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list'!$A$1:$G$45</definedName>
    <definedName name="_xlnm.Print_Area" localSheetId="2">'Položky'!$A$1:$G$166</definedName>
    <definedName name="_xlnm.Print_Titles" localSheetId="2">'Položky'!$1:$6</definedName>
    <definedName name="_xlnm.Print_Area" localSheetId="1">'Rekapitulace'!$A$1:$I$34</definedName>
    <definedName name="_xlnm.Print_Titles" localSheetId="1">'Rekapitulace'!$1:$6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list'!$G$2</definedName>
    <definedName name="MJ">'Krycí list'!$G$5</definedName>
    <definedName name="Mont">'Rekapitulace'!$H$20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PocetMJ">'Krycí list'!$G$6</definedName>
    <definedName name="Poznamka">'Krycí list'!$B$37</definedName>
    <definedName name="Projektant">'Krycí list'!$C$8</definedName>
    <definedName name="PSV">'Rekapitulace'!$F$20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>0</definedName>
    <definedName name="solver_num" localSheetId="2">0</definedName>
    <definedName name="solver_opt" localSheetId="2">'Položky'!#REF!</definedName>
    <definedName name="solver_typ" localSheetId="2">1</definedName>
    <definedName name="solver_val" localSheetId="2">0</definedName>
    <definedName name="Typ">'Položky'!#REF!</definedName>
    <definedName name="VRN">'Rekapitulace'!$H$33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<sst xmlns="http://schemas.openxmlformats.org/spreadsheetml/2006/main" count="558" uniqueCount="383">
  <si>
    <t>POLOŽKOVÝ ROZPOČET</t>
  </si>
  <si>
    <t>Rozpočet</t>
  </si>
  <si>
    <t xml:space="preserve">JKSO </t>
  </si>
  <si>
    <t>Objekt</t>
  </si>
  <si>
    <t>Název objektu</t>
  </si>
  <si>
    <t xml:space="preserve">SKP </t>
  </si>
  <si>
    <t>011</t>
  </si>
  <si>
    <t>Výměna zdrojů tepla pro vytápění a ohřev TV</t>
  </si>
  <si>
    <t>Měrná jednotka</t>
  </si>
  <si>
    <t>Stavba</t>
  </si>
  <si>
    <t>Název stavby</t>
  </si>
  <si>
    <t>Počet jednotek</t>
  </si>
  <si>
    <t>44</t>
  </si>
  <si>
    <t>Vyšný č.p.39, k.ú. Český Krumlov</t>
  </si>
  <si>
    <t>Náklady na m.j.</t>
  </si>
  <si>
    <t>Projektant</t>
  </si>
  <si>
    <t>Marie Vaněčková</t>
  </si>
  <si>
    <t>Typ rozpočtu</t>
  </si>
  <si>
    <t>Zpracovatel projektu</t>
  </si>
  <si>
    <t>Objednatel</t>
  </si>
  <si>
    <t>Město Český Krumlov, náměstí Svornosti 1, Č. Krumlov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</si>
  <si>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</si>
  <si>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</si>
  <si>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</si>
  <si>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</si>
  <si>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</si>
  <si>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</si>
  <si>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</si>
  <si>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</si>
  <si>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</si>
  <si>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</si>
  <si>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</si>
  <si>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</si>
  <si>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</si>
  <si>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</si>
  <si>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</si>
  <si>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</si>
  <si>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</si>
  <si>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</si>
  <si>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</si>
  <si>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</si>
  <si>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</si>
  <si>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</si>
  <si>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</si>
  <si>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</si>
  <si>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</si>
  <si>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</si>
  <si>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</si>
  <si>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</si>
  <si>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</si>
  <si>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</si>
  <si>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</si>
  <si>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</si>
  <si>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</si>
  <si>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</si>
  <si>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Soupisy stavebních prací , dodávek a služeb jsou zpracovány kombinací cenové soustavy zpracované společností RTS , a.s.  a individuálního popisu. Veškeré položky obsažené v soupise jsou převzaty z cenové soustavy RTS, a.s., ostatní položky jsou definovány individuálním popisem. Obsah jednotlivých položek, způsob měření a ostatní podmínky definující obsah a použití jednotlivých položek jsou obsaženy v úvodních ustanoveních příslušných sborníků, které jsou volně přístupné na elektronické adrese www.cenovasoustava.cz. Nedílnou součástí výkazu výměr, pro správné a úplné ocenění nabízených výkonů a dodávek, je projektová dokumentace a technická zpráva, včetně všech podrobnějších popisů výrobků, materiálového řešení vč. způsobu provádění. Projektovou dokumentaci zpracovala Marie Vaněčková, Lipová 157, 381 04 Český Krumlov, tel.603 596 121, e-mail:marie.vaneckova@seznam.cz.</t>
  </si>
  <si>
    <t>Stavba :</t>
  </si>
  <si>
    <t>Rozpočet :</t>
  </si>
  <si>
    <t>01</t>
  </si>
  <si>
    <t>Objekt :</t>
  </si>
  <si>
    <t>Vytápění+stavební část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</si>
  <si>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</si>
  <si>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</si>
  <si>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</si>
  <si>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</si>
  <si>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</si>
  <si>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</si>
  <si>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</si>
  <si>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</si>
  <si>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</si>
  <si>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</si>
  <si>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</si>
  <si>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</si>
  <si>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</si>
  <si>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</si>
  <si>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</si>
  <si>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</si>
  <si>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</si>
  <si>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</si>
  <si>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</si>
  <si>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</si>
  <si>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</si>
  <si>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</si>
  <si>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</si>
  <si>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</si>
  <si>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</si>
  <si>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</si>
  <si>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</si>
  <si>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</si>
  <si>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</si>
  <si>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</si>
  <si>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</si>
  <si>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713</t>
  </si>
  <si>
    <t>Izolace tepelné</t>
  </si>
  <si>
    <t>713410831U00</t>
  </si>
  <si>
    <t>Odstranění izolace tepelné potrubí s povrchovou úpravou  do 50 mm</t>
  </si>
  <si>
    <t>m</t>
  </si>
  <si>
    <t>713463211</t>
  </si>
  <si>
    <t>Montáž tepelné izolace návlekové na potrubí do DN 50 mm</t>
  </si>
  <si>
    <t>61313201</t>
  </si>
  <si>
    <t>Izolace tepelná na potrubí z minerální vlny s hliníkovou úpravou tl. 20/15 mm</t>
  </si>
  <si>
    <t>61313202</t>
  </si>
  <si>
    <t>Izolace tepelná na potrubí z minerální vlny s hliníkovou úpravou tl. 20/22 mm</t>
  </si>
  <si>
    <t>61313203</t>
  </si>
  <si>
    <t>Izolace tepelná na potrubí z minerální vlny s hliníkovou úpravou tl. 20/28 mm</t>
  </si>
  <si>
    <t>61313204</t>
  </si>
  <si>
    <t>Izolace tepelná na potrubí z minerální vlny s hliníkovou úpravou tl. 30/35 mm</t>
  </si>
  <si>
    <t>61313205</t>
  </si>
  <si>
    <t>Izolace tepelná na potrubí z minerální vlny s hliníkovou úpravou tl. 30/42 mm</t>
  </si>
  <si>
    <t>61313206</t>
  </si>
  <si>
    <t>Izolace tepelná na potrubí z minerální vlny s hliníkovou úpravou tl. 50/54 mm</t>
  </si>
  <si>
    <t>998713201R00</t>
  </si>
  <si>
    <t xml:space="preserve">Přesun hmot pro izolace tepelné, výšky do 6 m </t>
  </si>
  <si>
    <t>Celkem za</t>
  </si>
  <si>
    <t>731</t>
  </si>
  <si>
    <t>Kotelny</t>
  </si>
  <si>
    <t>731244116</t>
  </si>
  <si>
    <t>Kotel kondenzační plynový závěsný pro vytápění např. GEMINOX THRs 35, výkon 10-35 kW</t>
  </si>
  <si>
    <t>soubor</t>
  </si>
  <si>
    <t>731244117</t>
  </si>
  <si>
    <t>Neutralizační box odvodu kondenzátu např. BRILON NEUTRA N 14 do výkonu 100 kW vč. náplně</t>
  </si>
  <si>
    <t>731244494</t>
  </si>
  <si>
    <t>Montáž kondenzačních kotlů o výkonu přes 28 do 50 kW</t>
  </si>
  <si>
    <t>kus</t>
  </si>
  <si>
    <t>731341140R00</t>
  </si>
  <si>
    <t xml:space="preserve">Hadice napouštěcí pryžové D 20/28 </t>
  </si>
  <si>
    <t>731810463</t>
  </si>
  <si>
    <t xml:space="preserve">Potrubí SPIRO pr. 80 mm včetně kolen </t>
  </si>
  <si>
    <t>731810464</t>
  </si>
  <si>
    <t>Mřížka přívodu vzduchu pro sání kotlů a potrubí VZT</t>
  </si>
  <si>
    <t>kpl</t>
  </si>
  <si>
    <t>731999000</t>
  </si>
  <si>
    <t xml:space="preserve">Montáž komína včetně úpravy střechy, doprava a revize </t>
  </si>
  <si>
    <t>731999001</t>
  </si>
  <si>
    <t xml:space="preserve">Třívrstvý nerezový fasádní komín, barva šedá např. Schiedel Permeter 25 DN 150 mm, délka 6,25 m obsahuje: kónická hlava, stavitelné lůžko, rovné díly  DN 150 mm, díl s kontrolním otvorem, vynášecí díl, konzole, rozeta, koleno, díl pro měř., nastavitelný díl, adaptér, těsnění </t>
  </si>
  <si>
    <t>731999002</t>
  </si>
  <si>
    <t xml:space="preserve">Odvod spalin obsahuje: univerzální sada sdružených odvodů spalin pro kaskády kotlů DN 125-110, biaxiální adaptér DN 125/80 – 2 x DN 80 (nohavice), centrická přechodka DN 110/80 s hrdlem D 80, excentrická přechodka DN 110/80 s hrdlem DN 110, koleno DN 125 x 87 st., trubka DN 125, kontrolní kus přímý PP DN 125 </t>
  </si>
  <si>
    <t>998731201R00</t>
  </si>
  <si>
    <t xml:space="preserve">Přesun hmot pro kotelny, výšky do 6 m </t>
  </si>
  <si>
    <t>731 B</t>
  </si>
  <si>
    <t>Demontáž kotelen</t>
  </si>
  <si>
    <t>731200825R00</t>
  </si>
  <si>
    <t xml:space="preserve">Demontáž kotle ocel.,kapal./plyn, do 40 kW </t>
  </si>
  <si>
    <t>731202810R00</t>
  </si>
  <si>
    <t xml:space="preserve">Rozřezání kotlů ocelových do  500 kg </t>
  </si>
  <si>
    <t>731292813</t>
  </si>
  <si>
    <t>Demontáž stávajícího odkouření do vnějšího prostoru</t>
  </si>
  <si>
    <t>731391811R00</t>
  </si>
  <si>
    <t xml:space="preserve">Vypouštění vody z kotlů samospádem do 5 m2 </t>
  </si>
  <si>
    <t>731890801R00</t>
  </si>
  <si>
    <t xml:space="preserve">Přemístění vybouraných hmot - kotelny, H do 6 m </t>
  </si>
  <si>
    <t>t</t>
  </si>
  <si>
    <t>732</t>
  </si>
  <si>
    <t>Strojovny</t>
  </si>
  <si>
    <t>732114105</t>
  </si>
  <si>
    <t>Tepelná izolace pro RS kombi rozdělovač a sběrač DN 50 modul 100</t>
  </si>
  <si>
    <t>732114106</t>
  </si>
  <si>
    <t>Tepelná izolace pro HVDT I PUR 35 mm natavovaná ALU folie</t>
  </si>
  <si>
    <t>732119190R00</t>
  </si>
  <si>
    <t xml:space="preserve">Montáž rozdělovačů a sběračů DN 80  dl 1m </t>
  </si>
  <si>
    <t>732199100RM1</t>
  </si>
  <si>
    <t>Montáž orientačního štítku včetně dodávky štítku</t>
  </si>
  <si>
    <t>732211117</t>
  </si>
  <si>
    <t>Nepřímotopný zásobníkový ohřívač vody např. AUSTRIA EMAIL HR 300, objem 300 litrů</t>
  </si>
  <si>
    <t>732219315R00</t>
  </si>
  <si>
    <t xml:space="preserve">Montáž ohříváků vody stojat.PN 0,6-0,6,do 1000 l </t>
  </si>
  <si>
    <t>732294113</t>
  </si>
  <si>
    <t xml:space="preserve">Vestavná topná jednotka přírubová D 180, 3,3 kW </t>
  </si>
  <si>
    <t>732299401R00</t>
  </si>
  <si>
    <t xml:space="preserve">Montáž topných těles elektrických nepřímý ohřev </t>
  </si>
  <si>
    <t>732331516R00</t>
  </si>
  <si>
    <t>Nádoby expanzní tlak.s membránou se závitovým připojením N 0,6 o objemu 80 l</t>
  </si>
  <si>
    <t>732349101R00</t>
  </si>
  <si>
    <t xml:space="preserve">Montáž anuloidu I - průtok 4 m3/hod </t>
  </si>
  <si>
    <t>732349111</t>
  </si>
  <si>
    <t>Hydraulický vyrovnávač dynamických tlaků např. HVDT typ I-4m3/hod, D 108 mm, délka=1050 mm</t>
  </si>
  <si>
    <t>732349112</t>
  </si>
  <si>
    <t>Kombinovaný rozdělovač se sběračem např. RS KOMBI UNIVERSAL 2, počet větví 2, DN 50/0,6,modul 100</t>
  </si>
  <si>
    <t>732349113</t>
  </si>
  <si>
    <t>Stavitelný stojan k RS KOMBI pro modul 80-150 typ SS 80/150, výška 720-970 mm</t>
  </si>
  <si>
    <t>732421476</t>
  </si>
  <si>
    <t>Čerpadlo oběhové závitové např. WILO-YONOS PICO 30/1-6 DN 32, 230 V, plynulá regulace otáček</t>
  </si>
  <si>
    <t>732421477</t>
  </si>
  <si>
    <t>Čerpadlo oběhové závitové např. WILO-YONOS PICO 30/1-8 DN 32, 230 V, plynulá regulace otáček</t>
  </si>
  <si>
    <t>732429112R00</t>
  </si>
  <si>
    <t xml:space="preserve">Montáž čerpadel oběhových spirálních, DN 40 </t>
  </si>
  <si>
    <t>732481918</t>
  </si>
  <si>
    <t>Měřič tepla závitový Kompaktní měřič tepla např.MT SONTEX SUPER-CAL 739, Qmax=2,5m3/h</t>
  </si>
  <si>
    <t>734419133R00</t>
  </si>
  <si>
    <t xml:space="preserve">Montáž měřičů, vodoměrů do průtoku 2,5 m3/h </t>
  </si>
  <si>
    <t>998732201R00</t>
  </si>
  <si>
    <t xml:space="preserve">Přesun hmot pro strojovny, výšky do 6 m </t>
  </si>
  <si>
    <t>732 B</t>
  </si>
  <si>
    <t>Demontáž strojoven</t>
  </si>
  <si>
    <t>732212815R00</t>
  </si>
  <si>
    <t xml:space="preserve">Demontáž ohříváků zásobníkových stojat.do 1600 l </t>
  </si>
  <si>
    <t>732213813R00</t>
  </si>
  <si>
    <t xml:space="preserve">Rozřezání demontovaných ohříváků do 630 l </t>
  </si>
  <si>
    <t>732214813R00</t>
  </si>
  <si>
    <t xml:space="preserve">Vypuštění vody z ohříváků o obsahu do 630 l </t>
  </si>
  <si>
    <t>732320812R00</t>
  </si>
  <si>
    <t xml:space="preserve">Demontáž nádrží tlakových , do 100 l </t>
  </si>
  <si>
    <t>732324812R00</t>
  </si>
  <si>
    <t xml:space="preserve">Vypuštění vody z nádrží o obsahu 100 l </t>
  </si>
  <si>
    <t>732420811R00</t>
  </si>
  <si>
    <t xml:space="preserve">Demontáž čerpadel oběhových spirálních DN 25 </t>
  </si>
  <si>
    <t>732420812R00</t>
  </si>
  <si>
    <t xml:space="preserve">Demontáž čerpadel oběhových spirálních DN 40 </t>
  </si>
  <si>
    <t>732890801R00</t>
  </si>
  <si>
    <t xml:space="preserve">Přemístění vybouraných hmot - strojovny, H do 6 m </t>
  </si>
  <si>
    <t>733</t>
  </si>
  <si>
    <t>Rozvod potrubí</t>
  </si>
  <si>
    <t>733111112</t>
  </si>
  <si>
    <t>Potrubí z trub ocelových v kotelnách a strojovnách DN 10</t>
  </si>
  <si>
    <t>733111114</t>
  </si>
  <si>
    <t>Potrubí z trub ocelových v kotelnách a strojovnách DN 20</t>
  </si>
  <si>
    <t>733111115</t>
  </si>
  <si>
    <t>Potrubí z trub ocelových v kotelnách a strojovnách DN 25</t>
  </si>
  <si>
    <t>733111116</t>
  </si>
  <si>
    <t>Potrubí z trub ocelových v kotelnách a strojovnách DN 32</t>
  </si>
  <si>
    <t>733111117</t>
  </si>
  <si>
    <t>Potrubí z trub ocelových v kotelnách a strojovnách DN 40</t>
  </si>
  <si>
    <t>733111118</t>
  </si>
  <si>
    <t>Potrubí z trub ocelových v kotelnách a strojovnách DN 50</t>
  </si>
  <si>
    <t>733113112R00</t>
  </si>
  <si>
    <t xml:space="preserve">Příplatek za zhotovení přípojky DN 10 </t>
  </si>
  <si>
    <t>733113113R00</t>
  </si>
  <si>
    <t xml:space="preserve">Příplatek za zhotovení přípojky DN 15 </t>
  </si>
  <si>
    <t>733113114R00</t>
  </si>
  <si>
    <t xml:space="preserve">Příplatek za zhotovení přípojky DN 20 </t>
  </si>
  <si>
    <t>733113115R00</t>
  </si>
  <si>
    <t xml:space="preserve">Příplatek za zhotovení přípojky DN 25 </t>
  </si>
  <si>
    <t>733124117R00</t>
  </si>
  <si>
    <t xml:space="preserve">Zhotov.přechodu z trub.hladkých kováním 50/32 </t>
  </si>
  <si>
    <t>733131205</t>
  </si>
  <si>
    <t xml:space="preserve">Kompenzátor závitový gumový G 5/4" </t>
  </si>
  <si>
    <t>733131206</t>
  </si>
  <si>
    <t xml:space="preserve">Kompenzátor závitový gumový G 6/4" </t>
  </si>
  <si>
    <t>733190106R00</t>
  </si>
  <si>
    <t xml:space="preserve">Tlaková zkouška potrubí  DN 32 </t>
  </si>
  <si>
    <t>733190107R00</t>
  </si>
  <si>
    <t xml:space="preserve">Tlaková zkouška potrubí  DN 40 </t>
  </si>
  <si>
    <t>733190108R00</t>
  </si>
  <si>
    <t xml:space="preserve">Tlaková zkouška potrubí  DN 50 </t>
  </si>
  <si>
    <t>733201115</t>
  </si>
  <si>
    <t>Uchycení  potrubí, kovové konstrukce, neutralizační box, uchycení kotlů</t>
  </si>
  <si>
    <t>998733201R00</t>
  </si>
  <si>
    <t xml:space="preserve">Přesun hmot pro rozvody potrubí, výšky do 6 m </t>
  </si>
  <si>
    <t>733 B</t>
  </si>
  <si>
    <t>Demontáž rozvodu potrubí</t>
  </si>
  <si>
    <t>733110806R00</t>
  </si>
  <si>
    <t xml:space="preserve">Demontáž potrubí ocelového závitového do DN 15-32 </t>
  </si>
  <si>
    <t>733110808R00</t>
  </si>
  <si>
    <t xml:space="preserve">Demontáž potrubí ocelového závitového do DN 32-50 </t>
  </si>
  <si>
    <t>733191816R00</t>
  </si>
  <si>
    <t xml:space="preserve">Odřezání třmenových držáků potrubí do D 44,5 </t>
  </si>
  <si>
    <t>733890801R00</t>
  </si>
  <si>
    <t xml:space="preserve">Přemístění vybouraných hmot - potrubí, H do 6 m </t>
  </si>
  <si>
    <t>734</t>
  </si>
  <si>
    <t>Armatury</t>
  </si>
  <si>
    <t>734173214R00</t>
  </si>
  <si>
    <t xml:space="preserve">Přírubové spoje PN 0,6 MPa, DN 50 </t>
  </si>
  <si>
    <t>734209116R00</t>
  </si>
  <si>
    <t>Montáž armatur závitových,se 2závity, DN 32 ( 5/4")</t>
  </si>
  <si>
    <t>734209126R00</t>
  </si>
  <si>
    <t>Montáž armatur závitových,se 3závity, DN 32 (5/4")</t>
  </si>
  <si>
    <t>734211120U00</t>
  </si>
  <si>
    <t xml:space="preserve">Ventil odvzdušňovací automatický G 1/2" </t>
  </si>
  <si>
    <t>734235122R00</t>
  </si>
  <si>
    <t xml:space="preserve">Kohout kulový přímý  Giacomini R250D G 3/4" </t>
  </si>
  <si>
    <t>734235124</t>
  </si>
  <si>
    <t xml:space="preserve">Kohout kulový přímý  Giacomini R250D G 5/4" </t>
  </si>
  <si>
    <t>734235125</t>
  </si>
  <si>
    <t xml:space="preserve">Kohout kulový přímý  Giacomini R250D G 6/4" </t>
  </si>
  <si>
    <t>734235126</t>
  </si>
  <si>
    <t xml:space="preserve">Kohout kulový přímý  Giacomini R250D G 2" </t>
  </si>
  <si>
    <t>734245124R00</t>
  </si>
  <si>
    <t xml:space="preserve">Ventil zpětný, závitový přímý G 5/4" </t>
  </si>
  <si>
    <t>734245125R00</t>
  </si>
  <si>
    <t xml:space="preserve">Ventil zpětný, závitový přímý G 6/4" </t>
  </si>
  <si>
    <t>734261225R00</t>
  </si>
  <si>
    <t xml:space="preserve">Šroubení  přímé topenářské PN 16 do 120° G 1 </t>
  </si>
  <si>
    <t>734295214R00</t>
  </si>
  <si>
    <t xml:space="preserve">Filtr závitový PN 16 G 5/4" (DN 32) </t>
  </si>
  <si>
    <t>734295321R00</t>
  </si>
  <si>
    <t xml:space="preserve">Kohout kulový vypouštěcí R 608 DN 15 </t>
  </si>
  <si>
    <t>734411152</t>
  </si>
  <si>
    <t>Termomanometr D 80 mm vč. zpětné klapky 1/4"x1/2" IVAR.TM 120R 0-6 bar</t>
  </si>
  <si>
    <t>734419111R00</t>
  </si>
  <si>
    <t xml:space="preserve">Montáž teploměru s ochranným pouzdrem </t>
  </si>
  <si>
    <t>734424101</t>
  </si>
  <si>
    <t xml:space="preserve">Kondenzační smyčka k přivaření zahnutá </t>
  </si>
  <si>
    <t>734429101R00</t>
  </si>
  <si>
    <t xml:space="preserve">Montáž tlakoměru radiálního </t>
  </si>
  <si>
    <t>734494213R00</t>
  </si>
  <si>
    <t xml:space="preserve">Návarky s trubkovým závitem G 1/2 </t>
  </si>
  <si>
    <t>55123501</t>
  </si>
  <si>
    <t>Smyčkový regul. ventil např.OVENTROP Hydrocontrol VTR DN 32,  závitový</t>
  </si>
  <si>
    <t>55124503</t>
  </si>
  <si>
    <t>Kulový kohout MKM  1" se zajištěním</t>
  </si>
  <si>
    <t>55125111</t>
  </si>
  <si>
    <t>Třícestná směšovací armatura se servopohonem např. SIEMENS VXP 4532-16 (DN 32, Kv-16.zdvih 5,5 mm) – dodávka MaR</t>
  </si>
  <si>
    <t>734411153</t>
  </si>
  <si>
    <t>Manometr radiální D 63 mm, spodní napojení IVAR.MR 63 0-6 bar se zpětnou klapkou</t>
  </si>
  <si>
    <t>998734201R00</t>
  </si>
  <si>
    <t xml:space="preserve">Přesun hmot pro armatury, výšky do 6 m </t>
  </si>
  <si>
    <t>734 B</t>
  </si>
  <si>
    <t>Demontář armatur</t>
  </si>
  <si>
    <t>734200811R00</t>
  </si>
  <si>
    <t xml:space="preserve">Demontáž armatur s 1závitem do G 1/2 </t>
  </si>
  <si>
    <t>734200812R00</t>
  </si>
  <si>
    <t xml:space="preserve">Demontáž armatur s 1závitem do G 1 </t>
  </si>
  <si>
    <t>734200822R00</t>
  </si>
  <si>
    <t xml:space="preserve">Demontáž armatur se 2závity do G 1 </t>
  </si>
  <si>
    <t>734200823R00</t>
  </si>
  <si>
    <t xml:space="preserve">Demontáž armatur se 2závity do G 6/4 </t>
  </si>
  <si>
    <t>734200833R00</t>
  </si>
  <si>
    <t xml:space="preserve">Demontáž armatur se 3závity do G 6/4 </t>
  </si>
  <si>
    <t>734410821R00</t>
  </si>
  <si>
    <t xml:space="preserve">Demontáž teploměrů dvojkovových </t>
  </si>
  <si>
    <t>734890801R00</t>
  </si>
  <si>
    <t xml:space="preserve">Přemístění demontovaných hmot - armatur, H do 6 m </t>
  </si>
  <si>
    <t>783</t>
  </si>
  <si>
    <t>Nátěry</t>
  </si>
  <si>
    <t>783424740R00</t>
  </si>
  <si>
    <t xml:space="preserve">Nátěr syntetický potrubí do DN 50 mm základní </t>
  </si>
  <si>
    <t>7991</t>
  </si>
  <si>
    <t>Stavební práce pro ÚT</t>
  </si>
  <si>
    <t>612401191RT2</t>
  </si>
  <si>
    <t>Omítka malých ploch  stěn do 0,09 m2 s použitím suché maltové směsi</t>
  </si>
  <si>
    <t>prostupy:3*4</t>
  </si>
  <si>
    <t>952901111R00</t>
  </si>
  <si>
    <t xml:space="preserve">Vyčištění budov o výšce podlaží do 4 m </t>
  </si>
  <si>
    <t>m2</t>
  </si>
  <si>
    <t>3,0*2,5+2,3*1,7</t>
  </si>
  <si>
    <t>642101000</t>
  </si>
  <si>
    <t>Demontáž okna, opravy ostění, montáž a dodávka mřížky vnější</t>
  </si>
  <si>
    <t>pro odvod spalin:1</t>
  </si>
  <si>
    <t>642201011RAA</t>
  </si>
  <si>
    <t>Výměna dveří 1kř, zárubeň, oprava ostění, práh bez změny velikosti otvoru</t>
  </si>
  <si>
    <t>771570014RAI</t>
  </si>
  <si>
    <t>Dlažba z dlaždic keramických 30 x 30 cm vč.soklíků do tmele, dlažba ve specifikaci</t>
  </si>
  <si>
    <t>771990010RA0</t>
  </si>
  <si>
    <t>Vybourání keramické nebo teracové dlažby vč. soklíků</t>
  </si>
  <si>
    <t>tech. místnost:3,0*2,5</t>
  </si>
  <si>
    <t>784950030RAA</t>
  </si>
  <si>
    <t>Oprava maleb z malířských směsí oškrábání, umytí, vyhlazení, 2x malba</t>
  </si>
  <si>
    <t>tech.místnost:3,0*3,0+3,00*2,4*2+2,5*(2,4+2,96)*0,75*2</t>
  </si>
  <si>
    <t>sklad:2,3*1,7+(2,7+1,7)*2,6</t>
  </si>
  <si>
    <t>970031100R00</t>
  </si>
  <si>
    <t>Vrtání jádrové do zdiva cihelného do D 100 mm likvidace suti</t>
  </si>
  <si>
    <t>prostupy:(0,15+0,60)*3</t>
  </si>
  <si>
    <t>59764000</t>
  </si>
  <si>
    <t>Dlažba  keramická cena a druh do výběru investorem</t>
  </si>
  <si>
    <t>Začátek provozního součtu</t>
  </si>
  <si>
    <t>7,5+(2,5*2+3,0*2-0,8)*0,10</t>
  </si>
  <si>
    <t>Konec provozního součtu</t>
  </si>
  <si>
    <t>8,52*1,05</t>
  </si>
  <si>
    <t>61165179</t>
  </si>
  <si>
    <t>Dveře protipožár 1kř. 80x197cm EW 30 DP3-C, vnitřní cena a druh do výběru investorem</t>
  </si>
  <si>
    <t>998771201R00</t>
  </si>
  <si>
    <t xml:space="preserve">Přesun hmot pro podlahy z dlaždic, výšky do 6 m </t>
  </si>
  <si>
    <t>999281105R00</t>
  </si>
  <si>
    <t xml:space="preserve">Přesun hmot pro opravy a údržbu do výšky 6 m </t>
  </si>
  <si>
    <t>900</t>
  </si>
  <si>
    <t>Ostatní náklady</t>
  </si>
  <si>
    <t>900102</t>
  </si>
  <si>
    <t>Topná zkouška HZS přes 50 kW včetně zaregulování systemu</t>
  </si>
  <si>
    <t>hod</t>
  </si>
  <si>
    <t>900103</t>
  </si>
  <si>
    <t xml:space="preserve">Zprovoznění kotle se zaškolením obsluhy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</si>
  <si>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</si>
  <si>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</si>
  <si>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</si>
  <si>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</si>
  <si>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</si>
  <si>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</si>
  <si>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</si>
  <si>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</si>
  <si>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979088212R00</t>
  </si>
  <si>
    <t xml:space="preserve">Nakládání suti na dopravní prostředky </t>
  </si>
  <si>
    <t>979990001R00</t>
  </si>
  <si>
    <t xml:space="preserve">Poplatek za skládku stavební suti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</si>
</sst>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DD/MM/YY"/>
    <numFmt numFmtId="168" formatCode="0.0"/>
    <numFmt numFmtId="169" formatCode="#,##0&quot; Kč&quot;"/>
    <numFmt numFmtId="170" formatCode="#,##0.00"/>
  </numFmts>
  <fonts count="22">
    <font>
      <sz val="10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color indexed="12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13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top"/>
    </xf>
    <xf numFmtId="164" fontId="3" fillId="2" borderId="2" xfId="0" applyFont="1" applyFill="1" applyBorder="1" applyAlignment="1">
      <alignment horizontal="left"/>
    </xf>
    <xf numFmtId="164" fontId="4" fillId="2" borderId="3" xfId="0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center"/>
    </xf>
    <xf numFmtId="164" fontId="4" fillId="0" borderId="5" xfId="0" applyFont="1" applyBorder="1" applyAlignment="1">
      <alignment/>
    </xf>
    <xf numFmtId="165" fontId="4" fillId="0" borderId="6" xfId="0" applyNumberFormat="1" applyFont="1" applyBorder="1" applyAlignment="1">
      <alignment horizontal="left"/>
    </xf>
    <xf numFmtId="164" fontId="1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 horizontal="left"/>
    </xf>
    <xf numFmtId="164" fontId="3" fillId="0" borderId="7" xfId="0" applyFont="1" applyBorder="1" applyAlignment="1">
      <alignment/>
    </xf>
    <xf numFmtId="165" fontId="4" fillId="0" borderId="11" xfId="0" applyNumberFormat="1" applyFont="1" applyBorder="1" applyAlignment="1">
      <alignment horizontal="left"/>
    </xf>
    <xf numFmtId="165" fontId="3" fillId="2" borderId="7" xfId="0" applyNumberFormat="1" applyFont="1" applyFill="1" applyBorder="1" applyAlignment="1">
      <alignment/>
    </xf>
    <xf numFmtId="165" fontId="1" fillId="2" borderId="8" xfId="0" applyNumberFormat="1" applyFont="1" applyFill="1" applyBorder="1" applyAlignment="1">
      <alignment/>
    </xf>
    <xf numFmtId="165" fontId="3" fillId="2" borderId="9" xfId="0" applyNumberFormat="1" applyFont="1" applyFill="1" applyBorder="1" applyAlignment="1">
      <alignment/>
    </xf>
    <xf numFmtId="165" fontId="1" fillId="2" borderId="9" xfId="0" applyNumberFormat="1" applyFont="1" applyFill="1" applyBorder="1" applyAlignment="1">
      <alignment/>
    </xf>
    <xf numFmtId="164" fontId="4" fillId="0" borderId="10" xfId="0" applyFont="1" applyFill="1" applyBorder="1" applyAlignment="1">
      <alignment/>
    </xf>
    <xf numFmtId="166" fontId="4" fillId="0" borderId="11" xfId="0" applyNumberFormat="1" applyFont="1" applyBorder="1" applyAlignment="1">
      <alignment horizontal="left"/>
    </xf>
    <xf numFmtId="164" fontId="0" fillId="0" borderId="0" xfId="0" applyFill="1" applyAlignment="1">
      <alignment/>
    </xf>
    <xf numFmtId="165" fontId="3" fillId="2" borderId="12" xfId="0" applyNumberFormat="1" applyFont="1" applyFill="1" applyBorder="1" applyAlignment="1">
      <alignment/>
    </xf>
    <xf numFmtId="165" fontId="1" fillId="2" borderId="13" xfId="0" applyNumberFormat="1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4" fillId="0" borderId="10" xfId="0" applyNumberFormat="1" applyFont="1" applyBorder="1" applyAlignment="1">
      <alignment horizontal="left"/>
    </xf>
    <xf numFmtId="164" fontId="4" fillId="0" borderId="14" xfId="0" applyFont="1" applyBorder="1" applyAlignment="1">
      <alignment/>
    </xf>
    <xf numFmtId="164" fontId="4" fillId="0" borderId="15" xfId="0" applyFont="1" applyBorder="1" applyAlignment="1">
      <alignment horizontal="left"/>
    </xf>
    <xf numFmtId="164" fontId="4" fillId="0" borderId="10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4" fillId="0" borderId="16" xfId="0" applyFont="1" applyBorder="1" applyAlignment="1">
      <alignment horizontal="left"/>
    </xf>
    <xf numFmtId="164" fontId="0" fillId="0" borderId="0" xfId="0" applyBorder="1" applyAlignment="1">
      <alignment/>
    </xf>
    <xf numFmtId="164" fontId="4" fillId="0" borderId="10" xfId="0" applyFont="1" applyBorder="1" applyAlignment="1">
      <alignment horizontal="left"/>
    </xf>
    <xf numFmtId="164" fontId="4" fillId="0" borderId="10" xfId="0" applyFont="1" applyFill="1" applyBorder="1" applyAlignment="1">
      <alignment/>
    </xf>
    <xf numFmtId="164" fontId="4" fillId="0" borderId="16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4" fillId="0" borderId="10" xfId="0" applyFont="1" applyBorder="1" applyAlignment="1">
      <alignment/>
    </xf>
    <xf numFmtId="164" fontId="4" fillId="0" borderId="16" xfId="0" applyFont="1" applyBorder="1" applyAlignment="1">
      <alignment/>
    </xf>
    <xf numFmtId="166" fontId="0" fillId="0" borderId="0" xfId="0" applyNumberFormat="1" applyAlignment="1">
      <alignment/>
    </xf>
    <xf numFmtId="164" fontId="4" fillId="0" borderId="7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4" fillId="0" borderId="5" xfId="0" applyFont="1" applyBorder="1" applyAlignment="1">
      <alignment horizontal="left"/>
    </xf>
    <xf numFmtId="164" fontId="4" fillId="0" borderId="17" xfId="0" applyFont="1" applyBorder="1" applyAlignment="1">
      <alignment horizontal="left"/>
    </xf>
    <xf numFmtId="164" fontId="2" fillId="0" borderId="18" xfId="0" applyFont="1" applyBorder="1" applyAlignment="1">
      <alignment horizontal="center" vertical="center"/>
    </xf>
    <xf numFmtId="164" fontId="3" fillId="2" borderId="19" xfId="0" applyFont="1" applyFill="1" applyBorder="1" applyAlignment="1">
      <alignment horizontal="left"/>
    </xf>
    <xf numFmtId="164" fontId="1" fillId="2" borderId="20" xfId="0" applyFont="1" applyFill="1" applyBorder="1" applyAlignment="1">
      <alignment horizontal="left"/>
    </xf>
    <xf numFmtId="164" fontId="1" fillId="2" borderId="21" xfId="0" applyFont="1" applyFill="1" applyBorder="1" applyAlignment="1">
      <alignment horizontal="center"/>
    </xf>
    <xf numFmtId="164" fontId="3" fillId="2" borderId="21" xfId="0" applyFont="1" applyFill="1" applyBorder="1" applyAlignment="1">
      <alignment horizontal="center"/>
    </xf>
    <xf numFmtId="164" fontId="1" fillId="0" borderId="22" xfId="0" applyFont="1" applyBorder="1" applyAlignment="1">
      <alignment/>
    </xf>
    <xf numFmtId="164" fontId="1" fillId="0" borderId="23" xfId="0" applyFont="1" applyBorder="1" applyAlignment="1">
      <alignment/>
    </xf>
    <xf numFmtId="166" fontId="1" fillId="0" borderId="6" xfId="0" applyNumberFormat="1" applyFont="1" applyBorder="1" applyAlignment="1">
      <alignment/>
    </xf>
    <xf numFmtId="164" fontId="1" fillId="0" borderId="2" xfId="0" applyFont="1" applyBorder="1" applyAlignment="1">
      <alignment/>
    </xf>
    <xf numFmtId="166" fontId="1" fillId="0" borderId="4" xfId="0" applyNumberFormat="1" applyFont="1" applyBorder="1" applyAlignment="1">
      <alignment/>
    </xf>
    <xf numFmtId="164" fontId="1" fillId="0" borderId="3" xfId="0" applyFont="1" applyBorder="1" applyAlignment="1">
      <alignment/>
    </xf>
    <xf numFmtId="166" fontId="1" fillId="0" borderId="9" xfId="0" applyNumberFormat="1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24" xfId="0" applyFont="1" applyBorder="1" applyAlignment="1">
      <alignment/>
    </xf>
    <xf numFmtId="164" fontId="1" fillId="0" borderId="23" xfId="0" applyFont="1" applyBorder="1" applyAlignment="1">
      <alignment shrinkToFit="1"/>
    </xf>
    <xf numFmtId="164" fontId="1" fillId="0" borderId="25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26" xfId="0" applyFont="1" applyBorder="1" applyAlignment="1">
      <alignment horizontal="center" shrinkToFit="1"/>
    </xf>
    <xf numFmtId="166" fontId="1" fillId="0" borderId="27" xfId="0" applyNumberFormat="1" applyFont="1" applyBorder="1" applyAlignment="1">
      <alignment/>
    </xf>
    <xf numFmtId="164" fontId="1" fillId="0" borderId="28" xfId="0" applyFont="1" applyBorder="1" applyAlignment="1">
      <alignment/>
    </xf>
    <xf numFmtId="166" fontId="1" fillId="0" borderId="29" xfId="0" applyNumberFormat="1" applyFont="1" applyBorder="1" applyAlignment="1">
      <alignment/>
    </xf>
    <xf numFmtId="164" fontId="1" fillId="0" borderId="30" xfId="0" applyFont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4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3" fillId="2" borderId="31" xfId="0" applyFont="1" applyFill="1" applyBorder="1" applyAlignment="1">
      <alignment/>
    </xf>
    <xf numFmtId="164" fontId="3" fillId="2" borderId="32" xfId="0" applyFont="1" applyFill="1" applyBorder="1" applyAlignment="1">
      <alignment/>
    </xf>
    <xf numFmtId="164" fontId="1" fillId="0" borderId="13" xfId="0" applyFont="1" applyBorder="1" applyAlignment="1">
      <alignment/>
    </xf>
    <xf numFmtId="164" fontId="1" fillId="0" borderId="0" xfId="0" applyFont="1" applyAlignment="1">
      <alignment/>
    </xf>
    <xf numFmtId="164" fontId="1" fillId="0" borderId="33" xfId="0" applyFont="1" applyBorder="1" applyAlignment="1">
      <alignment/>
    </xf>
    <xf numFmtId="164" fontId="1" fillId="0" borderId="34" xfId="0" applyFont="1" applyBorder="1" applyAlignment="1">
      <alignment/>
    </xf>
    <xf numFmtId="164" fontId="1" fillId="0" borderId="0" xfId="0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35" xfId="0" applyFont="1" applyBorder="1" applyAlignment="1">
      <alignment/>
    </xf>
    <xf numFmtId="164" fontId="1" fillId="0" borderId="36" xfId="0" applyFont="1" applyBorder="1" applyAlignment="1">
      <alignment/>
    </xf>
    <xf numFmtId="164" fontId="1" fillId="0" borderId="37" xfId="0" applyFont="1" applyBorder="1" applyAlignment="1">
      <alignment/>
    </xf>
    <xf numFmtId="164" fontId="1" fillId="0" borderId="38" xfId="0" applyFont="1" applyBorder="1" applyAlignment="1">
      <alignment/>
    </xf>
    <xf numFmtId="168" fontId="1" fillId="0" borderId="39" xfId="0" applyNumberFormat="1" applyFont="1" applyBorder="1" applyAlignment="1">
      <alignment horizontal="right"/>
    </xf>
    <xf numFmtId="164" fontId="1" fillId="0" borderId="39" xfId="0" applyFont="1" applyBorder="1" applyAlignment="1">
      <alignment/>
    </xf>
    <xf numFmtId="169" fontId="1" fillId="0" borderId="11" xfId="0" applyNumberFormat="1" applyFont="1" applyBorder="1" applyAlignment="1">
      <alignment horizontal="right" indent="2"/>
    </xf>
    <xf numFmtId="164" fontId="1" fillId="0" borderId="9" xfId="0" applyFont="1" applyBorder="1" applyAlignment="1">
      <alignment/>
    </xf>
    <xf numFmtId="168" fontId="1" fillId="0" borderId="8" xfId="0" applyNumberFormat="1" applyFont="1" applyBorder="1" applyAlignment="1">
      <alignment horizontal="right"/>
    </xf>
    <xf numFmtId="164" fontId="6" fillId="2" borderId="28" xfId="0" applyFont="1" applyFill="1" applyBorder="1" applyAlignment="1">
      <alignment/>
    </xf>
    <xf numFmtId="164" fontId="6" fillId="2" borderId="29" xfId="0" applyFont="1" applyFill="1" applyBorder="1" applyAlignment="1">
      <alignment/>
    </xf>
    <xf numFmtId="164" fontId="6" fillId="2" borderId="30" xfId="0" applyFont="1" applyFill="1" applyBorder="1" applyAlignment="1">
      <alignment/>
    </xf>
    <xf numFmtId="169" fontId="6" fillId="2" borderId="27" xfId="0" applyNumberFormat="1" applyFont="1" applyFill="1" applyBorder="1" applyAlignment="1">
      <alignment horizontal="right" indent="2"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8" fillId="0" borderId="0" xfId="0" applyFont="1" applyBorder="1" applyAlignment="1">
      <alignment horizontal="left" vertical="top" wrapText="1"/>
    </xf>
    <xf numFmtId="164" fontId="0" fillId="0" borderId="0" xfId="0" applyAlignment="1">
      <alignment vertical="top" wrapText="1"/>
    </xf>
    <xf numFmtId="164" fontId="0" fillId="0" borderId="0" xfId="0" applyBorder="1" applyAlignment="1">
      <alignment horizontal="left" wrapText="1"/>
    </xf>
    <xf numFmtId="164" fontId="1" fillId="0" borderId="40" xfId="20" applyFont="1" applyBorder="1" applyAlignment="1">
      <alignment horizontal="center"/>
      <protection/>
    </xf>
    <xf numFmtId="165" fontId="3" fillId="0" borderId="41" xfId="20" applyNumberFormat="1" applyFont="1" applyBorder="1">
      <alignment/>
      <protection/>
    </xf>
    <xf numFmtId="165" fontId="1" fillId="0" borderId="41" xfId="20" applyNumberFormat="1" applyFont="1" applyBorder="1">
      <alignment/>
      <protection/>
    </xf>
    <xf numFmtId="165" fontId="1" fillId="0" borderId="41" xfId="20" applyNumberFormat="1" applyFont="1" applyBorder="1" applyAlignment="1">
      <alignment horizontal="right"/>
      <protection/>
    </xf>
    <xf numFmtId="164" fontId="1" fillId="0" borderId="42" xfId="20" applyFont="1" applyBorder="1">
      <alignment/>
      <protection/>
    </xf>
    <xf numFmtId="165" fontId="1" fillId="0" borderId="41" xfId="0" applyNumberFormat="1" applyFont="1" applyBorder="1" applyAlignment="1">
      <alignment horizontal="left"/>
    </xf>
    <xf numFmtId="164" fontId="1" fillId="0" borderId="43" xfId="0" applyNumberFormat="1" applyFont="1" applyBorder="1" applyAlignment="1">
      <alignment/>
    </xf>
    <xf numFmtId="164" fontId="1" fillId="0" borderId="44" xfId="20" applyFont="1" applyBorder="1" applyAlignment="1">
      <alignment horizontal="center"/>
      <protection/>
    </xf>
    <xf numFmtId="165" fontId="3" fillId="0" borderId="45" xfId="20" applyNumberFormat="1" applyFont="1" applyBorder="1">
      <alignment/>
      <protection/>
    </xf>
    <xf numFmtId="165" fontId="1" fillId="0" borderId="45" xfId="20" applyNumberFormat="1" applyFont="1" applyBorder="1">
      <alignment/>
      <protection/>
    </xf>
    <xf numFmtId="165" fontId="1" fillId="0" borderId="45" xfId="20" applyNumberFormat="1" applyFont="1" applyBorder="1" applyAlignment="1">
      <alignment horizontal="right"/>
      <protection/>
    </xf>
    <xf numFmtId="164" fontId="1" fillId="0" borderId="46" xfId="20" applyFont="1" applyBorder="1" applyAlignment="1">
      <alignment horizontal="left"/>
      <protection/>
    </xf>
    <xf numFmtId="165" fontId="2" fillId="0" borderId="0" xfId="0" applyNumberFormat="1" applyFont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4" fontId="3" fillId="2" borderId="20" xfId="0" applyFont="1" applyFill="1" applyBorder="1" applyAlignment="1">
      <alignment horizontal="center"/>
    </xf>
    <xf numFmtId="164" fontId="3" fillId="2" borderId="47" xfId="0" applyFont="1" applyFill="1" applyBorder="1" applyAlignment="1">
      <alignment horizontal="center"/>
    </xf>
    <xf numFmtId="164" fontId="3" fillId="2" borderId="48" xfId="0" applyFont="1" applyFill="1" applyBorder="1" applyAlignment="1">
      <alignment horizontal="center"/>
    </xf>
    <xf numFmtId="164" fontId="3" fillId="2" borderId="49" xfId="0" applyFont="1" applyFill="1" applyBorder="1" applyAlignment="1">
      <alignment horizontal="center"/>
    </xf>
    <xf numFmtId="165" fontId="4" fillId="0" borderId="12" xfId="0" applyNumberFormat="1" applyFont="1" applyBorder="1" applyAlignment="1">
      <alignment/>
    </xf>
    <xf numFmtId="164" fontId="4" fillId="0" borderId="0" xfId="0" applyFont="1" applyBorder="1" applyAlignment="1">
      <alignment/>
    </xf>
    <xf numFmtId="166" fontId="1" fillId="0" borderId="34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166" fontId="1" fillId="0" borderId="50" xfId="0" applyNumberFormat="1" applyFont="1" applyBorder="1" applyAlignment="1">
      <alignment/>
    </xf>
    <xf numFmtId="166" fontId="1" fillId="0" borderId="51" xfId="0" applyNumberFormat="1" applyFont="1" applyBorder="1" applyAlignment="1">
      <alignment/>
    </xf>
    <xf numFmtId="164" fontId="3" fillId="2" borderId="19" xfId="0" applyFont="1" applyFill="1" applyBorder="1" applyAlignment="1">
      <alignment/>
    </xf>
    <xf numFmtId="164" fontId="3" fillId="2" borderId="20" xfId="0" applyFont="1" applyFill="1" applyBorder="1" applyAlignment="1">
      <alignment/>
    </xf>
    <xf numFmtId="166" fontId="3" fillId="2" borderId="21" xfId="0" applyNumberFormat="1" applyFont="1" applyFill="1" applyBorder="1" applyAlignment="1">
      <alignment/>
    </xf>
    <xf numFmtId="166" fontId="3" fillId="2" borderId="47" xfId="0" applyNumberFormat="1" applyFont="1" applyFill="1" applyBorder="1" applyAlignment="1">
      <alignment/>
    </xf>
    <xf numFmtId="166" fontId="3" fillId="2" borderId="48" xfId="0" applyNumberFormat="1" applyFont="1" applyFill="1" applyBorder="1" applyAlignment="1">
      <alignment/>
    </xf>
    <xf numFmtId="166" fontId="3" fillId="2" borderId="49" xfId="0" applyNumberFormat="1" applyFont="1" applyFill="1" applyBorder="1" applyAlignment="1">
      <alignment/>
    </xf>
    <xf numFmtId="164" fontId="9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2" borderId="32" xfId="0" applyFont="1" applyFill="1" applyBorder="1" applyAlignment="1">
      <alignment/>
    </xf>
    <xf numFmtId="164" fontId="3" fillId="2" borderId="52" xfId="0" applyFont="1" applyFill="1" applyBorder="1" applyAlignment="1">
      <alignment horizontal="right"/>
    </xf>
    <xf numFmtId="164" fontId="3" fillId="2" borderId="4" xfId="0" applyFont="1" applyFill="1" applyBorder="1" applyAlignment="1">
      <alignment horizontal="right"/>
    </xf>
    <xf numFmtId="164" fontId="3" fillId="2" borderId="3" xfId="0" applyFont="1" applyFill="1" applyBorder="1" applyAlignment="1">
      <alignment horizontal="center"/>
    </xf>
    <xf numFmtId="170" fontId="5" fillId="2" borderId="4" xfId="0" applyNumberFormat="1" applyFont="1" applyFill="1" applyBorder="1" applyAlignment="1">
      <alignment horizontal="right"/>
    </xf>
    <xf numFmtId="170" fontId="5" fillId="2" borderId="32" xfId="0" applyNumberFormat="1" applyFont="1" applyFill="1" applyBorder="1" applyAlignment="1">
      <alignment horizontal="right"/>
    </xf>
    <xf numFmtId="164" fontId="1" fillId="0" borderId="17" xfId="0" applyFont="1" applyBorder="1" applyAlignment="1">
      <alignment/>
    </xf>
    <xf numFmtId="166" fontId="1" fillId="0" borderId="24" xfId="0" applyNumberFormat="1" applyFont="1" applyBorder="1" applyAlignment="1">
      <alignment horizontal="right"/>
    </xf>
    <xf numFmtId="168" fontId="1" fillId="0" borderId="10" xfId="0" applyNumberFormat="1" applyFont="1" applyBorder="1" applyAlignment="1">
      <alignment horizontal="right"/>
    </xf>
    <xf numFmtId="166" fontId="1" fillId="0" borderId="35" xfId="0" applyNumberFormat="1" applyFont="1" applyBorder="1" applyAlignment="1">
      <alignment horizontal="right"/>
    </xf>
    <xf numFmtId="170" fontId="1" fillId="0" borderId="23" xfId="0" applyNumberFormat="1" applyFont="1" applyBorder="1" applyAlignment="1">
      <alignment horizontal="right"/>
    </xf>
    <xf numFmtId="166" fontId="1" fillId="0" borderId="17" xfId="0" applyNumberFormat="1" applyFont="1" applyBorder="1" applyAlignment="1">
      <alignment horizontal="right"/>
    </xf>
    <xf numFmtId="164" fontId="1" fillId="2" borderId="28" xfId="0" applyFont="1" applyFill="1" applyBorder="1" applyAlignment="1">
      <alignment/>
    </xf>
    <xf numFmtId="164" fontId="3" fillId="2" borderId="29" xfId="0" applyFont="1" applyFill="1" applyBorder="1" applyAlignment="1">
      <alignment/>
    </xf>
    <xf numFmtId="164" fontId="1" fillId="2" borderId="29" xfId="0" applyFont="1" applyFill="1" applyBorder="1" applyAlignment="1">
      <alignment/>
    </xf>
    <xf numFmtId="170" fontId="1" fillId="2" borderId="53" xfId="0" applyNumberFormat="1" applyFont="1" applyFill="1" applyBorder="1" applyAlignment="1">
      <alignment/>
    </xf>
    <xf numFmtId="170" fontId="1" fillId="2" borderId="28" xfId="0" applyNumberFormat="1" applyFont="1" applyFill="1" applyBorder="1" applyAlignment="1">
      <alignment/>
    </xf>
    <xf numFmtId="170" fontId="1" fillId="2" borderId="29" xfId="0" applyNumberFormat="1" applyFont="1" applyFill="1" applyBorder="1" applyAlignment="1">
      <alignment/>
    </xf>
    <xf numFmtId="166" fontId="3" fillId="2" borderId="53" xfId="0" applyNumberFormat="1" applyFont="1" applyFill="1" applyBorder="1" applyAlignment="1">
      <alignment horizontal="right"/>
    </xf>
    <xf numFmtId="166" fontId="10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70" fontId="0" fillId="0" borderId="0" xfId="0" applyNumberFormat="1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right"/>
      <protection/>
    </xf>
    <xf numFmtId="164" fontId="1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12" fillId="0" borderId="0" xfId="20" applyFont="1" applyAlignment="1">
      <alignment horizontal="center"/>
      <protection/>
    </xf>
    <xf numFmtId="164" fontId="13" fillId="0" borderId="0" xfId="20" applyFont="1" applyAlignment="1">
      <alignment horizontal="center"/>
      <protection/>
    </xf>
    <xf numFmtId="164" fontId="13" fillId="0" borderId="0" xfId="20" applyFont="1" applyAlignment="1">
      <alignment horizontal="right"/>
      <protection/>
    </xf>
    <xf numFmtId="164" fontId="1" fillId="0" borderId="41" xfId="20" applyFont="1" applyBorder="1">
      <alignment/>
      <protection/>
    </xf>
    <xf numFmtId="164" fontId="4" fillId="0" borderId="42" xfId="20" applyFont="1" applyBorder="1" applyAlignment="1">
      <alignment horizontal="right"/>
      <protection/>
    </xf>
    <xf numFmtId="165" fontId="1" fillId="0" borderId="41" xfId="20" applyNumberFormat="1" applyFont="1" applyBorder="1" applyAlignment="1">
      <alignment horizontal="left"/>
      <protection/>
    </xf>
    <xf numFmtId="164" fontId="1" fillId="0" borderId="43" xfId="20" applyFont="1" applyBorder="1">
      <alignment/>
      <protection/>
    </xf>
    <xf numFmtId="165" fontId="1" fillId="0" borderId="44" xfId="20" applyNumberFormat="1" applyFont="1" applyBorder="1" applyAlignment="1">
      <alignment horizontal="center"/>
      <protection/>
    </xf>
    <xf numFmtId="164" fontId="1" fillId="0" borderId="45" xfId="20" applyFont="1" applyBorder="1">
      <alignment/>
      <protection/>
    </xf>
    <xf numFmtId="164" fontId="1" fillId="0" borderId="46" xfId="20" applyFont="1" applyBorder="1" applyAlignment="1">
      <alignment horizontal="center" shrinkToFit="1"/>
      <protection/>
    </xf>
    <xf numFmtId="164" fontId="4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4" fontId="1" fillId="0" borderId="0" xfId="20" applyFont="1" applyAlignment="1">
      <alignment/>
      <protection/>
    </xf>
    <xf numFmtId="165" fontId="4" fillId="2" borderId="10" xfId="20" applyNumberFormat="1" applyFont="1" applyFill="1" applyBorder="1">
      <alignment/>
      <protection/>
    </xf>
    <xf numFmtId="164" fontId="4" fillId="2" borderId="8" xfId="20" applyFont="1" applyFill="1" applyBorder="1" applyAlignment="1">
      <alignment horizontal="center"/>
      <protection/>
    </xf>
    <xf numFmtId="164" fontId="4" fillId="2" borderId="8" xfId="20" applyNumberFormat="1" applyFont="1" applyFill="1" applyBorder="1" applyAlignment="1">
      <alignment horizontal="center"/>
      <protection/>
    </xf>
    <xf numFmtId="164" fontId="4" fillId="2" borderId="10" xfId="20" applyFont="1" applyFill="1" applyBorder="1" applyAlignment="1">
      <alignment horizontal="center"/>
      <protection/>
    </xf>
    <xf numFmtId="164" fontId="3" fillId="0" borderId="50" xfId="20" applyFont="1" applyBorder="1" applyAlignment="1">
      <alignment horizontal="center"/>
      <protection/>
    </xf>
    <xf numFmtId="165" fontId="3" fillId="0" borderId="50" xfId="20" applyNumberFormat="1" applyFont="1" applyBorder="1" applyAlignment="1">
      <alignment horizontal="left"/>
      <protection/>
    </xf>
    <xf numFmtId="164" fontId="3" fillId="0" borderId="15" xfId="20" applyFont="1" applyBorder="1">
      <alignment/>
      <protection/>
    </xf>
    <xf numFmtId="164" fontId="1" fillId="0" borderId="9" xfId="20" applyFont="1" applyBorder="1" applyAlignment="1">
      <alignment horizontal="center"/>
      <protection/>
    </xf>
    <xf numFmtId="164" fontId="1" fillId="0" borderId="9" xfId="20" applyNumberFormat="1" applyFont="1" applyBorder="1" applyAlignment="1">
      <alignment horizontal="right"/>
      <protection/>
    </xf>
    <xf numFmtId="164" fontId="1" fillId="0" borderId="8" xfId="20" applyNumberFormat="1" applyFont="1" applyBorder="1">
      <alignment/>
      <protection/>
    </xf>
    <xf numFmtId="164" fontId="0" fillId="0" borderId="0" xfId="20" applyNumberFormat="1">
      <alignment/>
      <protection/>
    </xf>
    <xf numFmtId="164" fontId="14" fillId="0" borderId="0" xfId="20" applyFont="1">
      <alignment/>
      <protection/>
    </xf>
    <xf numFmtId="164" fontId="15" fillId="0" borderId="54" xfId="20" applyFont="1" applyBorder="1" applyAlignment="1">
      <alignment horizontal="center" vertical="top"/>
      <protection/>
    </xf>
    <xf numFmtId="165" fontId="15" fillId="0" borderId="54" xfId="20" applyNumberFormat="1" applyFont="1" applyBorder="1" applyAlignment="1">
      <alignment horizontal="left" vertical="top"/>
      <protection/>
    </xf>
    <xf numFmtId="164" fontId="15" fillId="0" borderId="54" xfId="20" applyFont="1" applyBorder="1" applyAlignment="1">
      <alignment vertical="top" wrapText="1"/>
      <protection/>
    </xf>
    <xf numFmtId="165" fontId="15" fillId="0" borderId="54" xfId="20" applyNumberFormat="1" applyFont="1" applyBorder="1" applyAlignment="1">
      <alignment horizontal="center" shrinkToFit="1"/>
      <protection/>
    </xf>
    <xf numFmtId="170" fontId="15" fillId="0" borderId="54" xfId="20" applyNumberFormat="1" applyFont="1" applyBorder="1" applyAlignment="1">
      <alignment horizontal="right"/>
      <protection/>
    </xf>
    <xf numFmtId="170" fontId="15" fillId="0" borderId="54" xfId="20" applyNumberFormat="1" applyFont="1" applyBorder="1">
      <alignment/>
      <protection/>
    </xf>
    <xf numFmtId="164" fontId="1" fillId="2" borderId="10" xfId="20" applyFont="1" applyFill="1" applyBorder="1" applyAlignment="1">
      <alignment horizontal="center"/>
      <protection/>
    </xf>
    <xf numFmtId="165" fontId="16" fillId="2" borderId="10" xfId="20" applyNumberFormat="1" applyFont="1" applyFill="1" applyBorder="1" applyAlignment="1">
      <alignment horizontal="left"/>
      <protection/>
    </xf>
    <xf numFmtId="164" fontId="16" fillId="2" borderId="15" xfId="20" applyFont="1" applyFill="1" applyBorder="1">
      <alignment/>
      <protection/>
    </xf>
    <xf numFmtId="164" fontId="1" fillId="2" borderId="9" xfId="20" applyFont="1" applyFill="1" applyBorder="1" applyAlignment="1">
      <alignment horizontal="center"/>
      <protection/>
    </xf>
    <xf numFmtId="170" fontId="1" fillId="2" borderId="9" xfId="20" applyNumberFormat="1" applyFont="1" applyFill="1" applyBorder="1" applyAlignment="1">
      <alignment horizontal="right"/>
      <protection/>
    </xf>
    <xf numFmtId="170" fontId="1" fillId="2" borderId="8" xfId="20" applyNumberFormat="1" applyFont="1" applyFill="1" applyBorder="1" applyAlignment="1">
      <alignment horizontal="right"/>
      <protection/>
    </xf>
    <xf numFmtId="170" fontId="3" fillId="2" borderId="10" xfId="20" applyNumberFormat="1" applyFont="1" applyFill="1" applyBorder="1">
      <alignment/>
      <protection/>
    </xf>
    <xf numFmtId="166" fontId="0" fillId="0" borderId="0" xfId="20" applyNumberFormat="1">
      <alignment/>
      <protection/>
    </xf>
    <xf numFmtId="164" fontId="4" fillId="0" borderId="50" xfId="20" applyFont="1" applyBorder="1" applyAlignment="1">
      <alignment horizontal="center"/>
      <protection/>
    </xf>
    <xf numFmtId="165" fontId="4" fillId="0" borderId="50" xfId="20" applyNumberFormat="1" applyFont="1" applyBorder="1" applyAlignment="1">
      <alignment horizontal="right"/>
      <protection/>
    </xf>
    <xf numFmtId="165" fontId="17" fillId="3" borderId="55" xfId="20" applyNumberFormat="1" applyFont="1" applyFill="1" applyBorder="1" applyAlignment="1">
      <alignment horizontal="left" wrapText="1"/>
      <protection/>
    </xf>
    <xf numFmtId="170" fontId="17" fillId="3" borderId="55" xfId="20" applyNumberFormat="1" applyFont="1" applyFill="1" applyBorder="1" applyAlignment="1">
      <alignment horizontal="right" wrapText="1"/>
      <protection/>
    </xf>
    <xf numFmtId="164" fontId="17" fillId="3" borderId="33" xfId="20" applyFont="1" applyFill="1" applyBorder="1" applyAlignment="1">
      <alignment horizontal="left" wrapText="1"/>
      <protection/>
    </xf>
    <xf numFmtId="164" fontId="17" fillId="0" borderId="13" xfId="0" applyFont="1" applyBorder="1" applyAlignment="1">
      <alignment horizontal="right"/>
    </xf>
    <xf numFmtId="164" fontId="18" fillId="0" borderId="0" xfId="20" applyFont="1" applyAlignment="1">
      <alignment wrapText="1"/>
      <protection/>
    </xf>
    <xf numFmtId="165" fontId="19" fillId="3" borderId="55" xfId="20" applyNumberFormat="1" applyFont="1" applyFill="1" applyBorder="1" applyAlignment="1">
      <alignment horizontal="left" wrapText="1"/>
      <protection/>
    </xf>
    <xf numFmtId="170" fontId="19" fillId="3" borderId="55" xfId="20" applyNumberFormat="1" applyFont="1" applyFill="1" applyBorder="1" applyAlignment="1">
      <alignment horizontal="right" wrapText="1"/>
      <protection/>
    </xf>
    <xf numFmtId="164" fontId="0" fillId="0" borderId="0" xfId="20" applyBorder="1">
      <alignment/>
      <protection/>
    </xf>
    <xf numFmtId="164" fontId="20" fillId="0" borderId="0" xfId="20" applyFont="1" applyAlignment="1">
      <alignment/>
      <protection/>
    </xf>
    <xf numFmtId="164" fontId="21" fillId="0" borderId="0" xfId="20" applyFont="1" applyBorder="1">
      <alignment/>
      <protection/>
    </xf>
    <xf numFmtId="166" fontId="21" fillId="0" borderId="0" xfId="20" applyNumberFormat="1" applyFont="1" applyBorder="1" applyAlignment="1">
      <alignment horizontal="right"/>
      <protection/>
    </xf>
    <xf numFmtId="170" fontId="21" fillId="0" borderId="0" xfId="20" applyNumberFormat="1" applyFont="1" applyBorder="1">
      <alignment/>
      <protection/>
    </xf>
    <xf numFmtId="164" fontId="20" fillId="0" borderId="0" xfId="20" applyFont="1" applyBorder="1" applyAlignment="1">
      <alignment/>
      <protection/>
    </xf>
    <xf numFmtId="164" fontId="0" fillId="0" borderId="0" xfId="20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OL.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B2" s="3"/>
      <c r="C2" s="4" t="str">
        <f>Rekapitulace!H1</f>
        <v>01</v>
      </c>
      <c r="D2" s="4" t="str">
        <f>Rekapitulace!G2</f>
        <v>Vytápění+stavební část</v>
      </c>
      <c r="E2" s="5"/>
      <c r="F2" s="6" t="s">
        <v>2</v>
      </c>
      <c r="G2" s="7"/>
    </row>
    <row r="3" spans="1:7" ht="3" customHeight="1" hidden="1">
      <c r="A3" s="8"/>
      <c r="B3" s="9"/>
      <c r="C3" s="10"/>
      <c r="D3" s="10"/>
      <c r="E3" s="11"/>
      <c r="F3" s="12"/>
      <c r="G3" s="13"/>
    </row>
    <row r="4" spans="1:7" ht="12" customHeight="1">
      <c r="A4" s="14" t="s">
        <v>3</v>
      </c>
      <c r="B4" s="9"/>
      <c r="C4" s="10" t="s">
        <v>4</v>
      </c>
      <c r="D4" s="10"/>
      <c r="E4" s="11"/>
      <c r="F4" s="12" t="s">
        <v>5</v>
      </c>
      <c r="G4" s="15"/>
    </row>
    <row r="5" spans="1:7" ht="12.75" customHeight="1">
      <c r="A5" s="16" t="s">
        <v>6</v>
      </c>
      <c r="B5" s="17"/>
      <c r="C5" s="18" t="s">
        <v>7</v>
      </c>
      <c r="D5" s="19"/>
      <c r="E5" s="17"/>
      <c r="F5" s="12" t="s">
        <v>8</v>
      </c>
      <c r="G5" s="13"/>
    </row>
    <row r="6" spans="1:15" ht="12.75" customHeight="1">
      <c r="A6" s="14" t="s">
        <v>9</v>
      </c>
      <c r="B6" s="9"/>
      <c r="C6" s="10" t="s">
        <v>10</v>
      </c>
      <c r="D6" s="10"/>
      <c r="E6" s="11"/>
      <c r="F6" s="20" t="s">
        <v>11</v>
      </c>
      <c r="G6" s="21">
        <v>0</v>
      </c>
      <c r="O6" s="22"/>
    </row>
    <row r="7" spans="1:7" ht="12.75" customHeight="1">
      <c r="A7" s="23" t="s">
        <v>12</v>
      </c>
      <c r="B7" s="24"/>
      <c r="C7" s="25" t="s">
        <v>13</v>
      </c>
      <c r="D7" s="26"/>
      <c r="E7" s="26"/>
      <c r="F7" s="27" t="s">
        <v>14</v>
      </c>
      <c r="G7" s="21">
        <f>IF(PocetMJ=0,0,ROUND((F30+F32)/PocetMJ,1))</f>
        <v>0</v>
      </c>
    </row>
    <row r="8" spans="1:9" ht="12.75">
      <c r="A8" s="28" t="s">
        <v>15</v>
      </c>
      <c r="B8" s="12"/>
      <c r="C8" s="29" t="s">
        <v>16</v>
      </c>
      <c r="D8" s="29"/>
      <c r="E8" s="29"/>
      <c r="F8" s="30" t="s">
        <v>17</v>
      </c>
      <c r="G8" s="31"/>
      <c r="H8" s="32"/>
      <c r="I8" s="33"/>
    </row>
    <row r="9" spans="1:8" ht="12.75">
      <c r="A9" s="28" t="s">
        <v>18</v>
      </c>
      <c r="B9" s="12"/>
      <c r="C9" s="29"/>
      <c r="D9" s="29"/>
      <c r="E9" s="29"/>
      <c r="F9" s="12"/>
      <c r="G9" s="34"/>
      <c r="H9" s="35"/>
    </row>
    <row r="10" spans="1:8" ht="12.75">
      <c r="A10" s="28" t="s">
        <v>19</v>
      </c>
      <c r="B10" s="12"/>
      <c r="C10" s="36" t="s">
        <v>20</v>
      </c>
      <c r="D10" s="36"/>
      <c r="E10" s="36"/>
      <c r="F10" s="37"/>
      <c r="G10" s="38"/>
      <c r="H10" s="39"/>
    </row>
    <row r="11" spans="1:57" ht="13.5" customHeight="1">
      <c r="A11" s="28" t="s">
        <v>21</v>
      </c>
      <c r="B11" s="12"/>
      <c r="C11" s="36"/>
      <c r="D11" s="36"/>
      <c r="E11" s="36"/>
      <c r="F11" s="40" t="s">
        <v>22</v>
      </c>
      <c r="G11" s="41">
        <v>44</v>
      </c>
      <c r="H11" s="35"/>
      <c r="BA11" s="42"/>
      <c r="BB11" s="42"/>
      <c r="BC11" s="42"/>
      <c r="BD11" s="42"/>
      <c r="BE11" s="42"/>
    </row>
    <row r="12" spans="1:8" ht="12.75" customHeight="1">
      <c r="A12" s="43" t="s">
        <v>23</v>
      </c>
      <c r="B12" s="9"/>
      <c r="C12" s="44" t="s">
        <v>16</v>
      </c>
      <c r="D12" s="44"/>
      <c r="E12" s="44"/>
      <c r="F12" s="45" t="s">
        <v>24</v>
      </c>
      <c r="G12" s="46"/>
      <c r="H12" s="35"/>
    </row>
    <row r="13" spans="1:8" ht="28.5" customHeight="1">
      <c r="A13" s="47" t="s">
        <v>25</v>
      </c>
      <c r="B13" s="47"/>
      <c r="C13" s="47"/>
      <c r="D13" s="47"/>
      <c r="E13" s="47"/>
      <c r="F13" s="47"/>
      <c r="G13" s="47"/>
      <c r="H13" s="35"/>
    </row>
    <row r="14" spans="1:7" ht="17.25" customHeight="1">
      <c r="A14" s="48" t="s">
        <v>26</v>
      </c>
      <c r="B14" s="49"/>
      <c r="C14" s="50"/>
      <c r="D14" s="51" t="s">
        <v>27</v>
      </c>
      <c r="E14" s="51"/>
      <c r="F14" s="51"/>
      <c r="G14" s="51"/>
    </row>
    <row r="15" spans="1:7" ht="15.75" customHeight="1">
      <c r="A15" s="52"/>
      <c r="B15" s="53" t="s">
        <v>28</v>
      </c>
      <c r="C15" s="54">
        <f>HSV</f>
        <v>0</v>
      </c>
      <c r="D15" s="55" t="str">
        <f>Rekapitulace!A25</f>
        <v>Ztížené výrobní podmínky</v>
      </c>
      <c r="E15" s="56"/>
      <c r="F15" s="57"/>
      <c r="G15" s="54">
        <f>Rekapitulace!I25</f>
        <v>0</v>
      </c>
    </row>
    <row r="16" spans="1:7" ht="15.75" customHeight="1">
      <c r="A16" s="52" t="s">
        <v>29</v>
      </c>
      <c r="B16" s="53" t="s">
        <v>30</v>
      </c>
      <c r="C16" s="54">
        <f>PSV</f>
        <v>0</v>
      </c>
      <c r="D16" s="8" t="str">
        <f>Rekapitulace!A26</f>
        <v>Oborová přirážka</v>
      </c>
      <c r="E16" s="58"/>
      <c r="F16" s="59"/>
      <c r="G16" s="54">
        <f>Rekapitulace!I26</f>
        <v>0</v>
      </c>
    </row>
    <row r="17" spans="1:7" ht="15.75" customHeight="1">
      <c r="A17" s="52" t="s">
        <v>31</v>
      </c>
      <c r="B17" s="53" t="s">
        <v>32</v>
      </c>
      <c r="C17" s="54">
        <f>Mont</f>
        <v>0</v>
      </c>
      <c r="D17" s="8" t="str">
        <f>Rekapitulace!A27</f>
        <v>Přesun stavebních kapacit</v>
      </c>
      <c r="E17" s="58"/>
      <c r="F17" s="59"/>
      <c r="G17" s="54">
        <f>Rekapitulace!I27</f>
        <v>0</v>
      </c>
    </row>
    <row r="18" spans="1:7" ht="15.75" customHeight="1">
      <c r="A18" s="60" t="s">
        <v>33</v>
      </c>
      <c r="B18" s="61" t="s">
        <v>34</v>
      </c>
      <c r="C18" s="54">
        <f>Dodavka</f>
        <v>0</v>
      </c>
      <c r="D18" s="8" t="str">
        <f>Rekapitulace!A28</f>
        <v>Mimostaveništní doprava</v>
      </c>
      <c r="E18" s="58"/>
      <c r="F18" s="59"/>
      <c r="G18" s="54">
        <f>Rekapitulace!I28</f>
        <v>0</v>
      </c>
    </row>
    <row r="19" spans="1:7" ht="15.75" customHeight="1">
      <c r="A19" s="62" t="s">
        <v>35</v>
      </c>
      <c r="B19" s="53"/>
      <c r="C19" s="54">
        <f>SUM(C15:C18)</f>
        <v>0</v>
      </c>
      <c r="D19" s="8" t="str">
        <f>Rekapitulace!A29</f>
        <v>Zařízení staveniště</v>
      </c>
      <c r="E19" s="58"/>
      <c r="F19" s="59"/>
      <c r="G19" s="54">
        <f>Rekapitulace!I29</f>
        <v>0</v>
      </c>
    </row>
    <row r="20" spans="1:7" ht="15.75" customHeight="1">
      <c r="A20" s="62"/>
      <c r="B20" s="53"/>
      <c r="C20" s="54"/>
      <c r="D20" s="8" t="str">
        <f>Rekapitulace!A30</f>
        <v>Provoz investora</v>
      </c>
      <c r="E20" s="58"/>
      <c r="F20" s="59"/>
      <c r="G20" s="54">
        <f>Rekapitulace!I30</f>
        <v>0</v>
      </c>
    </row>
    <row r="21" spans="1:7" ht="15.75" customHeight="1">
      <c r="A21" s="62" t="s">
        <v>36</v>
      </c>
      <c r="B21" s="53"/>
      <c r="C21" s="54">
        <f>HZS</f>
        <v>0</v>
      </c>
      <c r="D21" s="8" t="str">
        <f>Rekapitulace!A31</f>
        <v>Kompletační činnost (IČD)</v>
      </c>
      <c r="E21" s="58"/>
      <c r="F21" s="59"/>
      <c r="G21" s="54">
        <f>Rekapitulace!I31</f>
        <v>0</v>
      </c>
    </row>
    <row r="22" spans="1:7" ht="15.75" customHeight="1">
      <c r="A22" s="63" t="s">
        <v>37</v>
      </c>
      <c r="B22" s="64"/>
      <c r="C22" s="54">
        <f>C19+C21</f>
        <v>0</v>
      </c>
      <c r="D22" s="8" t="s">
        <v>38</v>
      </c>
      <c r="E22" s="58"/>
      <c r="F22" s="59"/>
      <c r="G22" s="54">
        <f>G23-SUM(G15:G21)</f>
        <v>0</v>
      </c>
    </row>
    <row r="23" spans="1:7" ht="15.75" customHeight="1">
      <c r="A23" s="65" t="s">
        <v>39</v>
      </c>
      <c r="B23" s="65"/>
      <c r="C23" s="66">
        <f>C22+G23</f>
        <v>0</v>
      </c>
      <c r="D23" s="67" t="s">
        <v>40</v>
      </c>
      <c r="E23" s="68"/>
      <c r="F23" s="69"/>
      <c r="G23" s="54">
        <f>VRN</f>
        <v>0</v>
      </c>
    </row>
    <row r="24" spans="1:7" ht="12.75">
      <c r="A24" s="70" t="s">
        <v>41</v>
      </c>
      <c r="B24" s="71"/>
      <c r="C24" s="72"/>
      <c r="D24" s="71" t="s">
        <v>42</v>
      </c>
      <c r="E24" s="71"/>
      <c r="F24" s="73" t="s">
        <v>43</v>
      </c>
      <c r="G24" s="74"/>
    </row>
    <row r="25" spans="1:7" ht="12.75">
      <c r="A25" s="63" t="s">
        <v>44</v>
      </c>
      <c r="B25" s="64"/>
      <c r="C25" s="75"/>
      <c r="D25" s="64" t="s">
        <v>44</v>
      </c>
      <c r="E25" s="76"/>
      <c r="F25" s="77" t="s">
        <v>44</v>
      </c>
      <c r="G25" s="78"/>
    </row>
    <row r="26" spans="1:7" ht="37.5" customHeight="1">
      <c r="A26" s="63" t="s">
        <v>45</v>
      </c>
      <c r="B26" s="79"/>
      <c r="C26" s="75"/>
      <c r="D26" s="64" t="s">
        <v>45</v>
      </c>
      <c r="E26" s="76"/>
      <c r="F26" s="77" t="s">
        <v>45</v>
      </c>
      <c r="G26" s="78"/>
    </row>
    <row r="27" spans="1:7" ht="12.75">
      <c r="A27" s="63"/>
      <c r="B27" s="80"/>
      <c r="C27" s="75"/>
      <c r="D27" s="64"/>
      <c r="E27" s="76"/>
      <c r="F27" s="77"/>
      <c r="G27" s="78"/>
    </row>
    <row r="28" spans="1:7" ht="12.75">
      <c r="A28" s="63" t="s">
        <v>46</v>
      </c>
      <c r="B28" s="64"/>
      <c r="C28" s="75"/>
      <c r="D28" s="77" t="s">
        <v>47</v>
      </c>
      <c r="E28" s="75"/>
      <c r="F28" s="81" t="s">
        <v>47</v>
      </c>
      <c r="G28" s="78"/>
    </row>
    <row r="29" spans="1:7" ht="69" customHeight="1">
      <c r="A29" s="63"/>
      <c r="B29" s="64"/>
      <c r="C29" s="82"/>
      <c r="D29" s="83"/>
      <c r="E29" s="82"/>
      <c r="F29" s="64"/>
      <c r="G29" s="78"/>
    </row>
    <row r="30" spans="1:7" ht="12.75">
      <c r="A30" s="84" t="s">
        <v>48</v>
      </c>
      <c r="B30" s="85"/>
      <c r="C30" s="86">
        <v>15</v>
      </c>
      <c r="D30" s="85" t="s">
        <v>49</v>
      </c>
      <c r="E30" s="87"/>
      <c r="F30" s="88">
        <f>C23-F32</f>
        <v>0</v>
      </c>
      <c r="G30" s="88"/>
    </row>
    <row r="31" spans="1:7" ht="12.75">
      <c r="A31" s="84" t="s">
        <v>50</v>
      </c>
      <c r="B31" s="85"/>
      <c r="C31" s="86">
        <f>SazbaDPH1</f>
        <v>15</v>
      </c>
      <c r="D31" s="85" t="s">
        <v>51</v>
      </c>
      <c r="E31" s="87"/>
      <c r="F31" s="88">
        <f>ROUND(PRODUCT(F30,C31/100),0)</f>
        <v>0</v>
      </c>
      <c r="G31" s="88"/>
    </row>
    <row r="32" spans="1:7" ht="12.75">
      <c r="A32" s="84" t="s">
        <v>48</v>
      </c>
      <c r="B32" s="85"/>
      <c r="C32" s="86">
        <v>0</v>
      </c>
      <c r="D32" s="85" t="s">
        <v>51</v>
      </c>
      <c r="E32" s="87"/>
      <c r="F32" s="88">
        <v>0</v>
      </c>
      <c r="G32" s="88"/>
    </row>
    <row r="33" spans="1:7" ht="12.75">
      <c r="A33" s="84" t="s">
        <v>50</v>
      </c>
      <c r="B33" s="89"/>
      <c r="C33" s="90">
        <f>SazbaDPH2</f>
        <v>0</v>
      </c>
      <c r="D33" s="85" t="s">
        <v>51</v>
      </c>
      <c r="E33" s="59"/>
      <c r="F33" s="88">
        <f>ROUND(PRODUCT(F32,C33/100),0)</f>
        <v>0</v>
      </c>
      <c r="G33" s="88"/>
    </row>
    <row r="34" spans="1:7" s="95" customFormat="1" ht="19.5" customHeight="1">
      <c r="A34" s="91" t="s">
        <v>52</v>
      </c>
      <c r="B34" s="92"/>
      <c r="C34" s="92"/>
      <c r="D34" s="92"/>
      <c r="E34" s="93"/>
      <c r="F34" s="94">
        <f>ROUND(SUM(F30:F33),0)</f>
        <v>0</v>
      </c>
      <c r="G34" s="94"/>
    </row>
    <row r="36" spans="1:8" ht="12.75">
      <c r="A36" s="96" t="s">
        <v>53</v>
      </c>
      <c r="B36" s="96"/>
      <c r="C36" s="96"/>
      <c r="D36" s="96"/>
      <c r="E36" s="96"/>
      <c r="F36" s="96"/>
      <c r="G36" s="96"/>
      <c r="H36" t="s">
        <v>54</v>
      </c>
    </row>
    <row r="37" spans="1:8" ht="14.25" customHeight="1">
      <c r="A37" s="96" t="s">
        <v>53</v>
      </c>
      <c r="B37" s="96"/>
      <c r="C37" s="96"/>
      <c r="D37" s="96"/>
      <c r="E37" s="96"/>
      <c r="F37" s="96"/>
      <c r="G37" s="96"/>
      <c r="H37" t="s">
        <v>54</v>
      </c>
    </row>
    <row r="38" spans="1:8" ht="12.75" customHeight="1">
      <c r="A38" s="96"/>
      <c r="B38" s="97" t="s">
        <v>55</v>
      </c>
      <c r="C38" s="97"/>
      <c r="D38" s="97"/>
      <c r="E38" s="97"/>
      <c r="F38" s="97"/>
      <c r="G38" s="97"/>
      <c r="H38" t="s">
        <v>54</v>
      </c>
    </row>
    <row r="39" spans="1:8" ht="12.75">
      <c r="A39" s="98"/>
      <c r="B39" s="97"/>
      <c r="C39" s="97"/>
      <c r="D39" s="97"/>
      <c r="E39" s="97"/>
      <c r="F39" s="97"/>
      <c r="G39" s="97"/>
      <c r="H39" t="s">
        <v>54</v>
      </c>
    </row>
    <row r="40" spans="1:8" ht="12.75">
      <c r="A40" s="98"/>
      <c r="B40" s="97"/>
      <c r="C40" s="97"/>
      <c r="D40" s="97"/>
      <c r="E40" s="97"/>
      <c r="F40" s="97"/>
      <c r="G40" s="97"/>
      <c r="H40" t="s">
        <v>54</v>
      </c>
    </row>
    <row r="41" spans="1:8" ht="12.75">
      <c r="A41" s="98"/>
      <c r="B41" s="97"/>
      <c r="C41" s="97"/>
      <c r="D41" s="97"/>
      <c r="E41" s="97"/>
      <c r="F41" s="97"/>
      <c r="G41" s="97"/>
      <c r="H41" t="s">
        <v>54</v>
      </c>
    </row>
    <row r="42" spans="1:8" ht="12.75">
      <c r="A42" s="98"/>
      <c r="B42" s="97"/>
      <c r="C42" s="97"/>
      <c r="D42" s="97"/>
      <c r="E42" s="97"/>
      <c r="F42" s="97"/>
      <c r="G42" s="97"/>
      <c r="H42" t="s">
        <v>54</v>
      </c>
    </row>
    <row r="43" spans="1:8" ht="12.75">
      <c r="A43" s="98"/>
      <c r="B43" s="97"/>
      <c r="C43" s="97"/>
      <c r="D43" s="97"/>
      <c r="E43" s="97"/>
      <c r="F43" s="97"/>
      <c r="G43" s="97"/>
      <c r="H43" t="s">
        <v>54</v>
      </c>
    </row>
    <row r="44" spans="1:8" ht="12.75">
      <c r="A44" s="98"/>
      <c r="B44" s="97"/>
      <c r="C44" s="97"/>
      <c r="D44" s="97"/>
      <c r="E44" s="97"/>
      <c r="F44" s="97"/>
      <c r="G44" s="97"/>
      <c r="H44" t="s">
        <v>54</v>
      </c>
    </row>
    <row r="45" spans="1:8" ht="0.75" customHeight="1">
      <c r="A45" s="98"/>
      <c r="B45" s="97"/>
      <c r="C45" s="97"/>
      <c r="D45" s="97"/>
      <c r="E45" s="97"/>
      <c r="F45" s="97"/>
      <c r="G45" s="97"/>
      <c r="H45" t="s">
        <v>54</v>
      </c>
    </row>
    <row r="46" spans="1:7" ht="12.75" customHeight="1">
      <c r="A46" s="98"/>
      <c r="B46" s="97"/>
      <c r="C46" s="97"/>
      <c r="D46" s="97"/>
      <c r="E46" s="97"/>
      <c r="F46" s="97"/>
      <c r="G46" s="97"/>
    </row>
    <row r="47" spans="2:7" ht="12.75" customHeight="1">
      <c r="B47" s="99"/>
      <c r="C47" s="99"/>
      <c r="D47" s="99"/>
      <c r="E47" s="99"/>
      <c r="F47" s="99"/>
      <c r="G47" s="99"/>
    </row>
    <row r="48" spans="2:7" ht="12.75" customHeight="1">
      <c r="B48" s="99"/>
      <c r="C48" s="99"/>
      <c r="D48" s="99"/>
      <c r="E48" s="99"/>
      <c r="F48" s="99"/>
      <c r="G48" s="99"/>
    </row>
    <row r="49" spans="2:7" ht="12.75" customHeight="1">
      <c r="B49" s="99"/>
      <c r="C49" s="99"/>
      <c r="D49" s="99"/>
      <c r="E49" s="99"/>
      <c r="F49" s="99"/>
      <c r="G49" s="99"/>
    </row>
    <row r="50" spans="2:7" ht="12.75" customHeight="1">
      <c r="B50" s="99"/>
      <c r="C50" s="99"/>
      <c r="D50" s="99"/>
      <c r="E50" s="99"/>
      <c r="F50" s="99"/>
      <c r="G50" s="99"/>
    </row>
    <row r="51" spans="2:7" ht="12.75" customHeight="1">
      <c r="B51" s="99"/>
      <c r="C51" s="99"/>
      <c r="D51" s="99"/>
      <c r="E51" s="99"/>
      <c r="F51" s="99"/>
      <c r="G51" s="99"/>
    </row>
    <row r="52" spans="2:7" ht="12.75" customHeight="1">
      <c r="B52" s="99"/>
      <c r="C52" s="99"/>
      <c r="D52" s="99"/>
      <c r="E52" s="99"/>
      <c r="F52" s="99"/>
      <c r="G52" s="99"/>
    </row>
    <row r="53" spans="2:7" ht="12.75" customHeight="1">
      <c r="B53" s="99"/>
      <c r="C53" s="99"/>
      <c r="D53" s="99"/>
      <c r="E53" s="99"/>
      <c r="F53" s="99"/>
      <c r="G53" s="99"/>
    </row>
    <row r="54" spans="2:7" ht="12.75" customHeight="1">
      <c r="B54" s="99"/>
      <c r="C54" s="99"/>
      <c r="D54" s="99"/>
      <c r="E54" s="99"/>
      <c r="F54" s="99"/>
      <c r="G54" s="99"/>
    </row>
    <row r="55" spans="2:7" ht="12.75" customHeight="1">
      <c r="B55" s="99"/>
      <c r="C55" s="99"/>
      <c r="D55" s="99"/>
      <c r="E55" s="99"/>
      <c r="F55" s="99"/>
      <c r="G55" s="99"/>
    </row>
  </sheetData>
  <sheetProtection selectLockedCells="1" selectUnlockedCells="1"/>
  <mergeCells count="24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8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4"/>
  <sheetViews>
    <sheetView workbookViewId="0" topLeftCell="A1">
      <selection activeCell="K7" sqref="K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100" t="s">
        <v>56</v>
      </c>
      <c r="B1" s="100"/>
      <c r="C1" s="101" t="str">
        <f>CONCATENATE(cislostavby," ",nazevstavby)</f>
        <v>44 Vyšný č.p.39, k.ú. Český Krumlov</v>
      </c>
      <c r="D1" s="102"/>
      <c r="E1" s="103"/>
      <c r="F1" s="102"/>
      <c r="G1" s="104" t="s">
        <v>57</v>
      </c>
      <c r="H1" s="105" t="s">
        <v>58</v>
      </c>
      <c r="I1" s="106"/>
    </row>
    <row r="2" spans="1:9" ht="12.75">
      <c r="A2" s="107" t="s">
        <v>59</v>
      </c>
      <c r="B2" s="107"/>
      <c r="C2" s="108" t="str">
        <f>CONCATENATE(cisloobjektu," ",nazevobjektu)</f>
        <v>011 Výměna zdrojů tepla pro vytápění a ohřev TV</v>
      </c>
      <c r="D2" s="109"/>
      <c r="E2" s="110"/>
      <c r="F2" s="109"/>
      <c r="G2" s="111" t="s">
        <v>60</v>
      </c>
      <c r="H2" s="111"/>
      <c r="I2" s="111"/>
    </row>
    <row r="3" spans="1:9" ht="12.75">
      <c r="A3" s="76"/>
      <c r="B3" s="76"/>
      <c r="C3" s="76"/>
      <c r="D3" s="76"/>
      <c r="E3" s="76"/>
      <c r="F3" s="64"/>
      <c r="G3" s="76"/>
      <c r="H3" s="76"/>
      <c r="I3" s="76"/>
    </row>
    <row r="4" spans="1:9" ht="19.5" customHeight="1">
      <c r="A4" s="112" t="s">
        <v>61</v>
      </c>
      <c r="B4" s="112"/>
      <c r="C4" s="112"/>
      <c r="D4" s="112"/>
      <c r="E4" s="112"/>
      <c r="F4" s="112"/>
      <c r="G4" s="112"/>
      <c r="H4" s="112"/>
      <c r="I4" s="112"/>
    </row>
    <row r="5" spans="1:9" ht="12.75">
      <c r="A5" s="76"/>
      <c r="B5" s="76"/>
      <c r="C5" s="76"/>
      <c r="D5" s="76"/>
      <c r="E5" s="76"/>
      <c r="F5" s="76"/>
      <c r="G5" s="76"/>
      <c r="H5" s="76"/>
      <c r="I5" s="76"/>
    </row>
    <row r="6" spans="1:9" s="35" customFormat="1" ht="12.75">
      <c r="A6" s="113"/>
      <c r="B6" s="114" t="s">
        <v>62</v>
      </c>
      <c r="C6" s="114"/>
      <c r="D6" s="51"/>
      <c r="E6" s="115" t="s">
        <v>63</v>
      </c>
      <c r="F6" s="116" t="s">
        <v>64</v>
      </c>
      <c r="G6" s="116" t="s">
        <v>65</v>
      </c>
      <c r="H6" s="116" t="s">
        <v>66</v>
      </c>
      <c r="I6" s="117" t="s">
        <v>36</v>
      </c>
    </row>
    <row r="7" spans="1:9" s="35" customFormat="1" ht="12.75">
      <c r="A7" s="118" t="str">
        <f>Položky!B7</f>
        <v>713</v>
      </c>
      <c r="B7" s="119" t="str">
        <f>Položky!C7</f>
        <v>Izolace tepelné</v>
      </c>
      <c r="C7" s="64"/>
      <c r="D7" s="120"/>
      <c r="E7" s="121">
        <f>Položky!BA17</f>
        <v>0</v>
      </c>
      <c r="F7" s="122">
        <f>Položky!BB17</f>
        <v>0</v>
      </c>
      <c r="G7" s="122">
        <f>Položky!BC17</f>
        <v>0</v>
      </c>
      <c r="H7" s="122">
        <f>Položky!BD17</f>
        <v>0</v>
      </c>
      <c r="I7" s="123">
        <f>Položky!BE17</f>
        <v>0</v>
      </c>
    </row>
    <row r="8" spans="1:9" s="35" customFormat="1" ht="12.75">
      <c r="A8" s="118" t="str">
        <f>Položky!B18</f>
        <v>731</v>
      </c>
      <c r="B8" s="119" t="str">
        <f>Položky!C18</f>
        <v>Kotelny</v>
      </c>
      <c r="C8" s="64"/>
      <c r="D8" s="120"/>
      <c r="E8" s="121">
        <f>Položky!BA29</f>
        <v>0</v>
      </c>
      <c r="F8" s="122">
        <f>Položky!BB29</f>
        <v>0</v>
      </c>
      <c r="G8" s="122">
        <f>Položky!BC29</f>
        <v>0</v>
      </c>
      <c r="H8" s="122">
        <f>Položky!BD29</f>
        <v>0</v>
      </c>
      <c r="I8" s="123">
        <f>Položky!BE29</f>
        <v>0</v>
      </c>
    </row>
    <row r="9" spans="1:9" s="35" customFormat="1" ht="12.75">
      <c r="A9" s="118" t="str">
        <f>Položky!B30</f>
        <v>731 B</v>
      </c>
      <c r="B9" s="119" t="str">
        <f>Položky!C30</f>
        <v>Demontáž kotelen</v>
      </c>
      <c r="C9" s="64"/>
      <c r="D9" s="120"/>
      <c r="E9" s="121">
        <f>Položky!BA36</f>
        <v>0</v>
      </c>
      <c r="F9" s="122">
        <f>Položky!BB36</f>
        <v>0</v>
      </c>
      <c r="G9" s="122">
        <f>Položky!BC36</f>
        <v>0</v>
      </c>
      <c r="H9" s="122">
        <f>Položky!BD36</f>
        <v>0</v>
      </c>
      <c r="I9" s="123">
        <f>Položky!BE36</f>
        <v>0</v>
      </c>
    </row>
    <row r="10" spans="1:9" s="35" customFormat="1" ht="12.75">
      <c r="A10" s="118" t="str">
        <f>Položky!B37</f>
        <v>732</v>
      </c>
      <c r="B10" s="119" t="str">
        <f>Položky!C37</f>
        <v>Strojovny</v>
      </c>
      <c r="C10" s="64"/>
      <c r="D10" s="120"/>
      <c r="E10" s="121">
        <f>Položky!BA57</f>
        <v>0</v>
      </c>
      <c r="F10" s="122">
        <f>Položky!BB57</f>
        <v>0</v>
      </c>
      <c r="G10" s="122">
        <f>Položky!BC57</f>
        <v>0</v>
      </c>
      <c r="H10" s="122">
        <f>Položky!BD57</f>
        <v>0</v>
      </c>
      <c r="I10" s="123">
        <f>Položky!BE57</f>
        <v>0</v>
      </c>
    </row>
    <row r="11" spans="1:9" s="35" customFormat="1" ht="12.75">
      <c r="A11" s="118" t="str">
        <f>Položky!B58</f>
        <v>732 B</v>
      </c>
      <c r="B11" s="119" t="str">
        <f>Položky!C58</f>
        <v>Demontáž strojoven</v>
      </c>
      <c r="C11" s="64"/>
      <c r="D11" s="120"/>
      <c r="E11" s="121">
        <f>Položky!BA67</f>
        <v>0</v>
      </c>
      <c r="F11" s="122">
        <f>Položky!BB67</f>
        <v>0</v>
      </c>
      <c r="G11" s="122">
        <f>Položky!BC67</f>
        <v>0</v>
      </c>
      <c r="H11" s="122">
        <f>Položky!BD67</f>
        <v>0</v>
      </c>
      <c r="I11" s="123">
        <f>Položky!BE67</f>
        <v>0</v>
      </c>
    </row>
    <row r="12" spans="1:9" s="35" customFormat="1" ht="12.75">
      <c r="A12" s="118" t="str">
        <f>Položky!B68</f>
        <v>733</v>
      </c>
      <c r="B12" s="119" t="str">
        <f>Položky!C68</f>
        <v>Rozvod potrubí</v>
      </c>
      <c r="C12" s="64"/>
      <c r="D12" s="120"/>
      <c r="E12" s="121">
        <f>Položky!BA87</f>
        <v>0</v>
      </c>
      <c r="F12" s="122">
        <f>Položky!BB87</f>
        <v>0</v>
      </c>
      <c r="G12" s="122">
        <f>Položky!BC87</f>
        <v>0</v>
      </c>
      <c r="H12" s="122">
        <f>Položky!BD87</f>
        <v>0</v>
      </c>
      <c r="I12" s="123">
        <f>Položky!BE87</f>
        <v>0</v>
      </c>
    </row>
    <row r="13" spans="1:9" s="35" customFormat="1" ht="12.75">
      <c r="A13" s="118" t="str">
        <f>Položky!B88</f>
        <v>733 B</v>
      </c>
      <c r="B13" s="119" t="str">
        <f>Položky!C88</f>
        <v>Demontáž rozvodu potrubí</v>
      </c>
      <c r="C13" s="64"/>
      <c r="D13" s="120"/>
      <c r="E13" s="121">
        <f>Položky!BA93</f>
        <v>0</v>
      </c>
      <c r="F13" s="122">
        <f>Položky!BB93</f>
        <v>0</v>
      </c>
      <c r="G13" s="122">
        <f>Položky!BC93</f>
        <v>0</v>
      </c>
      <c r="H13" s="122">
        <f>Položky!BD93</f>
        <v>0</v>
      </c>
      <c r="I13" s="123">
        <f>Položky!BE93</f>
        <v>0</v>
      </c>
    </row>
    <row r="14" spans="1:9" s="35" customFormat="1" ht="12.75">
      <c r="A14" s="118" t="str">
        <f>Položky!B94</f>
        <v>734</v>
      </c>
      <c r="B14" s="119" t="str">
        <f>Položky!C94</f>
        <v>Armatury</v>
      </c>
      <c r="C14" s="64"/>
      <c r="D14" s="120"/>
      <c r="E14" s="121">
        <f>Položky!BA118</f>
        <v>0</v>
      </c>
      <c r="F14" s="122">
        <f>Položky!BB118</f>
        <v>0</v>
      </c>
      <c r="G14" s="122">
        <f>Položky!BC118</f>
        <v>0</v>
      </c>
      <c r="H14" s="122">
        <f>Položky!BD118</f>
        <v>0</v>
      </c>
      <c r="I14" s="123">
        <f>Položky!BE118</f>
        <v>0</v>
      </c>
    </row>
    <row r="15" spans="1:9" s="35" customFormat="1" ht="12.75">
      <c r="A15" s="118" t="str">
        <f>Položky!B119</f>
        <v>734 B</v>
      </c>
      <c r="B15" s="119" t="str">
        <f>Položky!C119</f>
        <v>Demontář armatur</v>
      </c>
      <c r="C15" s="64"/>
      <c r="D15" s="120"/>
      <c r="E15" s="121">
        <f>Položky!BA127</f>
        <v>0</v>
      </c>
      <c r="F15" s="122">
        <f>Položky!BB127</f>
        <v>0</v>
      </c>
      <c r="G15" s="122">
        <f>Položky!BC127</f>
        <v>0</v>
      </c>
      <c r="H15" s="122">
        <f>Položky!BD127</f>
        <v>0</v>
      </c>
      <c r="I15" s="123">
        <f>Položky!BE127</f>
        <v>0</v>
      </c>
    </row>
    <row r="16" spans="1:9" s="35" customFormat="1" ht="12.75">
      <c r="A16" s="118" t="str">
        <f>Položky!B128</f>
        <v>783</v>
      </c>
      <c r="B16" s="119" t="str">
        <f>Položky!C128</f>
        <v>Nátěry</v>
      </c>
      <c r="C16" s="64"/>
      <c r="D16" s="120"/>
      <c r="E16" s="121">
        <f>Položky!BA130</f>
        <v>0</v>
      </c>
      <c r="F16" s="122">
        <f>Položky!BB130</f>
        <v>0</v>
      </c>
      <c r="G16" s="122">
        <f>Položky!BC130</f>
        <v>0</v>
      </c>
      <c r="H16" s="122">
        <f>Položky!BD130</f>
        <v>0</v>
      </c>
      <c r="I16" s="123">
        <f>Položky!BE130</f>
        <v>0</v>
      </c>
    </row>
    <row r="17" spans="1:9" s="35" customFormat="1" ht="12.75">
      <c r="A17" s="118" t="str">
        <f>Položky!B131</f>
        <v>7991</v>
      </c>
      <c r="B17" s="119" t="str">
        <f>Položky!C131</f>
        <v>Stavební práce pro ÚT</v>
      </c>
      <c r="C17" s="64"/>
      <c r="D17" s="120"/>
      <c r="E17" s="121">
        <f>Položky!BA155</f>
        <v>0</v>
      </c>
      <c r="F17" s="122">
        <f>Položky!BB155</f>
        <v>0</v>
      </c>
      <c r="G17" s="122">
        <f>Položky!BC155</f>
        <v>0</v>
      </c>
      <c r="H17" s="122">
        <f>Položky!BD155</f>
        <v>0</v>
      </c>
      <c r="I17" s="123">
        <f>Položky!BE155</f>
        <v>0</v>
      </c>
    </row>
    <row r="18" spans="1:9" s="35" customFormat="1" ht="12.75">
      <c r="A18" s="118" t="str">
        <f>Položky!B156</f>
        <v>900</v>
      </c>
      <c r="B18" s="119" t="str">
        <f>Položky!C156</f>
        <v>Ostatní náklady</v>
      </c>
      <c r="C18" s="64"/>
      <c r="D18" s="120"/>
      <c r="E18" s="121">
        <f>Položky!BA159</f>
        <v>0</v>
      </c>
      <c r="F18" s="122">
        <f>Položky!BB159</f>
        <v>0</v>
      </c>
      <c r="G18" s="122">
        <f>Položky!BC159</f>
        <v>0</v>
      </c>
      <c r="H18" s="122">
        <f>Položky!BD159</f>
        <v>0</v>
      </c>
      <c r="I18" s="123">
        <f>Položky!BE159</f>
        <v>0</v>
      </c>
    </row>
    <row r="19" spans="1:9" s="35" customFormat="1" ht="12.75">
      <c r="A19" s="118" t="str">
        <f>Položky!B160</f>
        <v>D96</v>
      </c>
      <c r="B19" s="119" t="str">
        <f>Položky!C160</f>
        <v>Přesuny suti a vybouraných hmot</v>
      </c>
      <c r="C19" s="64"/>
      <c r="D19" s="120"/>
      <c r="E19" s="121">
        <f>Položky!BA166</f>
        <v>0</v>
      </c>
      <c r="F19" s="122">
        <f>Položky!BB166</f>
        <v>0</v>
      </c>
      <c r="G19" s="122">
        <f>Položky!BC166</f>
        <v>0</v>
      </c>
      <c r="H19" s="122">
        <f>Položky!BD166</f>
        <v>0</v>
      </c>
      <c r="I19" s="123">
        <f>Položky!BE166</f>
        <v>0</v>
      </c>
    </row>
    <row r="20" spans="1:9" s="130" customFormat="1" ht="12.75">
      <c r="A20" s="124"/>
      <c r="B20" s="125" t="s">
        <v>67</v>
      </c>
      <c r="C20" s="125"/>
      <c r="D20" s="126"/>
      <c r="E20" s="127">
        <f>SUM(E7:E19)</f>
        <v>0</v>
      </c>
      <c r="F20" s="128">
        <f>SUM(F7:F19)</f>
        <v>0</v>
      </c>
      <c r="G20" s="128">
        <f>SUM(G7:G19)</f>
        <v>0</v>
      </c>
      <c r="H20" s="128">
        <f>SUM(H7:H19)</f>
        <v>0</v>
      </c>
      <c r="I20" s="129">
        <f>SUM(I7:I19)</f>
        <v>0</v>
      </c>
    </row>
    <row r="21" spans="1:9" ht="12.75">
      <c r="A21" s="64"/>
      <c r="B21" s="64"/>
      <c r="C21" s="64"/>
      <c r="D21" s="64"/>
      <c r="E21" s="64"/>
      <c r="F21" s="64"/>
      <c r="G21" s="64"/>
      <c r="H21" s="64"/>
      <c r="I21" s="64"/>
    </row>
    <row r="22" spans="1:57" ht="19.5" customHeight="1">
      <c r="A22" s="131" t="s">
        <v>68</v>
      </c>
      <c r="B22" s="131"/>
      <c r="C22" s="131"/>
      <c r="D22" s="131"/>
      <c r="E22" s="131"/>
      <c r="F22" s="131"/>
      <c r="G22" s="131"/>
      <c r="H22" s="131"/>
      <c r="I22" s="131"/>
      <c r="BA22" s="42"/>
      <c r="BB22" s="42"/>
      <c r="BC22" s="42"/>
      <c r="BD22" s="42"/>
      <c r="BE22" s="42"/>
    </row>
    <row r="23" spans="1:9" ht="12.75">
      <c r="A23" s="76"/>
      <c r="B23" s="76"/>
      <c r="C23" s="76"/>
      <c r="D23" s="76"/>
      <c r="E23" s="76"/>
      <c r="F23" s="76"/>
      <c r="G23" s="76"/>
      <c r="H23" s="76"/>
      <c r="I23" s="76"/>
    </row>
    <row r="24" spans="1:9" ht="12.75">
      <c r="A24" s="70" t="s">
        <v>69</v>
      </c>
      <c r="B24" s="71"/>
      <c r="C24" s="71"/>
      <c r="D24" s="132"/>
      <c r="E24" s="133" t="s">
        <v>70</v>
      </c>
      <c r="F24" s="134" t="s">
        <v>71</v>
      </c>
      <c r="G24" s="135" t="s">
        <v>72</v>
      </c>
      <c r="H24" s="136"/>
      <c r="I24" s="137" t="s">
        <v>70</v>
      </c>
    </row>
    <row r="25" spans="1:53" ht="12.75">
      <c r="A25" s="62" t="s">
        <v>73</v>
      </c>
      <c r="B25" s="53"/>
      <c r="C25" s="53"/>
      <c r="D25" s="138"/>
      <c r="E25" s="139">
        <v>0</v>
      </c>
      <c r="F25" s="140">
        <v>0</v>
      </c>
      <c r="G25" s="141">
        <f>CHOOSE(BA25+1,HSV+PSV,HSV+PSV+Mont,HSV+PSV+Dodavka+Mont,HSV,PSV,Mont,Dodavka,Mont+Dodavka,0)</f>
        <v>0</v>
      </c>
      <c r="H25" s="142"/>
      <c r="I25" s="143">
        <f>E25+F25*G25/100</f>
        <v>0</v>
      </c>
      <c r="BA25">
        <v>0</v>
      </c>
    </row>
    <row r="26" spans="1:53" ht="12.75">
      <c r="A26" s="62" t="s">
        <v>74</v>
      </c>
      <c r="B26" s="53"/>
      <c r="C26" s="53"/>
      <c r="D26" s="138"/>
      <c r="E26" s="139">
        <v>0</v>
      </c>
      <c r="F26" s="140">
        <v>0</v>
      </c>
      <c r="G26" s="141">
        <f>CHOOSE(BA26+1,HSV+PSV,HSV+PSV+Mont,HSV+PSV+Dodavka+Mont,HSV,PSV,Mont,Dodavka,Mont+Dodavka,0)</f>
        <v>0</v>
      </c>
      <c r="H26" s="142"/>
      <c r="I26" s="143">
        <f>E26+F26*G26/100</f>
        <v>0</v>
      </c>
      <c r="BA26">
        <v>0</v>
      </c>
    </row>
    <row r="27" spans="1:53" ht="12.75">
      <c r="A27" s="62" t="s">
        <v>75</v>
      </c>
      <c r="B27" s="53"/>
      <c r="C27" s="53"/>
      <c r="D27" s="138"/>
      <c r="E27" s="139">
        <v>0</v>
      </c>
      <c r="F27" s="140">
        <v>0</v>
      </c>
      <c r="G27" s="141">
        <f>CHOOSE(BA27+1,HSV+PSV,HSV+PSV+Mont,HSV+PSV+Dodavka+Mont,HSV,PSV,Mont,Dodavka,Mont+Dodavka,0)</f>
        <v>0</v>
      </c>
      <c r="H27" s="142"/>
      <c r="I27" s="143">
        <f>E27+F27*G27/100</f>
        <v>0</v>
      </c>
      <c r="BA27">
        <v>0</v>
      </c>
    </row>
    <row r="28" spans="1:53" ht="12.75">
      <c r="A28" s="62" t="s">
        <v>76</v>
      </c>
      <c r="B28" s="53"/>
      <c r="C28" s="53"/>
      <c r="D28" s="138"/>
      <c r="E28" s="139">
        <v>0</v>
      </c>
      <c r="F28" s="140">
        <v>0</v>
      </c>
      <c r="G28" s="141">
        <f>CHOOSE(BA28+1,HSV+PSV,HSV+PSV+Mont,HSV+PSV+Dodavka+Mont,HSV,PSV,Mont,Dodavka,Mont+Dodavka,0)</f>
        <v>0</v>
      </c>
      <c r="H28" s="142"/>
      <c r="I28" s="143">
        <f>E28+F28*G28/100</f>
        <v>0</v>
      </c>
      <c r="BA28">
        <v>0</v>
      </c>
    </row>
    <row r="29" spans="1:53" ht="12.75">
      <c r="A29" s="62" t="s">
        <v>77</v>
      </c>
      <c r="B29" s="53"/>
      <c r="C29" s="53"/>
      <c r="D29" s="138"/>
      <c r="E29" s="139">
        <v>0</v>
      </c>
      <c r="F29" s="140">
        <v>3</v>
      </c>
      <c r="G29" s="141">
        <f>CHOOSE(BA29+1,HSV+PSV,HSV+PSV+Mont,HSV+PSV+Dodavka+Mont,HSV,PSV,Mont,Dodavka,Mont+Dodavka,0)</f>
        <v>0</v>
      </c>
      <c r="H29" s="142"/>
      <c r="I29" s="143">
        <f>E29+F29*G29/100</f>
        <v>0</v>
      </c>
      <c r="BA29">
        <v>1</v>
      </c>
    </row>
    <row r="30" spans="1:53" ht="12.75">
      <c r="A30" s="62" t="s">
        <v>78</v>
      </c>
      <c r="B30" s="53"/>
      <c r="C30" s="53"/>
      <c r="D30" s="138"/>
      <c r="E30" s="139">
        <v>0</v>
      </c>
      <c r="F30" s="140">
        <v>0</v>
      </c>
      <c r="G30" s="141">
        <f>CHOOSE(BA30+1,HSV+PSV,HSV+PSV+Mont,HSV+PSV+Dodavka+Mont,HSV,PSV,Mont,Dodavka,Mont+Dodavka,0)</f>
        <v>0</v>
      </c>
      <c r="H30" s="142"/>
      <c r="I30" s="143">
        <f>E30+F30*G30/100</f>
        <v>0</v>
      </c>
      <c r="BA30">
        <v>1</v>
      </c>
    </row>
    <row r="31" spans="1:53" ht="12.75">
      <c r="A31" s="62" t="s">
        <v>79</v>
      </c>
      <c r="B31" s="53"/>
      <c r="C31" s="53"/>
      <c r="D31" s="138"/>
      <c r="E31" s="139">
        <v>0</v>
      </c>
      <c r="F31" s="140">
        <v>0</v>
      </c>
      <c r="G31" s="141">
        <f>CHOOSE(BA31+1,HSV+PSV,HSV+PSV+Mont,HSV+PSV+Dodavka+Mont,HSV,PSV,Mont,Dodavka,Mont+Dodavka,0)</f>
        <v>0</v>
      </c>
      <c r="H31" s="142"/>
      <c r="I31" s="143">
        <f>E31+F31*G31/100</f>
        <v>0</v>
      </c>
      <c r="BA31">
        <v>2</v>
      </c>
    </row>
    <row r="32" spans="1:53" ht="12.75">
      <c r="A32" s="62" t="s">
        <v>80</v>
      </c>
      <c r="B32" s="53"/>
      <c r="C32" s="53"/>
      <c r="D32" s="138"/>
      <c r="E32" s="139">
        <v>0</v>
      </c>
      <c r="F32" s="140">
        <v>0</v>
      </c>
      <c r="G32" s="141">
        <f>CHOOSE(BA32+1,HSV+PSV,HSV+PSV+Mont,HSV+PSV+Dodavka+Mont,HSV,PSV,Mont,Dodavka,Mont+Dodavka,0)</f>
        <v>0</v>
      </c>
      <c r="H32" s="142"/>
      <c r="I32" s="143">
        <f>E32+F32*G32/100</f>
        <v>0</v>
      </c>
      <c r="BA32">
        <v>2</v>
      </c>
    </row>
    <row r="33" spans="1:9" ht="12.75">
      <c r="A33" s="144"/>
      <c r="B33" s="145" t="s">
        <v>81</v>
      </c>
      <c r="C33" s="146"/>
      <c r="D33" s="147"/>
      <c r="E33" s="148"/>
      <c r="F33" s="149"/>
      <c r="G33" s="149"/>
      <c r="H33" s="150">
        <f>SUM(I25:I32)</f>
        <v>0</v>
      </c>
      <c r="I33" s="150"/>
    </row>
    <row r="35" spans="2:9" ht="12.75">
      <c r="B35" s="130"/>
      <c r="F35" s="151"/>
      <c r="G35" s="152"/>
      <c r="H35" s="152"/>
      <c r="I35" s="153"/>
    </row>
    <row r="36" spans="6:9" ht="12.75">
      <c r="F36" s="151"/>
      <c r="G36" s="152"/>
      <c r="H36" s="152"/>
      <c r="I36" s="153"/>
    </row>
    <row r="37" spans="6:9" ht="12.75">
      <c r="F37" s="151"/>
      <c r="G37" s="152"/>
      <c r="H37" s="152"/>
      <c r="I37" s="153"/>
    </row>
    <row r="38" spans="6:9" ht="12.75">
      <c r="F38" s="151"/>
      <c r="G38" s="152"/>
      <c r="H38" s="152"/>
      <c r="I38" s="153"/>
    </row>
    <row r="39" spans="6:9" ht="12.75">
      <c r="F39" s="151"/>
      <c r="G39" s="152"/>
      <c r="H39" s="152"/>
      <c r="I39" s="153"/>
    </row>
    <row r="40" spans="6:9" ht="12.75">
      <c r="F40" s="151"/>
      <c r="G40" s="152"/>
      <c r="H40" s="152"/>
      <c r="I40" s="153"/>
    </row>
    <row r="41" spans="6:9" ht="12.75">
      <c r="F41" s="151"/>
      <c r="G41" s="152"/>
      <c r="H41" s="152"/>
      <c r="I41" s="153"/>
    </row>
    <row r="42" spans="6:9" ht="12.75">
      <c r="F42" s="151"/>
      <c r="G42" s="152"/>
      <c r="H42" s="152"/>
      <c r="I42" s="153"/>
    </row>
    <row r="43" spans="6:9" ht="12.75">
      <c r="F43" s="151"/>
      <c r="G43" s="152"/>
      <c r="H43" s="152"/>
      <c r="I43" s="153"/>
    </row>
    <row r="44" spans="6:9" ht="12.75">
      <c r="F44" s="151"/>
      <c r="G44" s="152"/>
      <c r="H44" s="152"/>
      <c r="I44" s="153"/>
    </row>
    <row r="45" spans="6:9" ht="12.75">
      <c r="F45" s="151"/>
      <c r="G45" s="152"/>
      <c r="H45" s="152"/>
      <c r="I45" s="153"/>
    </row>
    <row r="46" spans="6:9" ht="12.75">
      <c r="F46" s="151"/>
      <c r="G46" s="152"/>
      <c r="H46" s="152"/>
      <c r="I46" s="153"/>
    </row>
    <row r="47" spans="6:9" ht="12.75">
      <c r="F47" s="151"/>
      <c r="G47" s="152"/>
      <c r="H47" s="152"/>
      <c r="I47" s="153"/>
    </row>
    <row r="48" spans="6:9" ht="12.75">
      <c r="F48" s="151"/>
      <c r="G48" s="152"/>
      <c r="H48" s="152"/>
      <c r="I48" s="153"/>
    </row>
    <row r="49" spans="6:9" ht="12.75">
      <c r="F49" s="151"/>
      <c r="G49" s="152"/>
      <c r="H49" s="152"/>
      <c r="I49" s="153"/>
    </row>
    <row r="50" spans="6:9" ht="12.75">
      <c r="F50" s="151"/>
      <c r="G50" s="152"/>
      <c r="H50" s="152"/>
      <c r="I50" s="153"/>
    </row>
    <row r="51" spans="6:9" ht="12.75">
      <c r="F51" s="151"/>
      <c r="G51" s="152"/>
      <c r="H51" s="152"/>
      <c r="I51" s="153"/>
    </row>
    <row r="52" spans="6:9" ht="12.75">
      <c r="F52" s="151"/>
      <c r="G52" s="152"/>
      <c r="H52" s="152"/>
      <c r="I52" s="153"/>
    </row>
    <row r="53" spans="6:9" ht="12.75">
      <c r="F53" s="151"/>
      <c r="G53" s="152"/>
      <c r="H53" s="152"/>
      <c r="I53" s="153"/>
    </row>
    <row r="54" spans="6:9" ht="12.75">
      <c r="F54" s="151"/>
      <c r="G54" s="152"/>
      <c r="H54" s="152"/>
      <c r="I54" s="153"/>
    </row>
    <row r="55" spans="6:9" ht="12.75">
      <c r="F55" s="151"/>
      <c r="G55" s="152"/>
      <c r="H55" s="152"/>
      <c r="I55" s="153"/>
    </row>
    <row r="56" spans="6:9" ht="12.75">
      <c r="F56" s="151"/>
      <c r="G56" s="152"/>
      <c r="H56" s="152"/>
      <c r="I56" s="153"/>
    </row>
    <row r="57" spans="6:9" ht="12.75">
      <c r="F57" s="151"/>
      <c r="G57" s="152"/>
      <c r="H57" s="152"/>
      <c r="I57" s="153"/>
    </row>
    <row r="58" spans="6:9" ht="12.75">
      <c r="F58" s="151"/>
      <c r="G58" s="152"/>
      <c r="H58" s="152"/>
      <c r="I58" s="153"/>
    </row>
    <row r="59" spans="6:9" ht="12.75">
      <c r="F59" s="151"/>
      <c r="G59" s="152"/>
      <c r="H59" s="152"/>
      <c r="I59" s="153"/>
    </row>
    <row r="60" spans="6:9" ht="12.75">
      <c r="F60" s="151"/>
      <c r="G60" s="152"/>
      <c r="H60" s="152"/>
      <c r="I60" s="153"/>
    </row>
    <row r="61" spans="6:9" ht="12.75">
      <c r="F61" s="151"/>
      <c r="G61" s="152"/>
      <c r="H61" s="152"/>
      <c r="I61" s="153"/>
    </row>
    <row r="62" spans="6:9" ht="12.75">
      <c r="F62" s="151"/>
      <c r="G62" s="152"/>
      <c r="H62" s="152"/>
      <c r="I62" s="153"/>
    </row>
    <row r="63" spans="6:9" ht="12.75">
      <c r="F63" s="151"/>
      <c r="G63" s="152"/>
      <c r="H63" s="152"/>
      <c r="I63" s="153"/>
    </row>
    <row r="64" spans="6:9" ht="12.75">
      <c r="F64" s="151"/>
      <c r="G64" s="152"/>
      <c r="H64" s="152"/>
      <c r="I64" s="153"/>
    </row>
    <row r="65" spans="6:9" ht="12.75">
      <c r="F65" s="151"/>
      <c r="G65" s="152"/>
      <c r="H65" s="152"/>
      <c r="I65" s="153"/>
    </row>
    <row r="66" spans="6:9" ht="12.75">
      <c r="F66" s="151"/>
      <c r="G66" s="152"/>
      <c r="H66" s="152"/>
      <c r="I66" s="153"/>
    </row>
    <row r="67" spans="6:9" ht="12.75">
      <c r="F67" s="151"/>
      <c r="G67" s="152"/>
      <c r="H67" s="152"/>
      <c r="I67" s="153"/>
    </row>
    <row r="68" spans="6:9" ht="12.75">
      <c r="F68" s="151"/>
      <c r="G68" s="152"/>
      <c r="H68" s="152"/>
      <c r="I68" s="153"/>
    </row>
    <row r="69" spans="6:9" ht="12.75">
      <c r="F69" s="151"/>
      <c r="G69" s="152"/>
      <c r="H69" s="152"/>
      <c r="I69" s="153"/>
    </row>
    <row r="70" spans="6:9" ht="12.75">
      <c r="F70" s="151"/>
      <c r="G70" s="152"/>
      <c r="H70" s="152"/>
      <c r="I70" s="153"/>
    </row>
    <row r="71" spans="6:9" ht="12.75">
      <c r="F71" s="151"/>
      <c r="G71" s="152"/>
      <c r="H71" s="152"/>
      <c r="I71" s="153"/>
    </row>
    <row r="72" spans="6:9" ht="12.75">
      <c r="F72" s="151"/>
      <c r="G72" s="152"/>
      <c r="H72" s="152"/>
      <c r="I72" s="153"/>
    </row>
    <row r="73" spans="6:9" ht="12.75">
      <c r="F73" s="151"/>
      <c r="G73" s="152"/>
      <c r="H73" s="152"/>
      <c r="I73" s="153"/>
    </row>
    <row r="74" spans="6:9" ht="12.75">
      <c r="F74" s="151"/>
      <c r="G74" s="152"/>
      <c r="H74" s="152"/>
      <c r="I74" s="153"/>
    </row>
    <row r="75" spans="6:9" ht="12.75">
      <c r="F75" s="151"/>
      <c r="G75" s="152"/>
      <c r="H75" s="152"/>
      <c r="I75" s="153"/>
    </row>
    <row r="76" spans="6:9" ht="12.75">
      <c r="F76" s="151"/>
      <c r="G76" s="152"/>
      <c r="H76" s="152"/>
      <c r="I76" s="153"/>
    </row>
    <row r="77" spans="6:9" ht="12.75">
      <c r="F77" s="151"/>
      <c r="G77" s="152"/>
      <c r="H77" s="152"/>
      <c r="I77" s="153"/>
    </row>
    <row r="78" spans="6:9" ht="12.75">
      <c r="F78" s="151"/>
      <c r="G78" s="152"/>
      <c r="H78" s="152"/>
      <c r="I78" s="153"/>
    </row>
    <row r="79" spans="6:9" ht="12.75">
      <c r="F79" s="151"/>
      <c r="G79" s="152"/>
      <c r="H79" s="152"/>
      <c r="I79" s="153"/>
    </row>
    <row r="80" spans="6:9" ht="12.75">
      <c r="F80" s="151"/>
      <c r="G80" s="152"/>
      <c r="H80" s="152"/>
      <c r="I80" s="153"/>
    </row>
    <row r="81" spans="6:9" ht="12.75">
      <c r="F81" s="151"/>
      <c r="G81" s="152"/>
      <c r="H81" s="152"/>
      <c r="I81" s="153"/>
    </row>
    <row r="82" spans="6:9" ht="12.75">
      <c r="F82" s="151"/>
      <c r="G82" s="152"/>
      <c r="H82" s="152"/>
      <c r="I82" s="153"/>
    </row>
    <row r="83" spans="6:9" ht="12.75">
      <c r="F83" s="151"/>
      <c r="G83" s="152"/>
      <c r="H83" s="152"/>
      <c r="I83" s="153"/>
    </row>
    <row r="84" spans="6:9" ht="12.75">
      <c r="F84" s="151"/>
      <c r="G84" s="152"/>
      <c r="H84" s="152"/>
      <c r="I84" s="153"/>
    </row>
  </sheetData>
  <sheetProtection selectLockedCells="1" selectUnlockedCells="1"/>
  <mergeCells count="6">
    <mergeCell ref="A1:B1"/>
    <mergeCell ref="A2:B2"/>
    <mergeCell ref="G2:I2"/>
    <mergeCell ref="A4:I4"/>
    <mergeCell ref="A22:I22"/>
    <mergeCell ref="H33:I33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39"/>
  <sheetViews>
    <sheetView workbookViewId="0" topLeftCell="A124">
      <selection activeCell="C152" sqref="C152"/>
    </sheetView>
  </sheetViews>
  <sheetFormatPr defaultColWidth="9.00390625" defaultRowHeight="12.75"/>
  <cols>
    <col min="1" max="1" width="4.375" style="154" customWidth="1"/>
    <col min="2" max="2" width="11.625" style="154" customWidth="1"/>
    <col min="3" max="3" width="40.375" style="154" customWidth="1"/>
    <col min="4" max="4" width="5.625" style="154" customWidth="1"/>
    <col min="5" max="5" width="8.625" style="155" customWidth="1"/>
    <col min="6" max="6" width="9.875" style="154" customWidth="1"/>
    <col min="7" max="7" width="13.875" style="154" customWidth="1"/>
    <col min="8" max="11" width="9.125" style="154" customWidth="1"/>
    <col min="12" max="12" width="75.375" style="154" customWidth="1"/>
    <col min="13" max="13" width="45.25390625" style="154" customWidth="1"/>
    <col min="14" max="16384" width="9.125" style="154" customWidth="1"/>
  </cols>
  <sheetData>
    <row r="1" spans="1:7" ht="12.75">
      <c r="A1" s="156" t="s">
        <v>82</v>
      </c>
      <c r="B1" s="156"/>
      <c r="C1" s="156"/>
      <c r="D1" s="156"/>
      <c r="E1" s="156"/>
      <c r="F1" s="156"/>
      <c r="G1" s="156"/>
    </row>
    <row r="2" spans="1:7" ht="14.25" customHeight="1">
      <c r="A2" s="157"/>
      <c r="B2" s="158"/>
      <c r="C2" s="159"/>
      <c r="D2" s="159"/>
      <c r="E2" s="160"/>
      <c r="F2" s="159"/>
      <c r="G2" s="159"/>
    </row>
    <row r="3" spans="1:7" ht="12.75">
      <c r="A3" s="100" t="s">
        <v>56</v>
      </c>
      <c r="B3" s="100"/>
      <c r="C3" s="101" t="str">
        <f>CONCATENATE(cislostavby," ",nazevstavby)</f>
        <v>44 Vyšný č.p.39, k.ú. Český Krumlov</v>
      </c>
      <c r="D3" s="161"/>
      <c r="E3" s="162" t="s">
        <v>83</v>
      </c>
      <c r="F3" s="163" t="str">
        <f>Rekapitulace!H1</f>
        <v>01</v>
      </c>
      <c r="G3" s="164"/>
    </row>
    <row r="4" spans="1:7" ht="12.75">
      <c r="A4" s="165" t="s">
        <v>59</v>
      </c>
      <c r="B4" s="165"/>
      <c r="C4" s="108" t="str">
        <f>CONCATENATE(cisloobjektu," ",nazevobjektu)</f>
        <v>011 Výměna zdrojů tepla pro vytápění a ohřev TV</v>
      </c>
      <c r="D4" s="166"/>
      <c r="E4" s="167" t="str">
        <f>Rekapitulace!G2</f>
        <v>Vytápění+stavební část</v>
      </c>
      <c r="F4" s="167"/>
      <c r="G4" s="167"/>
    </row>
    <row r="5" spans="1:7" ht="12.75">
      <c r="A5" s="168"/>
      <c r="B5" s="157"/>
      <c r="C5" s="157"/>
      <c r="D5" s="157"/>
      <c r="E5" s="169"/>
      <c r="F5" s="157"/>
      <c r="G5" s="170"/>
    </row>
    <row r="6" spans="1:7" ht="12.75">
      <c r="A6" s="171" t="s">
        <v>84</v>
      </c>
      <c r="B6" s="172" t="s">
        <v>85</v>
      </c>
      <c r="C6" s="172" t="s">
        <v>86</v>
      </c>
      <c r="D6" s="172" t="s">
        <v>87</v>
      </c>
      <c r="E6" s="173" t="s">
        <v>88</v>
      </c>
      <c r="F6" s="172" t="s">
        <v>89</v>
      </c>
      <c r="G6" s="174" t="s">
        <v>90</v>
      </c>
    </row>
    <row r="7" spans="1:15" ht="12.75">
      <c r="A7" s="175" t="s">
        <v>91</v>
      </c>
      <c r="B7" s="176" t="s">
        <v>92</v>
      </c>
      <c r="C7" s="177" t="s">
        <v>93</v>
      </c>
      <c r="D7" s="178"/>
      <c r="E7" s="179"/>
      <c r="F7" s="179"/>
      <c r="G7" s="180"/>
      <c r="H7" s="181"/>
      <c r="I7" s="181"/>
      <c r="O7" s="182">
        <v>1</v>
      </c>
    </row>
    <row r="8" spans="1:104" ht="12.75">
      <c r="A8" s="183">
        <v>1</v>
      </c>
      <c r="B8" s="184" t="s">
        <v>94</v>
      </c>
      <c r="C8" s="185" t="s">
        <v>95</v>
      </c>
      <c r="D8" s="186" t="s">
        <v>96</v>
      </c>
      <c r="E8" s="187">
        <v>40</v>
      </c>
      <c r="F8" s="187">
        <v>0</v>
      </c>
      <c r="G8" s="188">
        <f>E8*F8</f>
        <v>0</v>
      </c>
      <c r="O8" s="182">
        <v>2</v>
      </c>
      <c r="AA8" s="154">
        <v>1</v>
      </c>
      <c r="AB8" s="154">
        <v>0</v>
      </c>
      <c r="AC8" s="154">
        <v>0</v>
      </c>
      <c r="AZ8" s="154">
        <v>2</v>
      </c>
      <c r="BA8" s="154">
        <f>IF(AZ8=1,G8,0)</f>
        <v>0</v>
      </c>
      <c r="BB8" s="154">
        <f>IF(AZ8=2,G8,0)</f>
        <v>0</v>
      </c>
      <c r="BC8" s="154">
        <f>IF(AZ8=3,G8,0)</f>
        <v>0</v>
      </c>
      <c r="BD8" s="154">
        <f>IF(AZ8=4,G8,0)</f>
        <v>0</v>
      </c>
      <c r="BE8" s="154">
        <f>IF(AZ8=5,G8,0)</f>
        <v>0</v>
      </c>
      <c r="CA8" s="182">
        <v>1</v>
      </c>
      <c r="CB8" s="182">
        <v>0</v>
      </c>
      <c r="CZ8" s="154">
        <v>0</v>
      </c>
    </row>
    <row r="9" spans="1:104" ht="12.75">
      <c r="A9" s="183">
        <v>2</v>
      </c>
      <c r="B9" s="184" t="s">
        <v>97</v>
      </c>
      <c r="C9" s="185" t="s">
        <v>98</v>
      </c>
      <c r="D9" s="186" t="s">
        <v>96</v>
      </c>
      <c r="E9" s="187">
        <v>42</v>
      </c>
      <c r="F9" s="187">
        <v>0</v>
      </c>
      <c r="G9" s="188">
        <f>E9*F9</f>
        <v>0</v>
      </c>
      <c r="O9" s="182">
        <v>2</v>
      </c>
      <c r="AA9" s="154">
        <v>1</v>
      </c>
      <c r="AB9" s="154">
        <v>7</v>
      </c>
      <c r="AC9" s="154">
        <v>7</v>
      </c>
      <c r="AZ9" s="154">
        <v>2</v>
      </c>
      <c r="BA9" s="154">
        <f>IF(AZ9=1,G9,0)</f>
        <v>0</v>
      </c>
      <c r="BB9" s="154">
        <f>IF(AZ9=2,G9,0)</f>
        <v>0</v>
      </c>
      <c r="BC9" s="154">
        <f>IF(AZ9=3,G9,0)</f>
        <v>0</v>
      </c>
      <c r="BD9" s="154">
        <f>IF(AZ9=4,G9,0)</f>
        <v>0</v>
      </c>
      <c r="BE9" s="154">
        <f>IF(AZ9=5,G9,0)</f>
        <v>0</v>
      </c>
      <c r="CA9" s="182">
        <v>1</v>
      </c>
      <c r="CB9" s="182">
        <v>7</v>
      </c>
      <c r="CZ9" s="154">
        <v>0</v>
      </c>
    </row>
    <row r="10" spans="1:104" ht="12.75">
      <c r="A10" s="183">
        <v>3</v>
      </c>
      <c r="B10" s="184" t="s">
        <v>99</v>
      </c>
      <c r="C10" s="185" t="s">
        <v>100</v>
      </c>
      <c r="D10" s="186" t="s">
        <v>96</v>
      </c>
      <c r="E10" s="187">
        <v>1</v>
      </c>
      <c r="F10" s="187">
        <v>0</v>
      </c>
      <c r="G10" s="188">
        <f>E10*F10</f>
        <v>0</v>
      </c>
      <c r="O10" s="182">
        <v>2</v>
      </c>
      <c r="AA10" s="154">
        <v>3</v>
      </c>
      <c r="AB10" s="154">
        <v>7</v>
      </c>
      <c r="AC10" s="154">
        <v>61313201</v>
      </c>
      <c r="AZ10" s="154">
        <v>2</v>
      </c>
      <c r="BA10" s="154">
        <f>IF(AZ10=1,G10,0)</f>
        <v>0</v>
      </c>
      <c r="BB10" s="154">
        <f>IF(AZ10=2,G10,0)</f>
        <v>0</v>
      </c>
      <c r="BC10" s="154">
        <f>IF(AZ10=3,G10,0)</f>
        <v>0</v>
      </c>
      <c r="BD10" s="154">
        <f>IF(AZ10=4,G10,0)</f>
        <v>0</v>
      </c>
      <c r="BE10" s="154">
        <f>IF(AZ10=5,G10,0)</f>
        <v>0</v>
      </c>
      <c r="CA10" s="182">
        <v>3</v>
      </c>
      <c r="CB10" s="182">
        <v>7</v>
      </c>
      <c r="CZ10" s="154">
        <v>0</v>
      </c>
    </row>
    <row r="11" spans="1:104" ht="12.75">
      <c r="A11" s="183">
        <v>4</v>
      </c>
      <c r="B11" s="184" t="s">
        <v>101</v>
      </c>
      <c r="C11" s="185" t="s">
        <v>102</v>
      </c>
      <c r="D11" s="186" t="s">
        <v>96</v>
      </c>
      <c r="E11" s="187">
        <v>4</v>
      </c>
      <c r="F11" s="187">
        <v>0</v>
      </c>
      <c r="G11" s="188">
        <f>E11*F11</f>
        <v>0</v>
      </c>
      <c r="O11" s="182">
        <v>2</v>
      </c>
      <c r="AA11" s="154">
        <v>3</v>
      </c>
      <c r="AB11" s="154">
        <v>7</v>
      </c>
      <c r="AC11" s="154">
        <v>61313202</v>
      </c>
      <c r="AZ11" s="154">
        <v>2</v>
      </c>
      <c r="BA11" s="154">
        <f>IF(AZ11=1,G11,0)</f>
        <v>0</v>
      </c>
      <c r="BB11" s="154">
        <f>IF(AZ11=2,G11,0)</f>
        <v>0</v>
      </c>
      <c r="BC11" s="154">
        <f>IF(AZ11=3,G11,0)</f>
        <v>0</v>
      </c>
      <c r="BD11" s="154">
        <f>IF(AZ11=4,G11,0)</f>
        <v>0</v>
      </c>
      <c r="BE11" s="154">
        <f>IF(AZ11=5,G11,0)</f>
        <v>0</v>
      </c>
      <c r="CA11" s="182">
        <v>3</v>
      </c>
      <c r="CB11" s="182">
        <v>7</v>
      </c>
      <c r="CZ11" s="154">
        <v>0</v>
      </c>
    </row>
    <row r="12" spans="1:104" ht="12.75">
      <c r="A12" s="183">
        <v>5</v>
      </c>
      <c r="B12" s="184" t="s">
        <v>103</v>
      </c>
      <c r="C12" s="185" t="s">
        <v>104</v>
      </c>
      <c r="D12" s="186" t="s">
        <v>96</v>
      </c>
      <c r="E12" s="187">
        <v>7</v>
      </c>
      <c r="F12" s="187">
        <v>0</v>
      </c>
      <c r="G12" s="188">
        <f>E12*F12</f>
        <v>0</v>
      </c>
      <c r="O12" s="182">
        <v>2</v>
      </c>
      <c r="AA12" s="154">
        <v>3</v>
      </c>
      <c r="AB12" s="154">
        <v>7</v>
      </c>
      <c r="AC12" s="154">
        <v>61313203</v>
      </c>
      <c r="AZ12" s="154">
        <v>2</v>
      </c>
      <c r="BA12" s="154">
        <f>IF(AZ12=1,G12,0)</f>
        <v>0</v>
      </c>
      <c r="BB12" s="154">
        <f>IF(AZ12=2,G12,0)</f>
        <v>0</v>
      </c>
      <c r="BC12" s="154">
        <f>IF(AZ12=3,G12,0)</f>
        <v>0</v>
      </c>
      <c r="BD12" s="154">
        <f>IF(AZ12=4,G12,0)</f>
        <v>0</v>
      </c>
      <c r="BE12" s="154">
        <f>IF(AZ12=5,G12,0)</f>
        <v>0</v>
      </c>
      <c r="CA12" s="182">
        <v>3</v>
      </c>
      <c r="CB12" s="182">
        <v>7</v>
      </c>
      <c r="CZ12" s="154">
        <v>0</v>
      </c>
    </row>
    <row r="13" spans="1:104" ht="12.75">
      <c r="A13" s="183">
        <v>6</v>
      </c>
      <c r="B13" s="184" t="s">
        <v>105</v>
      </c>
      <c r="C13" s="185" t="s">
        <v>106</v>
      </c>
      <c r="D13" s="186" t="s">
        <v>96</v>
      </c>
      <c r="E13" s="187">
        <v>14</v>
      </c>
      <c r="F13" s="187">
        <v>0</v>
      </c>
      <c r="G13" s="188">
        <f>E13*F13</f>
        <v>0</v>
      </c>
      <c r="O13" s="182">
        <v>2</v>
      </c>
      <c r="AA13" s="154">
        <v>3</v>
      </c>
      <c r="AB13" s="154">
        <v>7</v>
      </c>
      <c r="AC13" s="154">
        <v>61313204</v>
      </c>
      <c r="AZ13" s="154">
        <v>2</v>
      </c>
      <c r="BA13" s="154">
        <f>IF(AZ13=1,G13,0)</f>
        <v>0</v>
      </c>
      <c r="BB13" s="154">
        <f>IF(AZ13=2,G13,0)</f>
        <v>0</v>
      </c>
      <c r="BC13" s="154">
        <f>IF(AZ13=3,G13,0)</f>
        <v>0</v>
      </c>
      <c r="BD13" s="154">
        <f>IF(AZ13=4,G13,0)</f>
        <v>0</v>
      </c>
      <c r="BE13" s="154">
        <f>IF(AZ13=5,G13,0)</f>
        <v>0</v>
      </c>
      <c r="CA13" s="182">
        <v>3</v>
      </c>
      <c r="CB13" s="182">
        <v>7</v>
      </c>
      <c r="CZ13" s="154">
        <v>0</v>
      </c>
    </row>
    <row r="14" spans="1:104" ht="12.75">
      <c r="A14" s="183">
        <v>7</v>
      </c>
      <c r="B14" s="184" t="s">
        <v>107</v>
      </c>
      <c r="C14" s="185" t="s">
        <v>108</v>
      </c>
      <c r="D14" s="186" t="s">
        <v>96</v>
      </c>
      <c r="E14" s="187">
        <v>7</v>
      </c>
      <c r="F14" s="187">
        <v>0</v>
      </c>
      <c r="G14" s="188">
        <f>E14*F14</f>
        <v>0</v>
      </c>
      <c r="O14" s="182">
        <v>2</v>
      </c>
      <c r="AA14" s="154">
        <v>3</v>
      </c>
      <c r="AB14" s="154">
        <v>7</v>
      </c>
      <c r="AC14" s="154">
        <v>61313205</v>
      </c>
      <c r="AZ14" s="154">
        <v>2</v>
      </c>
      <c r="BA14" s="154">
        <f>IF(AZ14=1,G14,0)</f>
        <v>0</v>
      </c>
      <c r="BB14" s="154">
        <f>IF(AZ14=2,G14,0)</f>
        <v>0</v>
      </c>
      <c r="BC14" s="154">
        <f>IF(AZ14=3,G14,0)</f>
        <v>0</v>
      </c>
      <c r="BD14" s="154">
        <f>IF(AZ14=4,G14,0)</f>
        <v>0</v>
      </c>
      <c r="BE14" s="154">
        <f>IF(AZ14=5,G14,0)</f>
        <v>0</v>
      </c>
      <c r="CA14" s="182">
        <v>3</v>
      </c>
      <c r="CB14" s="182">
        <v>7</v>
      </c>
      <c r="CZ14" s="154">
        <v>0</v>
      </c>
    </row>
    <row r="15" spans="1:104" ht="12.75">
      <c r="A15" s="183">
        <v>8</v>
      </c>
      <c r="B15" s="184" t="s">
        <v>109</v>
      </c>
      <c r="C15" s="185" t="s">
        <v>110</v>
      </c>
      <c r="D15" s="186" t="s">
        <v>96</v>
      </c>
      <c r="E15" s="187">
        <v>9</v>
      </c>
      <c r="F15" s="187">
        <v>0</v>
      </c>
      <c r="G15" s="188">
        <f>E15*F15</f>
        <v>0</v>
      </c>
      <c r="O15" s="182">
        <v>2</v>
      </c>
      <c r="AA15" s="154">
        <v>3</v>
      </c>
      <c r="AB15" s="154">
        <v>7</v>
      </c>
      <c r="AC15" s="154">
        <v>61313206</v>
      </c>
      <c r="AZ15" s="154">
        <v>2</v>
      </c>
      <c r="BA15" s="154">
        <f>IF(AZ15=1,G15,0)</f>
        <v>0</v>
      </c>
      <c r="BB15" s="154">
        <f>IF(AZ15=2,G15,0)</f>
        <v>0</v>
      </c>
      <c r="BC15" s="154">
        <f>IF(AZ15=3,G15,0)</f>
        <v>0</v>
      </c>
      <c r="BD15" s="154">
        <f>IF(AZ15=4,G15,0)</f>
        <v>0</v>
      </c>
      <c r="BE15" s="154">
        <f>IF(AZ15=5,G15,0)</f>
        <v>0</v>
      </c>
      <c r="CA15" s="182">
        <v>3</v>
      </c>
      <c r="CB15" s="182">
        <v>7</v>
      </c>
      <c r="CZ15" s="154">
        <v>0</v>
      </c>
    </row>
    <row r="16" spans="1:104" ht="12.75">
      <c r="A16" s="183">
        <v>9</v>
      </c>
      <c r="B16" s="184" t="s">
        <v>111</v>
      </c>
      <c r="C16" s="185" t="s">
        <v>112</v>
      </c>
      <c r="D16" s="186" t="s">
        <v>71</v>
      </c>
      <c r="E16" s="187"/>
      <c r="F16" s="187">
        <v>0</v>
      </c>
      <c r="G16" s="188">
        <f>E16*F16</f>
        <v>0</v>
      </c>
      <c r="O16" s="182">
        <v>2</v>
      </c>
      <c r="AA16" s="154">
        <v>7</v>
      </c>
      <c r="AB16" s="154">
        <v>1002</v>
      </c>
      <c r="AC16" s="154">
        <v>5</v>
      </c>
      <c r="AZ16" s="154">
        <v>2</v>
      </c>
      <c r="BA16" s="154">
        <f>IF(AZ16=1,G16,0)</f>
        <v>0</v>
      </c>
      <c r="BB16" s="154">
        <f>IF(AZ16=2,G16,0)</f>
        <v>0</v>
      </c>
      <c r="BC16" s="154">
        <f>IF(AZ16=3,G16,0)</f>
        <v>0</v>
      </c>
      <c r="BD16" s="154">
        <f>IF(AZ16=4,G16,0)</f>
        <v>0</v>
      </c>
      <c r="BE16" s="154">
        <f>IF(AZ16=5,G16,0)</f>
        <v>0</v>
      </c>
      <c r="CA16" s="182">
        <v>7</v>
      </c>
      <c r="CB16" s="182">
        <v>1002</v>
      </c>
      <c r="CZ16" s="154">
        <v>0</v>
      </c>
    </row>
    <row r="17" spans="1:57" ht="12.75">
      <c r="A17" s="189"/>
      <c r="B17" s="190" t="s">
        <v>113</v>
      </c>
      <c r="C17" s="191" t="str">
        <f>CONCATENATE(B7," ",C7)</f>
        <v>713 Izolace tepelné</v>
      </c>
      <c r="D17" s="192"/>
      <c r="E17" s="193"/>
      <c r="F17" s="194"/>
      <c r="G17" s="195">
        <f>SUM(G7:G16)</f>
        <v>0</v>
      </c>
      <c r="O17" s="182">
        <v>4</v>
      </c>
      <c r="BA17" s="196">
        <f>SUM(BA7:BA16)</f>
        <v>0</v>
      </c>
      <c r="BB17" s="196">
        <f>SUM(BB7:BB16)</f>
        <v>0</v>
      </c>
      <c r="BC17" s="196">
        <f>SUM(BC7:BC16)</f>
        <v>0</v>
      </c>
      <c r="BD17" s="196">
        <f>SUM(BD7:BD16)</f>
        <v>0</v>
      </c>
      <c r="BE17" s="196">
        <f>SUM(BE7:BE16)</f>
        <v>0</v>
      </c>
    </row>
    <row r="18" spans="1:15" ht="12.75">
      <c r="A18" s="175" t="s">
        <v>91</v>
      </c>
      <c r="B18" s="176" t="s">
        <v>114</v>
      </c>
      <c r="C18" s="177" t="s">
        <v>115</v>
      </c>
      <c r="D18" s="178"/>
      <c r="E18" s="179"/>
      <c r="F18" s="179"/>
      <c r="G18" s="180"/>
      <c r="H18" s="181"/>
      <c r="I18" s="181"/>
      <c r="O18" s="182">
        <v>1</v>
      </c>
    </row>
    <row r="19" spans="1:104" ht="12.75">
      <c r="A19" s="183">
        <v>10</v>
      </c>
      <c r="B19" s="184" t="s">
        <v>116</v>
      </c>
      <c r="C19" s="185" t="s">
        <v>117</v>
      </c>
      <c r="D19" s="186" t="s">
        <v>118</v>
      </c>
      <c r="E19" s="187">
        <v>2</v>
      </c>
      <c r="F19" s="187">
        <v>0</v>
      </c>
      <c r="G19" s="188">
        <f>E19*F19</f>
        <v>0</v>
      </c>
      <c r="O19" s="182">
        <v>2</v>
      </c>
      <c r="AA19" s="154">
        <v>1</v>
      </c>
      <c r="AB19" s="154">
        <v>7</v>
      </c>
      <c r="AC19" s="154">
        <v>7</v>
      </c>
      <c r="AZ19" s="154">
        <v>2</v>
      </c>
      <c r="BA19" s="154">
        <f>IF(AZ19=1,G19,0)</f>
        <v>0</v>
      </c>
      <c r="BB19" s="154">
        <f>IF(AZ19=2,G19,0)</f>
        <v>0</v>
      </c>
      <c r="BC19" s="154">
        <f>IF(AZ19=3,G19,0)</f>
        <v>0</v>
      </c>
      <c r="BD19" s="154">
        <f>IF(AZ19=4,G19,0)</f>
        <v>0</v>
      </c>
      <c r="BE19" s="154">
        <f>IF(AZ19=5,G19,0)</f>
        <v>0</v>
      </c>
      <c r="CA19" s="182">
        <v>1</v>
      </c>
      <c r="CB19" s="182">
        <v>7</v>
      </c>
      <c r="CZ19" s="154">
        <v>0</v>
      </c>
    </row>
    <row r="20" spans="1:104" ht="12.75">
      <c r="A20" s="183">
        <v>11</v>
      </c>
      <c r="B20" s="184" t="s">
        <v>119</v>
      </c>
      <c r="C20" s="185" t="s">
        <v>120</v>
      </c>
      <c r="D20" s="186" t="s">
        <v>118</v>
      </c>
      <c r="E20" s="187">
        <v>1</v>
      </c>
      <c r="F20" s="187">
        <v>0</v>
      </c>
      <c r="G20" s="188">
        <f>E20*F20</f>
        <v>0</v>
      </c>
      <c r="O20" s="182">
        <v>2</v>
      </c>
      <c r="AA20" s="154">
        <v>1</v>
      </c>
      <c r="AB20" s="154">
        <v>7</v>
      </c>
      <c r="AC20" s="154">
        <v>7</v>
      </c>
      <c r="AZ20" s="154">
        <v>2</v>
      </c>
      <c r="BA20" s="154">
        <f>IF(AZ20=1,G20,0)</f>
        <v>0</v>
      </c>
      <c r="BB20" s="154">
        <f>IF(AZ20=2,G20,0)</f>
        <v>0</v>
      </c>
      <c r="BC20" s="154">
        <f>IF(AZ20=3,G20,0)</f>
        <v>0</v>
      </c>
      <c r="BD20" s="154">
        <f>IF(AZ20=4,G20,0)</f>
        <v>0</v>
      </c>
      <c r="BE20" s="154">
        <f>IF(AZ20=5,G20,0)</f>
        <v>0</v>
      </c>
      <c r="CA20" s="182">
        <v>1</v>
      </c>
      <c r="CB20" s="182">
        <v>7</v>
      </c>
      <c r="CZ20" s="154">
        <v>0</v>
      </c>
    </row>
    <row r="21" spans="1:104" ht="12.75">
      <c r="A21" s="183">
        <v>12</v>
      </c>
      <c r="B21" s="184" t="s">
        <v>121</v>
      </c>
      <c r="C21" s="185" t="s">
        <v>122</v>
      </c>
      <c r="D21" s="186" t="s">
        <v>123</v>
      </c>
      <c r="E21" s="187">
        <v>2</v>
      </c>
      <c r="F21" s="187">
        <v>0</v>
      </c>
      <c r="G21" s="188">
        <f>E21*F21</f>
        <v>0</v>
      </c>
      <c r="O21" s="182">
        <v>2</v>
      </c>
      <c r="AA21" s="154">
        <v>1</v>
      </c>
      <c r="AB21" s="154">
        <v>0</v>
      </c>
      <c r="AC21" s="154">
        <v>0</v>
      </c>
      <c r="AZ21" s="154">
        <v>2</v>
      </c>
      <c r="BA21" s="154">
        <f>IF(AZ21=1,G21,0)</f>
        <v>0</v>
      </c>
      <c r="BB21" s="154">
        <f>IF(AZ21=2,G21,0)</f>
        <v>0</v>
      </c>
      <c r="BC21" s="154">
        <f>IF(AZ21=3,G21,0)</f>
        <v>0</v>
      </c>
      <c r="BD21" s="154">
        <f>IF(AZ21=4,G21,0)</f>
        <v>0</v>
      </c>
      <c r="BE21" s="154">
        <f>IF(AZ21=5,G21,0)</f>
        <v>0</v>
      </c>
      <c r="CA21" s="182">
        <v>1</v>
      </c>
      <c r="CB21" s="182">
        <v>0</v>
      </c>
      <c r="CZ21" s="154">
        <v>0</v>
      </c>
    </row>
    <row r="22" spans="1:104" ht="12.75">
      <c r="A22" s="183">
        <v>13</v>
      </c>
      <c r="B22" s="184" t="s">
        <v>124</v>
      </c>
      <c r="C22" s="185" t="s">
        <v>125</v>
      </c>
      <c r="D22" s="186" t="s">
        <v>96</v>
      </c>
      <c r="E22" s="187">
        <v>5</v>
      </c>
      <c r="F22" s="187">
        <v>0</v>
      </c>
      <c r="G22" s="188">
        <f>E22*F22</f>
        <v>0</v>
      </c>
      <c r="O22" s="182">
        <v>2</v>
      </c>
      <c r="AA22" s="154">
        <v>1</v>
      </c>
      <c r="AB22" s="154">
        <v>7</v>
      </c>
      <c r="AC22" s="154">
        <v>7</v>
      </c>
      <c r="AZ22" s="154">
        <v>2</v>
      </c>
      <c r="BA22" s="154">
        <f>IF(AZ22=1,G22,0)</f>
        <v>0</v>
      </c>
      <c r="BB22" s="154">
        <f>IF(AZ22=2,G22,0)</f>
        <v>0</v>
      </c>
      <c r="BC22" s="154">
        <f>IF(AZ22=3,G22,0)</f>
        <v>0</v>
      </c>
      <c r="BD22" s="154">
        <f>IF(AZ22=4,G22,0)</f>
        <v>0</v>
      </c>
      <c r="BE22" s="154">
        <f>IF(AZ22=5,G22,0)</f>
        <v>0</v>
      </c>
      <c r="CA22" s="182">
        <v>1</v>
      </c>
      <c r="CB22" s="182">
        <v>7</v>
      </c>
      <c r="CZ22" s="154">
        <v>0.00051</v>
      </c>
    </row>
    <row r="23" spans="1:104" ht="12.75">
      <c r="A23" s="183">
        <v>14</v>
      </c>
      <c r="B23" s="184" t="s">
        <v>126</v>
      </c>
      <c r="C23" s="185" t="s">
        <v>127</v>
      </c>
      <c r="D23" s="186" t="s">
        <v>96</v>
      </c>
      <c r="E23" s="187">
        <v>14.5</v>
      </c>
      <c r="F23" s="187">
        <v>0</v>
      </c>
      <c r="G23" s="188">
        <f>E23*F23</f>
        <v>0</v>
      </c>
      <c r="O23" s="182">
        <v>2</v>
      </c>
      <c r="AA23" s="154">
        <v>1</v>
      </c>
      <c r="AB23" s="154">
        <v>7</v>
      </c>
      <c r="AC23" s="154">
        <v>7</v>
      </c>
      <c r="AZ23" s="154">
        <v>2</v>
      </c>
      <c r="BA23" s="154">
        <f>IF(AZ23=1,G23,0)</f>
        <v>0</v>
      </c>
      <c r="BB23" s="154">
        <f>IF(AZ23=2,G23,0)</f>
        <v>0</v>
      </c>
      <c r="BC23" s="154">
        <f>IF(AZ23=3,G23,0)</f>
        <v>0</v>
      </c>
      <c r="BD23" s="154">
        <f>IF(AZ23=4,G23,0)</f>
        <v>0</v>
      </c>
      <c r="BE23" s="154">
        <f>IF(AZ23=5,G23,0)</f>
        <v>0</v>
      </c>
      <c r="CA23" s="182">
        <v>1</v>
      </c>
      <c r="CB23" s="182">
        <v>7</v>
      </c>
      <c r="CZ23" s="154">
        <v>0</v>
      </c>
    </row>
    <row r="24" spans="1:104" ht="12.75">
      <c r="A24" s="183">
        <v>15</v>
      </c>
      <c r="B24" s="184" t="s">
        <v>128</v>
      </c>
      <c r="C24" s="185" t="s">
        <v>129</v>
      </c>
      <c r="D24" s="186" t="s">
        <v>130</v>
      </c>
      <c r="E24" s="187">
        <v>5</v>
      </c>
      <c r="F24" s="187">
        <v>0</v>
      </c>
      <c r="G24" s="188">
        <f>E24*F24</f>
        <v>0</v>
      </c>
      <c r="O24" s="182">
        <v>2</v>
      </c>
      <c r="AA24" s="154">
        <v>1</v>
      </c>
      <c r="AB24" s="154">
        <v>7</v>
      </c>
      <c r="AC24" s="154">
        <v>7</v>
      </c>
      <c r="AZ24" s="154">
        <v>2</v>
      </c>
      <c r="BA24" s="154">
        <f>IF(AZ24=1,G24,0)</f>
        <v>0</v>
      </c>
      <c r="BB24" s="154">
        <f>IF(AZ24=2,G24,0)</f>
        <v>0</v>
      </c>
      <c r="BC24" s="154">
        <f>IF(AZ24=3,G24,0)</f>
        <v>0</v>
      </c>
      <c r="BD24" s="154">
        <f>IF(AZ24=4,G24,0)</f>
        <v>0</v>
      </c>
      <c r="BE24" s="154">
        <f>IF(AZ24=5,G24,0)</f>
        <v>0</v>
      </c>
      <c r="CA24" s="182">
        <v>1</v>
      </c>
      <c r="CB24" s="182">
        <v>7</v>
      </c>
      <c r="CZ24" s="154">
        <v>0</v>
      </c>
    </row>
    <row r="25" spans="1:104" ht="12.75">
      <c r="A25" s="183">
        <v>16</v>
      </c>
      <c r="B25" s="184" t="s">
        <v>131</v>
      </c>
      <c r="C25" s="185" t="s">
        <v>132</v>
      </c>
      <c r="D25" s="186" t="s">
        <v>118</v>
      </c>
      <c r="E25" s="187">
        <v>1</v>
      </c>
      <c r="F25" s="187">
        <v>0</v>
      </c>
      <c r="G25" s="188">
        <f>E25*F25</f>
        <v>0</v>
      </c>
      <c r="O25" s="182">
        <v>2</v>
      </c>
      <c r="AA25" s="154">
        <v>1</v>
      </c>
      <c r="AB25" s="154">
        <v>7</v>
      </c>
      <c r="AC25" s="154">
        <v>7</v>
      </c>
      <c r="AZ25" s="154">
        <v>2</v>
      </c>
      <c r="BA25" s="154">
        <f>IF(AZ25=1,G25,0)</f>
        <v>0</v>
      </c>
      <c r="BB25" s="154">
        <f>IF(AZ25=2,G25,0)</f>
        <v>0</v>
      </c>
      <c r="BC25" s="154">
        <f>IF(AZ25=3,G25,0)</f>
        <v>0</v>
      </c>
      <c r="BD25" s="154">
        <f>IF(AZ25=4,G25,0)</f>
        <v>0</v>
      </c>
      <c r="BE25" s="154">
        <f>IF(AZ25=5,G25,0)</f>
        <v>0</v>
      </c>
      <c r="CA25" s="182">
        <v>1</v>
      </c>
      <c r="CB25" s="182">
        <v>7</v>
      </c>
      <c r="CZ25" s="154">
        <v>0</v>
      </c>
    </row>
    <row r="26" spans="1:104" ht="12.75">
      <c r="A26" s="183">
        <v>17</v>
      </c>
      <c r="B26" s="184" t="s">
        <v>133</v>
      </c>
      <c r="C26" s="185" t="s">
        <v>134</v>
      </c>
      <c r="D26" s="186" t="s">
        <v>118</v>
      </c>
      <c r="E26" s="187">
        <v>1</v>
      </c>
      <c r="F26" s="187">
        <v>0</v>
      </c>
      <c r="G26" s="188">
        <f>E26*F26</f>
        <v>0</v>
      </c>
      <c r="O26" s="182">
        <v>2</v>
      </c>
      <c r="AA26" s="154">
        <v>1</v>
      </c>
      <c r="AB26" s="154">
        <v>7</v>
      </c>
      <c r="AC26" s="154">
        <v>7</v>
      </c>
      <c r="AZ26" s="154">
        <v>2</v>
      </c>
      <c r="BA26" s="154">
        <f>IF(AZ26=1,G26,0)</f>
        <v>0</v>
      </c>
      <c r="BB26" s="154">
        <f>IF(AZ26=2,G26,0)</f>
        <v>0</v>
      </c>
      <c r="BC26" s="154">
        <f>IF(AZ26=3,G26,0)</f>
        <v>0</v>
      </c>
      <c r="BD26" s="154">
        <f>IF(AZ26=4,G26,0)</f>
        <v>0</v>
      </c>
      <c r="BE26" s="154">
        <f>IF(AZ26=5,G26,0)</f>
        <v>0</v>
      </c>
      <c r="CA26" s="182">
        <v>1</v>
      </c>
      <c r="CB26" s="182">
        <v>7</v>
      </c>
      <c r="CZ26" s="154">
        <v>0</v>
      </c>
    </row>
    <row r="27" spans="1:104" ht="12.75">
      <c r="A27" s="183">
        <v>18</v>
      </c>
      <c r="B27" s="184" t="s">
        <v>135</v>
      </c>
      <c r="C27" s="185" t="s">
        <v>136</v>
      </c>
      <c r="D27" s="186" t="s">
        <v>118</v>
      </c>
      <c r="E27" s="187">
        <v>1</v>
      </c>
      <c r="F27" s="187">
        <v>0</v>
      </c>
      <c r="G27" s="188">
        <f>E27*F27</f>
        <v>0</v>
      </c>
      <c r="O27" s="182">
        <v>2</v>
      </c>
      <c r="AA27" s="154">
        <v>1</v>
      </c>
      <c r="AB27" s="154">
        <v>7</v>
      </c>
      <c r="AC27" s="154">
        <v>7</v>
      </c>
      <c r="AZ27" s="154">
        <v>2</v>
      </c>
      <c r="BA27" s="154">
        <f>IF(AZ27=1,G27,0)</f>
        <v>0</v>
      </c>
      <c r="BB27" s="154">
        <f>IF(AZ27=2,G27,0)</f>
        <v>0</v>
      </c>
      <c r="BC27" s="154">
        <f>IF(AZ27=3,G27,0)</f>
        <v>0</v>
      </c>
      <c r="BD27" s="154">
        <f>IF(AZ27=4,G27,0)</f>
        <v>0</v>
      </c>
      <c r="BE27" s="154">
        <f>IF(AZ27=5,G27,0)</f>
        <v>0</v>
      </c>
      <c r="CA27" s="182">
        <v>1</v>
      </c>
      <c r="CB27" s="182">
        <v>7</v>
      </c>
      <c r="CZ27" s="154">
        <v>0</v>
      </c>
    </row>
    <row r="28" spans="1:104" ht="12.75">
      <c r="A28" s="183">
        <v>19</v>
      </c>
      <c r="B28" s="184" t="s">
        <v>137</v>
      </c>
      <c r="C28" s="185" t="s">
        <v>138</v>
      </c>
      <c r="D28" s="186" t="s">
        <v>71</v>
      </c>
      <c r="E28" s="187"/>
      <c r="F28" s="187">
        <v>0</v>
      </c>
      <c r="G28" s="188">
        <f>E28*F28</f>
        <v>0</v>
      </c>
      <c r="O28" s="182">
        <v>2</v>
      </c>
      <c r="AA28" s="154">
        <v>7</v>
      </c>
      <c r="AB28" s="154">
        <v>1002</v>
      </c>
      <c r="AC28" s="154">
        <v>5</v>
      </c>
      <c r="AZ28" s="154">
        <v>2</v>
      </c>
      <c r="BA28" s="154">
        <f>IF(AZ28=1,G28,0)</f>
        <v>0</v>
      </c>
      <c r="BB28" s="154">
        <f>IF(AZ28=2,G28,0)</f>
        <v>0</v>
      </c>
      <c r="BC28" s="154">
        <f>IF(AZ28=3,G28,0)</f>
        <v>0</v>
      </c>
      <c r="BD28" s="154">
        <f>IF(AZ28=4,G28,0)</f>
        <v>0</v>
      </c>
      <c r="BE28" s="154">
        <f>IF(AZ28=5,G28,0)</f>
        <v>0</v>
      </c>
      <c r="CA28" s="182">
        <v>7</v>
      </c>
      <c r="CB28" s="182">
        <v>1002</v>
      </c>
      <c r="CZ28" s="154">
        <v>0</v>
      </c>
    </row>
    <row r="29" spans="1:57" ht="12.75">
      <c r="A29" s="189"/>
      <c r="B29" s="190" t="s">
        <v>113</v>
      </c>
      <c r="C29" s="191" t="str">
        <f>CONCATENATE(B18," ",C18)</f>
        <v>731 Kotelny</v>
      </c>
      <c r="D29" s="192"/>
      <c r="E29" s="193"/>
      <c r="F29" s="194"/>
      <c r="G29" s="195">
        <f>SUM(G18:G28)</f>
        <v>0</v>
      </c>
      <c r="O29" s="182">
        <v>4</v>
      </c>
      <c r="BA29" s="196">
        <f>SUM(BA18:BA28)</f>
        <v>0</v>
      </c>
      <c r="BB29" s="196">
        <f>SUM(BB18:BB28)</f>
        <v>0</v>
      </c>
      <c r="BC29" s="196">
        <f>SUM(BC18:BC28)</f>
        <v>0</v>
      </c>
      <c r="BD29" s="196">
        <f>SUM(BD18:BD28)</f>
        <v>0</v>
      </c>
      <c r="BE29" s="196">
        <f>SUM(BE18:BE28)</f>
        <v>0</v>
      </c>
    </row>
    <row r="30" spans="1:15" ht="12.75">
      <c r="A30" s="175" t="s">
        <v>91</v>
      </c>
      <c r="B30" s="176" t="s">
        <v>139</v>
      </c>
      <c r="C30" s="177" t="s">
        <v>140</v>
      </c>
      <c r="D30" s="178"/>
      <c r="E30" s="179"/>
      <c r="F30" s="179"/>
      <c r="G30" s="180"/>
      <c r="H30" s="181"/>
      <c r="I30" s="181"/>
      <c r="O30" s="182">
        <v>1</v>
      </c>
    </row>
    <row r="31" spans="1:104" ht="12.75">
      <c r="A31" s="183">
        <v>20</v>
      </c>
      <c r="B31" s="184" t="s">
        <v>141</v>
      </c>
      <c r="C31" s="185" t="s">
        <v>142</v>
      </c>
      <c r="D31" s="186" t="s">
        <v>123</v>
      </c>
      <c r="E31" s="187">
        <v>3</v>
      </c>
      <c r="F31" s="187">
        <v>0</v>
      </c>
      <c r="G31" s="188">
        <f>E31*F31</f>
        <v>0</v>
      </c>
      <c r="O31" s="182">
        <v>2</v>
      </c>
      <c r="AA31" s="154">
        <v>1</v>
      </c>
      <c r="AB31" s="154">
        <v>7</v>
      </c>
      <c r="AC31" s="154">
        <v>7</v>
      </c>
      <c r="AZ31" s="154">
        <v>2</v>
      </c>
      <c r="BA31" s="154">
        <f>IF(AZ31=1,G31,0)</f>
        <v>0</v>
      </c>
      <c r="BB31" s="154">
        <f>IF(AZ31=2,G31,0)</f>
        <v>0</v>
      </c>
      <c r="BC31" s="154">
        <f>IF(AZ31=3,G31,0)</f>
        <v>0</v>
      </c>
      <c r="BD31" s="154">
        <f>IF(AZ31=4,G31,0)</f>
        <v>0</v>
      </c>
      <c r="BE31" s="154">
        <f>IF(AZ31=5,G31,0)</f>
        <v>0</v>
      </c>
      <c r="CA31" s="182">
        <v>1</v>
      </c>
      <c r="CB31" s="182">
        <v>7</v>
      </c>
      <c r="CZ31" s="154">
        <v>0.0002</v>
      </c>
    </row>
    <row r="32" spans="1:104" ht="12.75">
      <c r="A32" s="183">
        <v>21</v>
      </c>
      <c r="B32" s="184" t="s">
        <v>143</v>
      </c>
      <c r="C32" s="185" t="s">
        <v>144</v>
      </c>
      <c r="D32" s="186" t="s">
        <v>123</v>
      </c>
      <c r="E32" s="187">
        <v>2</v>
      </c>
      <c r="F32" s="187">
        <v>0</v>
      </c>
      <c r="G32" s="188">
        <f>E32*F32</f>
        <v>0</v>
      </c>
      <c r="O32" s="182">
        <v>2</v>
      </c>
      <c r="AA32" s="154">
        <v>1</v>
      </c>
      <c r="AB32" s="154">
        <v>7</v>
      </c>
      <c r="AC32" s="154">
        <v>7</v>
      </c>
      <c r="AZ32" s="154">
        <v>2</v>
      </c>
      <c r="BA32" s="154">
        <f>IF(AZ32=1,G32,0)</f>
        <v>0</v>
      </c>
      <c r="BB32" s="154">
        <f>IF(AZ32=2,G32,0)</f>
        <v>0</v>
      </c>
      <c r="BC32" s="154">
        <f>IF(AZ32=3,G32,0)</f>
        <v>0</v>
      </c>
      <c r="BD32" s="154">
        <f>IF(AZ32=4,G32,0)</f>
        <v>0</v>
      </c>
      <c r="BE32" s="154">
        <f>IF(AZ32=5,G32,0)</f>
        <v>0</v>
      </c>
      <c r="CA32" s="182">
        <v>1</v>
      </c>
      <c r="CB32" s="182">
        <v>7</v>
      </c>
      <c r="CZ32" s="154">
        <v>0.00798</v>
      </c>
    </row>
    <row r="33" spans="1:104" ht="12.75">
      <c r="A33" s="183">
        <v>22</v>
      </c>
      <c r="B33" s="184" t="s">
        <v>145</v>
      </c>
      <c r="C33" s="185" t="s">
        <v>146</v>
      </c>
      <c r="D33" s="186" t="s">
        <v>123</v>
      </c>
      <c r="E33" s="187">
        <v>3</v>
      </c>
      <c r="F33" s="187">
        <v>0</v>
      </c>
      <c r="G33" s="188">
        <f>E33*F33</f>
        <v>0</v>
      </c>
      <c r="O33" s="182">
        <v>2</v>
      </c>
      <c r="AA33" s="154">
        <v>1</v>
      </c>
      <c r="AB33" s="154">
        <v>0</v>
      </c>
      <c r="AC33" s="154">
        <v>0</v>
      </c>
      <c r="AZ33" s="154">
        <v>2</v>
      </c>
      <c r="BA33" s="154">
        <f>IF(AZ33=1,G33,0)</f>
        <v>0</v>
      </c>
      <c r="BB33" s="154">
        <f>IF(AZ33=2,G33,0)</f>
        <v>0</v>
      </c>
      <c r="BC33" s="154">
        <f>IF(AZ33=3,G33,0)</f>
        <v>0</v>
      </c>
      <c r="BD33" s="154">
        <f>IF(AZ33=4,G33,0)</f>
        <v>0</v>
      </c>
      <c r="BE33" s="154">
        <f>IF(AZ33=5,G33,0)</f>
        <v>0</v>
      </c>
      <c r="CA33" s="182">
        <v>1</v>
      </c>
      <c r="CB33" s="182">
        <v>0</v>
      </c>
      <c r="CZ33" s="154">
        <v>0</v>
      </c>
    </row>
    <row r="34" spans="1:104" ht="12.75">
      <c r="A34" s="183">
        <v>23</v>
      </c>
      <c r="B34" s="184" t="s">
        <v>147</v>
      </c>
      <c r="C34" s="185" t="s">
        <v>148</v>
      </c>
      <c r="D34" s="186" t="s">
        <v>123</v>
      </c>
      <c r="E34" s="187">
        <v>3</v>
      </c>
      <c r="F34" s="187">
        <v>0</v>
      </c>
      <c r="G34" s="188">
        <f>E34*F34</f>
        <v>0</v>
      </c>
      <c r="O34" s="182">
        <v>2</v>
      </c>
      <c r="AA34" s="154">
        <v>1</v>
      </c>
      <c r="AB34" s="154">
        <v>7</v>
      </c>
      <c r="AC34" s="154">
        <v>7</v>
      </c>
      <c r="AZ34" s="154">
        <v>2</v>
      </c>
      <c r="BA34" s="154">
        <f>IF(AZ34=1,G34,0)</f>
        <v>0</v>
      </c>
      <c r="BB34" s="154">
        <f>IF(AZ34=2,G34,0)</f>
        <v>0</v>
      </c>
      <c r="BC34" s="154">
        <f>IF(AZ34=3,G34,0)</f>
        <v>0</v>
      </c>
      <c r="BD34" s="154">
        <f>IF(AZ34=4,G34,0)</f>
        <v>0</v>
      </c>
      <c r="BE34" s="154">
        <f>IF(AZ34=5,G34,0)</f>
        <v>0</v>
      </c>
      <c r="CA34" s="182">
        <v>1</v>
      </c>
      <c r="CB34" s="182">
        <v>7</v>
      </c>
      <c r="CZ34" s="154">
        <v>0</v>
      </c>
    </row>
    <row r="35" spans="1:104" ht="12.75">
      <c r="A35" s="183">
        <v>24</v>
      </c>
      <c r="B35" s="184" t="s">
        <v>149</v>
      </c>
      <c r="C35" s="185" t="s">
        <v>150</v>
      </c>
      <c r="D35" s="186" t="s">
        <v>151</v>
      </c>
      <c r="E35" s="187">
        <v>1.334</v>
      </c>
      <c r="F35" s="187">
        <v>0</v>
      </c>
      <c r="G35" s="188">
        <f>E35*F35</f>
        <v>0</v>
      </c>
      <c r="O35" s="182">
        <v>2</v>
      </c>
      <c r="AA35" s="154">
        <v>1</v>
      </c>
      <c r="AB35" s="154">
        <v>7</v>
      </c>
      <c r="AC35" s="154">
        <v>7</v>
      </c>
      <c r="AZ35" s="154">
        <v>2</v>
      </c>
      <c r="BA35" s="154">
        <f>IF(AZ35=1,G35,0)</f>
        <v>0</v>
      </c>
      <c r="BB35" s="154">
        <f>IF(AZ35=2,G35,0)</f>
        <v>0</v>
      </c>
      <c r="BC35" s="154">
        <f>IF(AZ35=3,G35,0)</f>
        <v>0</v>
      </c>
      <c r="BD35" s="154">
        <f>IF(AZ35=4,G35,0)</f>
        <v>0</v>
      </c>
      <c r="BE35" s="154">
        <f>IF(AZ35=5,G35,0)</f>
        <v>0</v>
      </c>
      <c r="CA35" s="182">
        <v>1</v>
      </c>
      <c r="CB35" s="182">
        <v>7</v>
      </c>
      <c r="CZ35" s="154">
        <v>0</v>
      </c>
    </row>
    <row r="36" spans="1:57" ht="12.75">
      <c r="A36" s="189"/>
      <c r="B36" s="190" t="s">
        <v>113</v>
      </c>
      <c r="C36" s="191" t="str">
        <f>CONCATENATE(B30," ",C30)</f>
        <v>731 B Demontáž kotelen</v>
      </c>
      <c r="D36" s="192"/>
      <c r="E36" s="193"/>
      <c r="F36" s="194"/>
      <c r="G36" s="195">
        <f>SUM(G30:G35)</f>
        <v>0</v>
      </c>
      <c r="O36" s="182">
        <v>4</v>
      </c>
      <c r="BA36" s="196">
        <f>SUM(BA30:BA35)</f>
        <v>0</v>
      </c>
      <c r="BB36" s="196">
        <f>SUM(BB30:BB35)</f>
        <v>0</v>
      </c>
      <c r="BC36" s="196">
        <f>SUM(BC30:BC35)</f>
        <v>0</v>
      </c>
      <c r="BD36" s="196">
        <f>SUM(BD30:BD35)</f>
        <v>0</v>
      </c>
      <c r="BE36" s="196">
        <f>SUM(BE30:BE35)</f>
        <v>0</v>
      </c>
    </row>
    <row r="37" spans="1:15" ht="12.75">
      <c r="A37" s="175" t="s">
        <v>91</v>
      </c>
      <c r="B37" s="176" t="s">
        <v>152</v>
      </c>
      <c r="C37" s="177" t="s">
        <v>153</v>
      </c>
      <c r="D37" s="178"/>
      <c r="E37" s="179"/>
      <c r="F37" s="179"/>
      <c r="G37" s="180"/>
      <c r="H37" s="181"/>
      <c r="I37" s="181"/>
      <c r="O37" s="182">
        <v>1</v>
      </c>
    </row>
    <row r="38" spans="1:104" ht="12.75">
      <c r="A38" s="183">
        <v>25</v>
      </c>
      <c r="B38" s="184" t="s">
        <v>154</v>
      </c>
      <c r="C38" s="185" t="s">
        <v>155</v>
      </c>
      <c r="D38" s="186" t="s">
        <v>123</v>
      </c>
      <c r="E38" s="187">
        <v>1</v>
      </c>
      <c r="F38" s="187">
        <v>0</v>
      </c>
      <c r="G38" s="188">
        <f>E38*F38</f>
        <v>0</v>
      </c>
      <c r="O38" s="182">
        <v>2</v>
      </c>
      <c r="AA38" s="154">
        <v>1</v>
      </c>
      <c r="AB38" s="154">
        <v>7</v>
      </c>
      <c r="AC38" s="154">
        <v>7</v>
      </c>
      <c r="AZ38" s="154">
        <v>2</v>
      </c>
      <c r="BA38" s="154">
        <f>IF(AZ38=1,G38,0)</f>
        <v>0</v>
      </c>
      <c r="BB38" s="154">
        <f>IF(AZ38=2,G38,0)</f>
        <v>0</v>
      </c>
      <c r="BC38" s="154">
        <f>IF(AZ38=3,G38,0)</f>
        <v>0</v>
      </c>
      <c r="BD38" s="154">
        <f>IF(AZ38=4,G38,0)</f>
        <v>0</v>
      </c>
      <c r="BE38" s="154">
        <f>IF(AZ38=5,G38,0)</f>
        <v>0</v>
      </c>
      <c r="CA38" s="182">
        <v>1</v>
      </c>
      <c r="CB38" s="182">
        <v>7</v>
      </c>
      <c r="CZ38" s="154">
        <v>0</v>
      </c>
    </row>
    <row r="39" spans="1:104" ht="12.75">
      <c r="A39" s="183">
        <v>26</v>
      </c>
      <c r="B39" s="184" t="s">
        <v>156</v>
      </c>
      <c r="C39" s="185" t="s">
        <v>157</v>
      </c>
      <c r="D39" s="186" t="s">
        <v>123</v>
      </c>
      <c r="E39" s="187">
        <v>1</v>
      </c>
      <c r="F39" s="187">
        <v>0</v>
      </c>
      <c r="G39" s="188">
        <f>E39*F39</f>
        <v>0</v>
      </c>
      <c r="O39" s="182">
        <v>2</v>
      </c>
      <c r="AA39" s="154">
        <v>1</v>
      </c>
      <c r="AB39" s="154">
        <v>7</v>
      </c>
      <c r="AC39" s="154">
        <v>7</v>
      </c>
      <c r="AZ39" s="154">
        <v>2</v>
      </c>
      <c r="BA39" s="154">
        <f>IF(AZ39=1,G39,0)</f>
        <v>0</v>
      </c>
      <c r="BB39" s="154">
        <f>IF(AZ39=2,G39,0)</f>
        <v>0</v>
      </c>
      <c r="BC39" s="154">
        <f>IF(AZ39=3,G39,0)</f>
        <v>0</v>
      </c>
      <c r="BD39" s="154">
        <f>IF(AZ39=4,G39,0)</f>
        <v>0</v>
      </c>
      <c r="BE39" s="154">
        <f>IF(AZ39=5,G39,0)</f>
        <v>0</v>
      </c>
      <c r="CA39" s="182">
        <v>1</v>
      </c>
      <c r="CB39" s="182">
        <v>7</v>
      </c>
      <c r="CZ39" s="154">
        <v>0</v>
      </c>
    </row>
    <row r="40" spans="1:104" ht="12.75">
      <c r="A40" s="183">
        <v>27</v>
      </c>
      <c r="B40" s="184" t="s">
        <v>158</v>
      </c>
      <c r="C40" s="185" t="s">
        <v>159</v>
      </c>
      <c r="D40" s="186" t="s">
        <v>123</v>
      </c>
      <c r="E40" s="187">
        <v>1</v>
      </c>
      <c r="F40" s="187">
        <v>0</v>
      </c>
      <c r="G40" s="188">
        <f>E40*F40</f>
        <v>0</v>
      </c>
      <c r="O40" s="182">
        <v>2</v>
      </c>
      <c r="AA40" s="154">
        <v>1</v>
      </c>
      <c r="AB40" s="154">
        <v>7</v>
      </c>
      <c r="AC40" s="154">
        <v>7</v>
      </c>
      <c r="AZ40" s="154">
        <v>2</v>
      </c>
      <c r="BA40" s="154">
        <f>IF(AZ40=1,G40,0)</f>
        <v>0</v>
      </c>
      <c r="BB40" s="154">
        <f>IF(AZ40=2,G40,0)</f>
        <v>0</v>
      </c>
      <c r="BC40" s="154">
        <f>IF(AZ40=3,G40,0)</f>
        <v>0</v>
      </c>
      <c r="BD40" s="154">
        <f>IF(AZ40=4,G40,0)</f>
        <v>0</v>
      </c>
      <c r="BE40" s="154">
        <f>IF(AZ40=5,G40,0)</f>
        <v>0</v>
      </c>
      <c r="CA40" s="182">
        <v>1</v>
      </c>
      <c r="CB40" s="182">
        <v>7</v>
      </c>
      <c r="CZ40" s="154">
        <v>0.06533</v>
      </c>
    </row>
    <row r="41" spans="1:104" ht="12.75">
      <c r="A41" s="183">
        <v>28</v>
      </c>
      <c r="B41" s="184" t="s">
        <v>160</v>
      </c>
      <c r="C41" s="185" t="s">
        <v>161</v>
      </c>
      <c r="D41" s="186" t="s">
        <v>118</v>
      </c>
      <c r="E41" s="187">
        <v>9</v>
      </c>
      <c r="F41" s="187">
        <v>0</v>
      </c>
      <c r="G41" s="188">
        <f>E41*F41</f>
        <v>0</v>
      </c>
      <c r="O41" s="182">
        <v>2</v>
      </c>
      <c r="AA41" s="154">
        <v>1</v>
      </c>
      <c r="AB41" s="154">
        <v>7</v>
      </c>
      <c r="AC41" s="154">
        <v>7</v>
      </c>
      <c r="AZ41" s="154">
        <v>2</v>
      </c>
      <c r="BA41" s="154">
        <f>IF(AZ41=1,G41,0)</f>
        <v>0</v>
      </c>
      <c r="BB41" s="154">
        <f>IF(AZ41=2,G41,0)</f>
        <v>0</v>
      </c>
      <c r="BC41" s="154">
        <f>IF(AZ41=3,G41,0)</f>
        <v>0</v>
      </c>
      <c r="BD41" s="154">
        <f>IF(AZ41=4,G41,0)</f>
        <v>0</v>
      </c>
      <c r="BE41" s="154">
        <f>IF(AZ41=5,G41,0)</f>
        <v>0</v>
      </c>
      <c r="CA41" s="182">
        <v>1</v>
      </c>
      <c r="CB41" s="182">
        <v>7</v>
      </c>
      <c r="CZ41" s="154">
        <v>0.00113</v>
      </c>
    </row>
    <row r="42" spans="1:104" ht="12.75">
      <c r="A42" s="183">
        <v>29</v>
      </c>
      <c r="B42" s="184" t="s">
        <v>162</v>
      </c>
      <c r="C42" s="185" t="s">
        <v>163</v>
      </c>
      <c r="D42" s="186" t="s">
        <v>123</v>
      </c>
      <c r="E42" s="187">
        <v>1</v>
      </c>
      <c r="F42" s="187">
        <v>0</v>
      </c>
      <c r="G42" s="188">
        <f>E42*F42</f>
        <v>0</v>
      </c>
      <c r="O42" s="182">
        <v>2</v>
      </c>
      <c r="AA42" s="154">
        <v>1</v>
      </c>
      <c r="AB42" s="154">
        <v>7</v>
      </c>
      <c r="AC42" s="154">
        <v>7</v>
      </c>
      <c r="AZ42" s="154">
        <v>2</v>
      </c>
      <c r="BA42" s="154">
        <f>IF(AZ42=1,G42,0)</f>
        <v>0</v>
      </c>
      <c r="BB42" s="154">
        <f>IF(AZ42=2,G42,0)</f>
        <v>0</v>
      </c>
      <c r="BC42" s="154">
        <f>IF(AZ42=3,G42,0)</f>
        <v>0</v>
      </c>
      <c r="BD42" s="154">
        <f>IF(AZ42=4,G42,0)</f>
        <v>0</v>
      </c>
      <c r="BE42" s="154">
        <f>IF(AZ42=5,G42,0)</f>
        <v>0</v>
      </c>
      <c r="CA42" s="182">
        <v>1</v>
      </c>
      <c r="CB42" s="182">
        <v>7</v>
      </c>
      <c r="CZ42" s="154">
        <v>0</v>
      </c>
    </row>
    <row r="43" spans="1:104" ht="12.75">
      <c r="A43" s="183">
        <v>30</v>
      </c>
      <c r="B43" s="184" t="s">
        <v>164</v>
      </c>
      <c r="C43" s="185" t="s">
        <v>165</v>
      </c>
      <c r="D43" s="186" t="s">
        <v>118</v>
      </c>
      <c r="E43" s="187">
        <v>1</v>
      </c>
      <c r="F43" s="187">
        <v>0</v>
      </c>
      <c r="G43" s="188">
        <f>E43*F43</f>
        <v>0</v>
      </c>
      <c r="O43" s="182">
        <v>2</v>
      </c>
      <c r="AA43" s="154">
        <v>1</v>
      </c>
      <c r="AB43" s="154">
        <v>7</v>
      </c>
      <c r="AC43" s="154">
        <v>7</v>
      </c>
      <c r="AZ43" s="154">
        <v>2</v>
      </c>
      <c r="BA43" s="154">
        <f>IF(AZ43=1,G43,0)</f>
        <v>0</v>
      </c>
      <c r="BB43" s="154">
        <f>IF(AZ43=2,G43,0)</f>
        <v>0</v>
      </c>
      <c r="BC43" s="154">
        <f>IF(AZ43=3,G43,0)</f>
        <v>0</v>
      </c>
      <c r="BD43" s="154">
        <f>IF(AZ43=4,G43,0)</f>
        <v>0</v>
      </c>
      <c r="BE43" s="154">
        <f>IF(AZ43=5,G43,0)</f>
        <v>0</v>
      </c>
      <c r="CA43" s="182">
        <v>1</v>
      </c>
      <c r="CB43" s="182">
        <v>7</v>
      </c>
      <c r="CZ43" s="154">
        <v>0.00932</v>
      </c>
    </row>
    <row r="44" spans="1:104" ht="12.75">
      <c r="A44" s="183">
        <v>31</v>
      </c>
      <c r="B44" s="184" t="s">
        <v>166</v>
      </c>
      <c r="C44" s="185" t="s">
        <v>167</v>
      </c>
      <c r="D44" s="186" t="s">
        <v>123</v>
      </c>
      <c r="E44" s="187">
        <v>1</v>
      </c>
      <c r="F44" s="187">
        <v>0</v>
      </c>
      <c r="G44" s="188">
        <f>E44*F44</f>
        <v>0</v>
      </c>
      <c r="O44" s="182">
        <v>2</v>
      </c>
      <c r="AA44" s="154">
        <v>1</v>
      </c>
      <c r="AB44" s="154">
        <v>7</v>
      </c>
      <c r="AC44" s="154">
        <v>7</v>
      </c>
      <c r="AZ44" s="154">
        <v>2</v>
      </c>
      <c r="BA44" s="154">
        <f>IF(AZ44=1,G44,0)</f>
        <v>0</v>
      </c>
      <c r="BB44" s="154">
        <f>IF(AZ44=2,G44,0)</f>
        <v>0</v>
      </c>
      <c r="BC44" s="154">
        <f>IF(AZ44=3,G44,0)</f>
        <v>0</v>
      </c>
      <c r="BD44" s="154">
        <f>IF(AZ44=4,G44,0)</f>
        <v>0</v>
      </c>
      <c r="BE44" s="154">
        <f>IF(AZ44=5,G44,0)</f>
        <v>0</v>
      </c>
      <c r="CA44" s="182">
        <v>1</v>
      </c>
      <c r="CB44" s="182">
        <v>7</v>
      </c>
      <c r="CZ44" s="154">
        <v>0</v>
      </c>
    </row>
    <row r="45" spans="1:104" ht="12.75">
      <c r="A45" s="183">
        <v>32</v>
      </c>
      <c r="B45" s="184" t="s">
        <v>168</v>
      </c>
      <c r="C45" s="185" t="s">
        <v>169</v>
      </c>
      <c r="D45" s="186" t="s">
        <v>118</v>
      </c>
      <c r="E45" s="187">
        <v>1</v>
      </c>
      <c r="F45" s="187">
        <v>0</v>
      </c>
      <c r="G45" s="188">
        <f>E45*F45</f>
        <v>0</v>
      </c>
      <c r="O45" s="182">
        <v>2</v>
      </c>
      <c r="AA45" s="154">
        <v>1</v>
      </c>
      <c r="AB45" s="154">
        <v>7</v>
      </c>
      <c r="AC45" s="154">
        <v>7</v>
      </c>
      <c r="AZ45" s="154">
        <v>2</v>
      </c>
      <c r="BA45" s="154">
        <f>IF(AZ45=1,G45,0)</f>
        <v>0</v>
      </c>
      <c r="BB45" s="154">
        <f>IF(AZ45=2,G45,0)</f>
        <v>0</v>
      </c>
      <c r="BC45" s="154">
        <f>IF(AZ45=3,G45,0)</f>
        <v>0</v>
      </c>
      <c r="BD45" s="154">
        <f>IF(AZ45=4,G45,0)</f>
        <v>0</v>
      </c>
      <c r="BE45" s="154">
        <f>IF(AZ45=5,G45,0)</f>
        <v>0</v>
      </c>
      <c r="CA45" s="182">
        <v>1</v>
      </c>
      <c r="CB45" s="182">
        <v>7</v>
      </c>
      <c r="CZ45" s="154">
        <v>0.00316</v>
      </c>
    </row>
    <row r="46" spans="1:104" ht="12.75">
      <c r="A46" s="183">
        <v>33</v>
      </c>
      <c r="B46" s="184" t="s">
        <v>170</v>
      </c>
      <c r="C46" s="185" t="s">
        <v>171</v>
      </c>
      <c r="D46" s="186" t="s">
        <v>118</v>
      </c>
      <c r="E46" s="187">
        <v>1</v>
      </c>
      <c r="F46" s="187">
        <v>0</v>
      </c>
      <c r="G46" s="188">
        <f>E46*F46</f>
        <v>0</v>
      </c>
      <c r="O46" s="182">
        <v>2</v>
      </c>
      <c r="AA46" s="154">
        <v>1</v>
      </c>
      <c r="AB46" s="154">
        <v>7</v>
      </c>
      <c r="AC46" s="154">
        <v>7</v>
      </c>
      <c r="AZ46" s="154">
        <v>2</v>
      </c>
      <c r="BA46" s="154">
        <f>IF(AZ46=1,G46,0)</f>
        <v>0</v>
      </c>
      <c r="BB46" s="154">
        <f>IF(AZ46=2,G46,0)</f>
        <v>0</v>
      </c>
      <c r="BC46" s="154">
        <f>IF(AZ46=3,G46,0)</f>
        <v>0</v>
      </c>
      <c r="BD46" s="154">
        <f>IF(AZ46=4,G46,0)</f>
        <v>0</v>
      </c>
      <c r="BE46" s="154">
        <f>IF(AZ46=5,G46,0)</f>
        <v>0</v>
      </c>
      <c r="CA46" s="182">
        <v>1</v>
      </c>
      <c r="CB46" s="182">
        <v>7</v>
      </c>
      <c r="CZ46" s="154">
        <v>0.01946</v>
      </c>
    </row>
    <row r="47" spans="1:104" ht="12.75">
      <c r="A47" s="183">
        <v>34</v>
      </c>
      <c r="B47" s="184" t="s">
        <v>172</v>
      </c>
      <c r="C47" s="185" t="s">
        <v>173</v>
      </c>
      <c r="D47" s="186" t="s">
        <v>118</v>
      </c>
      <c r="E47" s="187">
        <v>1</v>
      </c>
      <c r="F47" s="187">
        <v>0</v>
      </c>
      <c r="G47" s="188">
        <f>E47*F47</f>
        <v>0</v>
      </c>
      <c r="O47" s="182">
        <v>2</v>
      </c>
      <c r="AA47" s="154">
        <v>1</v>
      </c>
      <c r="AB47" s="154">
        <v>7</v>
      </c>
      <c r="AC47" s="154">
        <v>7</v>
      </c>
      <c r="AZ47" s="154">
        <v>2</v>
      </c>
      <c r="BA47" s="154">
        <f>IF(AZ47=1,G47,0)</f>
        <v>0</v>
      </c>
      <c r="BB47" s="154">
        <f>IF(AZ47=2,G47,0)</f>
        <v>0</v>
      </c>
      <c r="BC47" s="154">
        <f>IF(AZ47=3,G47,0)</f>
        <v>0</v>
      </c>
      <c r="BD47" s="154">
        <f>IF(AZ47=4,G47,0)</f>
        <v>0</v>
      </c>
      <c r="BE47" s="154">
        <f>IF(AZ47=5,G47,0)</f>
        <v>0</v>
      </c>
      <c r="CA47" s="182">
        <v>1</v>
      </c>
      <c r="CB47" s="182">
        <v>7</v>
      </c>
      <c r="CZ47" s="154">
        <v>0.01254</v>
      </c>
    </row>
    <row r="48" spans="1:104" ht="12.75">
      <c r="A48" s="183">
        <v>35</v>
      </c>
      <c r="B48" s="184" t="s">
        <v>174</v>
      </c>
      <c r="C48" s="185" t="s">
        <v>175</v>
      </c>
      <c r="D48" s="186" t="s">
        <v>123</v>
      </c>
      <c r="E48" s="187">
        <v>1</v>
      </c>
      <c r="F48" s="187">
        <v>0</v>
      </c>
      <c r="G48" s="188">
        <f>E48*F48</f>
        <v>0</v>
      </c>
      <c r="O48" s="182">
        <v>2</v>
      </c>
      <c r="AA48" s="154">
        <v>1</v>
      </c>
      <c r="AB48" s="154">
        <v>0</v>
      </c>
      <c r="AC48" s="154">
        <v>0</v>
      </c>
      <c r="AZ48" s="154">
        <v>2</v>
      </c>
      <c r="BA48" s="154">
        <f>IF(AZ48=1,G48,0)</f>
        <v>0</v>
      </c>
      <c r="BB48" s="154">
        <f>IF(AZ48=2,G48,0)</f>
        <v>0</v>
      </c>
      <c r="BC48" s="154">
        <f>IF(AZ48=3,G48,0)</f>
        <v>0</v>
      </c>
      <c r="BD48" s="154">
        <f>IF(AZ48=4,G48,0)</f>
        <v>0</v>
      </c>
      <c r="BE48" s="154">
        <f>IF(AZ48=5,G48,0)</f>
        <v>0</v>
      </c>
      <c r="CA48" s="182">
        <v>1</v>
      </c>
      <c r="CB48" s="182">
        <v>0</v>
      </c>
      <c r="CZ48" s="154">
        <v>0</v>
      </c>
    </row>
    <row r="49" spans="1:104" ht="12.75">
      <c r="A49" s="183">
        <v>36</v>
      </c>
      <c r="B49" s="184" t="s">
        <v>176</v>
      </c>
      <c r="C49" s="185" t="s">
        <v>177</v>
      </c>
      <c r="D49" s="186" t="s">
        <v>123</v>
      </c>
      <c r="E49" s="187">
        <v>1</v>
      </c>
      <c r="F49" s="187">
        <v>0</v>
      </c>
      <c r="G49" s="188">
        <f>E49*F49</f>
        <v>0</v>
      </c>
      <c r="O49" s="182">
        <v>2</v>
      </c>
      <c r="AA49" s="154">
        <v>1</v>
      </c>
      <c r="AB49" s="154">
        <v>7</v>
      </c>
      <c r="AC49" s="154">
        <v>7</v>
      </c>
      <c r="AZ49" s="154">
        <v>2</v>
      </c>
      <c r="BA49" s="154">
        <f>IF(AZ49=1,G49,0)</f>
        <v>0</v>
      </c>
      <c r="BB49" s="154">
        <f>IF(AZ49=2,G49,0)</f>
        <v>0</v>
      </c>
      <c r="BC49" s="154">
        <f>IF(AZ49=3,G49,0)</f>
        <v>0</v>
      </c>
      <c r="BD49" s="154">
        <f>IF(AZ49=4,G49,0)</f>
        <v>0</v>
      </c>
      <c r="BE49" s="154">
        <f>IF(AZ49=5,G49,0)</f>
        <v>0</v>
      </c>
      <c r="CA49" s="182">
        <v>1</v>
      </c>
      <c r="CB49" s="182">
        <v>7</v>
      </c>
      <c r="CZ49" s="154">
        <v>0</v>
      </c>
    </row>
    <row r="50" spans="1:104" ht="12.75">
      <c r="A50" s="183">
        <v>37</v>
      </c>
      <c r="B50" s="184" t="s">
        <v>178</v>
      </c>
      <c r="C50" s="185" t="s">
        <v>179</v>
      </c>
      <c r="D50" s="186" t="s">
        <v>123</v>
      </c>
      <c r="E50" s="187">
        <v>2</v>
      </c>
      <c r="F50" s="187">
        <v>0</v>
      </c>
      <c r="G50" s="188">
        <f>E50*F50</f>
        <v>0</v>
      </c>
      <c r="O50" s="182">
        <v>2</v>
      </c>
      <c r="AA50" s="154">
        <v>1</v>
      </c>
      <c r="AB50" s="154">
        <v>7</v>
      </c>
      <c r="AC50" s="154">
        <v>7</v>
      </c>
      <c r="AZ50" s="154">
        <v>2</v>
      </c>
      <c r="BA50" s="154">
        <f>IF(AZ50=1,G50,0)</f>
        <v>0</v>
      </c>
      <c r="BB50" s="154">
        <f>IF(AZ50=2,G50,0)</f>
        <v>0</v>
      </c>
      <c r="BC50" s="154">
        <f>IF(AZ50=3,G50,0)</f>
        <v>0</v>
      </c>
      <c r="BD50" s="154">
        <f>IF(AZ50=4,G50,0)</f>
        <v>0</v>
      </c>
      <c r="BE50" s="154">
        <f>IF(AZ50=5,G50,0)</f>
        <v>0</v>
      </c>
      <c r="CA50" s="182">
        <v>1</v>
      </c>
      <c r="CB50" s="182">
        <v>7</v>
      </c>
      <c r="CZ50" s="154">
        <v>0</v>
      </c>
    </row>
    <row r="51" spans="1:104" ht="12.75">
      <c r="A51" s="183">
        <v>38</v>
      </c>
      <c r="B51" s="184" t="s">
        <v>180</v>
      </c>
      <c r="C51" s="185" t="s">
        <v>181</v>
      </c>
      <c r="D51" s="186" t="s">
        <v>123</v>
      </c>
      <c r="E51" s="187">
        <v>1</v>
      </c>
      <c r="F51" s="187">
        <v>0</v>
      </c>
      <c r="G51" s="188">
        <f>E51*F51</f>
        <v>0</v>
      </c>
      <c r="O51" s="182">
        <v>2</v>
      </c>
      <c r="AA51" s="154">
        <v>1</v>
      </c>
      <c r="AB51" s="154">
        <v>7</v>
      </c>
      <c r="AC51" s="154">
        <v>7</v>
      </c>
      <c r="AZ51" s="154">
        <v>2</v>
      </c>
      <c r="BA51" s="154">
        <f>IF(AZ51=1,G51,0)</f>
        <v>0</v>
      </c>
      <c r="BB51" s="154">
        <f>IF(AZ51=2,G51,0)</f>
        <v>0</v>
      </c>
      <c r="BC51" s="154">
        <f>IF(AZ51=3,G51,0)</f>
        <v>0</v>
      </c>
      <c r="BD51" s="154">
        <f>IF(AZ51=4,G51,0)</f>
        <v>0</v>
      </c>
      <c r="BE51" s="154">
        <f>IF(AZ51=5,G51,0)</f>
        <v>0</v>
      </c>
      <c r="CA51" s="182">
        <v>1</v>
      </c>
      <c r="CB51" s="182">
        <v>7</v>
      </c>
      <c r="CZ51" s="154">
        <v>0</v>
      </c>
    </row>
    <row r="52" spans="1:104" ht="12.75">
      <c r="A52" s="183">
        <v>39</v>
      </c>
      <c r="B52" s="184" t="s">
        <v>182</v>
      </c>
      <c r="C52" s="185" t="s">
        <v>183</v>
      </c>
      <c r="D52" s="186" t="s">
        <v>123</v>
      </c>
      <c r="E52" s="187">
        <v>1</v>
      </c>
      <c r="F52" s="187">
        <v>0</v>
      </c>
      <c r="G52" s="188">
        <f>E52*F52</f>
        <v>0</v>
      </c>
      <c r="O52" s="182">
        <v>2</v>
      </c>
      <c r="AA52" s="154">
        <v>1</v>
      </c>
      <c r="AB52" s="154">
        <v>7</v>
      </c>
      <c r="AC52" s="154">
        <v>7</v>
      </c>
      <c r="AZ52" s="154">
        <v>2</v>
      </c>
      <c r="BA52" s="154">
        <f>IF(AZ52=1,G52,0)</f>
        <v>0</v>
      </c>
      <c r="BB52" s="154">
        <f>IF(AZ52=2,G52,0)</f>
        <v>0</v>
      </c>
      <c r="BC52" s="154">
        <f>IF(AZ52=3,G52,0)</f>
        <v>0</v>
      </c>
      <c r="BD52" s="154">
        <f>IF(AZ52=4,G52,0)</f>
        <v>0</v>
      </c>
      <c r="BE52" s="154">
        <f>IF(AZ52=5,G52,0)</f>
        <v>0</v>
      </c>
      <c r="CA52" s="182">
        <v>1</v>
      </c>
      <c r="CB52" s="182">
        <v>7</v>
      </c>
      <c r="CZ52" s="154">
        <v>0</v>
      </c>
    </row>
    <row r="53" spans="1:104" ht="12.75">
      <c r="A53" s="183">
        <v>40</v>
      </c>
      <c r="B53" s="184" t="s">
        <v>184</v>
      </c>
      <c r="C53" s="185" t="s">
        <v>185</v>
      </c>
      <c r="D53" s="186" t="s">
        <v>118</v>
      </c>
      <c r="E53" s="187">
        <v>2</v>
      </c>
      <c r="F53" s="187">
        <v>0</v>
      </c>
      <c r="G53" s="188">
        <f>E53*F53</f>
        <v>0</v>
      </c>
      <c r="O53" s="182">
        <v>2</v>
      </c>
      <c r="AA53" s="154">
        <v>1</v>
      </c>
      <c r="AB53" s="154">
        <v>7</v>
      </c>
      <c r="AC53" s="154">
        <v>7</v>
      </c>
      <c r="AZ53" s="154">
        <v>2</v>
      </c>
      <c r="BA53" s="154">
        <f>IF(AZ53=1,G53,0)</f>
        <v>0</v>
      </c>
      <c r="BB53" s="154">
        <f>IF(AZ53=2,G53,0)</f>
        <v>0</v>
      </c>
      <c r="BC53" s="154">
        <f>IF(AZ53=3,G53,0)</f>
        <v>0</v>
      </c>
      <c r="BD53" s="154">
        <f>IF(AZ53=4,G53,0)</f>
        <v>0</v>
      </c>
      <c r="BE53" s="154">
        <f>IF(AZ53=5,G53,0)</f>
        <v>0</v>
      </c>
      <c r="CA53" s="182">
        <v>1</v>
      </c>
      <c r="CB53" s="182">
        <v>7</v>
      </c>
      <c r="CZ53" s="154">
        <v>0.00059</v>
      </c>
    </row>
    <row r="54" spans="1:104" ht="12.75">
      <c r="A54" s="183">
        <v>41</v>
      </c>
      <c r="B54" s="184" t="s">
        <v>186</v>
      </c>
      <c r="C54" s="185" t="s">
        <v>187</v>
      </c>
      <c r="D54" s="186" t="s">
        <v>123</v>
      </c>
      <c r="E54" s="187">
        <v>1</v>
      </c>
      <c r="F54" s="187">
        <v>0</v>
      </c>
      <c r="G54" s="188">
        <f>E54*F54</f>
        <v>0</v>
      </c>
      <c r="O54" s="182">
        <v>2</v>
      </c>
      <c r="AA54" s="154">
        <v>1</v>
      </c>
      <c r="AB54" s="154">
        <v>7</v>
      </c>
      <c r="AC54" s="154">
        <v>7</v>
      </c>
      <c r="AZ54" s="154">
        <v>2</v>
      </c>
      <c r="BA54" s="154">
        <f>IF(AZ54=1,G54,0)</f>
        <v>0</v>
      </c>
      <c r="BB54" s="154">
        <f>IF(AZ54=2,G54,0)</f>
        <v>0</v>
      </c>
      <c r="BC54" s="154">
        <f>IF(AZ54=3,G54,0)</f>
        <v>0</v>
      </c>
      <c r="BD54" s="154">
        <f>IF(AZ54=4,G54,0)</f>
        <v>0</v>
      </c>
      <c r="BE54" s="154">
        <f>IF(AZ54=5,G54,0)</f>
        <v>0</v>
      </c>
      <c r="CA54" s="182">
        <v>1</v>
      </c>
      <c r="CB54" s="182">
        <v>7</v>
      </c>
      <c r="CZ54" s="154">
        <v>0</v>
      </c>
    </row>
    <row r="55" spans="1:104" ht="12.75">
      <c r="A55" s="183">
        <v>42</v>
      </c>
      <c r="B55" s="184" t="s">
        <v>188</v>
      </c>
      <c r="C55" s="185" t="s">
        <v>189</v>
      </c>
      <c r="D55" s="186" t="s">
        <v>118</v>
      </c>
      <c r="E55" s="187">
        <v>1</v>
      </c>
      <c r="F55" s="187">
        <v>0</v>
      </c>
      <c r="G55" s="188">
        <f>E55*F55</f>
        <v>0</v>
      </c>
      <c r="O55" s="182">
        <v>2</v>
      </c>
      <c r="AA55" s="154">
        <v>1</v>
      </c>
      <c r="AB55" s="154">
        <v>7</v>
      </c>
      <c r="AC55" s="154">
        <v>7</v>
      </c>
      <c r="AZ55" s="154">
        <v>2</v>
      </c>
      <c r="BA55" s="154">
        <f>IF(AZ55=1,G55,0)</f>
        <v>0</v>
      </c>
      <c r="BB55" s="154">
        <f>IF(AZ55=2,G55,0)</f>
        <v>0</v>
      </c>
      <c r="BC55" s="154">
        <f>IF(AZ55=3,G55,0)</f>
        <v>0</v>
      </c>
      <c r="BD55" s="154">
        <f>IF(AZ55=4,G55,0)</f>
        <v>0</v>
      </c>
      <c r="BE55" s="154">
        <f>IF(AZ55=5,G55,0)</f>
        <v>0</v>
      </c>
      <c r="CA55" s="182">
        <v>1</v>
      </c>
      <c r="CB55" s="182">
        <v>7</v>
      </c>
      <c r="CZ55" s="154">
        <v>0.00094</v>
      </c>
    </row>
    <row r="56" spans="1:104" ht="12.75">
      <c r="A56" s="183">
        <v>43</v>
      </c>
      <c r="B56" s="184" t="s">
        <v>190</v>
      </c>
      <c r="C56" s="185" t="s">
        <v>191</v>
      </c>
      <c r="D56" s="186" t="s">
        <v>71</v>
      </c>
      <c r="E56" s="187"/>
      <c r="F56" s="187">
        <v>0</v>
      </c>
      <c r="G56" s="188">
        <f>E56*F56</f>
        <v>0</v>
      </c>
      <c r="O56" s="182">
        <v>2</v>
      </c>
      <c r="AA56" s="154">
        <v>7</v>
      </c>
      <c r="AB56" s="154">
        <v>1002</v>
      </c>
      <c r="AC56" s="154">
        <v>5</v>
      </c>
      <c r="AZ56" s="154">
        <v>2</v>
      </c>
      <c r="BA56" s="154">
        <f>IF(AZ56=1,G56,0)</f>
        <v>0</v>
      </c>
      <c r="BB56" s="154">
        <f>IF(AZ56=2,G56,0)</f>
        <v>0</v>
      </c>
      <c r="BC56" s="154">
        <f>IF(AZ56=3,G56,0)</f>
        <v>0</v>
      </c>
      <c r="BD56" s="154">
        <f>IF(AZ56=4,G56,0)</f>
        <v>0</v>
      </c>
      <c r="BE56" s="154">
        <f>IF(AZ56=5,G56,0)</f>
        <v>0</v>
      </c>
      <c r="CA56" s="182">
        <v>7</v>
      </c>
      <c r="CB56" s="182">
        <v>1002</v>
      </c>
      <c r="CZ56" s="154">
        <v>0</v>
      </c>
    </row>
    <row r="57" spans="1:57" ht="12.75">
      <c r="A57" s="189"/>
      <c r="B57" s="190" t="s">
        <v>113</v>
      </c>
      <c r="C57" s="191" t="str">
        <f>CONCATENATE(B37," ",C37)</f>
        <v>732 Strojovny</v>
      </c>
      <c r="D57" s="192"/>
      <c r="E57" s="193"/>
      <c r="F57" s="194"/>
      <c r="G57" s="195">
        <f>SUM(G37:G56)</f>
        <v>0</v>
      </c>
      <c r="O57" s="182">
        <v>4</v>
      </c>
      <c r="BA57" s="196">
        <f>SUM(BA37:BA56)</f>
        <v>0</v>
      </c>
      <c r="BB57" s="196">
        <f>SUM(BB37:BB56)</f>
        <v>0</v>
      </c>
      <c r="BC57" s="196">
        <f>SUM(BC37:BC56)</f>
        <v>0</v>
      </c>
      <c r="BD57" s="196">
        <f>SUM(BD37:BD56)</f>
        <v>0</v>
      </c>
      <c r="BE57" s="196">
        <f>SUM(BE37:BE56)</f>
        <v>0</v>
      </c>
    </row>
    <row r="58" spans="1:15" ht="12.75">
      <c r="A58" s="175" t="s">
        <v>91</v>
      </c>
      <c r="B58" s="176" t="s">
        <v>192</v>
      </c>
      <c r="C58" s="177" t="s">
        <v>193</v>
      </c>
      <c r="D58" s="178"/>
      <c r="E58" s="179"/>
      <c r="F58" s="179"/>
      <c r="G58" s="180"/>
      <c r="H58" s="181"/>
      <c r="I58" s="181"/>
      <c r="O58" s="182">
        <v>1</v>
      </c>
    </row>
    <row r="59" spans="1:104" ht="12.75">
      <c r="A59" s="183">
        <v>44</v>
      </c>
      <c r="B59" s="184" t="s">
        <v>194</v>
      </c>
      <c r="C59" s="185" t="s">
        <v>195</v>
      </c>
      <c r="D59" s="186" t="s">
        <v>123</v>
      </c>
      <c r="E59" s="187">
        <v>1</v>
      </c>
      <c r="F59" s="187">
        <v>0</v>
      </c>
      <c r="G59" s="188">
        <f>E59*F59</f>
        <v>0</v>
      </c>
      <c r="O59" s="182">
        <v>2</v>
      </c>
      <c r="AA59" s="154">
        <v>1</v>
      </c>
      <c r="AB59" s="154">
        <v>7</v>
      </c>
      <c r="AC59" s="154">
        <v>7</v>
      </c>
      <c r="AZ59" s="154">
        <v>2</v>
      </c>
      <c r="BA59" s="154">
        <f>IF(AZ59=1,G59,0)</f>
        <v>0</v>
      </c>
      <c r="BB59" s="154">
        <f>IF(AZ59=2,G59,0)</f>
        <v>0</v>
      </c>
      <c r="BC59" s="154">
        <f>IF(AZ59=3,G59,0)</f>
        <v>0</v>
      </c>
      <c r="BD59" s="154">
        <f>IF(AZ59=4,G59,0)</f>
        <v>0</v>
      </c>
      <c r="BE59" s="154">
        <f>IF(AZ59=5,G59,0)</f>
        <v>0</v>
      </c>
      <c r="CA59" s="182">
        <v>1</v>
      </c>
      <c r="CB59" s="182">
        <v>7</v>
      </c>
      <c r="CZ59" s="154">
        <v>0</v>
      </c>
    </row>
    <row r="60" spans="1:104" ht="12.75">
      <c r="A60" s="183">
        <v>45</v>
      </c>
      <c r="B60" s="184" t="s">
        <v>196</v>
      </c>
      <c r="C60" s="185" t="s">
        <v>197</v>
      </c>
      <c r="D60" s="186" t="s">
        <v>123</v>
      </c>
      <c r="E60" s="187">
        <v>1</v>
      </c>
      <c r="F60" s="187">
        <v>0</v>
      </c>
      <c r="G60" s="188">
        <f>E60*F60</f>
        <v>0</v>
      </c>
      <c r="O60" s="182">
        <v>2</v>
      </c>
      <c r="AA60" s="154">
        <v>1</v>
      </c>
      <c r="AB60" s="154">
        <v>7</v>
      </c>
      <c r="AC60" s="154">
        <v>7</v>
      </c>
      <c r="AZ60" s="154">
        <v>2</v>
      </c>
      <c r="BA60" s="154">
        <f>IF(AZ60=1,G60,0)</f>
        <v>0</v>
      </c>
      <c r="BB60" s="154">
        <f>IF(AZ60=2,G60,0)</f>
        <v>0</v>
      </c>
      <c r="BC60" s="154">
        <f>IF(AZ60=3,G60,0)</f>
        <v>0</v>
      </c>
      <c r="BD60" s="154">
        <f>IF(AZ60=4,G60,0)</f>
        <v>0</v>
      </c>
      <c r="BE60" s="154">
        <f>IF(AZ60=5,G60,0)</f>
        <v>0</v>
      </c>
      <c r="CA60" s="182">
        <v>1</v>
      </c>
      <c r="CB60" s="182">
        <v>7</v>
      </c>
      <c r="CZ60" s="154">
        <v>0.00499</v>
      </c>
    </row>
    <row r="61" spans="1:104" ht="12.75">
      <c r="A61" s="183">
        <v>46</v>
      </c>
      <c r="B61" s="184" t="s">
        <v>198</v>
      </c>
      <c r="C61" s="185" t="s">
        <v>199</v>
      </c>
      <c r="D61" s="186" t="s">
        <v>123</v>
      </c>
      <c r="E61" s="187">
        <v>1</v>
      </c>
      <c r="F61" s="187">
        <v>0</v>
      </c>
      <c r="G61" s="188">
        <f>E61*F61</f>
        <v>0</v>
      </c>
      <c r="O61" s="182">
        <v>2</v>
      </c>
      <c r="AA61" s="154">
        <v>1</v>
      </c>
      <c r="AB61" s="154">
        <v>7</v>
      </c>
      <c r="AC61" s="154">
        <v>7</v>
      </c>
      <c r="AZ61" s="154">
        <v>2</v>
      </c>
      <c r="BA61" s="154">
        <f>IF(AZ61=1,G61,0)</f>
        <v>0</v>
      </c>
      <c r="BB61" s="154">
        <f>IF(AZ61=2,G61,0)</f>
        <v>0</v>
      </c>
      <c r="BC61" s="154">
        <f>IF(AZ61=3,G61,0)</f>
        <v>0</v>
      </c>
      <c r="BD61" s="154">
        <f>IF(AZ61=4,G61,0)</f>
        <v>0</v>
      </c>
      <c r="BE61" s="154">
        <f>IF(AZ61=5,G61,0)</f>
        <v>0</v>
      </c>
      <c r="CA61" s="182">
        <v>1</v>
      </c>
      <c r="CB61" s="182">
        <v>7</v>
      </c>
      <c r="CZ61" s="154">
        <v>0</v>
      </c>
    </row>
    <row r="62" spans="1:104" ht="12.75">
      <c r="A62" s="183">
        <v>47</v>
      </c>
      <c r="B62" s="184" t="s">
        <v>200</v>
      </c>
      <c r="C62" s="185" t="s">
        <v>201</v>
      </c>
      <c r="D62" s="186" t="s">
        <v>123</v>
      </c>
      <c r="E62" s="187">
        <v>1</v>
      </c>
      <c r="F62" s="187">
        <v>0</v>
      </c>
      <c r="G62" s="188">
        <f>E62*F62</f>
        <v>0</v>
      </c>
      <c r="O62" s="182">
        <v>2</v>
      </c>
      <c r="AA62" s="154">
        <v>1</v>
      </c>
      <c r="AB62" s="154">
        <v>7</v>
      </c>
      <c r="AC62" s="154">
        <v>7</v>
      </c>
      <c r="AZ62" s="154">
        <v>2</v>
      </c>
      <c r="BA62" s="154">
        <f>IF(AZ62=1,G62,0)</f>
        <v>0</v>
      </c>
      <c r="BB62" s="154">
        <f>IF(AZ62=2,G62,0)</f>
        <v>0</v>
      </c>
      <c r="BC62" s="154">
        <f>IF(AZ62=3,G62,0)</f>
        <v>0</v>
      </c>
      <c r="BD62" s="154">
        <f>IF(AZ62=4,G62,0)</f>
        <v>0</v>
      </c>
      <c r="BE62" s="154">
        <f>IF(AZ62=5,G62,0)</f>
        <v>0</v>
      </c>
      <c r="CA62" s="182">
        <v>1</v>
      </c>
      <c r="CB62" s="182">
        <v>7</v>
      </c>
      <c r="CZ62" s="154">
        <v>0</v>
      </c>
    </row>
    <row r="63" spans="1:104" ht="12.75">
      <c r="A63" s="183">
        <v>48</v>
      </c>
      <c r="B63" s="184" t="s">
        <v>202</v>
      </c>
      <c r="C63" s="185" t="s">
        <v>203</v>
      </c>
      <c r="D63" s="186" t="s">
        <v>123</v>
      </c>
      <c r="E63" s="187">
        <v>1</v>
      </c>
      <c r="F63" s="187">
        <v>0</v>
      </c>
      <c r="G63" s="188">
        <f>E63*F63</f>
        <v>0</v>
      </c>
      <c r="O63" s="182">
        <v>2</v>
      </c>
      <c r="AA63" s="154">
        <v>1</v>
      </c>
      <c r="AB63" s="154">
        <v>7</v>
      </c>
      <c r="AC63" s="154">
        <v>7</v>
      </c>
      <c r="AZ63" s="154">
        <v>2</v>
      </c>
      <c r="BA63" s="154">
        <f>IF(AZ63=1,G63,0)</f>
        <v>0</v>
      </c>
      <c r="BB63" s="154">
        <f>IF(AZ63=2,G63,0)</f>
        <v>0</v>
      </c>
      <c r="BC63" s="154">
        <f>IF(AZ63=3,G63,0)</f>
        <v>0</v>
      </c>
      <c r="BD63" s="154">
        <f>IF(AZ63=4,G63,0)</f>
        <v>0</v>
      </c>
      <c r="BE63" s="154">
        <f>IF(AZ63=5,G63,0)</f>
        <v>0</v>
      </c>
      <c r="CA63" s="182">
        <v>1</v>
      </c>
      <c r="CB63" s="182">
        <v>7</v>
      </c>
      <c r="CZ63" s="154">
        <v>0</v>
      </c>
    </row>
    <row r="64" spans="1:104" ht="12.75">
      <c r="A64" s="183">
        <v>49</v>
      </c>
      <c r="B64" s="184" t="s">
        <v>204</v>
      </c>
      <c r="C64" s="185" t="s">
        <v>205</v>
      </c>
      <c r="D64" s="186" t="s">
        <v>123</v>
      </c>
      <c r="E64" s="187">
        <v>1</v>
      </c>
      <c r="F64" s="187">
        <v>0</v>
      </c>
      <c r="G64" s="188">
        <f>E64*F64</f>
        <v>0</v>
      </c>
      <c r="O64" s="182">
        <v>2</v>
      </c>
      <c r="AA64" s="154">
        <v>1</v>
      </c>
      <c r="AB64" s="154">
        <v>7</v>
      </c>
      <c r="AC64" s="154">
        <v>7</v>
      </c>
      <c r="AZ64" s="154">
        <v>2</v>
      </c>
      <c r="BA64" s="154">
        <f>IF(AZ64=1,G64,0)</f>
        <v>0</v>
      </c>
      <c r="BB64" s="154">
        <f>IF(AZ64=2,G64,0)</f>
        <v>0</v>
      </c>
      <c r="BC64" s="154">
        <f>IF(AZ64=3,G64,0)</f>
        <v>0</v>
      </c>
      <c r="BD64" s="154">
        <f>IF(AZ64=4,G64,0)</f>
        <v>0</v>
      </c>
      <c r="BE64" s="154">
        <f>IF(AZ64=5,G64,0)</f>
        <v>0</v>
      </c>
      <c r="CA64" s="182">
        <v>1</v>
      </c>
      <c r="CB64" s="182">
        <v>7</v>
      </c>
      <c r="CZ64" s="154">
        <v>7E-05</v>
      </c>
    </row>
    <row r="65" spans="1:104" ht="12.75">
      <c r="A65" s="183">
        <v>50</v>
      </c>
      <c r="B65" s="184" t="s">
        <v>206</v>
      </c>
      <c r="C65" s="185" t="s">
        <v>207</v>
      </c>
      <c r="D65" s="186" t="s">
        <v>123</v>
      </c>
      <c r="E65" s="187">
        <v>1</v>
      </c>
      <c r="F65" s="187">
        <v>0</v>
      </c>
      <c r="G65" s="188">
        <f>E65*F65</f>
        <v>0</v>
      </c>
      <c r="O65" s="182">
        <v>2</v>
      </c>
      <c r="AA65" s="154">
        <v>1</v>
      </c>
      <c r="AB65" s="154">
        <v>7</v>
      </c>
      <c r="AC65" s="154">
        <v>7</v>
      </c>
      <c r="AZ65" s="154">
        <v>2</v>
      </c>
      <c r="BA65" s="154">
        <f>IF(AZ65=1,G65,0)</f>
        <v>0</v>
      </c>
      <c r="BB65" s="154">
        <f>IF(AZ65=2,G65,0)</f>
        <v>0</v>
      </c>
      <c r="BC65" s="154">
        <f>IF(AZ65=3,G65,0)</f>
        <v>0</v>
      </c>
      <c r="BD65" s="154">
        <f>IF(AZ65=4,G65,0)</f>
        <v>0</v>
      </c>
      <c r="BE65" s="154">
        <f>IF(AZ65=5,G65,0)</f>
        <v>0</v>
      </c>
      <c r="CA65" s="182">
        <v>1</v>
      </c>
      <c r="CB65" s="182">
        <v>7</v>
      </c>
      <c r="CZ65" s="154">
        <v>7E-05</v>
      </c>
    </row>
    <row r="66" spans="1:104" ht="12.75">
      <c r="A66" s="183">
        <v>51</v>
      </c>
      <c r="B66" s="184" t="s">
        <v>208</v>
      </c>
      <c r="C66" s="185" t="s">
        <v>209</v>
      </c>
      <c r="D66" s="186" t="s">
        <v>151</v>
      </c>
      <c r="E66" s="187">
        <v>0.5375</v>
      </c>
      <c r="F66" s="187">
        <v>0</v>
      </c>
      <c r="G66" s="188">
        <f>E66*F66</f>
        <v>0</v>
      </c>
      <c r="O66" s="182">
        <v>2</v>
      </c>
      <c r="AA66" s="154">
        <v>1</v>
      </c>
      <c r="AB66" s="154">
        <v>7</v>
      </c>
      <c r="AC66" s="154">
        <v>7</v>
      </c>
      <c r="AZ66" s="154">
        <v>2</v>
      </c>
      <c r="BA66" s="154">
        <f>IF(AZ66=1,G66,0)</f>
        <v>0</v>
      </c>
      <c r="BB66" s="154">
        <f>IF(AZ66=2,G66,0)</f>
        <v>0</v>
      </c>
      <c r="BC66" s="154">
        <f>IF(AZ66=3,G66,0)</f>
        <v>0</v>
      </c>
      <c r="BD66" s="154">
        <f>IF(AZ66=4,G66,0)</f>
        <v>0</v>
      </c>
      <c r="BE66" s="154">
        <f>IF(AZ66=5,G66,0)</f>
        <v>0</v>
      </c>
      <c r="CA66" s="182">
        <v>1</v>
      </c>
      <c r="CB66" s="182">
        <v>7</v>
      </c>
      <c r="CZ66" s="154">
        <v>0</v>
      </c>
    </row>
    <row r="67" spans="1:57" ht="12.75">
      <c r="A67" s="189"/>
      <c r="B67" s="190" t="s">
        <v>113</v>
      </c>
      <c r="C67" s="191" t="str">
        <f>CONCATENATE(B58," ",C58)</f>
        <v>732 B Demontáž strojoven</v>
      </c>
      <c r="D67" s="192"/>
      <c r="E67" s="193"/>
      <c r="F67" s="194"/>
      <c r="G67" s="195">
        <f>SUM(G58:G66)</f>
        <v>0</v>
      </c>
      <c r="O67" s="182">
        <v>4</v>
      </c>
      <c r="BA67" s="196">
        <f>SUM(BA58:BA66)</f>
        <v>0</v>
      </c>
      <c r="BB67" s="196">
        <f>SUM(BB58:BB66)</f>
        <v>0</v>
      </c>
      <c r="BC67" s="196">
        <f>SUM(BC58:BC66)</f>
        <v>0</v>
      </c>
      <c r="BD67" s="196">
        <f>SUM(BD58:BD66)</f>
        <v>0</v>
      </c>
      <c r="BE67" s="196">
        <f>SUM(BE58:BE66)</f>
        <v>0</v>
      </c>
    </row>
    <row r="68" spans="1:15" ht="12.75">
      <c r="A68" s="175" t="s">
        <v>91</v>
      </c>
      <c r="B68" s="176" t="s">
        <v>210</v>
      </c>
      <c r="C68" s="177" t="s">
        <v>211</v>
      </c>
      <c r="D68" s="178"/>
      <c r="E68" s="179"/>
      <c r="F68" s="179"/>
      <c r="G68" s="180"/>
      <c r="H68" s="181"/>
      <c r="I68" s="181"/>
      <c r="O68" s="182">
        <v>1</v>
      </c>
    </row>
    <row r="69" spans="1:104" ht="12.75">
      <c r="A69" s="183">
        <v>52</v>
      </c>
      <c r="B69" s="184" t="s">
        <v>212</v>
      </c>
      <c r="C69" s="185" t="s">
        <v>213</v>
      </c>
      <c r="D69" s="186" t="s">
        <v>96</v>
      </c>
      <c r="E69" s="187">
        <v>1</v>
      </c>
      <c r="F69" s="187">
        <v>0</v>
      </c>
      <c r="G69" s="188">
        <f>E69*F69</f>
        <v>0</v>
      </c>
      <c r="O69" s="182">
        <v>2</v>
      </c>
      <c r="AA69" s="154">
        <v>1</v>
      </c>
      <c r="AB69" s="154">
        <v>7</v>
      </c>
      <c r="AC69" s="154">
        <v>7</v>
      </c>
      <c r="AZ69" s="154">
        <v>2</v>
      </c>
      <c r="BA69" s="154">
        <f>IF(AZ69=1,G69,0)</f>
        <v>0</v>
      </c>
      <c r="BB69" s="154">
        <f>IF(AZ69=2,G69,0)</f>
        <v>0</v>
      </c>
      <c r="BC69" s="154">
        <f>IF(AZ69=3,G69,0)</f>
        <v>0</v>
      </c>
      <c r="BD69" s="154">
        <f>IF(AZ69=4,G69,0)</f>
        <v>0</v>
      </c>
      <c r="BE69" s="154">
        <f>IF(AZ69=5,G69,0)</f>
        <v>0</v>
      </c>
      <c r="CA69" s="182">
        <v>1</v>
      </c>
      <c r="CB69" s="182">
        <v>7</v>
      </c>
      <c r="CZ69" s="154">
        <v>0.00531</v>
      </c>
    </row>
    <row r="70" spans="1:104" ht="12.75">
      <c r="A70" s="183">
        <v>53</v>
      </c>
      <c r="B70" s="184" t="s">
        <v>214</v>
      </c>
      <c r="C70" s="185" t="s">
        <v>215</v>
      </c>
      <c r="D70" s="186" t="s">
        <v>96</v>
      </c>
      <c r="E70" s="187">
        <v>4</v>
      </c>
      <c r="F70" s="187">
        <v>0</v>
      </c>
      <c r="G70" s="188">
        <f>E70*F70</f>
        <v>0</v>
      </c>
      <c r="O70" s="182">
        <v>2</v>
      </c>
      <c r="AA70" s="154">
        <v>1</v>
      </c>
      <c r="AB70" s="154">
        <v>7</v>
      </c>
      <c r="AC70" s="154">
        <v>7</v>
      </c>
      <c r="AZ70" s="154">
        <v>2</v>
      </c>
      <c r="BA70" s="154">
        <f>IF(AZ70=1,G70,0)</f>
        <v>0</v>
      </c>
      <c r="BB70" s="154">
        <f>IF(AZ70=2,G70,0)</f>
        <v>0</v>
      </c>
      <c r="BC70" s="154">
        <f>IF(AZ70=3,G70,0)</f>
        <v>0</v>
      </c>
      <c r="BD70" s="154">
        <f>IF(AZ70=4,G70,0)</f>
        <v>0</v>
      </c>
      <c r="BE70" s="154">
        <f>IF(AZ70=5,G70,0)</f>
        <v>0</v>
      </c>
      <c r="CA70" s="182">
        <v>1</v>
      </c>
      <c r="CB70" s="182">
        <v>7</v>
      </c>
      <c r="CZ70" s="154">
        <v>0.00531</v>
      </c>
    </row>
    <row r="71" spans="1:104" ht="12.75">
      <c r="A71" s="183">
        <v>54</v>
      </c>
      <c r="B71" s="184" t="s">
        <v>216</v>
      </c>
      <c r="C71" s="185" t="s">
        <v>217</v>
      </c>
      <c r="D71" s="186" t="s">
        <v>96</v>
      </c>
      <c r="E71" s="187">
        <v>10</v>
      </c>
      <c r="F71" s="187">
        <v>0</v>
      </c>
      <c r="G71" s="188">
        <f>E71*F71</f>
        <v>0</v>
      </c>
      <c r="O71" s="182">
        <v>2</v>
      </c>
      <c r="AA71" s="154">
        <v>1</v>
      </c>
      <c r="AB71" s="154">
        <v>7</v>
      </c>
      <c r="AC71" s="154">
        <v>7</v>
      </c>
      <c r="AZ71" s="154">
        <v>2</v>
      </c>
      <c r="BA71" s="154">
        <f>IF(AZ71=1,G71,0)</f>
        <v>0</v>
      </c>
      <c r="BB71" s="154">
        <f>IF(AZ71=2,G71,0)</f>
        <v>0</v>
      </c>
      <c r="BC71" s="154">
        <f>IF(AZ71=3,G71,0)</f>
        <v>0</v>
      </c>
      <c r="BD71" s="154">
        <f>IF(AZ71=4,G71,0)</f>
        <v>0</v>
      </c>
      <c r="BE71" s="154">
        <f>IF(AZ71=5,G71,0)</f>
        <v>0</v>
      </c>
      <c r="CA71" s="182">
        <v>1</v>
      </c>
      <c r="CB71" s="182">
        <v>7</v>
      </c>
      <c r="CZ71" s="154">
        <v>0.00531</v>
      </c>
    </row>
    <row r="72" spans="1:104" ht="12.75">
      <c r="A72" s="183">
        <v>55</v>
      </c>
      <c r="B72" s="184" t="s">
        <v>218</v>
      </c>
      <c r="C72" s="185" t="s">
        <v>219</v>
      </c>
      <c r="D72" s="186" t="s">
        <v>96</v>
      </c>
      <c r="E72" s="187">
        <v>14</v>
      </c>
      <c r="F72" s="187">
        <v>0</v>
      </c>
      <c r="G72" s="188">
        <f>E72*F72</f>
        <v>0</v>
      </c>
      <c r="O72" s="182">
        <v>2</v>
      </c>
      <c r="AA72" s="154">
        <v>1</v>
      </c>
      <c r="AB72" s="154">
        <v>7</v>
      </c>
      <c r="AC72" s="154">
        <v>7</v>
      </c>
      <c r="AZ72" s="154">
        <v>2</v>
      </c>
      <c r="BA72" s="154">
        <f>IF(AZ72=1,G72,0)</f>
        <v>0</v>
      </c>
      <c r="BB72" s="154">
        <f>IF(AZ72=2,G72,0)</f>
        <v>0</v>
      </c>
      <c r="BC72" s="154">
        <f>IF(AZ72=3,G72,0)</f>
        <v>0</v>
      </c>
      <c r="BD72" s="154">
        <f>IF(AZ72=4,G72,0)</f>
        <v>0</v>
      </c>
      <c r="BE72" s="154">
        <f>IF(AZ72=5,G72,0)</f>
        <v>0</v>
      </c>
      <c r="CA72" s="182">
        <v>1</v>
      </c>
      <c r="CB72" s="182">
        <v>7</v>
      </c>
      <c r="CZ72" s="154">
        <v>0.00531</v>
      </c>
    </row>
    <row r="73" spans="1:104" ht="12.75">
      <c r="A73" s="183">
        <v>56</v>
      </c>
      <c r="B73" s="184" t="s">
        <v>220</v>
      </c>
      <c r="C73" s="185" t="s">
        <v>221</v>
      </c>
      <c r="D73" s="186" t="s">
        <v>96</v>
      </c>
      <c r="E73" s="187">
        <v>7</v>
      </c>
      <c r="F73" s="187">
        <v>0</v>
      </c>
      <c r="G73" s="188">
        <f>E73*F73</f>
        <v>0</v>
      </c>
      <c r="O73" s="182">
        <v>2</v>
      </c>
      <c r="AA73" s="154">
        <v>1</v>
      </c>
      <c r="AB73" s="154">
        <v>7</v>
      </c>
      <c r="AC73" s="154">
        <v>7</v>
      </c>
      <c r="AZ73" s="154">
        <v>2</v>
      </c>
      <c r="BA73" s="154">
        <f>IF(AZ73=1,G73,0)</f>
        <v>0</v>
      </c>
      <c r="BB73" s="154">
        <f>IF(AZ73=2,G73,0)</f>
        <v>0</v>
      </c>
      <c r="BC73" s="154">
        <f>IF(AZ73=3,G73,0)</f>
        <v>0</v>
      </c>
      <c r="BD73" s="154">
        <f>IF(AZ73=4,G73,0)</f>
        <v>0</v>
      </c>
      <c r="BE73" s="154">
        <f>IF(AZ73=5,G73,0)</f>
        <v>0</v>
      </c>
      <c r="CA73" s="182">
        <v>1</v>
      </c>
      <c r="CB73" s="182">
        <v>7</v>
      </c>
      <c r="CZ73" s="154">
        <v>0.00531</v>
      </c>
    </row>
    <row r="74" spans="1:104" ht="12.75">
      <c r="A74" s="183">
        <v>57</v>
      </c>
      <c r="B74" s="184" t="s">
        <v>222</v>
      </c>
      <c r="C74" s="185" t="s">
        <v>223</v>
      </c>
      <c r="D74" s="186" t="s">
        <v>96</v>
      </c>
      <c r="E74" s="187">
        <v>9</v>
      </c>
      <c r="F74" s="187">
        <v>0</v>
      </c>
      <c r="G74" s="188">
        <f>E74*F74</f>
        <v>0</v>
      </c>
      <c r="O74" s="182">
        <v>2</v>
      </c>
      <c r="AA74" s="154">
        <v>1</v>
      </c>
      <c r="AB74" s="154">
        <v>7</v>
      </c>
      <c r="AC74" s="154">
        <v>7</v>
      </c>
      <c r="AZ74" s="154">
        <v>2</v>
      </c>
      <c r="BA74" s="154">
        <f>IF(AZ74=1,G74,0)</f>
        <v>0</v>
      </c>
      <c r="BB74" s="154">
        <f>IF(AZ74=2,G74,0)</f>
        <v>0</v>
      </c>
      <c r="BC74" s="154">
        <f>IF(AZ74=3,G74,0)</f>
        <v>0</v>
      </c>
      <c r="BD74" s="154">
        <f>IF(AZ74=4,G74,0)</f>
        <v>0</v>
      </c>
      <c r="BE74" s="154">
        <f>IF(AZ74=5,G74,0)</f>
        <v>0</v>
      </c>
      <c r="CA74" s="182">
        <v>1</v>
      </c>
      <c r="CB74" s="182">
        <v>7</v>
      </c>
      <c r="CZ74" s="154">
        <v>0.00531</v>
      </c>
    </row>
    <row r="75" spans="1:104" ht="12.75">
      <c r="A75" s="183">
        <v>58</v>
      </c>
      <c r="B75" s="184" t="s">
        <v>224</v>
      </c>
      <c r="C75" s="185" t="s">
        <v>225</v>
      </c>
      <c r="D75" s="186" t="s">
        <v>123</v>
      </c>
      <c r="E75" s="187">
        <v>2</v>
      </c>
      <c r="F75" s="187">
        <v>0</v>
      </c>
      <c r="G75" s="188">
        <f>E75*F75</f>
        <v>0</v>
      </c>
      <c r="O75" s="182">
        <v>2</v>
      </c>
      <c r="AA75" s="154">
        <v>1</v>
      </c>
      <c r="AB75" s="154">
        <v>7</v>
      </c>
      <c r="AC75" s="154">
        <v>7</v>
      </c>
      <c r="AZ75" s="154">
        <v>2</v>
      </c>
      <c r="BA75" s="154">
        <f>IF(AZ75=1,G75,0)</f>
        <v>0</v>
      </c>
      <c r="BB75" s="154">
        <f>IF(AZ75=2,G75,0)</f>
        <v>0</v>
      </c>
      <c r="BC75" s="154">
        <f>IF(AZ75=3,G75,0)</f>
        <v>0</v>
      </c>
      <c r="BD75" s="154">
        <f>IF(AZ75=4,G75,0)</f>
        <v>0</v>
      </c>
      <c r="BE75" s="154">
        <f>IF(AZ75=5,G75,0)</f>
        <v>0</v>
      </c>
      <c r="CA75" s="182">
        <v>1</v>
      </c>
      <c r="CB75" s="182">
        <v>7</v>
      </c>
      <c r="CZ75" s="154">
        <v>0</v>
      </c>
    </row>
    <row r="76" spans="1:104" ht="12.75">
      <c r="A76" s="183">
        <v>59</v>
      </c>
      <c r="B76" s="184" t="s">
        <v>226</v>
      </c>
      <c r="C76" s="185" t="s">
        <v>227</v>
      </c>
      <c r="D76" s="186" t="s">
        <v>123</v>
      </c>
      <c r="E76" s="187">
        <v>1</v>
      </c>
      <c r="F76" s="187">
        <v>0</v>
      </c>
      <c r="G76" s="188">
        <f>E76*F76</f>
        <v>0</v>
      </c>
      <c r="O76" s="182">
        <v>2</v>
      </c>
      <c r="AA76" s="154">
        <v>1</v>
      </c>
      <c r="AB76" s="154">
        <v>7</v>
      </c>
      <c r="AC76" s="154">
        <v>7</v>
      </c>
      <c r="AZ76" s="154">
        <v>2</v>
      </c>
      <c r="BA76" s="154">
        <f>IF(AZ76=1,G76,0)</f>
        <v>0</v>
      </c>
      <c r="BB76" s="154">
        <f>IF(AZ76=2,G76,0)</f>
        <v>0</v>
      </c>
      <c r="BC76" s="154">
        <f>IF(AZ76=3,G76,0)</f>
        <v>0</v>
      </c>
      <c r="BD76" s="154">
        <f>IF(AZ76=4,G76,0)</f>
        <v>0</v>
      </c>
      <c r="BE76" s="154">
        <f>IF(AZ76=5,G76,0)</f>
        <v>0</v>
      </c>
      <c r="CA76" s="182">
        <v>1</v>
      </c>
      <c r="CB76" s="182">
        <v>7</v>
      </c>
      <c r="CZ76" s="154">
        <v>0</v>
      </c>
    </row>
    <row r="77" spans="1:104" ht="12.75">
      <c r="A77" s="183">
        <v>60</v>
      </c>
      <c r="B77" s="184" t="s">
        <v>228</v>
      </c>
      <c r="C77" s="185" t="s">
        <v>229</v>
      </c>
      <c r="D77" s="186" t="s">
        <v>123</v>
      </c>
      <c r="E77" s="187">
        <v>2</v>
      </c>
      <c r="F77" s="187">
        <v>0</v>
      </c>
      <c r="G77" s="188">
        <f>E77*F77</f>
        <v>0</v>
      </c>
      <c r="O77" s="182">
        <v>2</v>
      </c>
      <c r="AA77" s="154">
        <v>1</v>
      </c>
      <c r="AB77" s="154">
        <v>7</v>
      </c>
      <c r="AC77" s="154">
        <v>7</v>
      </c>
      <c r="AZ77" s="154">
        <v>2</v>
      </c>
      <c r="BA77" s="154">
        <f>IF(AZ77=1,G77,0)</f>
        <v>0</v>
      </c>
      <c r="BB77" s="154">
        <f>IF(AZ77=2,G77,0)</f>
        <v>0</v>
      </c>
      <c r="BC77" s="154">
        <f>IF(AZ77=3,G77,0)</f>
        <v>0</v>
      </c>
      <c r="BD77" s="154">
        <f>IF(AZ77=4,G77,0)</f>
        <v>0</v>
      </c>
      <c r="BE77" s="154">
        <f>IF(AZ77=5,G77,0)</f>
        <v>0</v>
      </c>
      <c r="CA77" s="182">
        <v>1</v>
      </c>
      <c r="CB77" s="182">
        <v>7</v>
      </c>
      <c r="CZ77" s="154">
        <v>0</v>
      </c>
    </row>
    <row r="78" spans="1:104" ht="12.75">
      <c r="A78" s="183">
        <v>61</v>
      </c>
      <c r="B78" s="184" t="s">
        <v>230</v>
      </c>
      <c r="C78" s="185" t="s">
        <v>231</v>
      </c>
      <c r="D78" s="186" t="s">
        <v>123</v>
      </c>
      <c r="E78" s="187">
        <v>4</v>
      </c>
      <c r="F78" s="187">
        <v>0</v>
      </c>
      <c r="G78" s="188">
        <f>E78*F78</f>
        <v>0</v>
      </c>
      <c r="O78" s="182">
        <v>2</v>
      </c>
      <c r="AA78" s="154">
        <v>1</v>
      </c>
      <c r="AB78" s="154">
        <v>7</v>
      </c>
      <c r="AC78" s="154">
        <v>7</v>
      </c>
      <c r="AZ78" s="154">
        <v>2</v>
      </c>
      <c r="BA78" s="154">
        <f>IF(AZ78=1,G78,0)</f>
        <v>0</v>
      </c>
      <c r="BB78" s="154">
        <f>IF(AZ78=2,G78,0)</f>
        <v>0</v>
      </c>
      <c r="BC78" s="154">
        <f>IF(AZ78=3,G78,0)</f>
        <v>0</v>
      </c>
      <c r="BD78" s="154">
        <f>IF(AZ78=4,G78,0)</f>
        <v>0</v>
      </c>
      <c r="BE78" s="154">
        <f>IF(AZ78=5,G78,0)</f>
        <v>0</v>
      </c>
      <c r="CA78" s="182">
        <v>1</v>
      </c>
      <c r="CB78" s="182">
        <v>7</v>
      </c>
      <c r="CZ78" s="154">
        <v>0</v>
      </c>
    </row>
    <row r="79" spans="1:104" ht="12.75">
      <c r="A79" s="183">
        <v>62</v>
      </c>
      <c r="B79" s="184" t="s">
        <v>232</v>
      </c>
      <c r="C79" s="185" t="s">
        <v>233</v>
      </c>
      <c r="D79" s="186" t="s">
        <v>123</v>
      </c>
      <c r="E79" s="187">
        <v>2</v>
      </c>
      <c r="F79" s="187">
        <v>0</v>
      </c>
      <c r="G79" s="188">
        <f>E79*F79</f>
        <v>0</v>
      </c>
      <c r="O79" s="182">
        <v>2</v>
      </c>
      <c r="AA79" s="154">
        <v>1</v>
      </c>
      <c r="AB79" s="154">
        <v>7</v>
      </c>
      <c r="AC79" s="154">
        <v>7</v>
      </c>
      <c r="AZ79" s="154">
        <v>2</v>
      </c>
      <c r="BA79" s="154">
        <f>IF(AZ79=1,G79,0)</f>
        <v>0</v>
      </c>
      <c r="BB79" s="154">
        <f>IF(AZ79=2,G79,0)</f>
        <v>0</v>
      </c>
      <c r="BC79" s="154">
        <f>IF(AZ79=3,G79,0)</f>
        <v>0</v>
      </c>
      <c r="BD79" s="154">
        <f>IF(AZ79=4,G79,0)</f>
        <v>0</v>
      </c>
      <c r="BE79" s="154">
        <f>IF(AZ79=5,G79,0)</f>
        <v>0</v>
      </c>
      <c r="CA79" s="182">
        <v>1</v>
      </c>
      <c r="CB79" s="182">
        <v>7</v>
      </c>
      <c r="CZ79" s="154">
        <v>0.0015</v>
      </c>
    </row>
    <row r="80" spans="1:104" ht="12.75">
      <c r="A80" s="183">
        <v>63</v>
      </c>
      <c r="B80" s="184" t="s">
        <v>234</v>
      </c>
      <c r="C80" s="185" t="s">
        <v>235</v>
      </c>
      <c r="D80" s="186" t="s">
        <v>123</v>
      </c>
      <c r="E80" s="187">
        <v>1</v>
      </c>
      <c r="F80" s="187">
        <v>0</v>
      </c>
      <c r="G80" s="188">
        <f>E80*F80</f>
        <v>0</v>
      </c>
      <c r="O80" s="182">
        <v>2</v>
      </c>
      <c r="AA80" s="154">
        <v>1</v>
      </c>
      <c r="AB80" s="154">
        <v>0</v>
      </c>
      <c r="AC80" s="154">
        <v>0</v>
      </c>
      <c r="AZ80" s="154">
        <v>2</v>
      </c>
      <c r="BA80" s="154">
        <f>IF(AZ80=1,G80,0)</f>
        <v>0</v>
      </c>
      <c r="BB80" s="154">
        <f>IF(AZ80=2,G80,0)</f>
        <v>0</v>
      </c>
      <c r="BC80" s="154">
        <f>IF(AZ80=3,G80,0)</f>
        <v>0</v>
      </c>
      <c r="BD80" s="154">
        <f>IF(AZ80=4,G80,0)</f>
        <v>0</v>
      </c>
      <c r="BE80" s="154">
        <f>IF(AZ80=5,G80,0)</f>
        <v>0</v>
      </c>
      <c r="CA80" s="182">
        <v>1</v>
      </c>
      <c r="CB80" s="182">
        <v>0</v>
      </c>
      <c r="CZ80" s="154">
        <v>0</v>
      </c>
    </row>
    <row r="81" spans="1:104" ht="12.75">
      <c r="A81" s="183">
        <v>64</v>
      </c>
      <c r="B81" s="184" t="s">
        <v>236</v>
      </c>
      <c r="C81" s="185" t="s">
        <v>237</v>
      </c>
      <c r="D81" s="186" t="s">
        <v>123</v>
      </c>
      <c r="E81" s="187">
        <v>1</v>
      </c>
      <c r="F81" s="187">
        <v>0</v>
      </c>
      <c r="G81" s="188">
        <f>E81*F81</f>
        <v>0</v>
      </c>
      <c r="O81" s="182">
        <v>2</v>
      </c>
      <c r="AA81" s="154">
        <v>1</v>
      </c>
      <c r="AB81" s="154">
        <v>0</v>
      </c>
      <c r="AC81" s="154">
        <v>0</v>
      </c>
      <c r="AZ81" s="154">
        <v>2</v>
      </c>
      <c r="BA81" s="154">
        <f>IF(AZ81=1,G81,0)</f>
        <v>0</v>
      </c>
      <c r="BB81" s="154">
        <f>IF(AZ81=2,G81,0)</f>
        <v>0</v>
      </c>
      <c r="BC81" s="154">
        <f>IF(AZ81=3,G81,0)</f>
        <v>0</v>
      </c>
      <c r="BD81" s="154">
        <f>IF(AZ81=4,G81,0)</f>
        <v>0</v>
      </c>
      <c r="BE81" s="154">
        <f>IF(AZ81=5,G81,0)</f>
        <v>0</v>
      </c>
      <c r="CA81" s="182">
        <v>1</v>
      </c>
      <c r="CB81" s="182">
        <v>0</v>
      </c>
      <c r="CZ81" s="154">
        <v>0</v>
      </c>
    </row>
    <row r="82" spans="1:104" ht="12.75">
      <c r="A82" s="183">
        <v>65</v>
      </c>
      <c r="B82" s="184" t="s">
        <v>238</v>
      </c>
      <c r="C82" s="185" t="s">
        <v>239</v>
      </c>
      <c r="D82" s="186" t="s">
        <v>96</v>
      </c>
      <c r="E82" s="187">
        <v>29</v>
      </c>
      <c r="F82" s="187">
        <v>0</v>
      </c>
      <c r="G82" s="188">
        <f>E82*F82</f>
        <v>0</v>
      </c>
      <c r="O82" s="182">
        <v>2</v>
      </c>
      <c r="AA82" s="154">
        <v>1</v>
      </c>
      <c r="AB82" s="154">
        <v>7</v>
      </c>
      <c r="AC82" s="154">
        <v>7</v>
      </c>
      <c r="AZ82" s="154">
        <v>2</v>
      </c>
      <c r="BA82" s="154">
        <f>IF(AZ82=1,G82,0)</f>
        <v>0</v>
      </c>
      <c r="BB82" s="154">
        <f>IF(AZ82=2,G82,0)</f>
        <v>0</v>
      </c>
      <c r="BC82" s="154">
        <f>IF(AZ82=3,G82,0)</f>
        <v>0</v>
      </c>
      <c r="BD82" s="154">
        <f>IF(AZ82=4,G82,0)</f>
        <v>0</v>
      </c>
      <c r="BE82" s="154">
        <f>IF(AZ82=5,G82,0)</f>
        <v>0</v>
      </c>
      <c r="CA82" s="182">
        <v>1</v>
      </c>
      <c r="CB82" s="182">
        <v>7</v>
      </c>
      <c r="CZ82" s="154">
        <v>0</v>
      </c>
    </row>
    <row r="83" spans="1:104" ht="12.75">
      <c r="A83" s="183">
        <v>66</v>
      </c>
      <c r="B83" s="184" t="s">
        <v>240</v>
      </c>
      <c r="C83" s="185" t="s">
        <v>241</v>
      </c>
      <c r="D83" s="186" t="s">
        <v>96</v>
      </c>
      <c r="E83" s="187">
        <v>7</v>
      </c>
      <c r="F83" s="187">
        <v>0</v>
      </c>
      <c r="G83" s="188">
        <f>E83*F83</f>
        <v>0</v>
      </c>
      <c r="O83" s="182">
        <v>2</v>
      </c>
      <c r="AA83" s="154">
        <v>1</v>
      </c>
      <c r="AB83" s="154">
        <v>7</v>
      </c>
      <c r="AC83" s="154">
        <v>7</v>
      </c>
      <c r="AZ83" s="154">
        <v>2</v>
      </c>
      <c r="BA83" s="154">
        <f>IF(AZ83=1,G83,0)</f>
        <v>0</v>
      </c>
      <c r="BB83" s="154">
        <f>IF(AZ83=2,G83,0)</f>
        <v>0</v>
      </c>
      <c r="BC83" s="154">
        <f>IF(AZ83=3,G83,0)</f>
        <v>0</v>
      </c>
      <c r="BD83" s="154">
        <f>IF(AZ83=4,G83,0)</f>
        <v>0</v>
      </c>
      <c r="BE83" s="154">
        <f>IF(AZ83=5,G83,0)</f>
        <v>0</v>
      </c>
      <c r="CA83" s="182">
        <v>1</v>
      </c>
      <c r="CB83" s="182">
        <v>7</v>
      </c>
      <c r="CZ83" s="154">
        <v>0</v>
      </c>
    </row>
    <row r="84" spans="1:104" ht="12.75">
      <c r="A84" s="183">
        <v>67</v>
      </c>
      <c r="B84" s="184" t="s">
        <v>242</v>
      </c>
      <c r="C84" s="185" t="s">
        <v>243</v>
      </c>
      <c r="D84" s="186" t="s">
        <v>96</v>
      </c>
      <c r="E84" s="187">
        <v>9</v>
      </c>
      <c r="F84" s="187">
        <v>0</v>
      </c>
      <c r="G84" s="188">
        <f>E84*F84</f>
        <v>0</v>
      </c>
      <c r="O84" s="182">
        <v>2</v>
      </c>
      <c r="AA84" s="154">
        <v>1</v>
      </c>
      <c r="AB84" s="154">
        <v>7</v>
      </c>
      <c r="AC84" s="154">
        <v>7</v>
      </c>
      <c r="AZ84" s="154">
        <v>2</v>
      </c>
      <c r="BA84" s="154">
        <f>IF(AZ84=1,G84,0)</f>
        <v>0</v>
      </c>
      <c r="BB84" s="154">
        <f>IF(AZ84=2,G84,0)</f>
        <v>0</v>
      </c>
      <c r="BC84" s="154">
        <f>IF(AZ84=3,G84,0)</f>
        <v>0</v>
      </c>
      <c r="BD84" s="154">
        <f>IF(AZ84=4,G84,0)</f>
        <v>0</v>
      </c>
      <c r="BE84" s="154">
        <f>IF(AZ84=5,G84,0)</f>
        <v>0</v>
      </c>
      <c r="CA84" s="182">
        <v>1</v>
      </c>
      <c r="CB84" s="182">
        <v>7</v>
      </c>
      <c r="CZ84" s="154">
        <v>0</v>
      </c>
    </row>
    <row r="85" spans="1:104" ht="12.75">
      <c r="A85" s="183">
        <v>68</v>
      </c>
      <c r="B85" s="184" t="s">
        <v>244</v>
      </c>
      <c r="C85" s="185" t="s">
        <v>245</v>
      </c>
      <c r="D85" s="186" t="s">
        <v>118</v>
      </c>
      <c r="E85" s="187">
        <v>1</v>
      </c>
      <c r="F85" s="187">
        <v>0</v>
      </c>
      <c r="G85" s="188">
        <f>E85*F85</f>
        <v>0</v>
      </c>
      <c r="O85" s="182">
        <v>2</v>
      </c>
      <c r="AA85" s="154">
        <v>1</v>
      </c>
      <c r="AB85" s="154">
        <v>0</v>
      </c>
      <c r="AC85" s="154">
        <v>0</v>
      </c>
      <c r="AZ85" s="154">
        <v>2</v>
      </c>
      <c r="BA85" s="154">
        <f>IF(AZ85=1,G85,0)</f>
        <v>0</v>
      </c>
      <c r="BB85" s="154">
        <f>IF(AZ85=2,G85,0)</f>
        <v>0</v>
      </c>
      <c r="BC85" s="154">
        <f>IF(AZ85=3,G85,0)</f>
        <v>0</v>
      </c>
      <c r="BD85" s="154">
        <f>IF(AZ85=4,G85,0)</f>
        <v>0</v>
      </c>
      <c r="BE85" s="154">
        <f>IF(AZ85=5,G85,0)</f>
        <v>0</v>
      </c>
      <c r="CA85" s="182">
        <v>1</v>
      </c>
      <c r="CB85" s="182">
        <v>0</v>
      </c>
      <c r="CZ85" s="154">
        <v>0</v>
      </c>
    </row>
    <row r="86" spans="1:104" ht="12.75">
      <c r="A86" s="183">
        <v>69</v>
      </c>
      <c r="B86" s="184" t="s">
        <v>246</v>
      </c>
      <c r="C86" s="185" t="s">
        <v>247</v>
      </c>
      <c r="D86" s="186" t="s">
        <v>71</v>
      </c>
      <c r="E86" s="187"/>
      <c r="F86" s="187">
        <v>0</v>
      </c>
      <c r="G86" s="188">
        <f>E86*F86</f>
        <v>0</v>
      </c>
      <c r="O86" s="182">
        <v>2</v>
      </c>
      <c r="AA86" s="154">
        <v>7</v>
      </c>
      <c r="AB86" s="154">
        <v>1002</v>
      </c>
      <c r="AC86" s="154">
        <v>5</v>
      </c>
      <c r="AZ86" s="154">
        <v>2</v>
      </c>
      <c r="BA86" s="154">
        <f>IF(AZ86=1,G86,0)</f>
        <v>0</v>
      </c>
      <c r="BB86" s="154">
        <f>IF(AZ86=2,G86,0)</f>
        <v>0</v>
      </c>
      <c r="BC86" s="154">
        <f>IF(AZ86=3,G86,0)</f>
        <v>0</v>
      </c>
      <c r="BD86" s="154">
        <f>IF(AZ86=4,G86,0)</f>
        <v>0</v>
      </c>
      <c r="BE86" s="154">
        <f>IF(AZ86=5,G86,0)</f>
        <v>0</v>
      </c>
      <c r="CA86" s="182">
        <v>7</v>
      </c>
      <c r="CB86" s="182">
        <v>1002</v>
      </c>
      <c r="CZ86" s="154">
        <v>0</v>
      </c>
    </row>
    <row r="87" spans="1:57" ht="12.75">
      <c r="A87" s="189"/>
      <c r="B87" s="190" t="s">
        <v>113</v>
      </c>
      <c r="C87" s="191" t="str">
        <f>CONCATENATE(B68," ",C68)</f>
        <v>733 Rozvod potrubí</v>
      </c>
      <c r="D87" s="192"/>
      <c r="E87" s="193"/>
      <c r="F87" s="194"/>
      <c r="G87" s="195">
        <f>SUM(G68:G86)</f>
        <v>0</v>
      </c>
      <c r="O87" s="182">
        <v>4</v>
      </c>
      <c r="BA87" s="196">
        <f>SUM(BA68:BA86)</f>
        <v>0</v>
      </c>
      <c r="BB87" s="196">
        <f>SUM(BB68:BB86)</f>
        <v>0</v>
      </c>
      <c r="BC87" s="196">
        <f>SUM(BC68:BC86)</f>
        <v>0</v>
      </c>
      <c r="BD87" s="196">
        <f>SUM(BD68:BD86)</f>
        <v>0</v>
      </c>
      <c r="BE87" s="196">
        <f>SUM(BE68:BE86)</f>
        <v>0</v>
      </c>
    </row>
    <row r="88" spans="1:15" ht="12.75">
      <c r="A88" s="175" t="s">
        <v>91</v>
      </c>
      <c r="B88" s="176" t="s">
        <v>248</v>
      </c>
      <c r="C88" s="177" t="s">
        <v>249</v>
      </c>
      <c r="D88" s="178"/>
      <c r="E88" s="179"/>
      <c r="F88" s="179"/>
      <c r="G88" s="180"/>
      <c r="H88" s="181"/>
      <c r="I88" s="181"/>
      <c r="O88" s="182">
        <v>1</v>
      </c>
    </row>
    <row r="89" spans="1:104" ht="12.75">
      <c r="A89" s="183">
        <v>70</v>
      </c>
      <c r="B89" s="184" t="s">
        <v>250</v>
      </c>
      <c r="C89" s="185" t="s">
        <v>251</v>
      </c>
      <c r="D89" s="186" t="s">
        <v>96</v>
      </c>
      <c r="E89" s="187">
        <v>18</v>
      </c>
      <c r="F89" s="187">
        <v>0</v>
      </c>
      <c r="G89" s="188">
        <f>E89*F89</f>
        <v>0</v>
      </c>
      <c r="O89" s="182">
        <v>2</v>
      </c>
      <c r="AA89" s="154">
        <v>1</v>
      </c>
      <c r="AB89" s="154">
        <v>7</v>
      </c>
      <c r="AC89" s="154">
        <v>7</v>
      </c>
      <c r="AZ89" s="154">
        <v>2</v>
      </c>
      <c r="BA89" s="154">
        <f>IF(AZ89=1,G89,0)</f>
        <v>0</v>
      </c>
      <c r="BB89" s="154">
        <f>IF(AZ89=2,G89,0)</f>
        <v>0</v>
      </c>
      <c r="BC89" s="154">
        <f>IF(AZ89=3,G89,0)</f>
        <v>0</v>
      </c>
      <c r="BD89" s="154">
        <f>IF(AZ89=4,G89,0)</f>
        <v>0</v>
      </c>
      <c r="BE89" s="154">
        <f>IF(AZ89=5,G89,0)</f>
        <v>0</v>
      </c>
      <c r="CA89" s="182">
        <v>1</v>
      </c>
      <c r="CB89" s="182">
        <v>7</v>
      </c>
      <c r="CZ89" s="154">
        <v>2E-05</v>
      </c>
    </row>
    <row r="90" spans="1:104" ht="12.75">
      <c r="A90" s="183">
        <v>71</v>
      </c>
      <c r="B90" s="184" t="s">
        <v>252</v>
      </c>
      <c r="C90" s="185" t="s">
        <v>253</v>
      </c>
      <c r="D90" s="186" t="s">
        <v>96</v>
      </c>
      <c r="E90" s="187">
        <v>22</v>
      </c>
      <c r="F90" s="187">
        <v>0</v>
      </c>
      <c r="G90" s="188">
        <f>E90*F90</f>
        <v>0</v>
      </c>
      <c r="O90" s="182">
        <v>2</v>
      </c>
      <c r="AA90" s="154">
        <v>1</v>
      </c>
      <c r="AB90" s="154">
        <v>7</v>
      </c>
      <c r="AC90" s="154">
        <v>7</v>
      </c>
      <c r="AZ90" s="154">
        <v>2</v>
      </c>
      <c r="BA90" s="154">
        <f>IF(AZ90=1,G90,0)</f>
        <v>0</v>
      </c>
      <c r="BB90" s="154">
        <f>IF(AZ90=2,G90,0)</f>
        <v>0</v>
      </c>
      <c r="BC90" s="154">
        <f>IF(AZ90=3,G90,0)</f>
        <v>0</v>
      </c>
      <c r="BD90" s="154">
        <f>IF(AZ90=4,G90,0)</f>
        <v>0</v>
      </c>
      <c r="BE90" s="154">
        <f>IF(AZ90=5,G90,0)</f>
        <v>0</v>
      </c>
      <c r="CA90" s="182">
        <v>1</v>
      </c>
      <c r="CB90" s="182">
        <v>7</v>
      </c>
      <c r="CZ90" s="154">
        <v>5E-05</v>
      </c>
    </row>
    <row r="91" spans="1:104" ht="12.75">
      <c r="A91" s="183">
        <v>72</v>
      </c>
      <c r="B91" s="184" t="s">
        <v>254</v>
      </c>
      <c r="C91" s="185" t="s">
        <v>255</v>
      </c>
      <c r="D91" s="186" t="s">
        <v>123</v>
      </c>
      <c r="E91" s="187">
        <v>12</v>
      </c>
      <c r="F91" s="187">
        <v>0</v>
      </c>
      <c r="G91" s="188">
        <f>E91*F91</f>
        <v>0</v>
      </c>
      <c r="O91" s="182">
        <v>2</v>
      </c>
      <c r="AA91" s="154">
        <v>1</v>
      </c>
      <c r="AB91" s="154">
        <v>7</v>
      </c>
      <c r="AC91" s="154">
        <v>7</v>
      </c>
      <c r="AZ91" s="154">
        <v>2</v>
      </c>
      <c r="BA91" s="154">
        <f>IF(AZ91=1,G91,0)</f>
        <v>0</v>
      </c>
      <c r="BB91" s="154">
        <f>IF(AZ91=2,G91,0)</f>
        <v>0</v>
      </c>
      <c r="BC91" s="154">
        <f>IF(AZ91=3,G91,0)</f>
        <v>0</v>
      </c>
      <c r="BD91" s="154">
        <f>IF(AZ91=4,G91,0)</f>
        <v>0</v>
      </c>
      <c r="BE91" s="154">
        <f>IF(AZ91=5,G91,0)</f>
        <v>0</v>
      </c>
      <c r="CA91" s="182">
        <v>1</v>
      </c>
      <c r="CB91" s="182">
        <v>7</v>
      </c>
      <c r="CZ91" s="154">
        <v>0</v>
      </c>
    </row>
    <row r="92" spans="1:104" ht="12.75">
      <c r="A92" s="183">
        <v>73</v>
      </c>
      <c r="B92" s="184" t="s">
        <v>256</v>
      </c>
      <c r="C92" s="185" t="s">
        <v>257</v>
      </c>
      <c r="D92" s="186" t="s">
        <v>151</v>
      </c>
      <c r="E92" s="187">
        <v>0.1763</v>
      </c>
      <c r="F92" s="187">
        <v>0</v>
      </c>
      <c r="G92" s="188">
        <f>E92*F92</f>
        <v>0</v>
      </c>
      <c r="O92" s="182">
        <v>2</v>
      </c>
      <c r="AA92" s="154">
        <v>1</v>
      </c>
      <c r="AB92" s="154">
        <v>7</v>
      </c>
      <c r="AC92" s="154">
        <v>7</v>
      </c>
      <c r="AZ92" s="154">
        <v>2</v>
      </c>
      <c r="BA92" s="154">
        <f>IF(AZ92=1,G92,0)</f>
        <v>0</v>
      </c>
      <c r="BB92" s="154">
        <f>IF(AZ92=2,G92,0)</f>
        <v>0</v>
      </c>
      <c r="BC92" s="154">
        <f>IF(AZ92=3,G92,0)</f>
        <v>0</v>
      </c>
      <c r="BD92" s="154">
        <f>IF(AZ92=4,G92,0)</f>
        <v>0</v>
      </c>
      <c r="BE92" s="154">
        <f>IF(AZ92=5,G92,0)</f>
        <v>0</v>
      </c>
      <c r="CA92" s="182">
        <v>1</v>
      </c>
      <c r="CB92" s="182">
        <v>7</v>
      </c>
      <c r="CZ92" s="154">
        <v>0</v>
      </c>
    </row>
    <row r="93" spans="1:57" ht="12.75">
      <c r="A93" s="189"/>
      <c r="B93" s="190" t="s">
        <v>113</v>
      </c>
      <c r="C93" s="191" t="str">
        <f>CONCATENATE(B88," ",C88)</f>
        <v>733 B Demontáž rozvodu potrubí</v>
      </c>
      <c r="D93" s="192"/>
      <c r="E93" s="193"/>
      <c r="F93" s="194"/>
      <c r="G93" s="195">
        <f>SUM(G88:G92)</f>
        <v>0</v>
      </c>
      <c r="O93" s="182">
        <v>4</v>
      </c>
      <c r="BA93" s="196">
        <f>SUM(BA88:BA92)</f>
        <v>0</v>
      </c>
      <c r="BB93" s="196">
        <f>SUM(BB88:BB92)</f>
        <v>0</v>
      </c>
      <c r="BC93" s="196">
        <f>SUM(BC88:BC92)</f>
        <v>0</v>
      </c>
      <c r="BD93" s="196">
        <f>SUM(BD88:BD92)</f>
        <v>0</v>
      </c>
      <c r="BE93" s="196">
        <f>SUM(BE88:BE92)</f>
        <v>0</v>
      </c>
    </row>
    <row r="94" spans="1:15" ht="12.75">
      <c r="A94" s="175" t="s">
        <v>91</v>
      </c>
      <c r="B94" s="176" t="s">
        <v>258</v>
      </c>
      <c r="C94" s="177" t="s">
        <v>259</v>
      </c>
      <c r="D94" s="178"/>
      <c r="E94" s="179"/>
      <c r="F94" s="179"/>
      <c r="G94" s="180"/>
      <c r="H94" s="181"/>
      <c r="I94" s="181"/>
      <c r="O94" s="182">
        <v>1</v>
      </c>
    </row>
    <row r="95" spans="1:104" ht="12.75">
      <c r="A95" s="183">
        <v>74</v>
      </c>
      <c r="B95" s="184" t="s">
        <v>260</v>
      </c>
      <c r="C95" s="185" t="s">
        <v>261</v>
      </c>
      <c r="D95" s="186" t="s">
        <v>118</v>
      </c>
      <c r="E95" s="187">
        <v>4</v>
      </c>
      <c r="F95" s="187">
        <v>0</v>
      </c>
      <c r="G95" s="188">
        <f>E95*F95</f>
        <v>0</v>
      </c>
      <c r="O95" s="182">
        <v>2</v>
      </c>
      <c r="AA95" s="154">
        <v>1</v>
      </c>
      <c r="AB95" s="154">
        <v>7</v>
      </c>
      <c r="AC95" s="154">
        <v>7</v>
      </c>
      <c r="AZ95" s="154">
        <v>2</v>
      </c>
      <c r="BA95" s="154">
        <f>IF(AZ95=1,G95,0)</f>
        <v>0</v>
      </c>
      <c r="BB95" s="154">
        <f>IF(AZ95=2,G95,0)</f>
        <v>0</v>
      </c>
      <c r="BC95" s="154">
        <f>IF(AZ95=3,G95,0)</f>
        <v>0</v>
      </c>
      <c r="BD95" s="154">
        <f>IF(AZ95=4,G95,0)</f>
        <v>0</v>
      </c>
      <c r="BE95" s="154">
        <f>IF(AZ95=5,G95,0)</f>
        <v>0</v>
      </c>
      <c r="CA95" s="182">
        <v>1</v>
      </c>
      <c r="CB95" s="182">
        <v>7</v>
      </c>
      <c r="CZ95" s="154">
        <v>0.0037</v>
      </c>
    </row>
    <row r="96" spans="1:104" ht="12.75">
      <c r="A96" s="183">
        <v>75</v>
      </c>
      <c r="B96" s="184" t="s">
        <v>262</v>
      </c>
      <c r="C96" s="185" t="s">
        <v>263</v>
      </c>
      <c r="D96" s="186" t="s">
        <v>123</v>
      </c>
      <c r="E96" s="187">
        <v>2</v>
      </c>
      <c r="F96" s="187">
        <v>0</v>
      </c>
      <c r="G96" s="188">
        <f>E96*F96</f>
        <v>0</v>
      </c>
      <c r="O96" s="182">
        <v>2</v>
      </c>
      <c r="AA96" s="154">
        <v>1</v>
      </c>
      <c r="AB96" s="154">
        <v>7</v>
      </c>
      <c r="AC96" s="154">
        <v>7</v>
      </c>
      <c r="AZ96" s="154">
        <v>2</v>
      </c>
      <c r="BA96" s="154">
        <f>IF(AZ96=1,G96,0)</f>
        <v>0</v>
      </c>
      <c r="BB96" s="154">
        <f>IF(AZ96=2,G96,0)</f>
        <v>0</v>
      </c>
      <c r="BC96" s="154">
        <f>IF(AZ96=3,G96,0)</f>
        <v>0</v>
      </c>
      <c r="BD96" s="154">
        <f>IF(AZ96=4,G96,0)</f>
        <v>0</v>
      </c>
      <c r="BE96" s="154">
        <f>IF(AZ96=5,G96,0)</f>
        <v>0</v>
      </c>
      <c r="CA96" s="182">
        <v>1</v>
      </c>
      <c r="CB96" s="182">
        <v>7</v>
      </c>
      <c r="CZ96" s="154">
        <v>0</v>
      </c>
    </row>
    <row r="97" spans="1:104" ht="12.75">
      <c r="A97" s="183">
        <v>76</v>
      </c>
      <c r="B97" s="184" t="s">
        <v>264</v>
      </c>
      <c r="C97" s="185" t="s">
        <v>265</v>
      </c>
      <c r="D97" s="186" t="s">
        <v>123</v>
      </c>
      <c r="E97" s="187">
        <v>1</v>
      </c>
      <c r="F97" s="187">
        <v>0</v>
      </c>
      <c r="G97" s="188">
        <f>E97*F97</f>
        <v>0</v>
      </c>
      <c r="O97" s="182">
        <v>2</v>
      </c>
      <c r="AA97" s="154">
        <v>1</v>
      </c>
      <c r="AB97" s="154">
        <v>7</v>
      </c>
      <c r="AC97" s="154">
        <v>7</v>
      </c>
      <c r="AZ97" s="154">
        <v>2</v>
      </c>
      <c r="BA97" s="154">
        <f>IF(AZ97=1,G97,0)</f>
        <v>0</v>
      </c>
      <c r="BB97" s="154">
        <f>IF(AZ97=2,G97,0)</f>
        <v>0</v>
      </c>
      <c r="BC97" s="154">
        <f>IF(AZ97=3,G97,0)</f>
        <v>0</v>
      </c>
      <c r="BD97" s="154">
        <f>IF(AZ97=4,G97,0)</f>
        <v>0</v>
      </c>
      <c r="BE97" s="154">
        <f>IF(AZ97=5,G97,0)</f>
        <v>0</v>
      </c>
      <c r="CA97" s="182">
        <v>1</v>
      </c>
      <c r="CB97" s="182">
        <v>7</v>
      </c>
      <c r="CZ97" s="154">
        <v>0</v>
      </c>
    </row>
    <row r="98" spans="1:104" ht="12.75">
      <c r="A98" s="183">
        <v>77</v>
      </c>
      <c r="B98" s="184" t="s">
        <v>266</v>
      </c>
      <c r="C98" s="185" t="s">
        <v>267</v>
      </c>
      <c r="D98" s="186" t="s">
        <v>123</v>
      </c>
      <c r="E98" s="187">
        <v>3</v>
      </c>
      <c r="F98" s="187">
        <v>0</v>
      </c>
      <c r="G98" s="188">
        <f>E98*F98</f>
        <v>0</v>
      </c>
      <c r="O98" s="182">
        <v>2</v>
      </c>
      <c r="AA98" s="154">
        <v>1</v>
      </c>
      <c r="AB98" s="154">
        <v>7</v>
      </c>
      <c r="AC98" s="154">
        <v>7</v>
      </c>
      <c r="AZ98" s="154">
        <v>2</v>
      </c>
      <c r="BA98" s="154">
        <f>IF(AZ98=1,G98,0)</f>
        <v>0</v>
      </c>
      <c r="BB98" s="154">
        <f>IF(AZ98=2,G98,0)</f>
        <v>0</v>
      </c>
      <c r="BC98" s="154">
        <f>IF(AZ98=3,G98,0)</f>
        <v>0</v>
      </c>
      <c r="BD98" s="154">
        <f>IF(AZ98=4,G98,0)</f>
        <v>0</v>
      </c>
      <c r="BE98" s="154">
        <f>IF(AZ98=5,G98,0)</f>
        <v>0</v>
      </c>
      <c r="CA98" s="182">
        <v>1</v>
      </c>
      <c r="CB98" s="182">
        <v>7</v>
      </c>
      <c r="CZ98" s="154">
        <v>0.00024</v>
      </c>
    </row>
    <row r="99" spans="1:104" ht="12.75">
      <c r="A99" s="183">
        <v>78</v>
      </c>
      <c r="B99" s="184" t="s">
        <v>268</v>
      </c>
      <c r="C99" s="185" t="s">
        <v>269</v>
      </c>
      <c r="D99" s="186" t="s">
        <v>123</v>
      </c>
      <c r="E99" s="187">
        <v>1</v>
      </c>
      <c r="F99" s="187">
        <v>0</v>
      </c>
      <c r="G99" s="188">
        <f>E99*F99</f>
        <v>0</v>
      </c>
      <c r="O99" s="182">
        <v>2</v>
      </c>
      <c r="AA99" s="154">
        <v>1</v>
      </c>
      <c r="AB99" s="154">
        <v>7</v>
      </c>
      <c r="AC99" s="154">
        <v>7</v>
      </c>
      <c r="AZ99" s="154">
        <v>2</v>
      </c>
      <c r="BA99" s="154">
        <f>IF(AZ99=1,G99,0)</f>
        <v>0</v>
      </c>
      <c r="BB99" s="154">
        <f>IF(AZ99=2,G99,0)</f>
        <v>0</v>
      </c>
      <c r="BC99" s="154">
        <f>IF(AZ99=3,G99,0)</f>
        <v>0</v>
      </c>
      <c r="BD99" s="154">
        <f>IF(AZ99=4,G99,0)</f>
        <v>0</v>
      </c>
      <c r="BE99" s="154">
        <f>IF(AZ99=5,G99,0)</f>
        <v>0</v>
      </c>
      <c r="CA99" s="182">
        <v>1</v>
      </c>
      <c r="CB99" s="182">
        <v>7</v>
      </c>
      <c r="CZ99" s="154">
        <v>0.00031</v>
      </c>
    </row>
    <row r="100" spans="1:104" ht="12.75">
      <c r="A100" s="183">
        <v>79</v>
      </c>
      <c r="B100" s="184" t="s">
        <v>270</v>
      </c>
      <c r="C100" s="185" t="s">
        <v>271</v>
      </c>
      <c r="D100" s="186" t="s">
        <v>123</v>
      </c>
      <c r="E100" s="187">
        <v>7</v>
      </c>
      <c r="F100" s="187">
        <v>0</v>
      </c>
      <c r="G100" s="188">
        <f>E100*F100</f>
        <v>0</v>
      </c>
      <c r="O100" s="182">
        <v>2</v>
      </c>
      <c r="AA100" s="154">
        <v>1</v>
      </c>
      <c r="AB100" s="154">
        <v>7</v>
      </c>
      <c r="AC100" s="154">
        <v>7</v>
      </c>
      <c r="AZ100" s="154">
        <v>2</v>
      </c>
      <c r="BA100" s="154">
        <f>IF(AZ100=1,G100,0)</f>
        <v>0</v>
      </c>
      <c r="BB100" s="154">
        <f>IF(AZ100=2,G100,0)</f>
        <v>0</v>
      </c>
      <c r="BC100" s="154">
        <f>IF(AZ100=3,G100,0)</f>
        <v>0</v>
      </c>
      <c r="BD100" s="154">
        <f>IF(AZ100=4,G100,0)</f>
        <v>0</v>
      </c>
      <c r="BE100" s="154">
        <f>IF(AZ100=5,G100,0)</f>
        <v>0</v>
      </c>
      <c r="CA100" s="182">
        <v>1</v>
      </c>
      <c r="CB100" s="182">
        <v>7</v>
      </c>
      <c r="CZ100" s="154">
        <v>0.00031</v>
      </c>
    </row>
    <row r="101" spans="1:104" ht="12.75">
      <c r="A101" s="183">
        <v>80</v>
      </c>
      <c r="B101" s="184" t="s">
        <v>272</v>
      </c>
      <c r="C101" s="185" t="s">
        <v>273</v>
      </c>
      <c r="D101" s="186" t="s">
        <v>123</v>
      </c>
      <c r="E101" s="187">
        <v>3</v>
      </c>
      <c r="F101" s="187">
        <v>0</v>
      </c>
      <c r="G101" s="188">
        <f>E101*F101</f>
        <v>0</v>
      </c>
      <c r="O101" s="182">
        <v>2</v>
      </c>
      <c r="AA101" s="154">
        <v>1</v>
      </c>
      <c r="AB101" s="154">
        <v>7</v>
      </c>
      <c r="AC101" s="154">
        <v>7</v>
      </c>
      <c r="AZ101" s="154">
        <v>2</v>
      </c>
      <c r="BA101" s="154">
        <f>IF(AZ101=1,G101,0)</f>
        <v>0</v>
      </c>
      <c r="BB101" s="154">
        <f>IF(AZ101=2,G101,0)</f>
        <v>0</v>
      </c>
      <c r="BC101" s="154">
        <f>IF(AZ101=3,G101,0)</f>
        <v>0</v>
      </c>
      <c r="BD101" s="154">
        <f>IF(AZ101=4,G101,0)</f>
        <v>0</v>
      </c>
      <c r="BE101" s="154">
        <f>IF(AZ101=5,G101,0)</f>
        <v>0</v>
      </c>
      <c r="CA101" s="182">
        <v>1</v>
      </c>
      <c r="CB101" s="182">
        <v>7</v>
      </c>
      <c r="CZ101" s="154">
        <v>0.00031</v>
      </c>
    </row>
    <row r="102" spans="1:104" ht="12.75">
      <c r="A102" s="183">
        <v>81</v>
      </c>
      <c r="B102" s="184" t="s">
        <v>274</v>
      </c>
      <c r="C102" s="185" t="s">
        <v>275</v>
      </c>
      <c r="D102" s="186" t="s">
        <v>123</v>
      </c>
      <c r="E102" s="187">
        <v>2</v>
      </c>
      <c r="F102" s="187">
        <v>0</v>
      </c>
      <c r="G102" s="188">
        <f>E102*F102</f>
        <v>0</v>
      </c>
      <c r="O102" s="182">
        <v>2</v>
      </c>
      <c r="AA102" s="154">
        <v>1</v>
      </c>
      <c r="AB102" s="154">
        <v>7</v>
      </c>
      <c r="AC102" s="154">
        <v>7</v>
      </c>
      <c r="AZ102" s="154">
        <v>2</v>
      </c>
      <c r="BA102" s="154">
        <f>IF(AZ102=1,G102,0)</f>
        <v>0</v>
      </c>
      <c r="BB102" s="154">
        <f>IF(AZ102=2,G102,0)</f>
        <v>0</v>
      </c>
      <c r="BC102" s="154">
        <f>IF(AZ102=3,G102,0)</f>
        <v>0</v>
      </c>
      <c r="BD102" s="154">
        <f>IF(AZ102=4,G102,0)</f>
        <v>0</v>
      </c>
      <c r="BE102" s="154">
        <f>IF(AZ102=5,G102,0)</f>
        <v>0</v>
      </c>
      <c r="CA102" s="182">
        <v>1</v>
      </c>
      <c r="CB102" s="182">
        <v>7</v>
      </c>
      <c r="CZ102" s="154">
        <v>0.00031</v>
      </c>
    </row>
    <row r="103" spans="1:104" ht="12.75">
      <c r="A103" s="183">
        <v>82</v>
      </c>
      <c r="B103" s="184" t="s">
        <v>276</v>
      </c>
      <c r="C103" s="185" t="s">
        <v>277</v>
      </c>
      <c r="D103" s="186" t="s">
        <v>123</v>
      </c>
      <c r="E103" s="187">
        <v>3</v>
      </c>
      <c r="F103" s="187">
        <v>0</v>
      </c>
      <c r="G103" s="188">
        <f>E103*F103</f>
        <v>0</v>
      </c>
      <c r="O103" s="182">
        <v>2</v>
      </c>
      <c r="AA103" s="154">
        <v>1</v>
      </c>
      <c r="AB103" s="154">
        <v>7</v>
      </c>
      <c r="AC103" s="154">
        <v>7</v>
      </c>
      <c r="AZ103" s="154">
        <v>2</v>
      </c>
      <c r="BA103" s="154">
        <f>IF(AZ103=1,G103,0)</f>
        <v>0</v>
      </c>
      <c r="BB103" s="154">
        <f>IF(AZ103=2,G103,0)</f>
        <v>0</v>
      </c>
      <c r="BC103" s="154">
        <f>IF(AZ103=3,G103,0)</f>
        <v>0</v>
      </c>
      <c r="BD103" s="154">
        <f>IF(AZ103=4,G103,0)</f>
        <v>0</v>
      </c>
      <c r="BE103" s="154">
        <f>IF(AZ103=5,G103,0)</f>
        <v>0</v>
      </c>
      <c r="CA103" s="182">
        <v>1</v>
      </c>
      <c r="CB103" s="182">
        <v>7</v>
      </c>
      <c r="CZ103" s="154">
        <v>0.00035</v>
      </c>
    </row>
    <row r="104" spans="1:104" ht="12.75">
      <c r="A104" s="183">
        <v>83</v>
      </c>
      <c r="B104" s="184" t="s">
        <v>278</v>
      </c>
      <c r="C104" s="185" t="s">
        <v>279</v>
      </c>
      <c r="D104" s="186" t="s">
        <v>123</v>
      </c>
      <c r="E104" s="187">
        <v>1</v>
      </c>
      <c r="F104" s="187">
        <v>0</v>
      </c>
      <c r="G104" s="188">
        <f>E104*F104</f>
        <v>0</v>
      </c>
      <c r="O104" s="182">
        <v>2</v>
      </c>
      <c r="AA104" s="154">
        <v>1</v>
      </c>
      <c r="AB104" s="154">
        <v>7</v>
      </c>
      <c r="AC104" s="154">
        <v>7</v>
      </c>
      <c r="AZ104" s="154">
        <v>2</v>
      </c>
      <c r="BA104" s="154">
        <f>IF(AZ104=1,G104,0)</f>
        <v>0</v>
      </c>
      <c r="BB104" s="154">
        <f>IF(AZ104=2,G104,0)</f>
        <v>0</v>
      </c>
      <c r="BC104" s="154">
        <f>IF(AZ104=3,G104,0)</f>
        <v>0</v>
      </c>
      <c r="BD104" s="154">
        <f>IF(AZ104=4,G104,0)</f>
        <v>0</v>
      </c>
      <c r="BE104" s="154">
        <f>IF(AZ104=5,G104,0)</f>
        <v>0</v>
      </c>
      <c r="CA104" s="182">
        <v>1</v>
      </c>
      <c r="CB104" s="182">
        <v>7</v>
      </c>
      <c r="CZ104" s="154">
        <v>0.00035</v>
      </c>
    </row>
    <row r="105" spans="1:104" ht="12.75">
      <c r="A105" s="183">
        <v>84</v>
      </c>
      <c r="B105" s="184" t="s">
        <v>280</v>
      </c>
      <c r="C105" s="185" t="s">
        <v>281</v>
      </c>
      <c r="D105" s="186" t="s">
        <v>123</v>
      </c>
      <c r="E105" s="187">
        <v>1</v>
      </c>
      <c r="F105" s="187">
        <v>0</v>
      </c>
      <c r="G105" s="188">
        <f>E105*F105</f>
        <v>0</v>
      </c>
      <c r="O105" s="182">
        <v>2</v>
      </c>
      <c r="AA105" s="154">
        <v>1</v>
      </c>
      <c r="AB105" s="154">
        <v>7</v>
      </c>
      <c r="AC105" s="154">
        <v>7</v>
      </c>
      <c r="AZ105" s="154">
        <v>2</v>
      </c>
      <c r="BA105" s="154">
        <f>IF(AZ105=1,G105,0)</f>
        <v>0</v>
      </c>
      <c r="BB105" s="154">
        <f>IF(AZ105=2,G105,0)</f>
        <v>0</v>
      </c>
      <c r="BC105" s="154">
        <f>IF(AZ105=3,G105,0)</f>
        <v>0</v>
      </c>
      <c r="BD105" s="154">
        <f>IF(AZ105=4,G105,0)</f>
        <v>0</v>
      </c>
      <c r="BE105" s="154">
        <f>IF(AZ105=5,G105,0)</f>
        <v>0</v>
      </c>
      <c r="CA105" s="182">
        <v>1</v>
      </c>
      <c r="CB105" s="182">
        <v>7</v>
      </c>
      <c r="CZ105" s="154">
        <v>0.00031</v>
      </c>
    </row>
    <row r="106" spans="1:104" ht="12.75">
      <c r="A106" s="183">
        <v>85</v>
      </c>
      <c r="B106" s="184" t="s">
        <v>282</v>
      </c>
      <c r="C106" s="185" t="s">
        <v>283</v>
      </c>
      <c r="D106" s="186" t="s">
        <v>123</v>
      </c>
      <c r="E106" s="187">
        <v>4</v>
      </c>
      <c r="F106" s="187">
        <v>0</v>
      </c>
      <c r="G106" s="188">
        <f>E106*F106</f>
        <v>0</v>
      </c>
      <c r="O106" s="182">
        <v>2</v>
      </c>
      <c r="AA106" s="154">
        <v>1</v>
      </c>
      <c r="AB106" s="154">
        <v>7</v>
      </c>
      <c r="AC106" s="154">
        <v>7</v>
      </c>
      <c r="AZ106" s="154">
        <v>2</v>
      </c>
      <c r="BA106" s="154">
        <f>IF(AZ106=1,G106,0)</f>
        <v>0</v>
      </c>
      <c r="BB106" s="154">
        <f>IF(AZ106=2,G106,0)</f>
        <v>0</v>
      </c>
      <c r="BC106" s="154">
        <f>IF(AZ106=3,G106,0)</f>
        <v>0</v>
      </c>
      <c r="BD106" s="154">
        <f>IF(AZ106=4,G106,0)</f>
        <v>0</v>
      </c>
      <c r="BE106" s="154">
        <f>IF(AZ106=5,G106,0)</f>
        <v>0</v>
      </c>
      <c r="CA106" s="182">
        <v>1</v>
      </c>
      <c r="CB106" s="182">
        <v>7</v>
      </c>
      <c r="CZ106" s="154">
        <v>0.00056</v>
      </c>
    </row>
    <row r="107" spans="1:104" ht="12.75">
      <c r="A107" s="183">
        <v>86</v>
      </c>
      <c r="B107" s="184" t="s">
        <v>284</v>
      </c>
      <c r="C107" s="185" t="s">
        <v>285</v>
      </c>
      <c r="D107" s="186" t="s">
        <v>123</v>
      </c>
      <c r="E107" s="187">
        <v>9</v>
      </c>
      <c r="F107" s="187">
        <v>0</v>
      </c>
      <c r="G107" s="188">
        <f>E107*F107</f>
        <v>0</v>
      </c>
      <c r="O107" s="182">
        <v>2</v>
      </c>
      <c r="AA107" s="154">
        <v>1</v>
      </c>
      <c r="AB107" s="154">
        <v>7</v>
      </c>
      <c r="AC107" s="154">
        <v>7</v>
      </c>
      <c r="AZ107" s="154">
        <v>2</v>
      </c>
      <c r="BA107" s="154">
        <f>IF(AZ107=1,G107,0)</f>
        <v>0</v>
      </c>
      <c r="BB107" s="154">
        <f>IF(AZ107=2,G107,0)</f>
        <v>0</v>
      </c>
      <c r="BC107" s="154">
        <f>IF(AZ107=3,G107,0)</f>
        <v>0</v>
      </c>
      <c r="BD107" s="154">
        <f>IF(AZ107=4,G107,0)</f>
        <v>0</v>
      </c>
      <c r="BE107" s="154">
        <f>IF(AZ107=5,G107,0)</f>
        <v>0</v>
      </c>
      <c r="CA107" s="182">
        <v>1</v>
      </c>
      <c r="CB107" s="182">
        <v>7</v>
      </c>
      <c r="CZ107" s="154">
        <v>0.00019</v>
      </c>
    </row>
    <row r="108" spans="1:104" ht="12.75">
      <c r="A108" s="183">
        <v>87</v>
      </c>
      <c r="B108" s="184" t="s">
        <v>286</v>
      </c>
      <c r="C108" s="185" t="s">
        <v>287</v>
      </c>
      <c r="D108" s="186" t="s">
        <v>123</v>
      </c>
      <c r="E108" s="187">
        <v>4</v>
      </c>
      <c r="F108" s="187">
        <v>0</v>
      </c>
      <c r="G108" s="188">
        <f>E108*F108</f>
        <v>0</v>
      </c>
      <c r="O108" s="182">
        <v>2</v>
      </c>
      <c r="AA108" s="154">
        <v>1</v>
      </c>
      <c r="AB108" s="154">
        <v>7</v>
      </c>
      <c r="AC108" s="154">
        <v>7</v>
      </c>
      <c r="AZ108" s="154">
        <v>2</v>
      </c>
      <c r="BA108" s="154">
        <f>IF(AZ108=1,G108,0)</f>
        <v>0</v>
      </c>
      <c r="BB108" s="154">
        <f>IF(AZ108=2,G108,0)</f>
        <v>0</v>
      </c>
      <c r="BC108" s="154">
        <f>IF(AZ108=3,G108,0)</f>
        <v>0</v>
      </c>
      <c r="BD108" s="154">
        <f>IF(AZ108=4,G108,0)</f>
        <v>0</v>
      </c>
      <c r="BE108" s="154">
        <f>IF(AZ108=5,G108,0)</f>
        <v>0</v>
      </c>
      <c r="CA108" s="182">
        <v>1</v>
      </c>
      <c r="CB108" s="182">
        <v>7</v>
      </c>
      <c r="CZ108" s="154">
        <v>0</v>
      </c>
    </row>
    <row r="109" spans="1:104" ht="12.75">
      <c r="A109" s="183">
        <v>88</v>
      </c>
      <c r="B109" s="184" t="s">
        <v>288</v>
      </c>
      <c r="C109" s="185" t="s">
        <v>289</v>
      </c>
      <c r="D109" s="186" t="s">
        <v>123</v>
      </c>
      <c r="E109" s="187">
        <v>4</v>
      </c>
      <c r="F109" s="187">
        <v>0</v>
      </c>
      <c r="G109" s="188">
        <f>E109*F109</f>
        <v>0</v>
      </c>
      <c r="O109" s="182">
        <v>2</v>
      </c>
      <c r="AA109" s="154">
        <v>1</v>
      </c>
      <c r="AB109" s="154">
        <v>7</v>
      </c>
      <c r="AC109" s="154">
        <v>7</v>
      </c>
      <c r="AZ109" s="154">
        <v>2</v>
      </c>
      <c r="BA109" s="154">
        <f>IF(AZ109=1,G109,0)</f>
        <v>0</v>
      </c>
      <c r="BB109" s="154">
        <f>IF(AZ109=2,G109,0)</f>
        <v>0</v>
      </c>
      <c r="BC109" s="154">
        <f>IF(AZ109=3,G109,0)</f>
        <v>0</v>
      </c>
      <c r="BD109" s="154">
        <f>IF(AZ109=4,G109,0)</f>
        <v>0</v>
      </c>
      <c r="BE109" s="154">
        <f>IF(AZ109=5,G109,0)</f>
        <v>0</v>
      </c>
      <c r="CA109" s="182">
        <v>1</v>
      </c>
      <c r="CB109" s="182">
        <v>7</v>
      </c>
      <c r="CZ109" s="154">
        <v>0.00027</v>
      </c>
    </row>
    <row r="110" spans="1:104" ht="12.75">
      <c r="A110" s="183">
        <v>89</v>
      </c>
      <c r="B110" s="184" t="s">
        <v>290</v>
      </c>
      <c r="C110" s="185" t="s">
        <v>291</v>
      </c>
      <c r="D110" s="186" t="s">
        <v>123</v>
      </c>
      <c r="E110" s="187">
        <v>5</v>
      </c>
      <c r="F110" s="187">
        <v>0</v>
      </c>
      <c r="G110" s="188">
        <f>E110*F110</f>
        <v>0</v>
      </c>
      <c r="O110" s="182">
        <v>2</v>
      </c>
      <c r="AA110" s="154">
        <v>1</v>
      </c>
      <c r="AB110" s="154">
        <v>7</v>
      </c>
      <c r="AC110" s="154">
        <v>7</v>
      </c>
      <c r="AZ110" s="154">
        <v>2</v>
      </c>
      <c r="BA110" s="154">
        <f>IF(AZ110=1,G110,0)</f>
        <v>0</v>
      </c>
      <c r="BB110" s="154">
        <f>IF(AZ110=2,G110,0)</f>
        <v>0</v>
      </c>
      <c r="BC110" s="154">
        <f>IF(AZ110=3,G110,0)</f>
        <v>0</v>
      </c>
      <c r="BD110" s="154">
        <f>IF(AZ110=4,G110,0)</f>
        <v>0</v>
      </c>
      <c r="BE110" s="154">
        <f>IF(AZ110=5,G110,0)</f>
        <v>0</v>
      </c>
      <c r="CA110" s="182">
        <v>1</v>
      </c>
      <c r="CB110" s="182">
        <v>7</v>
      </c>
      <c r="CZ110" s="154">
        <v>0</v>
      </c>
    </row>
    <row r="111" spans="1:104" ht="12.75">
      <c r="A111" s="183">
        <v>90</v>
      </c>
      <c r="B111" s="184" t="s">
        <v>292</v>
      </c>
      <c r="C111" s="185" t="s">
        <v>293</v>
      </c>
      <c r="D111" s="186" t="s">
        <v>123</v>
      </c>
      <c r="E111" s="187">
        <v>1</v>
      </c>
      <c r="F111" s="187">
        <v>0</v>
      </c>
      <c r="G111" s="188">
        <f>E111*F111</f>
        <v>0</v>
      </c>
      <c r="O111" s="182">
        <v>2</v>
      </c>
      <c r="AA111" s="154">
        <v>1</v>
      </c>
      <c r="AB111" s="154">
        <v>7</v>
      </c>
      <c r="AC111" s="154">
        <v>7</v>
      </c>
      <c r="AZ111" s="154">
        <v>2</v>
      </c>
      <c r="BA111" s="154">
        <f>IF(AZ111=1,G111,0)</f>
        <v>0</v>
      </c>
      <c r="BB111" s="154">
        <f>IF(AZ111=2,G111,0)</f>
        <v>0</v>
      </c>
      <c r="BC111" s="154">
        <f>IF(AZ111=3,G111,0)</f>
        <v>0</v>
      </c>
      <c r="BD111" s="154">
        <f>IF(AZ111=4,G111,0)</f>
        <v>0</v>
      </c>
      <c r="BE111" s="154">
        <f>IF(AZ111=5,G111,0)</f>
        <v>0</v>
      </c>
      <c r="CA111" s="182">
        <v>1</v>
      </c>
      <c r="CB111" s="182">
        <v>7</v>
      </c>
      <c r="CZ111" s="154">
        <v>0.00187</v>
      </c>
    </row>
    <row r="112" spans="1:104" ht="12.75">
      <c r="A112" s="183">
        <v>91</v>
      </c>
      <c r="B112" s="184" t="s">
        <v>294</v>
      </c>
      <c r="C112" s="185" t="s">
        <v>295</v>
      </c>
      <c r="D112" s="186" t="s">
        <v>123</v>
      </c>
      <c r="E112" s="187">
        <v>12</v>
      </c>
      <c r="F112" s="187">
        <v>0</v>
      </c>
      <c r="G112" s="188">
        <f>E112*F112</f>
        <v>0</v>
      </c>
      <c r="O112" s="182">
        <v>2</v>
      </c>
      <c r="AA112" s="154">
        <v>1</v>
      </c>
      <c r="AB112" s="154">
        <v>7</v>
      </c>
      <c r="AC112" s="154">
        <v>7</v>
      </c>
      <c r="AZ112" s="154">
        <v>2</v>
      </c>
      <c r="BA112" s="154">
        <f>IF(AZ112=1,G112,0)</f>
        <v>0</v>
      </c>
      <c r="BB112" s="154">
        <f>IF(AZ112=2,G112,0)</f>
        <v>0</v>
      </c>
      <c r="BC112" s="154">
        <f>IF(AZ112=3,G112,0)</f>
        <v>0</v>
      </c>
      <c r="BD112" s="154">
        <f>IF(AZ112=4,G112,0)</f>
        <v>0</v>
      </c>
      <c r="BE112" s="154">
        <f>IF(AZ112=5,G112,0)</f>
        <v>0</v>
      </c>
      <c r="CA112" s="182">
        <v>1</v>
      </c>
      <c r="CB112" s="182">
        <v>7</v>
      </c>
      <c r="CZ112" s="154">
        <v>0.00024</v>
      </c>
    </row>
    <row r="113" spans="1:104" ht="12.75">
      <c r="A113" s="183">
        <v>92</v>
      </c>
      <c r="B113" s="184" t="s">
        <v>296</v>
      </c>
      <c r="C113" s="185" t="s">
        <v>297</v>
      </c>
      <c r="D113" s="186" t="s">
        <v>123</v>
      </c>
      <c r="E113" s="187">
        <v>2</v>
      </c>
      <c r="F113" s="187">
        <v>0</v>
      </c>
      <c r="G113" s="188">
        <f>E113*F113</f>
        <v>0</v>
      </c>
      <c r="O113" s="182">
        <v>2</v>
      </c>
      <c r="AA113" s="154">
        <v>3</v>
      </c>
      <c r="AB113" s="154">
        <v>7</v>
      </c>
      <c r="AC113" s="154">
        <v>55123501</v>
      </c>
      <c r="AZ113" s="154">
        <v>2</v>
      </c>
      <c r="BA113" s="154">
        <f>IF(AZ113=1,G113,0)</f>
        <v>0</v>
      </c>
      <c r="BB113" s="154">
        <f>IF(AZ113=2,G113,0)</f>
        <v>0</v>
      </c>
      <c r="BC113" s="154">
        <f>IF(AZ113=3,G113,0)</f>
        <v>0</v>
      </c>
      <c r="BD113" s="154">
        <f>IF(AZ113=4,G113,0)</f>
        <v>0</v>
      </c>
      <c r="BE113" s="154">
        <f>IF(AZ113=5,G113,0)</f>
        <v>0</v>
      </c>
      <c r="CA113" s="182">
        <v>3</v>
      </c>
      <c r="CB113" s="182">
        <v>7</v>
      </c>
      <c r="CZ113" s="154">
        <v>0</v>
      </c>
    </row>
    <row r="114" spans="1:104" ht="12.75">
      <c r="A114" s="183">
        <v>93</v>
      </c>
      <c r="B114" s="184" t="s">
        <v>298</v>
      </c>
      <c r="C114" s="185" t="s">
        <v>299</v>
      </c>
      <c r="D114" s="186" t="s">
        <v>123</v>
      </c>
      <c r="E114" s="187">
        <v>1</v>
      </c>
      <c r="F114" s="187">
        <v>0</v>
      </c>
      <c r="G114" s="188">
        <f>E114*F114</f>
        <v>0</v>
      </c>
      <c r="O114" s="182">
        <v>2</v>
      </c>
      <c r="AA114" s="154">
        <v>3</v>
      </c>
      <c r="AB114" s="154">
        <v>7</v>
      </c>
      <c r="AC114" s="154">
        <v>55124503</v>
      </c>
      <c r="AZ114" s="154">
        <v>2</v>
      </c>
      <c r="BA114" s="154">
        <f>IF(AZ114=1,G114,0)</f>
        <v>0</v>
      </c>
      <c r="BB114" s="154">
        <f>IF(AZ114=2,G114,0)</f>
        <v>0</v>
      </c>
      <c r="BC114" s="154">
        <f>IF(AZ114=3,G114,0)</f>
        <v>0</v>
      </c>
      <c r="BD114" s="154">
        <f>IF(AZ114=4,G114,0)</f>
        <v>0</v>
      </c>
      <c r="BE114" s="154">
        <f>IF(AZ114=5,G114,0)</f>
        <v>0</v>
      </c>
      <c r="CA114" s="182">
        <v>3</v>
      </c>
      <c r="CB114" s="182">
        <v>7</v>
      </c>
      <c r="CZ114" s="154">
        <v>0.0007</v>
      </c>
    </row>
    <row r="115" spans="1:104" ht="12.75">
      <c r="A115" s="183">
        <v>94</v>
      </c>
      <c r="B115" s="184" t="s">
        <v>300</v>
      </c>
      <c r="C115" s="185" t="s">
        <v>301</v>
      </c>
      <c r="D115" s="186" t="s">
        <v>123</v>
      </c>
      <c r="E115" s="187">
        <v>1</v>
      </c>
      <c r="F115" s="187">
        <v>0</v>
      </c>
      <c r="G115" s="188">
        <f>E115*F115</f>
        <v>0</v>
      </c>
      <c r="O115" s="182">
        <v>2</v>
      </c>
      <c r="AA115" s="154">
        <v>3</v>
      </c>
      <c r="AB115" s="154">
        <v>7</v>
      </c>
      <c r="AC115" s="154">
        <v>55125111</v>
      </c>
      <c r="AZ115" s="154">
        <v>2</v>
      </c>
      <c r="BA115" s="154">
        <f>IF(AZ115=1,G115,0)</f>
        <v>0</v>
      </c>
      <c r="BB115" s="154">
        <f>IF(AZ115=2,G115,0)</f>
        <v>0</v>
      </c>
      <c r="BC115" s="154">
        <f>IF(AZ115=3,G115,0)</f>
        <v>0</v>
      </c>
      <c r="BD115" s="154">
        <f>IF(AZ115=4,G115,0)</f>
        <v>0</v>
      </c>
      <c r="BE115" s="154">
        <f>IF(AZ115=5,G115,0)</f>
        <v>0</v>
      </c>
      <c r="CA115" s="182">
        <v>3</v>
      </c>
      <c r="CB115" s="182">
        <v>7</v>
      </c>
      <c r="CZ115" s="154">
        <v>0</v>
      </c>
    </row>
    <row r="116" spans="1:104" ht="12.75">
      <c r="A116" s="183">
        <v>95</v>
      </c>
      <c r="B116" s="184" t="s">
        <v>302</v>
      </c>
      <c r="C116" s="185" t="s">
        <v>303</v>
      </c>
      <c r="D116" s="186" t="s">
        <v>123</v>
      </c>
      <c r="E116" s="187">
        <v>1</v>
      </c>
      <c r="F116" s="187">
        <v>0</v>
      </c>
      <c r="G116" s="188">
        <f>E116*F116</f>
        <v>0</v>
      </c>
      <c r="O116" s="182">
        <v>2</v>
      </c>
      <c r="AA116" s="154">
        <v>3</v>
      </c>
      <c r="AB116" s="154">
        <v>7</v>
      </c>
      <c r="AC116" s="154">
        <v>734411153</v>
      </c>
      <c r="AZ116" s="154">
        <v>2</v>
      </c>
      <c r="BA116" s="154">
        <f>IF(AZ116=1,G116,0)</f>
        <v>0</v>
      </c>
      <c r="BB116" s="154">
        <f>IF(AZ116=2,G116,0)</f>
        <v>0</v>
      </c>
      <c r="BC116" s="154">
        <f>IF(AZ116=3,G116,0)</f>
        <v>0</v>
      </c>
      <c r="BD116" s="154">
        <f>IF(AZ116=4,G116,0)</f>
        <v>0</v>
      </c>
      <c r="BE116" s="154">
        <f>IF(AZ116=5,G116,0)</f>
        <v>0</v>
      </c>
      <c r="CA116" s="182">
        <v>3</v>
      </c>
      <c r="CB116" s="182">
        <v>7</v>
      </c>
      <c r="CZ116" s="154">
        <v>0</v>
      </c>
    </row>
    <row r="117" spans="1:104" ht="12.75">
      <c r="A117" s="183">
        <v>96</v>
      </c>
      <c r="B117" s="184" t="s">
        <v>304</v>
      </c>
      <c r="C117" s="185" t="s">
        <v>305</v>
      </c>
      <c r="D117" s="186" t="s">
        <v>71</v>
      </c>
      <c r="E117" s="187"/>
      <c r="F117" s="187">
        <v>0</v>
      </c>
      <c r="G117" s="188">
        <f>E117*F117</f>
        <v>0</v>
      </c>
      <c r="O117" s="182">
        <v>2</v>
      </c>
      <c r="AA117" s="154">
        <v>7</v>
      </c>
      <c r="AB117" s="154">
        <v>1002</v>
      </c>
      <c r="AC117" s="154">
        <v>5</v>
      </c>
      <c r="AZ117" s="154">
        <v>2</v>
      </c>
      <c r="BA117" s="154">
        <f>IF(AZ117=1,G117,0)</f>
        <v>0</v>
      </c>
      <c r="BB117" s="154">
        <f>IF(AZ117=2,G117,0)</f>
        <v>0</v>
      </c>
      <c r="BC117" s="154">
        <f>IF(AZ117=3,G117,0)</f>
        <v>0</v>
      </c>
      <c r="BD117" s="154">
        <f>IF(AZ117=4,G117,0)</f>
        <v>0</v>
      </c>
      <c r="BE117" s="154">
        <f>IF(AZ117=5,G117,0)</f>
        <v>0</v>
      </c>
      <c r="CA117" s="182">
        <v>7</v>
      </c>
      <c r="CB117" s="182">
        <v>1002</v>
      </c>
      <c r="CZ117" s="154">
        <v>0</v>
      </c>
    </row>
    <row r="118" spans="1:57" ht="12.75">
      <c r="A118" s="189"/>
      <c r="B118" s="190" t="s">
        <v>113</v>
      </c>
      <c r="C118" s="191" t="str">
        <f>CONCATENATE(B94," ",C94)</f>
        <v>734 Armatury</v>
      </c>
      <c r="D118" s="192"/>
      <c r="E118" s="193"/>
      <c r="F118" s="194"/>
      <c r="G118" s="195">
        <f>SUM(G94:G117)</f>
        <v>0</v>
      </c>
      <c r="O118" s="182">
        <v>4</v>
      </c>
      <c r="BA118" s="196">
        <f>SUM(BA94:BA117)</f>
        <v>0</v>
      </c>
      <c r="BB118" s="196">
        <f>SUM(BB94:BB117)</f>
        <v>0</v>
      </c>
      <c r="BC118" s="196">
        <f>SUM(BC94:BC117)</f>
        <v>0</v>
      </c>
      <c r="BD118" s="196">
        <f>SUM(BD94:BD117)</f>
        <v>0</v>
      </c>
      <c r="BE118" s="196">
        <f>SUM(BE94:BE117)</f>
        <v>0</v>
      </c>
    </row>
    <row r="119" spans="1:15" ht="12.75">
      <c r="A119" s="175" t="s">
        <v>91</v>
      </c>
      <c r="B119" s="176" t="s">
        <v>306</v>
      </c>
      <c r="C119" s="177" t="s">
        <v>307</v>
      </c>
      <c r="D119" s="178"/>
      <c r="E119" s="179"/>
      <c r="F119" s="179"/>
      <c r="G119" s="180"/>
      <c r="H119" s="181"/>
      <c r="I119" s="181"/>
      <c r="O119" s="182">
        <v>1</v>
      </c>
    </row>
    <row r="120" spans="1:104" ht="12.75">
      <c r="A120" s="183">
        <v>97</v>
      </c>
      <c r="B120" s="184" t="s">
        <v>308</v>
      </c>
      <c r="C120" s="185" t="s">
        <v>309</v>
      </c>
      <c r="D120" s="186" t="s">
        <v>123</v>
      </c>
      <c r="E120" s="187">
        <v>2</v>
      </c>
      <c r="F120" s="187">
        <v>0</v>
      </c>
      <c r="G120" s="188">
        <f>E120*F120</f>
        <v>0</v>
      </c>
      <c r="O120" s="182">
        <v>2</v>
      </c>
      <c r="AA120" s="154">
        <v>1</v>
      </c>
      <c r="AB120" s="154">
        <v>7</v>
      </c>
      <c r="AC120" s="154">
        <v>7</v>
      </c>
      <c r="AZ120" s="154">
        <v>2</v>
      </c>
      <c r="BA120" s="154">
        <f>IF(AZ120=1,G120,0)</f>
        <v>0</v>
      </c>
      <c r="BB120" s="154">
        <f>IF(AZ120=2,G120,0)</f>
        <v>0</v>
      </c>
      <c r="BC120" s="154">
        <f>IF(AZ120=3,G120,0)</f>
        <v>0</v>
      </c>
      <c r="BD120" s="154">
        <f>IF(AZ120=4,G120,0)</f>
        <v>0</v>
      </c>
      <c r="BE120" s="154">
        <f>IF(AZ120=5,G120,0)</f>
        <v>0</v>
      </c>
      <c r="CA120" s="182">
        <v>1</v>
      </c>
      <c r="CB120" s="182">
        <v>7</v>
      </c>
      <c r="CZ120" s="154">
        <v>4E-05</v>
      </c>
    </row>
    <row r="121" spans="1:104" ht="12.75">
      <c r="A121" s="183">
        <v>98</v>
      </c>
      <c r="B121" s="184" t="s">
        <v>310</v>
      </c>
      <c r="C121" s="185" t="s">
        <v>311</v>
      </c>
      <c r="D121" s="186" t="s">
        <v>123</v>
      </c>
      <c r="E121" s="187">
        <v>5</v>
      </c>
      <c r="F121" s="187">
        <v>0</v>
      </c>
      <c r="G121" s="188">
        <f>E121*F121</f>
        <v>0</v>
      </c>
      <c r="O121" s="182">
        <v>2</v>
      </c>
      <c r="AA121" s="154">
        <v>1</v>
      </c>
      <c r="AB121" s="154">
        <v>7</v>
      </c>
      <c r="AC121" s="154">
        <v>7</v>
      </c>
      <c r="AZ121" s="154">
        <v>2</v>
      </c>
      <c r="BA121" s="154">
        <f>IF(AZ121=1,G121,0)</f>
        <v>0</v>
      </c>
      <c r="BB121" s="154">
        <f>IF(AZ121=2,G121,0)</f>
        <v>0</v>
      </c>
      <c r="BC121" s="154">
        <f>IF(AZ121=3,G121,0)</f>
        <v>0</v>
      </c>
      <c r="BD121" s="154">
        <f>IF(AZ121=4,G121,0)</f>
        <v>0</v>
      </c>
      <c r="BE121" s="154">
        <f>IF(AZ121=5,G121,0)</f>
        <v>0</v>
      </c>
      <c r="CA121" s="182">
        <v>1</v>
      </c>
      <c r="CB121" s="182">
        <v>7</v>
      </c>
      <c r="CZ121" s="154">
        <v>6E-05</v>
      </c>
    </row>
    <row r="122" spans="1:104" ht="12.75">
      <c r="A122" s="183">
        <v>99</v>
      </c>
      <c r="B122" s="184" t="s">
        <v>312</v>
      </c>
      <c r="C122" s="185" t="s">
        <v>313</v>
      </c>
      <c r="D122" s="186" t="s">
        <v>123</v>
      </c>
      <c r="E122" s="187">
        <v>6</v>
      </c>
      <c r="F122" s="187">
        <v>0</v>
      </c>
      <c r="G122" s="188">
        <f>E122*F122</f>
        <v>0</v>
      </c>
      <c r="O122" s="182">
        <v>2</v>
      </c>
      <c r="AA122" s="154">
        <v>1</v>
      </c>
      <c r="AB122" s="154">
        <v>7</v>
      </c>
      <c r="AC122" s="154">
        <v>7</v>
      </c>
      <c r="AZ122" s="154">
        <v>2</v>
      </c>
      <c r="BA122" s="154">
        <f>IF(AZ122=1,G122,0)</f>
        <v>0</v>
      </c>
      <c r="BB122" s="154">
        <f>IF(AZ122=2,G122,0)</f>
        <v>0</v>
      </c>
      <c r="BC122" s="154">
        <f>IF(AZ122=3,G122,0)</f>
        <v>0</v>
      </c>
      <c r="BD122" s="154">
        <f>IF(AZ122=4,G122,0)</f>
        <v>0</v>
      </c>
      <c r="BE122" s="154">
        <f>IF(AZ122=5,G122,0)</f>
        <v>0</v>
      </c>
      <c r="CA122" s="182">
        <v>1</v>
      </c>
      <c r="CB122" s="182">
        <v>7</v>
      </c>
      <c r="CZ122" s="154">
        <v>0.00013</v>
      </c>
    </row>
    <row r="123" spans="1:104" ht="12.75">
      <c r="A123" s="183">
        <v>100</v>
      </c>
      <c r="B123" s="184" t="s">
        <v>314</v>
      </c>
      <c r="C123" s="185" t="s">
        <v>315</v>
      </c>
      <c r="D123" s="186" t="s">
        <v>123</v>
      </c>
      <c r="E123" s="187">
        <v>9</v>
      </c>
      <c r="F123" s="187">
        <v>0</v>
      </c>
      <c r="G123" s="188">
        <f>E123*F123</f>
        <v>0</v>
      </c>
      <c r="O123" s="182">
        <v>2</v>
      </c>
      <c r="AA123" s="154">
        <v>1</v>
      </c>
      <c r="AB123" s="154">
        <v>7</v>
      </c>
      <c r="AC123" s="154">
        <v>7</v>
      </c>
      <c r="AZ123" s="154">
        <v>2</v>
      </c>
      <c r="BA123" s="154">
        <f>IF(AZ123=1,G123,0)</f>
        <v>0</v>
      </c>
      <c r="BB123" s="154">
        <f>IF(AZ123=2,G123,0)</f>
        <v>0</v>
      </c>
      <c r="BC123" s="154">
        <f>IF(AZ123=3,G123,0)</f>
        <v>0</v>
      </c>
      <c r="BD123" s="154">
        <f>IF(AZ123=4,G123,0)</f>
        <v>0</v>
      </c>
      <c r="BE123" s="154">
        <f>IF(AZ123=5,G123,0)</f>
        <v>0</v>
      </c>
      <c r="CA123" s="182">
        <v>1</v>
      </c>
      <c r="CB123" s="182">
        <v>7</v>
      </c>
      <c r="CZ123" s="154">
        <v>0.00017</v>
      </c>
    </row>
    <row r="124" spans="1:104" ht="12.75">
      <c r="A124" s="183">
        <v>101</v>
      </c>
      <c r="B124" s="184" t="s">
        <v>316</v>
      </c>
      <c r="C124" s="185" t="s">
        <v>317</v>
      </c>
      <c r="D124" s="186" t="s">
        <v>123</v>
      </c>
      <c r="E124" s="187">
        <v>1</v>
      </c>
      <c r="F124" s="187">
        <v>0</v>
      </c>
      <c r="G124" s="188">
        <f>E124*F124</f>
        <v>0</v>
      </c>
      <c r="O124" s="182">
        <v>2</v>
      </c>
      <c r="AA124" s="154">
        <v>1</v>
      </c>
      <c r="AB124" s="154">
        <v>7</v>
      </c>
      <c r="AC124" s="154">
        <v>7</v>
      </c>
      <c r="AZ124" s="154">
        <v>2</v>
      </c>
      <c r="BA124" s="154">
        <f>IF(AZ124=1,G124,0)</f>
        <v>0</v>
      </c>
      <c r="BB124" s="154">
        <f>IF(AZ124=2,G124,0)</f>
        <v>0</v>
      </c>
      <c r="BC124" s="154">
        <f>IF(AZ124=3,G124,0)</f>
        <v>0</v>
      </c>
      <c r="BD124" s="154">
        <f>IF(AZ124=4,G124,0)</f>
        <v>0</v>
      </c>
      <c r="BE124" s="154">
        <f>IF(AZ124=5,G124,0)</f>
        <v>0</v>
      </c>
      <c r="CA124" s="182">
        <v>1</v>
      </c>
      <c r="CB124" s="182">
        <v>7</v>
      </c>
      <c r="CZ124" s="154">
        <v>0.00013</v>
      </c>
    </row>
    <row r="125" spans="1:104" ht="12.75">
      <c r="A125" s="183">
        <v>102</v>
      </c>
      <c r="B125" s="184" t="s">
        <v>318</v>
      </c>
      <c r="C125" s="185" t="s">
        <v>319</v>
      </c>
      <c r="D125" s="186" t="s">
        <v>123</v>
      </c>
      <c r="E125" s="187">
        <v>2</v>
      </c>
      <c r="F125" s="187">
        <v>0</v>
      </c>
      <c r="G125" s="188">
        <f>E125*F125</f>
        <v>0</v>
      </c>
      <c r="O125" s="182">
        <v>2</v>
      </c>
      <c r="AA125" s="154">
        <v>1</v>
      </c>
      <c r="AB125" s="154">
        <v>7</v>
      </c>
      <c r="AC125" s="154">
        <v>7</v>
      </c>
      <c r="AZ125" s="154">
        <v>2</v>
      </c>
      <c r="BA125" s="154">
        <f>IF(AZ125=1,G125,0)</f>
        <v>0</v>
      </c>
      <c r="BB125" s="154">
        <f>IF(AZ125=2,G125,0)</f>
        <v>0</v>
      </c>
      <c r="BC125" s="154">
        <f>IF(AZ125=3,G125,0)</f>
        <v>0</v>
      </c>
      <c r="BD125" s="154">
        <f>IF(AZ125=4,G125,0)</f>
        <v>0</v>
      </c>
      <c r="BE125" s="154">
        <f>IF(AZ125=5,G125,0)</f>
        <v>0</v>
      </c>
      <c r="CA125" s="182">
        <v>1</v>
      </c>
      <c r="CB125" s="182">
        <v>7</v>
      </c>
      <c r="CZ125" s="154">
        <v>1E-05</v>
      </c>
    </row>
    <row r="126" spans="1:104" ht="12.75">
      <c r="A126" s="183">
        <v>103</v>
      </c>
      <c r="B126" s="184" t="s">
        <v>320</v>
      </c>
      <c r="C126" s="185" t="s">
        <v>321</v>
      </c>
      <c r="D126" s="186" t="s">
        <v>151</v>
      </c>
      <c r="E126" s="187">
        <v>0.0379</v>
      </c>
      <c r="F126" s="187">
        <v>0</v>
      </c>
      <c r="G126" s="188">
        <f>E126*F126</f>
        <v>0</v>
      </c>
      <c r="O126" s="182">
        <v>2</v>
      </c>
      <c r="AA126" s="154">
        <v>1</v>
      </c>
      <c r="AB126" s="154">
        <v>7</v>
      </c>
      <c r="AC126" s="154">
        <v>7</v>
      </c>
      <c r="AZ126" s="154">
        <v>2</v>
      </c>
      <c r="BA126" s="154">
        <f>IF(AZ126=1,G126,0)</f>
        <v>0</v>
      </c>
      <c r="BB126" s="154">
        <f>IF(AZ126=2,G126,0)</f>
        <v>0</v>
      </c>
      <c r="BC126" s="154">
        <f>IF(AZ126=3,G126,0)</f>
        <v>0</v>
      </c>
      <c r="BD126" s="154">
        <f>IF(AZ126=4,G126,0)</f>
        <v>0</v>
      </c>
      <c r="BE126" s="154">
        <f>IF(AZ126=5,G126,0)</f>
        <v>0</v>
      </c>
      <c r="CA126" s="182">
        <v>1</v>
      </c>
      <c r="CB126" s="182">
        <v>7</v>
      </c>
      <c r="CZ126" s="154">
        <v>0</v>
      </c>
    </row>
    <row r="127" spans="1:57" ht="12.75">
      <c r="A127" s="189"/>
      <c r="B127" s="190" t="s">
        <v>113</v>
      </c>
      <c r="C127" s="191" t="str">
        <f>CONCATENATE(B119," ",C119)</f>
        <v>734 B Demontář armatur</v>
      </c>
      <c r="D127" s="192"/>
      <c r="E127" s="193"/>
      <c r="F127" s="194"/>
      <c r="G127" s="195">
        <f>SUM(G119:G126)</f>
        <v>0</v>
      </c>
      <c r="O127" s="182">
        <v>4</v>
      </c>
      <c r="BA127" s="196">
        <f>SUM(BA119:BA126)</f>
        <v>0</v>
      </c>
      <c r="BB127" s="196">
        <f>SUM(BB119:BB126)</f>
        <v>0</v>
      </c>
      <c r="BC127" s="196">
        <f>SUM(BC119:BC126)</f>
        <v>0</v>
      </c>
      <c r="BD127" s="196">
        <f>SUM(BD119:BD126)</f>
        <v>0</v>
      </c>
      <c r="BE127" s="196">
        <f>SUM(BE119:BE126)</f>
        <v>0</v>
      </c>
    </row>
    <row r="128" spans="1:15" ht="12.75">
      <c r="A128" s="175" t="s">
        <v>91</v>
      </c>
      <c r="B128" s="176" t="s">
        <v>322</v>
      </c>
      <c r="C128" s="177" t="s">
        <v>323</v>
      </c>
      <c r="D128" s="178"/>
      <c r="E128" s="179"/>
      <c r="F128" s="179"/>
      <c r="G128" s="180"/>
      <c r="H128" s="181"/>
      <c r="I128" s="181"/>
      <c r="O128" s="182">
        <v>1</v>
      </c>
    </row>
    <row r="129" spans="1:104" ht="12.75">
      <c r="A129" s="183">
        <v>104</v>
      </c>
      <c r="B129" s="184" t="s">
        <v>324</v>
      </c>
      <c r="C129" s="185" t="s">
        <v>325</v>
      </c>
      <c r="D129" s="186" t="s">
        <v>96</v>
      </c>
      <c r="E129" s="187">
        <v>42</v>
      </c>
      <c r="F129" s="187">
        <v>0</v>
      </c>
      <c r="G129" s="188">
        <f>E129*F129</f>
        <v>0</v>
      </c>
      <c r="O129" s="182">
        <v>2</v>
      </c>
      <c r="AA129" s="154">
        <v>1</v>
      </c>
      <c r="AB129" s="154">
        <v>7</v>
      </c>
      <c r="AC129" s="154">
        <v>7</v>
      </c>
      <c r="AZ129" s="154">
        <v>2</v>
      </c>
      <c r="BA129" s="154">
        <f>IF(AZ129=1,G129,0)</f>
        <v>0</v>
      </c>
      <c r="BB129" s="154">
        <f>IF(AZ129=2,G129,0)</f>
        <v>0</v>
      </c>
      <c r="BC129" s="154">
        <f>IF(AZ129=3,G129,0)</f>
        <v>0</v>
      </c>
      <c r="BD129" s="154">
        <f>IF(AZ129=4,G129,0)</f>
        <v>0</v>
      </c>
      <c r="BE129" s="154">
        <f>IF(AZ129=5,G129,0)</f>
        <v>0</v>
      </c>
      <c r="CA129" s="182">
        <v>1</v>
      </c>
      <c r="CB129" s="182">
        <v>7</v>
      </c>
      <c r="CZ129" s="154">
        <v>3E-05</v>
      </c>
    </row>
    <row r="130" spans="1:57" ht="12.75">
      <c r="A130" s="189"/>
      <c r="B130" s="190" t="s">
        <v>113</v>
      </c>
      <c r="C130" s="191" t="str">
        <f>CONCATENATE(B128," ",C128)</f>
        <v>783 Nátěry</v>
      </c>
      <c r="D130" s="192"/>
      <c r="E130" s="193"/>
      <c r="F130" s="194"/>
      <c r="G130" s="195">
        <f>SUM(G128:G129)</f>
        <v>0</v>
      </c>
      <c r="O130" s="182">
        <v>4</v>
      </c>
      <c r="BA130" s="196">
        <f>SUM(BA128:BA129)</f>
        <v>0</v>
      </c>
      <c r="BB130" s="196">
        <f>SUM(BB128:BB129)</f>
        <v>0</v>
      </c>
      <c r="BC130" s="196">
        <f>SUM(BC128:BC129)</f>
        <v>0</v>
      </c>
      <c r="BD130" s="196">
        <f>SUM(BD128:BD129)</f>
        <v>0</v>
      </c>
      <c r="BE130" s="196">
        <f>SUM(BE128:BE129)</f>
        <v>0</v>
      </c>
    </row>
    <row r="131" spans="1:15" ht="12.75">
      <c r="A131" s="175" t="s">
        <v>91</v>
      </c>
      <c r="B131" s="176" t="s">
        <v>326</v>
      </c>
      <c r="C131" s="177" t="s">
        <v>327</v>
      </c>
      <c r="D131" s="178"/>
      <c r="E131" s="179"/>
      <c r="F131" s="179"/>
      <c r="G131" s="180"/>
      <c r="H131" s="181"/>
      <c r="I131" s="181"/>
      <c r="O131" s="182">
        <v>1</v>
      </c>
    </row>
    <row r="132" spans="1:104" ht="12.75">
      <c r="A132" s="183">
        <v>105</v>
      </c>
      <c r="B132" s="184" t="s">
        <v>328</v>
      </c>
      <c r="C132" s="185" t="s">
        <v>329</v>
      </c>
      <c r="D132" s="186" t="s">
        <v>123</v>
      </c>
      <c r="E132" s="187">
        <v>12</v>
      </c>
      <c r="F132" s="187">
        <v>0</v>
      </c>
      <c r="G132" s="188">
        <f>E132*F132</f>
        <v>0</v>
      </c>
      <c r="O132" s="182">
        <v>2</v>
      </c>
      <c r="AA132" s="154">
        <v>1</v>
      </c>
      <c r="AB132" s="154">
        <v>1</v>
      </c>
      <c r="AC132" s="154">
        <v>1</v>
      </c>
      <c r="AZ132" s="154">
        <v>2</v>
      </c>
      <c r="BA132" s="154">
        <f>IF(AZ132=1,G132,0)</f>
        <v>0</v>
      </c>
      <c r="BB132" s="154">
        <f>IF(AZ132=2,G132,0)</f>
        <v>0</v>
      </c>
      <c r="BC132" s="154">
        <f>IF(AZ132=3,G132,0)</f>
        <v>0</v>
      </c>
      <c r="BD132" s="154">
        <f>IF(AZ132=4,G132,0)</f>
        <v>0</v>
      </c>
      <c r="BE132" s="154">
        <f>IF(AZ132=5,G132,0)</f>
        <v>0</v>
      </c>
      <c r="CA132" s="182">
        <v>1</v>
      </c>
      <c r="CB132" s="182">
        <v>1</v>
      </c>
      <c r="CZ132" s="154">
        <v>0.0032</v>
      </c>
    </row>
    <row r="133" spans="1:15" ht="12.75" customHeight="1">
      <c r="A133" s="197"/>
      <c r="B133" s="198"/>
      <c r="C133" s="199" t="s">
        <v>330</v>
      </c>
      <c r="D133" s="199"/>
      <c r="E133" s="200">
        <v>12</v>
      </c>
      <c r="F133" s="201"/>
      <c r="G133" s="202"/>
      <c r="M133" s="203" t="s">
        <v>330</v>
      </c>
      <c r="O133" s="182"/>
    </row>
    <row r="134" spans="1:104" ht="12.75">
      <c r="A134" s="183">
        <v>106</v>
      </c>
      <c r="B134" s="184" t="s">
        <v>331</v>
      </c>
      <c r="C134" s="185" t="s">
        <v>332</v>
      </c>
      <c r="D134" s="186" t="s">
        <v>333</v>
      </c>
      <c r="E134" s="187">
        <v>11.41</v>
      </c>
      <c r="F134" s="187">
        <v>0</v>
      </c>
      <c r="G134" s="188">
        <f>E134*F134</f>
        <v>0</v>
      </c>
      <c r="O134" s="182">
        <v>2</v>
      </c>
      <c r="AA134" s="154">
        <v>1</v>
      </c>
      <c r="AB134" s="154">
        <v>1</v>
      </c>
      <c r="AC134" s="154">
        <v>1</v>
      </c>
      <c r="AZ134" s="154">
        <v>2</v>
      </c>
      <c r="BA134" s="154">
        <f>IF(AZ134=1,G134,0)</f>
        <v>0</v>
      </c>
      <c r="BB134" s="154">
        <f>IF(AZ134=2,G134,0)</f>
        <v>0</v>
      </c>
      <c r="BC134" s="154">
        <f>IF(AZ134=3,G134,0)</f>
        <v>0</v>
      </c>
      <c r="BD134" s="154">
        <f>IF(AZ134=4,G134,0)</f>
        <v>0</v>
      </c>
      <c r="BE134" s="154">
        <f>IF(AZ134=5,G134,0)</f>
        <v>0</v>
      </c>
      <c r="CA134" s="182">
        <v>1</v>
      </c>
      <c r="CB134" s="182">
        <v>1</v>
      </c>
      <c r="CZ134" s="154">
        <v>4E-05</v>
      </c>
    </row>
    <row r="135" spans="1:15" ht="12.75" customHeight="1">
      <c r="A135" s="197"/>
      <c r="B135" s="198"/>
      <c r="C135" s="199" t="s">
        <v>334</v>
      </c>
      <c r="D135" s="199"/>
      <c r="E135" s="200">
        <v>11.41</v>
      </c>
      <c r="F135" s="201"/>
      <c r="G135" s="202"/>
      <c r="M135" s="203" t="s">
        <v>334</v>
      </c>
      <c r="O135" s="182"/>
    </row>
    <row r="136" spans="1:104" ht="12.75">
      <c r="A136" s="183">
        <v>107</v>
      </c>
      <c r="B136" s="184" t="s">
        <v>335</v>
      </c>
      <c r="C136" s="185" t="s">
        <v>336</v>
      </c>
      <c r="D136" s="186" t="s">
        <v>123</v>
      </c>
      <c r="E136" s="187">
        <v>1</v>
      </c>
      <c r="F136" s="187">
        <v>0</v>
      </c>
      <c r="G136" s="188">
        <f>E136*F136</f>
        <v>0</v>
      </c>
      <c r="O136" s="182">
        <v>2</v>
      </c>
      <c r="AA136" s="154">
        <v>2</v>
      </c>
      <c r="AB136" s="154">
        <v>1</v>
      </c>
      <c r="AC136" s="154">
        <v>1</v>
      </c>
      <c r="AZ136" s="154">
        <v>2</v>
      </c>
      <c r="BA136" s="154">
        <f>IF(AZ136=1,G136,0)</f>
        <v>0</v>
      </c>
      <c r="BB136" s="154">
        <f>IF(AZ136=2,G136,0)</f>
        <v>0</v>
      </c>
      <c r="BC136" s="154">
        <f>IF(AZ136=3,G136,0)</f>
        <v>0</v>
      </c>
      <c r="BD136" s="154">
        <f>IF(AZ136=4,G136,0)</f>
        <v>0</v>
      </c>
      <c r="BE136" s="154">
        <f>IF(AZ136=5,G136,0)</f>
        <v>0</v>
      </c>
      <c r="CA136" s="182">
        <v>2</v>
      </c>
      <c r="CB136" s="182">
        <v>1</v>
      </c>
      <c r="CZ136" s="154">
        <v>0.09216</v>
      </c>
    </row>
    <row r="137" spans="1:15" ht="12.75" customHeight="1">
      <c r="A137" s="197"/>
      <c r="B137" s="198"/>
      <c r="C137" s="199" t="s">
        <v>337</v>
      </c>
      <c r="D137" s="199"/>
      <c r="E137" s="200">
        <v>1</v>
      </c>
      <c r="F137" s="201"/>
      <c r="G137" s="202"/>
      <c r="M137" s="203" t="s">
        <v>337</v>
      </c>
      <c r="O137" s="182"/>
    </row>
    <row r="138" spans="1:104" ht="12.75">
      <c r="A138" s="183">
        <v>108</v>
      </c>
      <c r="B138" s="184" t="s">
        <v>338</v>
      </c>
      <c r="C138" s="185" t="s">
        <v>339</v>
      </c>
      <c r="D138" s="186" t="s">
        <v>123</v>
      </c>
      <c r="E138" s="187">
        <v>1</v>
      </c>
      <c r="F138" s="187">
        <v>0</v>
      </c>
      <c r="G138" s="188">
        <f>E138*F138</f>
        <v>0</v>
      </c>
      <c r="O138" s="182">
        <v>2</v>
      </c>
      <c r="AA138" s="154">
        <v>2</v>
      </c>
      <c r="AB138" s="154">
        <v>1</v>
      </c>
      <c r="AC138" s="154">
        <v>1</v>
      </c>
      <c r="AZ138" s="154">
        <v>2</v>
      </c>
      <c r="BA138" s="154">
        <f>IF(AZ138=1,G138,0)</f>
        <v>0</v>
      </c>
      <c r="BB138" s="154">
        <f>IF(AZ138=2,G138,0)</f>
        <v>0</v>
      </c>
      <c r="BC138" s="154">
        <f>IF(AZ138=3,G138,0)</f>
        <v>0</v>
      </c>
      <c r="BD138" s="154">
        <f>IF(AZ138=4,G138,0)</f>
        <v>0</v>
      </c>
      <c r="BE138" s="154">
        <f>IF(AZ138=5,G138,0)</f>
        <v>0</v>
      </c>
      <c r="CA138" s="182">
        <v>2</v>
      </c>
      <c r="CB138" s="182">
        <v>1</v>
      </c>
      <c r="CZ138" s="154">
        <v>0.11046</v>
      </c>
    </row>
    <row r="139" spans="1:104" ht="12.75">
      <c r="A139" s="183">
        <v>109</v>
      </c>
      <c r="B139" s="184" t="s">
        <v>340</v>
      </c>
      <c r="C139" s="185" t="s">
        <v>341</v>
      </c>
      <c r="D139" s="186" t="s">
        <v>333</v>
      </c>
      <c r="E139" s="187">
        <v>7.5</v>
      </c>
      <c r="F139" s="187">
        <v>0</v>
      </c>
      <c r="G139" s="188">
        <f>E139*F139</f>
        <v>0</v>
      </c>
      <c r="O139" s="182">
        <v>2</v>
      </c>
      <c r="AA139" s="154">
        <v>2</v>
      </c>
      <c r="AB139" s="154">
        <v>7</v>
      </c>
      <c r="AC139" s="154">
        <v>7</v>
      </c>
      <c r="AZ139" s="154">
        <v>2</v>
      </c>
      <c r="BA139" s="154">
        <f>IF(AZ139=1,G139,0)</f>
        <v>0</v>
      </c>
      <c r="BB139" s="154">
        <f>IF(AZ139=2,G139,0)</f>
        <v>0</v>
      </c>
      <c r="BC139" s="154">
        <f>IF(AZ139=3,G139,0)</f>
        <v>0</v>
      </c>
      <c r="BD139" s="154">
        <f>IF(AZ139=4,G139,0)</f>
        <v>0</v>
      </c>
      <c r="BE139" s="154">
        <f>IF(AZ139=5,G139,0)</f>
        <v>0</v>
      </c>
      <c r="CA139" s="182">
        <v>2</v>
      </c>
      <c r="CB139" s="182">
        <v>7</v>
      </c>
      <c r="CZ139" s="154">
        <v>0.00275</v>
      </c>
    </row>
    <row r="140" spans="1:104" ht="12.75">
      <c r="A140" s="183">
        <v>110</v>
      </c>
      <c r="B140" s="184" t="s">
        <v>342</v>
      </c>
      <c r="C140" s="185" t="s">
        <v>343</v>
      </c>
      <c r="D140" s="186" t="s">
        <v>333</v>
      </c>
      <c r="E140" s="187">
        <v>7.5</v>
      </c>
      <c r="F140" s="187">
        <v>0</v>
      </c>
      <c r="G140" s="188">
        <f>E140*F140</f>
        <v>0</v>
      </c>
      <c r="O140" s="182">
        <v>2</v>
      </c>
      <c r="AA140" s="154">
        <v>2</v>
      </c>
      <c r="AB140" s="154">
        <v>7</v>
      </c>
      <c r="AC140" s="154">
        <v>7</v>
      </c>
      <c r="AZ140" s="154">
        <v>2</v>
      </c>
      <c r="BA140" s="154">
        <f>IF(AZ140=1,G140,0)</f>
        <v>0</v>
      </c>
      <c r="BB140" s="154">
        <f>IF(AZ140=2,G140,0)</f>
        <v>0</v>
      </c>
      <c r="BC140" s="154">
        <f>IF(AZ140=3,G140,0)</f>
        <v>0</v>
      </c>
      <c r="BD140" s="154">
        <f>IF(AZ140=4,G140,0)</f>
        <v>0</v>
      </c>
      <c r="BE140" s="154">
        <f>IF(AZ140=5,G140,0)</f>
        <v>0</v>
      </c>
      <c r="CA140" s="182">
        <v>2</v>
      </c>
      <c r="CB140" s="182">
        <v>7</v>
      </c>
      <c r="CZ140" s="154">
        <v>0</v>
      </c>
    </row>
    <row r="141" spans="1:15" ht="12.75" customHeight="1">
      <c r="A141" s="197"/>
      <c r="B141" s="198"/>
      <c r="C141" s="199" t="s">
        <v>344</v>
      </c>
      <c r="D141" s="199"/>
      <c r="E141" s="200">
        <v>7.5</v>
      </c>
      <c r="F141" s="201"/>
      <c r="G141" s="202"/>
      <c r="M141" s="203" t="s">
        <v>344</v>
      </c>
      <c r="O141" s="182"/>
    </row>
    <row r="142" spans="1:104" ht="12.75">
      <c r="A142" s="183">
        <v>111</v>
      </c>
      <c r="B142" s="184" t="s">
        <v>345</v>
      </c>
      <c r="C142" s="185" t="s">
        <v>346</v>
      </c>
      <c r="D142" s="186" t="s">
        <v>333</v>
      </c>
      <c r="E142" s="187">
        <v>58.85</v>
      </c>
      <c r="F142" s="187">
        <v>0</v>
      </c>
      <c r="G142" s="188">
        <f>E142*F142</f>
        <v>0</v>
      </c>
      <c r="O142" s="182">
        <v>2</v>
      </c>
      <c r="AA142" s="154">
        <v>2</v>
      </c>
      <c r="AB142" s="154">
        <v>7</v>
      </c>
      <c r="AC142" s="154">
        <v>7</v>
      </c>
      <c r="AZ142" s="154">
        <v>2</v>
      </c>
      <c r="BA142" s="154">
        <f>IF(AZ142=1,G142,0)</f>
        <v>0</v>
      </c>
      <c r="BB142" s="154">
        <f>IF(AZ142=2,G142,0)</f>
        <v>0</v>
      </c>
      <c r="BC142" s="154">
        <f>IF(AZ142=3,G142,0)</f>
        <v>0</v>
      </c>
      <c r="BD142" s="154">
        <f>IF(AZ142=4,G142,0)</f>
        <v>0</v>
      </c>
      <c r="BE142" s="154">
        <f>IF(AZ142=5,G142,0)</f>
        <v>0</v>
      </c>
      <c r="CA142" s="182">
        <v>2</v>
      </c>
      <c r="CB142" s="182">
        <v>7</v>
      </c>
      <c r="CZ142" s="154">
        <v>0.00026</v>
      </c>
    </row>
    <row r="143" spans="1:15" ht="12.75" customHeight="1">
      <c r="A143" s="197"/>
      <c r="B143" s="198"/>
      <c r="C143" s="199" t="s">
        <v>347</v>
      </c>
      <c r="D143" s="199"/>
      <c r="E143" s="200">
        <v>43.5</v>
      </c>
      <c r="F143" s="201"/>
      <c r="G143" s="202"/>
      <c r="M143" s="203" t="s">
        <v>347</v>
      </c>
      <c r="O143" s="182"/>
    </row>
    <row r="144" spans="1:15" ht="12.75" customHeight="1">
      <c r="A144" s="197"/>
      <c r="B144" s="198"/>
      <c r="C144" s="199" t="s">
        <v>348</v>
      </c>
      <c r="D144" s="199"/>
      <c r="E144" s="200">
        <v>15.35</v>
      </c>
      <c r="F144" s="201"/>
      <c r="G144" s="202"/>
      <c r="M144" s="203" t="s">
        <v>348</v>
      </c>
      <c r="O144" s="182"/>
    </row>
    <row r="145" spans="1:104" ht="12.75">
      <c r="A145" s="183">
        <v>112</v>
      </c>
      <c r="B145" s="184" t="s">
        <v>349</v>
      </c>
      <c r="C145" s="185" t="s">
        <v>350</v>
      </c>
      <c r="D145" s="186" t="s">
        <v>96</v>
      </c>
      <c r="E145" s="187">
        <v>2.25</v>
      </c>
      <c r="F145" s="187">
        <v>0</v>
      </c>
      <c r="G145" s="188">
        <f>E145*F145</f>
        <v>0</v>
      </c>
      <c r="O145" s="182">
        <v>2</v>
      </c>
      <c r="AA145" s="154">
        <v>2</v>
      </c>
      <c r="AB145" s="154">
        <v>1</v>
      </c>
      <c r="AC145" s="154">
        <v>1</v>
      </c>
      <c r="AZ145" s="154">
        <v>2</v>
      </c>
      <c r="BA145" s="154">
        <f>IF(AZ145=1,G145,0)</f>
        <v>0</v>
      </c>
      <c r="BB145" s="154">
        <f>IF(AZ145=2,G145,0)</f>
        <v>0</v>
      </c>
      <c r="BC145" s="154">
        <f>IF(AZ145=3,G145,0)</f>
        <v>0</v>
      </c>
      <c r="BD145" s="154">
        <f>IF(AZ145=4,G145,0)</f>
        <v>0</v>
      </c>
      <c r="BE145" s="154">
        <f>IF(AZ145=5,G145,0)</f>
        <v>0</v>
      </c>
      <c r="CA145" s="182">
        <v>2</v>
      </c>
      <c r="CB145" s="182">
        <v>1</v>
      </c>
      <c r="CZ145" s="154">
        <v>0</v>
      </c>
    </row>
    <row r="146" spans="1:15" ht="12.75" customHeight="1">
      <c r="A146" s="197"/>
      <c r="B146" s="198"/>
      <c r="C146" s="199" t="s">
        <v>351</v>
      </c>
      <c r="D146" s="199"/>
      <c r="E146" s="200">
        <v>2.25</v>
      </c>
      <c r="F146" s="201"/>
      <c r="G146" s="202"/>
      <c r="M146" s="203" t="s">
        <v>351</v>
      </c>
      <c r="O146" s="182"/>
    </row>
    <row r="147" spans="1:104" ht="12.75">
      <c r="A147" s="183">
        <v>113</v>
      </c>
      <c r="B147" s="184" t="s">
        <v>352</v>
      </c>
      <c r="C147" s="185" t="s">
        <v>353</v>
      </c>
      <c r="D147" s="186" t="s">
        <v>333</v>
      </c>
      <c r="E147" s="187">
        <v>8.946</v>
      </c>
      <c r="F147" s="187">
        <v>0</v>
      </c>
      <c r="G147" s="188">
        <f>E147*F147</f>
        <v>0</v>
      </c>
      <c r="O147" s="182">
        <v>2</v>
      </c>
      <c r="AA147" s="154">
        <v>3</v>
      </c>
      <c r="AB147" s="154">
        <v>7</v>
      </c>
      <c r="AC147" s="154">
        <v>59764000</v>
      </c>
      <c r="AZ147" s="154">
        <v>2</v>
      </c>
      <c r="BA147" s="154">
        <f>IF(AZ147=1,G147,0)</f>
        <v>0</v>
      </c>
      <c r="BB147" s="154">
        <f>IF(AZ147=2,G147,0)</f>
        <v>0</v>
      </c>
      <c r="BC147" s="154">
        <f>IF(AZ147=3,G147,0)</f>
        <v>0</v>
      </c>
      <c r="BD147" s="154">
        <f>IF(AZ147=4,G147,0)</f>
        <v>0</v>
      </c>
      <c r="BE147" s="154">
        <f>IF(AZ147=5,G147,0)</f>
        <v>0</v>
      </c>
      <c r="CA147" s="182">
        <v>3</v>
      </c>
      <c r="CB147" s="182">
        <v>7</v>
      </c>
      <c r="CZ147" s="154">
        <v>0.0192</v>
      </c>
    </row>
    <row r="148" spans="1:15" ht="12.75" customHeight="1">
      <c r="A148" s="197"/>
      <c r="B148" s="198"/>
      <c r="C148" s="204" t="s">
        <v>354</v>
      </c>
      <c r="D148" s="204"/>
      <c r="E148" s="205">
        <v>0</v>
      </c>
      <c r="F148" s="201"/>
      <c r="G148" s="202"/>
      <c r="M148" s="203" t="s">
        <v>354</v>
      </c>
      <c r="O148" s="182"/>
    </row>
    <row r="149" spans="1:15" ht="12.75" customHeight="1">
      <c r="A149" s="197"/>
      <c r="B149" s="198"/>
      <c r="C149" s="204" t="s">
        <v>355</v>
      </c>
      <c r="D149" s="204"/>
      <c r="E149" s="205">
        <v>8.52</v>
      </c>
      <c r="F149" s="201"/>
      <c r="G149" s="202"/>
      <c r="M149" s="203" t="s">
        <v>355</v>
      </c>
      <c r="O149" s="182"/>
    </row>
    <row r="150" spans="1:15" ht="12.75" customHeight="1">
      <c r="A150" s="197"/>
      <c r="B150" s="198"/>
      <c r="C150" s="204" t="s">
        <v>356</v>
      </c>
      <c r="D150" s="204"/>
      <c r="E150" s="205">
        <v>8.52</v>
      </c>
      <c r="F150" s="201"/>
      <c r="G150" s="202"/>
      <c r="M150" s="203" t="s">
        <v>356</v>
      </c>
      <c r="O150" s="182"/>
    </row>
    <row r="151" spans="1:15" ht="12.75" customHeight="1">
      <c r="A151" s="197"/>
      <c r="B151" s="198"/>
      <c r="C151" s="199" t="s">
        <v>357</v>
      </c>
      <c r="D151" s="199"/>
      <c r="E151" s="200">
        <v>8.946</v>
      </c>
      <c r="F151" s="201"/>
      <c r="G151" s="202"/>
      <c r="M151" s="203" t="s">
        <v>357</v>
      </c>
      <c r="O151" s="182"/>
    </row>
    <row r="152" spans="1:104" ht="12.75">
      <c r="A152" s="183">
        <v>114</v>
      </c>
      <c r="B152" s="184" t="s">
        <v>358</v>
      </c>
      <c r="C152" s="185" t="s">
        <v>359</v>
      </c>
      <c r="D152" s="186" t="s">
        <v>123</v>
      </c>
      <c r="E152" s="187">
        <v>1</v>
      </c>
      <c r="F152" s="187">
        <v>0</v>
      </c>
      <c r="G152" s="188">
        <f>E152*F152</f>
        <v>0</v>
      </c>
      <c r="O152" s="182">
        <v>2</v>
      </c>
      <c r="AA152" s="154">
        <v>3</v>
      </c>
      <c r="AB152" s="154">
        <v>1</v>
      </c>
      <c r="AC152" s="154">
        <v>61165179</v>
      </c>
      <c r="AZ152" s="154">
        <v>2</v>
      </c>
      <c r="BA152" s="154">
        <f>IF(AZ152=1,G152,0)</f>
        <v>0</v>
      </c>
      <c r="BB152" s="154">
        <f>IF(AZ152=2,G152,0)</f>
        <v>0</v>
      </c>
      <c r="BC152" s="154">
        <f>IF(AZ152=3,G152,0)</f>
        <v>0</v>
      </c>
      <c r="BD152" s="154">
        <f>IF(AZ152=4,G152,0)</f>
        <v>0</v>
      </c>
      <c r="BE152" s="154">
        <f>IF(AZ152=5,G152,0)</f>
        <v>0</v>
      </c>
      <c r="CA152" s="182">
        <v>3</v>
      </c>
      <c r="CB152" s="182">
        <v>1</v>
      </c>
      <c r="CZ152" s="154">
        <v>0.025</v>
      </c>
    </row>
    <row r="153" spans="1:104" ht="12.75">
      <c r="A153" s="183">
        <v>115</v>
      </c>
      <c r="B153" s="184" t="s">
        <v>360</v>
      </c>
      <c r="C153" s="185" t="s">
        <v>361</v>
      </c>
      <c r="D153" s="186" t="s">
        <v>71</v>
      </c>
      <c r="E153" s="187"/>
      <c r="F153" s="187">
        <v>0</v>
      </c>
      <c r="G153" s="188">
        <f>E153*F153</f>
        <v>0</v>
      </c>
      <c r="O153" s="182">
        <v>2</v>
      </c>
      <c r="AA153" s="154">
        <v>7</v>
      </c>
      <c r="AB153" s="154">
        <v>1002</v>
      </c>
      <c r="AC153" s="154">
        <v>5</v>
      </c>
      <c r="AZ153" s="154">
        <v>2</v>
      </c>
      <c r="BA153" s="154">
        <f>IF(AZ153=1,G153,0)</f>
        <v>0</v>
      </c>
      <c r="BB153" s="154">
        <f>IF(AZ153=2,G153,0)</f>
        <v>0</v>
      </c>
      <c r="BC153" s="154">
        <f>IF(AZ153=3,G153,0)</f>
        <v>0</v>
      </c>
      <c r="BD153" s="154">
        <f>IF(AZ153=4,G153,0)</f>
        <v>0</v>
      </c>
      <c r="BE153" s="154">
        <f>IF(AZ153=5,G153,0)</f>
        <v>0</v>
      </c>
      <c r="CA153" s="182">
        <v>7</v>
      </c>
      <c r="CB153" s="182">
        <v>1002</v>
      </c>
      <c r="CZ153" s="154">
        <v>0</v>
      </c>
    </row>
    <row r="154" spans="1:104" ht="12.75">
      <c r="A154" s="183">
        <v>116</v>
      </c>
      <c r="B154" s="184" t="s">
        <v>362</v>
      </c>
      <c r="C154" s="185" t="s">
        <v>363</v>
      </c>
      <c r="D154" s="186" t="s">
        <v>151</v>
      </c>
      <c r="E154" s="187">
        <v>0.2606196</v>
      </c>
      <c r="F154" s="187">
        <v>0</v>
      </c>
      <c r="G154" s="188">
        <f>E154*F154</f>
        <v>0</v>
      </c>
      <c r="O154" s="182">
        <v>2</v>
      </c>
      <c r="AA154" s="154">
        <v>7</v>
      </c>
      <c r="AB154" s="154">
        <v>1</v>
      </c>
      <c r="AC154" s="154">
        <v>2</v>
      </c>
      <c r="AZ154" s="154">
        <v>2</v>
      </c>
      <c r="BA154" s="154">
        <f>IF(AZ154=1,G154,0)</f>
        <v>0</v>
      </c>
      <c r="BB154" s="154">
        <f>IF(AZ154=2,G154,0)</f>
        <v>0</v>
      </c>
      <c r="BC154" s="154">
        <f>IF(AZ154=3,G154,0)</f>
        <v>0</v>
      </c>
      <c r="BD154" s="154">
        <f>IF(AZ154=4,G154,0)</f>
        <v>0</v>
      </c>
      <c r="BE154" s="154">
        <f>IF(AZ154=5,G154,0)</f>
        <v>0</v>
      </c>
      <c r="CA154" s="182">
        <v>7</v>
      </c>
      <c r="CB154" s="182">
        <v>1</v>
      </c>
      <c r="CZ154" s="154">
        <v>0</v>
      </c>
    </row>
    <row r="155" spans="1:57" ht="12.75">
      <c r="A155" s="189"/>
      <c r="B155" s="190" t="s">
        <v>113</v>
      </c>
      <c r="C155" s="191" t="str">
        <f>CONCATENATE(B131," ",C131)</f>
        <v>7991 Stavební práce pro ÚT</v>
      </c>
      <c r="D155" s="192"/>
      <c r="E155" s="193"/>
      <c r="F155" s="194"/>
      <c r="G155" s="195">
        <f>SUM(G131:G154)</f>
        <v>0</v>
      </c>
      <c r="O155" s="182">
        <v>4</v>
      </c>
      <c r="BA155" s="196">
        <f>SUM(BA131:BA154)</f>
        <v>0</v>
      </c>
      <c r="BB155" s="196">
        <f>SUM(BB131:BB154)</f>
        <v>0</v>
      </c>
      <c r="BC155" s="196">
        <f>SUM(BC131:BC154)</f>
        <v>0</v>
      </c>
      <c r="BD155" s="196">
        <f>SUM(BD131:BD154)</f>
        <v>0</v>
      </c>
      <c r="BE155" s="196">
        <f>SUM(BE131:BE154)</f>
        <v>0</v>
      </c>
    </row>
    <row r="156" spans="1:15" ht="12.75">
      <c r="A156" s="175" t="s">
        <v>91</v>
      </c>
      <c r="B156" s="176" t="s">
        <v>364</v>
      </c>
      <c r="C156" s="177" t="s">
        <v>365</v>
      </c>
      <c r="D156" s="178"/>
      <c r="E156" s="179"/>
      <c r="F156" s="179"/>
      <c r="G156" s="180"/>
      <c r="H156" s="181"/>
      <c r="I156" s="181"/>
      <c r="O156" s="182">
        <v>1</v>
      </c>
    </row>
    <row r="157" spans="1:104" ht="12.75">
      <c r="A157" s="183">
        <v>117</v>
      </c>
      <c r="B157" s="184" t="s">
        <v>366</v>
      </c>
      <c r="C157" s="185" t="s">
        <v>367</v>
      </c>
      <c r="D157" s="186" t="s">
        <v>368</v>
      </c>
      <c r="E157" s="187">
        <v>72</v>
      </c>
      <c r="F157" s="187">
        <v>0</v>
      </c>
      <c r="G157" s="188">
        <f>E157*F157</f>
        <v>0</v>
      </c>
      <c r="O157" s="182">
        <v>2</v>
      </c>
      <c r="AA157" s="154">
        <v>1</v>
      </c>
      <c r="AB157" s="154">
        <v>0</v>
      </c>
      <c r="AC157" s="154">
        <v>0</v>
      </c>
      <c r="AZ157" s="154">
        <v>2</v>
      </c>
      <c r="BA157" s="154">
        <f>IF(AZ157=1,G157,0)</f>
        <v>0</v>
      </c>
      <c r="BB157" s="154">
        <f>IF(AZ157=2,G157,0)</f>
        <v>0</v>
      </c>
      <c r="BC157" s="154">
        <f>IF(AZ157=3,G157,0)</f>
        <v>0</v>
      </c>
      <c r="BD157" s="154">
        <f>IF(AZ157=4,G157,0)</f>
        <v>0</v>
      </c>
      <c r="BE157" s="154">
        <f>IF(AZ157=5,G157,0)</f>
        <v>0</v>
      </c>
      <c r="CA157" s="182">
        <v>1</v>
      </c>
      <c r="CB157" s="182">
        <v>0</v>
      </c>
      <c r="CZ157" s="154">
        <v>0</v>
      </c>
    </row>
    <row r="158" spans="1:104" ht="12.75">
      <c r="A158" s="183">
        <v>118</v>
      </c>
      <c r="B158" s="184" t="s">
        <v>369</v>
      </c>
      <c r="C158" s="185" t="s">
        <v>370</v>
      </c>
      <c r="D158" s="186" t="s">
        <v>118</v>
      </c>
      <c r="E158" s="187">
        <v>2</v>
      </c>
      <c r="F158" s="187">
        <v>0</v>
      </c>
      <c r="G158" s="188">
        <f>E158*F158</f>
        <v>0</v>
      </c>
      <c r="O158" s="182">
        <v>2</v>
      </c>
      <c r="AA158" s="154">
        <v>1</v>
      </c>
      <c r="AB158" s="154">
        <v>7</v>
      </c>
      <c r="AC158" s="154">
        <v>7</v>
      </c>
      <c r="AZ158" s="154">
        <v>2</v>
      </c>
      <c r="BA158" s="154">
        <f>IF(AZ158=1,G158,0)</f>
        <v>0</v>
      </c>
      <c r="BB158" s="154">
        <f>IF(AZ158=2,G158,0)</f>
        <v>0</v>
      </c>
      <c r="BC158" s="154">
        <f>IF(AZ158=3,G158,0)</f>
        <v>0</v>
      </c>
      <c r="BD158" s="154">
        <f>IF(AZ158=4,G158,0)</f>
        <v>0</v>
      </c>
      <c r="BE158" s="154">
        <f>IF(AZ158=5,G158,0)</f>
        <v>0</v>
      </c>
      <c r="CA158" s="182">
        <v>1</v>
      </c>
      <c r="CB158" s="182">
        <v>7</v>
      </c>
      <c r="CZ158" s="154">
        <v>0</v>
      </c>
    </row>
    <row r="159" spans="1:57" ht="12.75">
      <c r="A159" s="189"/>
      <c r="B159" s="190" t="s">
        <v>113</v>
      </c>
      <c r="C159" s="191" t="str">
        <f>CONCATENATE(B156," ",C156)</f>
        <v>900 Ostatní náklady</v>
      </c>
      <c r="D159" s="192"/>
      <c r="E159" s="193"/>
      <c r="F159" s="194"/>
      <c r="G159" s="195">
        <f>SUM(G156:G158)</f>
        <v>0</v>
      </c>
      <c r="O159" s="182">
        <v>4</v>
      </c>
      <c r="BA159" s="196">
        <f>SUM(BA156:BA158)</f>
        <v>0</v>
      </c>
      <c r="BB159" s="196">
        <f>SUM(BB156:BB158)</f>
        <v>0</v>
      </c>
      <c r="BC159" s="196">
        <f>SUM(BC156:BC158)</f>
        <v>0</v>
      </c>
      <c r="BD159" s="196">
        <f>SUM(BD156:BD158)</f>
        <v>0</v>
      </c>
      <c r="BE159" s="196">
        <f>SUM(BE156:BE158)</f>
        <v>0</v>
      </c>
    </row>
    <row r="160" spans="1:15" ht="12.75">
      <c r="A160" s="175" t="s">
        <v>91</v>
      </c>
      <c r="B160" s="176" t="s">
        <v>371</v>
      </c>
      <c r="C160" s="177" t="s">
        <v>372</v>
      </c>
      <c r="D160" s="178"/>
      <c r="E160" s="179"/>
      <c r="F160" s="179"/>
      <c r="G160" s="180"/>
      <c r="H160" s="181"/>
      <c r="I160" s="181"/>
      <c r="O160" s="182">
        <v>1</v>
      </c>
    </row>
    <row r="161" spans="1:104" ht="12.75">
      <c r="A161" s="183">
        <v>119</v>
      </c>
      <c r="B161" s="184" t="s">
        <v>373</v>
      </c>
      <c r="C161" s="185" t="s">
        <v>374</v>
      </c>
      <c r="D161" s="186" t="s">
        <v>151</v>
      </c>
      <c r="E161" s="187">
        <v>1.88825</v>
      </c>
      <c r="F161" s="187">
        <v>0</v>
      </c>
      <c r="G161" s="188">
        <f>E161*F161</f>
        <v>0</v>
      </c>
      <c r="O161" s="182">
        <v>2</v>
      </c>
      <c r="AA161" s="154">
        <v>8</v>
      </c>
      <c r="AB161" s="154">
        <v>0</v>
      </c>
      <c r="AC161" s="154">
        <v>3</v>
      </c>
      <c r="AZ161" s="154">
        <v>1</v>
      </c>
      <c r="BA161" s="154">
        <f>IF(AZ161=1,G161,0)</f>
        <v>0</v>
      </c>
      <c r="BB161" s="154">
        <f>IF(AZ161=2,G161,0)</f>
        <v>0</v>
      </c>
      <c r="BC161" s="154">
        <f>IF(AZ161=3,G161,0)</f>
        <v>0</v>
      </c>
      <c r="BD161" s="154">
        <f>IF(AZ161=4,G161,0)</f>
        <v>0</v>
      </c>
      <c r="BE161" s="154">
        <f>IF(AZ161=5,G161,0)</f>
        <v>0</v>
      </c>
      <c r="CA161" s="182">
        <v>8</v>
      </c>
      <c r="CB161" s="182">
        <v>0</v>
      </c>
      <c r="CZ161" s="154">
        <v>0</v>
      </c>
    </row>
    <row r="162" spans="1:104" ht="12.75">
      <c r="A162" s="183">
        <v>120</v>
      </c>
      <c r="B162" s="184" t="s">
        <v>375</v>
      </c>
      <c r="C162" s="185" t="s">
        <v>376</v>
      </c>
      <c r="D162" s="186" t="s">
        <v>151</v>
      </c>
      <c r="E162" s="187">
        <v>37.765</v>
      </c>
      <c r="F162" s="187">
        <v>0</v>
      </c>
      <c r="G162" s="188">
        <f>E162*F162</f>
        <v>0</v>
      </c>
      <c r="O162" s="182">
        <v>2</v>
      </c>
      <c r="AA162" s="154">
        <v>8</v>
      </c>
      <c r="AB162" s="154">
        <v>0</v>
      </c>
      <c r="AC162" s="154">
        <v>3</v>
      </c>
      <c r="AZ162" s="154">
        <v>1</v>
      </c>
      <c r="BA162" s="154">
        <f>IF(AZ162=1,G162,0)</f>
        <v>0</v>
      </c>
      <c r="BB162" s="154">
        <f>IF(AZ162=2,G162,0)</f>
        <v>0</v>
      </c>
      <c r="BC162" s="154">
        <f>IF(AZ162=3,G162,0)</f>
        <v>0</v>
      </c>
      <c r="BD162" s="154">
        <f>IF(AZ162=4,G162,0)</f>
        <v>0</v>
      </c>
      <c r="BE162" s="154">
        <f>IF(AZ162=5,G162,0)</f>
        <v>0</v>
      </c>
      <c r="CA162" s="182">
        <v>8</v>
      </c>
      <c r="CB162" s="182">
        <v>0</v>
      </c>
      <c r="CZ162" s="154">
        <v>0</v>
      </c>
    </row>
    <row r="163" spans="1:104" ht="12.75">
      <c r="A163" s="183">
        <v>121</v>
      </c>
      <c r="B163" s="184" t="s">
        <v>377</v>
      </c>
      <c r="C163" s="185" t="s">
        <v>378</v>
      </c>
      <c r="D163" s="186" t="s">
        <v>151</v>
      </c>
      <c r="E163" s="187">
        <v>1.88825</v>
      </c>
      <c r="F163" s="187">
        <v>0</v>
      </c>
      <c r="G163" s="188">
        <f>E163*F163</f>
        <v>0</v>
      </c>
      <c r="O163" s="182">
        <v>2</v>
      </c>
      <c r="AA163" s="154">
        <v>8</v>
      </c>
      <c r="AB163" s="154">
        <v>0</v>
      </c>
      <c r="AC163" s="154">
        <v>3</v>
      </c>
      <c r="AZ163" s="154">
        <v>1</v>
      </c>
      <c r="BA163" s="154">
        <f>IF(AZ163=1,G163,0)</f>
        <v>0</v>
      </c>
      <c r="BB163" s="154">
        <f>IF(AZ163=2,G163,0)</f>
        <v>0</v>
      </c>
      <c r="BC163" s="154">
        <f>IF(AZ163=3,G163,0)</f>
        <v>0</v>
      </c>
      <c r="BD163" s="154">
        <f>IF(AZ163=4,G163,0)</f>
        <v>0</v>
      </c>
      <c r="BE163" s="154">
        <f>IF(AZ163=5,G163,0)</f>
        <v>0</v>
      </c>
      <c r="CA163" s="182">
        <v>8</v>
      </c>
      <c r="CB163" s="182">
        <v>0</v>
      </c>
      <c r="CZ163" s="154">
        <v>0</v>
      </c>
    </row>
    <row r="164" spans="1:104" ht="12.75">
      <c r="A164" s="183">
        <v>122</v>
      </c>
      <c r="B164" s="184" t="s">
        <v>379</v>
      </c>
      <c r="C164" s="185" t="s">
        <v>380</v>
      </c>
      <c r="D164" s="186" t="s">
        <v>151</v>
      </c>
      <c r="E164" s="187">
        <v>1.88825</v>
      </c>
      <c r="F164" s="187">
        <v>0</v>
      </c>
      <c r="G164" s="188">
        <f>E164*F164</f>
        <v>0</v>
      </c>
      <c r="O164" s="182">
        <v>2</v>
      </c>
      <c r="AA164" s="154">
        <v>8</v>
      </c>
      <c r="AB164" s="154">
        <v>0</v>
      </c>
      <c r="AC164" s="154">
        <v>3</v>
      </c>
      <c r="AZ164" s="154">
        <v>1</v>
      </c>
      <c r="BA164" s="154">
        <f>IF(AZ164=1,G164,0)</f>
        <v>0</v>
      </c>
      <c r="BB164" s="154">
        <f>IF(AZ164=2,G164,0)</f>
        <v>0</v>
      </c>
      <c r="BC164" s="154">
        <f>IF(AZ164=3,G164,0)</f>
        <v>0</v>
      </c>
      <c r="BD164" s="154">
        <f>IF(AZ164=4,G164,0)</f>
        <v>0</v>
      </c>
      <c r="BE164" s="154">
        <f>IF(AZ164=5,G164,0)</f>
        <v>0</v>
      </c>
      <c r="CA164" s="182">
        <v>8</v>
      </c>
      <c r="CB164" s="182">
        <v>0</v>
      </c>
      <c r="CZ164" s="154">
        <v>0</v>
      </c>
    </row>
    <row r="165" spans="1:104" ht="12.75">
      <c r="A165" s="183">
        <v>123</v>
      </c>
      <c r="B165" s="184" t="s">
        <v>381</v>
      </c>
      <c r="C165" s="185" t="s">
        <v>382</v>
      </c>
      <c r="D165" s="186" t="s">
        <v>151</v>
      </c>
      <c r="E165" s="187">
        <v>1.88825</v>
      </c>
      <c r="F165" s="187">
        <v>0</v>
      </c>
      <c r="G165" s="188">
        <f>E165*F165</f>
        <v>0</v>
      </c>
      <c r="O165" s="182">
        <v>2</v>
      </c>
      <c r="AA165" s="154">
        <v>8</v>
      </c>
      <c r="AB165" s="154">
        <v>0</v>
      </c>
      <c r="AC165" s="154">
        <v>3</v>
      </c>
      <c r="AZ165" s="154">
        <v>1</v>
      </c>
      <c r="BA165" s="154">
        <f>IF(AZ165=1,G165,0)</f>
        <v>0</v>
      </c>
      <c r="BB165" s="154">
        <f>IF(AZ165=2,G165,0)</f>
        <v>0</v>
      </c>
      <c r="BC165" s="154">
        <f>IF(AZ165=3,G165,0)</f>
        <v>0</v>
      </c>
      <c r="BD165" s="154">
        <f>IF(AZ165=4,G165,0)</f>
        <v>0</v>
      </c>
      <c r="BE165" s="154">
        <f>IF(AZ165=5,G165,0)</f>
        <v>0</v>
      </c>
      <c r="CA165" s="182">
        <v>8</v>
      </c>
      <c r="CB165" s="182">
        <v>0</v>
      </c>
      <c r="CZ165" s="154">
        <v>0</v>
      </c>
    </row>
    <row r="166" spans="1:57" ht="12.75">
      <c r="A166" s="189"/>
      <c r="B166" s="190" t="s">
        <v>113</v>
      </c>
      <c r="C166" s="191" t="str">
        <f>CONCATENATE(B160," ",C160)</f>
        <v>D96 Přesuny suti a vybouraných hmot</v>
      </c>
      <c r="D166" s="192"/>
      <c r="E166" s="193"/>
      <c r="F166" s="194"/>
      <c r="G166" s="195">
        <f>SUM(G160:G165)</f>
        <v>0</v>
      </c>
      <c r="O166" s="182">
        <v>4</v>
      </c>
      <c r="BA166" s="196">
        <f>SUM(BA160:BA165)</f>
        <v>0</v>
      </c>
      <c r="BB166" s="196">
        <f>SUM(BB160:BB165)</f>
        <v>0</v>
      </c>
      <c r="BC166" s="196">
        <f>SUM(BC160:BC165)</f>
        <v>0</v>
      </c>
      <c r="BD166" s="196">
        <f>SUM(BD160:BD165)</f>
        <v>0</v>
      </c>
      <c r="BE166" s="196">
        <f>SUM(BE160:BE165)</f>
        <v>0</v>
      </c>
    </row>
    <row r="167" s="154" customFormat="1" ht="12.75"/>
    <row r="168" s="154" customFormat="1" ht="12.75"/>
    <row r="169" s="154" customFormat="1" ht="12.75"/>
    <row r="170" s="154" customFormat="1" ht="12.75"/>
    <row r="171" s="154" customFormat="1" ht="12.75"/>
    <row r="172" s="154" customFormat="1" ht="12.75"/>
    <row r="173" s="154" customFormat="1" ht="12.75"/>
    <row r="174" s="154" customFormat="1" ht="12.75"/>
    <row r="175" s="154" customFormat="1" ht="12.75"/>
    <row r="176" s="154" customFormat="1" ht="12.75"/>
    <row r="177" s="154" customFormat="1" ht="12.75"/>
    <row r="178" s="154" customFormat="1" ht="12.75"/>
    <row r="179" s="154" customFormat="1" ht="12.75"/>
    <row r="180" s="154" customFormat="1" ht="12.75"/>
    <row r="181" s="154" customFormat="1" ht="12.75"/>
    <row r="182" s="154" customFormat="1" ht="12.75"/>
    <row r="183" s="154" customFormat="1" ht="12.75"/>
    <row r="184" s="154" customFormat="1" ht="12.75"/>
    <row r="185" s="154" customFormat="1" ht="12.75"/>
    <row r="186" s="154" customFormat="1" ht="12.75"/>
    <row r="187" s="154" customFormat="1" ht="12.75"/>
    <row r="188" s="154" customFormat="1" ht="12.75"/>
    <row r="189" s="154" customFormat="1" ht="12.75"/>
    <row r="190" spans="1:7" ht="12.75">
      <c r="A190" s="206"/>
      <c r="B190" s="206"/>
      <c r="C190" s="206"/>
      <c r="D190" s="206"/>
      <c r="E190" s="206"/>
      <c r="F190" s="206"/>
      <c r="G190" s="206"/>
    </row>
    <row r="191" spans="1:7" ht="12.75">
      <c r="A191" s="206"/>
      <c r="B191" s="206"/>
      <c r="C191" s="206"/>
      <c r="D191" s="206"/>
      <c r="E191" s="206"/>
      <c r="F191" s="206"/>
      <c r="G191" s="206"/>
    </row>
    <row r="192" spans="1:7" ht="12.75">
      <c r="A192" s="206"/>
      <c r="B192" s="206"/>
      <c r="C192" s="206"/>
      <c r="D192" s="206"/>
      <c r="E192" s="206"/>
      <c r="F192" s="206"/>
      <c r="G192" s="206"/>
    </row>
    <row r="193" spans="1:7" ht="12.75">
      <c r="A193" s="206"/>
      <c r="B193" s="206"/>
      <c r="C193" s="206"/>
      <c r="D193" s="206"/>
      <c r="E193" s="206"/>
      <c r="F193" s="206"/>
      <c r="G193" s="206"/>
    </row>
    <row r="194" s="154" customFormat="1" ht="12.75"/>
    <row r="195" s="154" customFormat="1" ht="12.75"/>
    <row r="196" s="154" customFormat="1" ht="12.75"/>
    <row r="197" s="154" customFormat="1" ht="12.75"/>
    <row r="198" s="154" customFormat="1" ht="12.75"/>
    <row r="199" s="154" customFormat="1" ht="12.75"/>
    <row r="200" s="154" customFormat="1" ht="12.75"/>
    <row r="201" s="154" customFormat="1" ht="12.75"/>
    <row r="202" s="154" customFormat="1" ht="12.75"/>
    <row r="203" s="154" customFormat="1" ht="12.75"/>
    <row r="204" s="154" customFormat="1" ht="12.75"/>
    <row r="205" s="154" customFormat="1" ht="12.75"/>
    <row r="206" s="154" customFormat="1" ht="12.75"/>
    <row r="207" s="154" customFormat="1" ht="12.75"/>
    <row r="208" s="154" customFormat="1" ht="12.75"/>
    <row r="209" s="154" customFormat="1" ht="12.75"/>
    <row r="210" s="154" customFormat="1" ht="12.75"/>
    <row r="211" s="154" customFormat="1" ht="12.75"/>
    <row r="212" s="154" customFormat="1" ht="12.75"/>
    <row r="213" s="154" customFormat="1" ht="12.75"/>
    <row r="214" s="154" customFormat="1" ht="12.75"/>
    <row r="215" s="154" customFormat="1" ht="12.75"/>
    <row r="216" s="154" customFormat="1" ht="12.75"/>
    <row r="217" s="154" customFormat="1" ht="12.75"/>
    <row r="218" s="154" customFormat="1" ht="12.75"/>
    <row r="219" s="154" customFormat="1" ht="12.75"/>
    <row r="220" s="154" customFormat="1" ht="12.75"/>
    <row r="221" s="154" customFormat="1" ht="12.75"/>
    <row r="222" s="154" customFormat="1" ht="12.75"/>
    <row r="223" s="154" customFormat="1" ht="12.75"/>
    <row r="224" s="154" customFormat="1" ht="12.75"/>
    <row r="225" spans="1:2" ht="12.75">
      <c r="A225" s="207"/>
      <c r="B225" s="207"/>
    </row>
    <row r="226" spans="1:7" ht="12.75">
      <c r="A226" s="206"/>
      <c r="B226" s="206"/>
      <c r="C226" s="208"/>
      <c r="D226" s="208"/>
      <c r="E226" s="209"/>
      <c r="F226" s="208"/>
      <c r="G226" s="210"/>
    </row>
    <row r="227" spans="1:7" ht="12.75">
      <c r="A227" s="211"/>
      <c r="B227" s="211"/>
      <c r="C227" s="206"/>
      <c r="D227" s="206"/>
      <c r="E227" s="212"/>
      <c r="F227" s="206"/>
      <c r="G227" s="206"/>
    </row>
    <row r="228" spans="1:7" ht="12.75">
      <c r="A228" s="206"/>
      <c r="B228" s="206"/>
      <c r="C228" s="206"/>
      <c r="D228" s="206"/>
      <c r="E228" s="212"/>
      <c r="F228" s="206"/>
      <c r="G228" s="206"/>
    </row>
    <row r="229" spans="1:7" ht="12.75">
      <c r="A229" s="206"/>
      <c r="B229" s="206"/>
      <c r="C229" s="206"/>
      <c r="D229" s="206"/>
      <c r="E229" s="212"/>
      <c r="F229" s="206"/>
      <c r="G229" s="206"/>
    </row>
    <row r="230" spans="1:7" ht="12.75">
      <c r="A230" s="206"/>
      <c r="B230" s="206"/>
      <c r="C230" s="206"/>
      <c r="D230" s="206"/>
      <c r="E230" s="212"/>
      <c r="F230" s="206"/>
      <c r="G230" s="206"/>
    </row>
    <row r="231" spans="1:7" ht="12.75">
      <c r="A231" s="206"/>
      <c r="B231" s="206"/>
      <c r="C231" s="206"/>
      <c r="D231" s="206"/>
      <c r="E231" s="212"/>
      <c r="F231" s="206"/>
      <c r="G231" s="206"/>
    </row>
    <row r="232" spans="1:7" ht="12.75">
      <c r="A232" s="206"/>
      <c r="B232" s="206"/>
      <c r="C232" s="206"/>
      <c r="D232" s="206"/>
      <c r="E232" s="212"/>
      <c r="F232" s="206"/>
      <c r="G232" s="206"/>
    </row>
    <row r="233" spans="1:7" ht="12.75">
      <c r="A233" s="206"/>
      <c r="B233" s="206"/>
      <c r="C233" s="206"/>
      <c r="D233" s="206"/>
      <c r="E233" s="212"/>
      <c r="F233" s="206"/>
      <c r="G233" s="206"/>
    </row>
    <row r="234" spans="1:7" ht="12.75">
      <c r="A234" s="206"/>
      <c r="B234" s="206"/>
      <c r="C234" s="206"/>
      <c r="D234" s="206"/>
      <c r="E234" s="212"/>
      <c r="F234" s="206"/>
      <c r="G234" s="206"/>
    </row>
    <row r="235" spans="1:7" ht="12.75">
      <c r="A235" s="206"/>
      <c r="B235" s="206"/>
      <c r="C235" s="206"/>
      <c r="D235" s="206"/>
      <c r="E235" s="212"/>
      <c r="F235" s="206"/>
      <c r="G235" s="206"/>
    </row>
    <row r="236" spans="1:7" ht="12.75">
      <c r="A236" s="206"/>
      <c r="B236" s="206"/>
      <c r="C236" s="206"/>
      <c r="D236" s="206"/>
      <c r="E236" s="212"/>
      <c r="F236" s="206"/>
      <c r="G236" s="206"/>
    </row>
    <row r="237" spans="1:7" ht="12.75">
      <c r="A237" s="206"/>
      <c r="B237" s="206"/>
      <c r="C237" s="206"/>
      <c r="D237" s="206"/>
      <c r="E237" s="212"/>
      <c r="F237" s="206"/>
      <c r="G237" s="206"/>
    </row>
    <row r="238" spans="1:7" ht="12.75">
      <c r="A238" s="206"/>
      <c r="B238" s="206"/>
      <c r="C238" s="206"/>
      <c r="D238" s="206"/>
      <c r="E238" s="212"/>
      <c r="F238" s="206"/>
      <c r="G238" s="206"/>
    </row>
    <row r="239" spans="1:7" ht="12.75">
      <c r="A239" s="206"/>
      <c r="B239" s="206"/>
      <c r="C239" s="206"/>
      <c r="D239" s="206"/>
      <c r="E239" s="212"/>
      <c r="F239" s="206"/>
      <c r="G239" s="206"/>
    </row>
  </sheetData>
  <sheetProtection selectLockedCells="1" selectUnlockedCells="1"/>
  <mergeCells count="15">
    <mergeCell ref="A1:G1"/>
    <mergeCell ref="A3:B3"/>
    <mergeCell ref="A4:B4"/>
    <mergeCell ref="E4:G4"/>
    <mergeCell ref="C133:D133"/>
    <mergeCell ref="C135:D135"/>
    <mergeCell ref="C137:D137"/>
    <mergeCell ref="C141:D141"/>
    <mergeCell ref="C143:D143"/>
    <mergeCell ref="C144:D144"/>
    <mergeCell ref="C146:D146"/>
    <mergeCell ref="C148:D148"/>
    <mergeCell ref="C149:D149"/>
    <mergeCell ref="C150:D150"/>
    <mergeCell ref="C151:D151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lastPrinted>2019-04-24T05:45:15Z</cp:lastPrinted>
  <dcterms:created xsi:type="dcterms:W3CDTF">2019-04-18T07:23:40Z</dcterms:created>
  <dcterms:modified xsi:type="dcterms:W3CDTF">2019-05-13T06:09:38Z</dcterms:modified>
  <cp:category/>
  <cp:version/>
  <cp:contentType/>
  <cp:contentStatus/>
  <cp:revision>9</cp:revision>
</cp:coreProperties>
</file>