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90" windowWidth="28455" windowHeight="122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'Položky'!$A$1:$G$72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<sst xmlns="http://schemas.openxmlformats.org/spreadsheetml/2006/main" count="273" uniqueCount="191">
  <si>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</si>
  <si>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</si>
  <si>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</si>
  <si>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</si>
  <si>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</si>
  <si>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</si>
  <si>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</si>
  <si>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</si>
  <si>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</si>
  <si>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</si>
  <si>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</si>
  <si>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</si>
  <si>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</si>
  <si>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</si>
  <si>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</si>
  <si>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</si>
  <si>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</si>
  <si>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</si>
  <si>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</si>
  <si>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</si>
  <si>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</si>
  <si>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</si>
  <si>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</si>
  <si>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</si>
  <si>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</si>
  <si>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</si>
  <si>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</si>
  <si>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</si>
  <si>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</si>
  <si>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</si>
  <si>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</si>
  <si>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</si>
  <si>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</si>
  <si>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</si>
  <si>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</si>
  <si>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</si>
  <si>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</si>
  <si>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</si>
  <si>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</si>
  <si>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</si>
  <si>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</si>
  <si>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</si>
  <si>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</si>
  <si>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</si>
  <si>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</si>
  <si>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</si>
  <si>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</si>
  <si>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</si>
  <si>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</si>
  <si>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</si>
  <si>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</si>
  <si>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</si>
  <si>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</si>
  <si>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</si>
  <si>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</si>
  <si>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</si>
  <si>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</si>
  <si>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</si>
  <si>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</si>
  <si>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</si>
  <si>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</si>
  <si>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</si>
  <si>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</si>
  <si>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</si>
  <si>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</si>
  <si>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</si>
  <si>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</si>
  <si>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</si>
  <si>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</si>
  <si>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</si>
  <si>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</si>
  <si>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</si>
  <si>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</si>
  <si>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</si>
  <si>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</si>
  <si>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</si>
  <si>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</si>
  <si>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</si>
  <si>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JI17-01-02</t>
  </si>
  <si>
    <t>Zřízení bezpečnostních prvků Český Krumlov</t>
  </si>
  <si>
    <t>SO01</t>
  </si>
  <si>
    <t>ZÁBRADLÍ PIVOVARSKÁ ULICE</t>
  </si>
  <si>
    <t>stavební část</t>
  </si>
  <si>
    <t>113108405</t>
  </si>
  <si>
    <t xml:space="preserve">Odstranění podkladu pl. nad 50 m2, živice tl.5 cm </t>
  </si>
  <si>
    <t>m2</t>
  </si>
  <si>
    <t>podél obrub:128*0,6</t>
  </si>
  <si>
    <t>113202111</t>
  </si>
  <si>
    <t xml:space="preserve">Vytrhání obrub z krajníků nebo obrubníků stojatých </t>
  </si>
  <si>
    <t>m</t>
  </si>
  <si>
    <t>VYBOURANÉ KAMENNÉ KRAJNÍKY SE PONECHAJÍ A POTÉ ZNOVU OSADÍ</t>
  </si>
  <si>
    <t>betonové obruby:113</t>
  </si>
  <si>
    <t>kamenná krajníky:15</t>
  </si>
  <si>
    <t>139601102</t>
  </si>
  <si>
    <t xml:space="preserve">Ruční výkop jam, rýh a šachet v hornině tř. 3 </t>
  </si>
  <si>
    <t>m3</t>
  </si>
  <si>
    <t>patky pro zábradlí:0,25*0,25*0,5*66</t>
  </si>
  <si>
    <t>174201101</t>
  </si>
  <si>
    <t xml:space="preserve">Zásyp jam, rýh, šachet bez zhutnění </t>
  </si>
  <si>
    <t>zásyp ornicí v místě nových patek:66*0,25*0,25*0,1</t>
  </si>
  <si>
    <t>R58125110</t>
  </si>
  <si>
    <t>Zemina vhodná pro ohumusování</t>
  </si>
  <si>
    <t>T</t>
  </si>
  <si>
    <t>okolo patek:0,4125*1,6</t>
  </si>
  <si>
    <t>180402111</t>
  </si>
  <si>
    <t xml:space="preserve">Založení trávníku parkového výsevem v rovině </t>
  </si>
  <si>
    <t>ohumusování okolo patek:66*0,25*0,25</t>
  </si>
  <si>
    <t>00572400</t>
  </si>
  <si>
    <t>Směs travní parková I. běžná zátěž PROFI</t>
  </si>
  <si>
    <t>kg</t>
  </si>
  <si>
    <t>HMOTNOST 0,03KG/M2</t>
  </si>
  <si>
    <t>4,125*0,03</t>
  </si>
  <si>
    <t>162601102</t>
  </si>
  <si>
    <t xml:space="preserve">Vodorovné přemístění výkopku z hor.1-4 do 5000 m </t>
  </si>
  <si>
    <t>výkopek z šachet:2,0625</t>
  </si>
  <si>
    <t>171201201</t>
  </si>
  <si>
    <t xml:space="preserve">Uložení sypaniny na skl.-modelace na výšku přes 2m </t>
  </si>
  <si>
    <t>162702199</t>
  </si>
  <si>
    <t xml:space="preserve">Poplatek za skládku zeminy </t>
  </si>
  <si>
    <t>2</t>
  </si>
  <si>
    <t>Základy a zvláštní zakládání</t>
  </si>
  <si>
    <t>275313611</t>
  </si>
  <si>
    <t xml:space="preserve">Beton základových patek prostý C 16/20 (B 20) </t>
  </si>
  <si>
    <t>patky pro zábradlí:0,25*0,25*0,4*66</t>
  </si>
  <si>
    <t>5</t>
  </si>
  <si>
    <t>Komunikace</t>
  </si>
  <si>
    <t>577141212</t>
  </si>
  <si>
    <t xml:space="preserve">Beton asfalt. ACO 8, do 3 m, tl.5 cm </t>
  </si>
  <si>
    <t>obnova živičného povrchu:128*0,6</t>
  </si>
  <si>
    <t>599142111</t>
  </si>
  <si>
    <t xml:space="preserve">Úprava zálivky dil.spár hloubky do 4 cm š. do 4 cm </t>
  </si>
  <si>
    <t>zálivka spár:132</t>
  </si>
  <si>
    <t>91</t>
  </si>
  <si>
    <t>Doplňující práce na komunikaci</t>
  </si>
  <si>
    <t>917161111</t>
  </si>
  <si>
    <t xml:space="preserve">Osazení lež.krajníku.kamen.s opěrou,lože z BP25 </t>
  </si>
  <si>
    <t>osazení kamenných krajníků:128</t>
  </si>
  <si>
    <t>R59218562</t>
  </si>
  <si>
    <t>Krajník silniční kamenný štípaný KS3 dl.0,5m</t>
  </si>
  <si>
    <t>kus</t>
  </si>
  <si>
    <t>30 KUSŮ SE POUŽIJE ZE STÁVAJÍCÍH KRAJNÍKŮ</t>
  </si>
  <si>
    <t>113*2</t>
  </si>
  <si>
    <t>919735112</t>
  </si>
  <si>
    <t xml:space="preserve">Řezání stávajícího živičného krytu tl. 5 - 10 cm </t>
  </si>
  <si>
    <t>99</t>
  </si>
  <si>
    <t>Staveništní přesun hmot</t>
  </si>
  <si>
    <t>998225111</t>
  </si>
  <si>
    <t xml:space="preserve">Přesun hmot, pozemní komunikace, kryt živičný </t>
  </si>
  <si>
    <t>t</t>
  </si>
  <si>
    <t>767</t>
  </si>
  <si>
    <t>Konstrukce zámečnické</t>
  </si>
  <si>
    <t>767996801</t>
  </si>
  <si>
    <t xml:space="preserve">Demontáž atypických ocelových konstr. do 50 kg </t>
  </si>
  <si>
    <t>stávající zábradlí:128*2*3,56+66*1,5*4,51</t>
  </si>
  <si>
    <t>767995102</t>
  </si>
  <si>
    <t>Montáž ocelového zábradlí vč.přikotvení k patkám</t>
  </si>
  <si>
    <t>R14115321</t>
  </si>
  <si>
    <t>Dodávka ocelového zábradlí žárové zinkování,nátěr, ukončení sloupků</t>
  </si>
  <si>
    <t>- Trubka bezešvá hladká ČSN 42 5715.01 D 48,3x3,2</t>
  </si>
  <si>
    <t>- Trubka bezešvá hladká ČSN 42 5715.01 D 60,3x3,2</t>
  </si>
  <si>
    <t>998767101</t>
  </si>
  <si>
    <t xml:space="preserve">Přesun hmot pro zámečnické konstr., výšky do 6 m </t>
  </si>
  <si>
    <t>D96</t>
  </si>
  <si>
    <t>Přesuny suti a vybouraných hmot</t>
  </si>
  <si>
    <t>979087112</t>
  </si>
  <si>
    <t xml:space="preserve">Nakládání suti na dopravní prostředky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</si>
  <si>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</si>
  <si>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</si>
  <si>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</si>
  <si>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</si>
  <si>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ODVOZ DO 5KM</t>
  </si>
  <si>
    <t>979093111</t>
  </si>
  <si>
    <t xml:space="preserve">Uložení suti na skládku bez zhutnění </t>
  </si>
  <si>
    <t>979990001</t>
  </si>
  <si>
    <t xml:space="preserve">Poplatek za skládku stavební suti </t>
  </si>
  <si>
    <t>NUTNO PŘEDPOKLÁDAT S VÍCE DRUHY SUTI A VYBOURANÝCH HMOT</t>
  </si>
  <si>
    <t>ON</t>
  </si>
  <si>
    <t>Ostatní náklady</t>
  </si>
  <si>
    <t>ON001</t>
  </si>
  <si>
    <t xml:space="preserve">Vytyčení inženýrských sítí </t>
  </si>
  <si>
    <t>kpl</t>
  </si>
  <si>
    <t>ON002</t>
  </si>
  <si>
    <t xml:space="preserve">DIO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</si>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</sst>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0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7" xfId="0" applyBorder="1"/>
    <xf numFmtId="0" fontId="0" fillId="0" borderId="7" xfId="0" applyFont="1" applyBorder="1"/>
    <xf numFmtId="0" fontId="0" fillId="0" borderId="12" xfId="0" applyBorder="1"/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3" fontId="0" fillId="0" borderId="30" xfId="0" applyNumberFormat="1" applyBorder="1"/>
    <xf numFmtId="0" fontId="0" fillId="0" borderId="28" xfId="0" applyBorder="1"/>
    <xf numFmtId="3" fontId="0" fillId="0" borderId="31" xfId="0" applyNumberFormat="1" applyBorder="1"/>
    <xf numFmtId="0" fontId="0" fillId="0" borderId="29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40" xfId="0" applyNumberFormat="1" applyBorder="1" applyAlignment="1">
      <alignment horizontal="right"/>
    </xf>
    <xf numFmtId="0" fontId="0" fillId="0" borderId="40" xfId="0" applyBorder="1"/>
    <xf numFmtId="166" fontId="0" fillId="0" borderId="15" xfId="0" applyNumberFormat="1" applyBorder="1" applyAlignment="1">
      <alignment horizontal="right" indent="2"/>
    </xf>
    <xf numFmtId="166" fontId="0" fillId="0" borderId="16" xfId="0" applyNumberFormat="1" applyBorder="1" applyAlignment="1">
      <alignment horizontal="right" indent="2"/>
    </xf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0" fillId="0" borderId="0" xfId="0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3" xfId="20" applyFont="1" applyBorder="1" applyAlignment="1">
      <alignment horizontal="center"/>
      <protection/>
    </xf>
    <xf numFmtId="0" fontId="0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0" fillId="0" borderId="45" xfId="20" applyBorder="1">
      <alignment/>
      <protection/>
    </xf>
    <xf numFmtId="0" fontId="0" fillId="0" borderId="45" xfId="20" applyBorder="1" applyAlignment="1">
      <alignment horizontal="right"/>
      <protection/>
    </xf>
    <xf numFmtId="0" fontId="0" fillId="0" borderId="46" xfId="20" applyFont="1" applyBorder="1">
      <alignment/>
      <protection/>
    </xf>
    <xf numFmtId="0" fontId="0" fillId="0" borderId="45" xfId="0" applyNumberFormat="1" applyBorder="1" applyAlignment="1">
      <alignment horizontal="left"/>
    </xf>
    <xf numFmtId="0" fontId="0" fillId="0" borderId="47" xfId="0" applyNumberFormat="1" applyBorder="1"/>
    <xf numFmtId="0" fontId="0" fillId="0" borderId="48" xfId="20" applyFont="1" applyBorder="1" applyAlignment="1">
      <alignment horizontal="center"/>
      <protection/>
    </xf>
    <xf numFmtId="0" fontId="0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0" fillId="0" borderId="50" xfId="20" applyBorder="1">
      <alignment/>
      <protection/>
    </xf>
    <xf numFmtId="0" fontId="0" fillId="0" borderId="50" xfId="20" applyBorder="1" applyAlignment="1">
      <alignment horizontal="right"/>
      <protection/>
    </xf>
    <xf numFmtId="0" fontId="0" fillId="0" borderId="51" xfId="20" applyFont="1" applyBorder="1" applyAlignment="1">
      <alignment horizontal="left"/>
      <protection/>
    </xf>
    <xf numFmtId="0" fontId="0" fillId="0" borderId="50" xfId="20" applyFont="1" applyBorder="1" applyAlignment="1">
      <alignment horizontal="left"/>
      <protection/>
    </xf>
    <xf numFmtId="0" fontId="0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0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3" xfId="0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0" fillId="0" borderId="27" xfId="0" applyFont="1" applyBorder="1"/>
    <xf numFmtId="0" fontId="0" fillId="0" borderId="25" xfId="0" applyFont="1" applyBorder="1"/>
    <xf numFmtId="0" fontId="0" fillId="0" borderId="17" xfId="0" applyFont="1" applyBorder="1"/>
    <xf numFmtId="3" fontId="0" fillId="0" borderId="2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31" xfId="0" applyFont="1" applyFill="1" applyBorder="1"/>
    <xf numFmtId="0" fontId="0" fillId="2" borderId="31" xfId="0" applyFill="1" applyBorder="1"/>
    <xf numFmtId="4" fontId="0" fillId="2" borderId="42" xfId="0" applyNumberFormat="1" applyFill="1" applyBorder="1"/>
    <xf numFmtId="4" fontId="0" fillId="2" borderId="28" xfId="0" applyNumberFormat="1" applyFill="1" applyBorder="1"/>
    <xf numFmtId="4" fontId="0" fillId="2" borderId="31" xfId="0" applyNumberForma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8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0" fillId="0" borderId="45" xfId="20" applyBorder="1" applyAlignment="1">
      <alignment horizontal="left"/>
      <protection/>
    </xf>
    <xf numFmtId="0" fontId="0" fillId="0" borderId="47" xfId="20" applyBorder="1">
      <alignment/>
      <protection/>
    </xf>
    <xf numFmtId="49" fontId="0" fillId="0" borderId="48" xfId="20" applyNumberFormat="1" applyFont="1" applyBorder="1" applyAlignment="1">
      <alignment horizontal="center"/>
      <protection/>
    </xf>
    <xf numFmtId="0" fontId="0" fillId="0" borderId="51" xfId="20" applyBorder="1" applyAlignment="1">
      <alignment horizontal="center" shrinkToFit="1"/>
      <protection/>
    </xf>
    <xf numFmtId="0" fontId="0" fillId="0" borderId="50" xfId="20" applyBorder="1" applyAlignment="1">
      <alignment horizontal="center" shrinkToFit="1"/>
      <protection/>
    </xf>
    <xf numFmtId="0" fontId="0" fillId="0" borderId="52" xfId="20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NumberFormat="1" applyBorder="1" applyAlignment="1">
      <alignment horizontal="right"/>
      <protection/>
    </xf>
    <xf numFmtId="0" fontId="0" fillId="0" borderId="8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7" fillId="0" borderId="58" xfId="20" applyFont="1" applyBorder="1" applyAlignment="1">
      <alignment horizontal="center" vertical="top"/>
      <protection/>
    </xf>
    <xf numFmtId="49" fontId="7" fillId="0" borderId="58" xfId="20" applyNumberFormat="1" applyFont="1" applyBorder="1" applyAlignment="1">
      <alignment horizontal="left" vertical="top"/>
      <protection/>
    </xf>
    <xf numFmtId="0" fontId="7" fillId="0" borderId="58" xfId="20" applyFont="1" applyBorder="1" applyAlignment="1">
      <alignment vertical="top" wrapText="1"/>
      <protection/>
    </xf>
    <xf numFmtId="49" fontId="7" fillId="0" borderId="58" xfId="20" applyNumberFormat="1" applyFont="1" applyBorder="1" applyAlignment="1">
      <alignment horizontal="center" shrinkToFit="1"/>
      <protection/>
    </xf>
    <xf numFmtId="4" fontId="7" fillId="0" borderId="58" xfId="20" applyNumberFormat="1" applyFont="1" applyBorder="1" applyAlignment="1">
      <alignment horizontal="right"/>
      <protection/>
    </xf>
    <xf numFmtId="4" fontId="7" fillId="0" borderId="58" xfId="20" applyNumberFormat="1" applyFont="1" applyBorder="1">
      <alignment/>
      <protection/>
    </xf>
    <xf numFmtId="0" fontId="11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2" fillId="3" borderId="34" xfId="20" applyNumberFormat="1" applyFont="1" applyFill="1" applyBorder="1" applyAlignment="1">
      <alignment horizontal="left" wrapText="1" indent="1"/>
      <protection/>
    </xf>
    <xf numFmtId="0" fontId="13" fillId="0" borderId="0" xfId="0" applyNumberFormat="1" applyFont="1"/>
    <xf numFmtId="0" fontId="13" fillId="0" borderId="13" xfId="0" applyNumberFormat="1" applyFont="1" applyBorder="1"/>
    <xf numFmtId="0" fontId="14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5" fillId="3" borderId="59" xfId="20" applyNumberFormat="1" applyFont="1" applyFill="1" applyBorder="1" applyAlignment="1">
      <alignment horizontal="left" wrapText="1"/>
      <protection/>
    </xf>
    <xf numFmtId="49" fontId="16" fillId="0" borderId="60" xfId="0" applyNumberFormat="1" applyFont="1" applyBorder="1" applyAlignment="1">
      <alignment horizontal="left" wrapText="1"/>
    </xf>
    <xf numFmtId="4" fontId="15" fillId="3" borderId="61" xfId="20" applyNumberFormat="1" applyFont="1" applyFill="1" applyBorder="1" applyAlignment="1">
      <alignment horizontal="right" wrapText="1"/>
      <protection/>
    </xf>
    <xf numFmtId="0" fontId="15" fillId="3" borderId="34" xfId="20" applyFont="1" applyFill="1" applyBorder="1" applyAlignment="1">
      <alignment horizontal="left" wrapText="1"/>
      <protection/>
    </xf>
    <xf numFmtId="0" fontId="15" fillId="0" borderId="13" xfId="0" applyFont="1" applyBorder="1" applyAlignment="1">
      <alignment horizontal="right"/>
    </xf>
    <xf numFmtId="0" fontId="0" fillId="2" borderId="10" xfId="20" applyFill="1" applyBorder="1" applyAlignment="1">
      <alignment horizontal="center"/>
      <protection/>
    </xf>
    <xf numFmtId="49" fontId="17" fillId="2" borderId="10" xfId="20" applyNumberFormat="1" applyFont="1" applyFill="1" applyBorder="1" applyAlignment="1">
      <alignment horizontal="left"/>
      <protection/>
    </xf>
    <xf numFmtId="0" fontId="17" fillId="2" borderId="15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8" fillId="0" borderId="0" xfId="20" applyFont="1" applyAlignment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 applyAlignment="1">
      <alignment horizontal="right"/>
      <protection/>
    </xf>
    <xf numFmtId="4" fontId="19" fillId="0" borderId="0" xfId="20" applyNumberFormat="1" applyFont="1" applyBorder="1">
      <alignment/>
      <protection/>
    </xf>
    <xf numFmtId="0" fontId="18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57" xfId="0" applyNumberFormat="1" applyFont="1" applyBorder="1"/>
    <xf numFmtId="3" fontId="0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 t="s">
        <v>78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95" customHeight="1">
      <c r="A15" s="56"/>
      <c r="B15" s="57" t="s">
        <v>22</v>
      </c>
      <c r="C15" s="58">
        <f>HSV</f>
        <v>0</v>
      </c>
      <c r="D15" s="59" t="str">
        <f>Rekapitulace!A20</f>
        <v>Ztížené výrobní podmínky</v>
      </c>
      <c r="E15" s="60"/>
      <c r="F15" s="61"/>
      <c r="G15" s="58">
        <f>Rekapitulace!I20</f>
        <v>0</v>
      </c>
    </row>
    <row r="16" spans="1:7" ht="15.95" customHeight="1">
      <c r="A16" s="56" t="s">
        <v>23</v>
      </c>
      <c r="B16" s="57" t="s">
        <v>24</v>
      </c>
      <c r="C16" s="58">
        <f>PSV</f>
        <v>0</v>
      </c>
      <c r="D16" s="62" t="str">
        <f>Rekapitulace!A21</f>
        <v>Oborová přirážka</v>
      </c>
      <c r="E16" s="63"/>
      <c r="F16" s="64"/>
      <c r="G16" s="58">
        <f>Rekapitulace!I21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62" t="str">
        <f>Rekapitulace!A22</f>
        <v>Přesun stavebních kapacit</v>
      </c>
      <c r="E17" s="63"/>
      <c r="F17" s="64"/>
      <c r="G17" s="58">
        <f>Rekapitulace!I22</f>
        <v>0</v>
      </c>
    </row>
    <row r="18" spans="1:7" ht="15.95" customHeight="1">
      <c r="A18" s="65" t="s">
        <v>27</v>
      </c>
      <c r="B18" s="66" t="s">
        <v>28</v>
      </c>
      <c r="C18" s="58">
        <f>Dodavka</f>
        <v>0</v>
      </c>
      <c r="D18" s="62" t="str">
        <f>Rekapitulace!A23</f>
        <v>Mimostaveništní doprava</v>
      </c>
      <c r="E18" s="63"/>
      <c r="F18" s="64"/>
      <c r="G18" s="58">
        <f>Rekapitulace!I23</f>
        <v>0</v>
      </c>
    </row>
    <row r="19" spans="1:7" ht="15.95" customHeight="1">
      <c r="A19" s="67" t="s">
        <v>29</v>
      </c>
      <c r="B19" s="57"/>
      <c r="C19" s="58">
        <f>SUM(C15:C18)</f>
        <v>0</v>
      </c>
      <c r="D19" s="68" t="str">
        <f>Rekapitulace!A24</f>
        <v>Zařízení staveniště</v>
      </c>
      <c r="E19" s="63"/>
      <c r="F19" s="64"/>
      <c r="G19" s="58">
        <f>Rekapitulace!I24</f>
        <v>0</v>
      </c>
    </row>
    <row r="20" spans="1:7" ht="15.95" customHeight="1">
      <c r="A20" s="67"/>
      <c r="B20" s="57"/>
      <c r="C20" s="58"/>
      <c r="D20" s="62" t="str">
        <f>Rekapitulace!A25</f>
        <v>Provoz investora</v>
      </c>
      <c r="E20" s="63"/>
      <c r="F20" s="64"/>
      <c r="G20" s="58">
        <f>Rekapitulace!I25</f>
        <v>0</v>
      </c>
    </row>
    <row r="21" spans="1:7" ht="15.95" customHeight="1">
      <c r="A21" s="67" t="s">
        <v>30</v>
      </c>
      <c r="B21" s="57"/>
      <c r="C21" s="58">
        <f>HZS</f>
        <v>0</v>
      </c>
      <c r="D21" s="62" t="str">
        <f>Rekapitulace!A26</f>
        <v>Kompletační činnost (IČD)</v>
      </c>
      <c r="E21" s="63"/>
      <c r="F21" s="64"/>
      <c r="G21" s="58">
        <f>Rekapitulace!I26</f>
        <v>0</v>
      </c>
    </row>
    <row r="22" spans="1:7" ht="15.95" customHeight="1">
      <c r="A22" s="69" t="s">
        <v>31</v>
      </c>
      <c r="B22" s="36"/>
      <c r="C22" s="58">
        <f>C19+C21</f>
        <v>0</v>
      </c>
      <c r="D22" s="62" t="s">
        <v>32</v>
      </c>
      <c r="E22" s="63"/>
      <c r="F22" s="64"/>
      <c r="G22" s="58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8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9" t="s">
        <v>38</v>
      </c>
      <c r="B25" s="36"/>
      <c r="C25" s="81"/>
      <c r="D25" s="36" t="s">
        <v>38</v>
      </c>
      <c r="F25" s="82" t="s">
        <v>38</v>
      </c>
      <c r="G25" s="83"/>
    </row>
    <row r="26" spans="1:7" ht="37.5" customHeight="1">
      <c r="A26" s="69" t="s">
        <v>39</v>
      </c>
      <c r="B26" s="84"/>
      <c r="C26" s="81"/>
      <c r="D26" s="36" t="s">
        <v>39</v>
      </c>
      <c r="F26" s="82" t="s">
        <v>39</v>
      </c>
      <c r="G26" s="83"/>
    </row>
    <row r="27" spans="1:7" ht="12.75">
      <c r="A27" s="69"/>
      <c r="B27" s="85"/>
      <c r="C27" s="81"/>
      <c r="D27" s="36"/>
      <c r="F27" s="82"/>
      <c r="G27" s="83"/>
    </row>
    <row r="28" spans="1:7" ht="12.75">
      <c r="A28" s="69" t="s">
        <v>40</v>
      </c>
      <c r="B28" s="36"/>
      <c r="C28" s="81"/>
      <c r="D28" s="82" t="s">
        <v>41</v>
      </c>
      <c r="E28" s="81"/>
      <c r="F28" s="86" t="s">
        <v>41</v>
      </c>
      <c r="G28" s="83"/>
    </row>
    <row r="29" spans="1:7" ht="69" customHeight="1">
      <c r="A29" s="69"/>
      <c r="B29" s="36"/>
      <c r="C29" s="87"/>
      <c r="D29" s="88"/>
      <c r="E29" s="87"/>
      <c r="F29" s="36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ROUND(C23-F32,0)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ROUND(PRODUCT(F30,C31/100),1)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4"/>
      <c r="F33" s="93">
        <f>ROUND(PRODUCT(F32,C33/100),1)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CEILING(SUM(F30:F33),IF(SUM(F30:F33)&gt;=0,1,-1))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JI17-01-02 Zřízení bezpečnostních prvků Český Krumlov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SO01 ZÁBRADLÍ PIVOVARSKÁ ULICE</v>
      </c>
      <c r="D2" s="118"/>
      <c r="E2" s="119"/>
      <c r="F2" s="118"/>
      <c r="G2" s="120" t="s">
        <v>82</v>
      </c>
      <c r="H2" s="121"/>
      <c r="I2" s="122"/>
    </row>
    <row r="3" ht="13.5" thickTop="1">
      <c r="F3" s="36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ht="13.5" thickBot="1"/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9" t="str">
        <f>Položky!B7</f>
        <v>1</v>
      </c>
      <c r="B7" s="132" t="str">
        <f>Položky!C7</f>
        <v>Zemní práce</v>
      </c>
      <c r="D7" s="133"/>
      <c r="E7" s="230">
        <f>Položky!BA29</f>
        <v>0</v>
      </c>
      <c r="F7" s="231">
        <f>Položky!BB29</f>
        <v>0</v>
      </c>
      <c r="G7" s="231">
        <f>Položky!BC29</f>
        <v>0</v>
      </c>
      <c r="H7" s="231">
        <f>Položky!BD29</f>
        <v>0</v>
      </c>
      <c r="I7" s="232">
        <f>Položky!BE29</f>
        <v>0</v>
      </c>
    </row>
    <row r="8" spans="1:9" s="36" customFormat="1" ht="12.75">
      <c r="A8" s="229" t="str">
        <f>Položky!B30</f>
        <v>2</v>
      </c>
      <c r="B8" s="132" t="str">
        <f>Položky!C30</f>
        <v>Základy a zvláštní zakládání</v>
      </c>
      <c r="D8" s="133"/>
      <c r="E8" s="230">
        <f>Položky!BA33</f>
        <v>0</v>
      </c>
      <c r="F8" s="231">
        <f>Položky!BB33</f>
        <v>0</v>
      </c>
      <c r="G8" s="231">
        <f>Položky!BC33</f>
        <v>0</v>
      </c>
      <c r="H8" s="231">
        <f>Položky!BD33</f>
        <v>0</v>
      </c>
      <c r="I8" s="232">
        <f>Položky!BE33</f>
        <v>0</v>
      </c>
    </row>
    <row r="9" spans="1:9" s="36" customFormat="1" ht="12.75">
      <c r="A9" s="229" t="str">
        <f>Položky!B34</f>
        <v>5</v>
      </c>
      <c r="B9" s="132" t="str">
        <f>Položky!C34</f>
        <v>Komunikace</v>
      </c>
      <c r="D9" s="133"/>
      <c r="E9" s="230">
        <f>Položky!BA39</f>
        <v>0</v>
      </c>
      <c r="F9" s="231">
        <f>Položky!BB39</f>
        <v>0</v>
      </c>
      <c r="G9" s="231">
        <f>Položky!BC39</f>
        <v>0</v>
      </c>
      <c r="H9" s="231">
        <f>Položky!BD39</f>
        <v>0</v>
      </c>
      <c r="I9" s="232">
        <f>Položky!BE39</f>
        <v>0</v>
      </c>
    </row>
    <row r="10" spans="1:9" s="36" customFormat="1" ht="12.75">
      <c r="A10" s="229" t="str">
        <f>Položky!B40</f>
        <v>91</v>
      </c>
      <c r="B10" s="132" t="str">
        <f>Položky!C40</f>
        <v>Doplňující práce na komunikaci</v>
      </c>
      <c r="D10" s="133"/>
      <c r="E10" s="230">
        <f>Položky!BA47</f>
        <v>0</v>
      </c>
      <c r="F10" s="231">
        <f>Položky!BB47</f>
        <v>0</v>
      </c>
      <c r="G10" s="231">
        <f>Položky!BC47</f>
        <v>0</v>
      </c>
      <c r="H10" s="231">
        <f>Položky!BD47</f>
        <v>0</v>
      </c>
      <c r="I10" s="232">
        <f>Položky!BE47</f>
        <v>0</v>
      </c>
    </row>
    <row r="11" spans="1:9" s="36" customFormat="1" ht="12.75">
      <c r="A11" s="229" t="str">
        <f>Položky!B48</f>
        <v>99</v>
      </c>
      <c r="B11" s="132" t="str">
        <f>Položky!C48</f>
        <v>Staveništní přesun hmot</v>
      </c>
      <c r="D11" s="133"/>
      <c r="E11" s="230">
        <f>Položky!BA50</f>
        <v>0</v>
      </c>
      <c r="F11" s="231">
        <f>Položky!BB50</f>
        <v>0</v>
      </c>
      <c r="G11" s="231">
        <f>Položky!BC50</f>
        <v>0</v>
      </c>
      <c r="H11" s="231">
        <f>Položky!BD50</f>
        <v>0</v>
      </c>
      <c r="I11" s="232">
        <f>Položky!BE50</f>
        <v>0</v>
      </c>
    </row>
    <row r="12" spans="1:9" s="36" customFormat="1" ht="12.75">
      <c r="A12" s="229" t="str">
        <f>Položky!B51</f>
        <v>767</v>
      </c>
      <c r="B12" s="132" t="str">
        <f>Položky!C51</f>
        <v>Konstrukce zámečnické</v>
      </c>
      <c r="D12" s="133"/>
      <c r="E12" s="230">
        <f>Položky!BA59</f>
        <v>0</v>
      </c>
      <c r="F12" s="231">
        <f>Položky!BB59</f>
        <v>0</v>
      </c>
      <c r="G12" s="231">
        <f>Položky!BC59</f>
        <v>0</v>
      </c>
      <c r="H12" s="231">
        <f>Položky!BD59</f>
        <v>0</v>
      </c>
      <c r="I12" s="232">
        <f>Položky!BE59</f>
        <v>0</v>
      </c>
    </row>
    <row r="13" spans="1:9" s="36" customFormat="1" ht="12.75">
      <c r="A13" s="229" t="str">
        <f>Položky!B60</f>
        <v>D96</v>
      </c>
      <c r="B13" s="132" t="str">
        <f>Položky!C60</f>
        <v>Přesuny suti a vybouraných hmot</v>
      </c>
      <c r="D13" s="133"/>
      <c r="E13" s="230">
        <f>Položky!BA68</f>
        <v>0</v>
      </c>
      <c r="F13" s="231">
        <f>Položky!BB68</f>
        <v>0</v>
      </c>
      <c r="G13" s="231">
        <f>Položky!BC68</f>
        <v>0</v>
      </c>
      <c r="H13" s="231">
        <f>Položky!BD68</f>
        <v>0</v>
      </c>
      <c r="I13" s="232">
        <f>Položky!BE68</f>
        <v>0</v>
      </c>
    </row>
    <row r="14" spans="1:9" s="36" customFormat="1" ht="13.5" thickBot="1">
      <c r="A14" s="229" t="str">
        <f>Položky!B69</f>
        <v>ON</v>
      </c>
      <c r="B14" s="132" t="str">
        <f>Položky!C69</f>
        <v>Ostatní náklady</v>
      </c>
      <c r="D14" s="133"/>
      <c r="E14" s="230">
        <f>Položky!BA72</f>
        <v>0</v>
      </c>
      <c r="F14" s="231">
        <f>Položky!BB72</f>
        <v>0</v>
      </c>
      <c r="G14" s="231">
        <f>Položky!BC72</f>
        <v>0</v>
      </c>
      <c r="H14" s="231">
        <f>Položky!BD72</f>
        <v>0</v>
      </c>
      <c r="I14" s="232">
        <f>Položky!BE72</f>
        <v>0</v>
      </c>
    </row>
    <row r="15" spans="1:9" s="140" customFormat="1" ht="13.5" thickBot="1">
      <c r="A15" s="134"/>
      <c r="B15" s="135" t="s">
        <v>57</v>
      </c>
      <c r="C15" s="135"/>
      <c r="D15" s="136"/>
      <c r="E15" s="137">
        <f>SUM(E7:E14)</f>
        <v>0</v>
      </c>
      <c r="F15" s="138">
        <f>SUM(F7:F14)</f>
        <v>0</v>
      </c>
      <c r="G15" s="138">
        <f>SUM(G7:G14)</f>
        <v>0</v>
      </c>
      <c r="H15" s="138">
        <f>SUM(H7:H14)</f>
        <v>0</v>
      </c>
      <c r="I15" s="139">
        <f>SUM(I7:I14)</f>
        <v>0</v>
      </c>
    </row>
    <row r="16" spans="1:9" ht="12.75">
      <c r="A16" s="36"/>
      <c r="B16" s="36"/>
      <c r="C16" s="36"/>
      <c r="D16" s="36"/>
      <c r="E16" s="36"/>
      <c r="F16" s="36"/>
      <c r="G16" s="36"/>
      <c r="H16" s="36"/>
      <c r="I16" s="36"/>
    </row>
    <row r="17" spans="1:57" ht="19.5" customHeight="1">
      <c r="A17" s="124" t="s">
        <v>58</v>
      </c>
      <c r="B17" s="124"/>
      <c r="C17" s="124"/>
      <c r="D17" s="124"/>
      <c r="E17" s="124"/>
      <c r="F17" s="124"/>
      <c r="G17" s="141"/>
      <c r="H17" s="124"/>
      <c r="I17" s="124"/>
      <c r="BA17" s="42"/>
      <c r="BB17" s="42"/>
      <c r="BC17" s="42"/>
      <c r="BD17" s="42"/>
      <c r="BE17" s="42"/>
    </row>
    <row r="18" ht="13.5" thickBot="1"/>
    <row r="19" spans="1:9" ht="12.75">
      <c r="A19" s="76" t="s">
        <v>59</v>
      </c>
      <c r="B19" s="77"/>
      <c r="C19" s="77"/>
      <c r="D19" s="142"/>
      <c r="E19" s="143" t="s">
        <v>60</v>
      </c>
      <c r="F19" s="144" t="s">
        <v>61</v>
      </c>
      <c r="G19" s="145" t="s">
        <v>62</v>
      </c>
      <c r="H19" s="146"/>
      <c r="I19" s="147" t="s">
        <v>60</v>
      </c>
    </row>
    <row r="20" spans="1:53" ht="12.75">
      <c r="A20" s="148" t="s">
        <v>183</v>
      </c>
      <c r="B20" s="149"/>
      <c r="C20" s="149"/>
      <c r="D20" s="150"/>
      <c r="E20" s="151"/>
      <c r="F20" s="152"/>
      <c r="G20" s="153">
        <f>CHOOSE(BA20+1,HSV+PSV,HSV+PSV+Mont,HSV+PSV+Dodavka+Mont,HSV,PSV,Mont,Dodavka,Mont+Dodavka,0)</f>
        <v>0</v>
      </c>
      <c r="H20" s="154"/>
      <c r="I20" s="155">
        <f>E20+F20*G20/100</f>
        <v>0</v>
      </c>
      <c r="BA20">
        <v>0</v>
      </c>
    </row>
    <row r="21" spans="1:53" ht="12.75">
      <c r="A21" s="148" t="s">
        <v>184</v>
      </c>
      <c r="B21" s="149"/>
      <c r="C21" s="149"/>
      <c r="D21" s="150"/>
      <c r="E21" s="151"/>
      <c r="F21" s="152"/>
      <c r="G21" s="153">
        <f>CHOOSE(BA21+1,HSV+PSV,HSV+PSV+Mont,HSV+PSV+Dodavka+Mont,HSV,PSV,Mont,Dodavka,Mont+Dodavka,0)</f>
        <v>0</v>
      </c>
      <c r="H21" s="154"/>
      <c r="I21" s="155">
        <f>E21+F21*G21/100</f>
        <v>0</v>
      </c>
      <c r="BA21">
        <v>0</v>
      </c>
    </row>
    <row r="22" spans="1:53" ht="12.75">
      <c r="A22" s="148" t="s">
        <v>185</v>
      </c>
      <c r="B22" s="149"/>
      <c r="C22" s="149"/>
      <c r="D22" s="150"/>
      <c r="E22" s="151"/>
      <c r="F22" s="152"/>
      <c r="G22" s="153">
        <f>CHOOSE(BA22+1,HSV+PSV,HSV+PSV+Mont,HSV+PSV+Dodavka+Mont,HSV,PSV,Mont,Dodavka,Mont+Dodavka,0)</f>
        <v>0</v>
      </c>
      <c r="H22" s="154"/>
      <c r="I22" s="155">
        <f>E22+F22*G22/100</f>
        <v>0</v>
      </c>
      <c r="BA22">
        <v>0</v>
      </c>
    </row>
    <row r="23" spans="1:53" ht="12.75">
      <c r="A23" s="148" t="s">
        <v>186</v>
      </c>
      <c r="B23" s="149"/>
      <c r="C23" s="149"/>
      <c r="D23" s="150"/>
      <c r="E23" s="151"/>
      <c r="F23" s="152"/>
      <c r="G23" s="153">
        <f>CHOOSE(BA23+1,HSV+PSV,HSV+PSV+Mont,HSV+PSV+Dodavka+Mont,HSV,PSV,Mont,Dodavka,Mont+Dodavka,0)</f>
        <v>0</v>
      </c>
      <c r="H23" s="154"/>
      <c r="I23" s="155">
        <f>E23+F23*G23/100</f>
        <v>0</v>
      </c>
      <c r="BA23">
        <v>0</v>
      </c>
    </row>
    <row r="24" spans="1:53" ht="12.75">
      <c r="A24" s="148" t="s">
        <v>187</v>
      </c>
      <c r="B24" s="149"/>
      <c r="C24" s="149"/>
      <c r="D24" s="150"/>
      <c r="E24" s="151"/>
      <c r="F24" s="152"/>
      <c r="G24" s="153">
        <f>CHOOSE(BA24+1,HSV+PSV,HSV+PSV+Mont,HSV+PSV+Dodavka+Mont,HSV,PSV,Mont,Dodavka,Mont+Dodavka,0)</f>
        <v>0</v>
      </c>
      <c r="H24" s="154"/>
      <c r="I24" s="155">
        <f>E24+F24*G24/100</f>
        <v>0</v>
      </c>
      <c r="BA24">
        <v>1</v>
      </c>
    </row>
    <row r="25" spans="1:53" ht="12.75">
      <c r="A25" s="148" t="s">
        <v>188</v>
      </c>
      <c r="B25" s="149"/>
      <c r="C25" s="149"/>
      <c r="D25" s="150"/>
      <c r="E25" s="151"/>
      <c r="F25" s="152"/>
      <c r="G25" s="153">
        <f>CHOOSE(BA25+1,HSV+PSV,HSV+PSV+Mont,HSV+PSV+Dodavka+Mont,HSV,PSV,Mont,Dodavka,Mont+Dodavka,0)</f>
        <v>0</v>
      </c>
      <c r="H25" s="154"/>
      <c r="I25" s="155">
        <f>E25+F25*G25/100</f>
        <v>0</v>
      </c>
      <c r="BA25">
        <v>1</v>
      </c>
    </row>
    <row r="26" spans="1:53" ht="12.75">
      <c r="A26" s="148" t="s">
        <v>189</v>
      </c>
      <c r="B26" s="149"/>
      <c r="C26" s="149"/>
      <c r="D26" s="150"/>
      <c r="E26" s="151"/>
      <c r="F26" s="152"/>
      <c r="G26" s="153">
        <f>CHOOSE(BA26+1,HSV+PSV,HSV+PSV+Mont,HSV+PSV+Dodavka+Mont,HSV,PSV,Mont,Dodavka,Mont+Dodavka,0)</f>
        <v>0</v>
      </c>
      <c r="H26" s="154"/>
      <c r="I26" s="155">
        <f>E26+F26*G26/100</f>
        <v>0</v>
      </c>
      <c r="BA26">
        <v>2</v>
      </c>
    </row>
    <row r="27" spans="1:53" ht="12.75">
      <c r="A27" s="148" t="s">
        <v>190</v>
      </c>
      <c r="B27" s="149"/>
      <c r="C27" s="149"/>
      <c r="D27" s="150"/>
      <c r="E27" s="151"/>
      <c r="F27" s="152"/>
      <c r="G27" s="153">
        <f>CHOOSE(BA27+1,HSV+PSV,HSV+PSV+Mont,HSV+PSV+Dodavka+Mont,HSV,PSV,Mont,Dodavka,Mont+Dodavka,0)</f>
        <v>0</v>
      </c>
      <c r="H27" s="154"/>
      <c r="I27" s="155">
        <f>E27+F27*G27/100</f>
        <v>0</v>
      </c>
      <c r="BA27">
        <v>2</v>
      </c>
    </row>
    <row r="28" spans="1:9" ht="13.5" thickBot="1">
      <c r="A28" s="156"/>
      <c r="B28" s="157" t="s">
        <v>63</v>
      </c>
      <c r="C28" s="158"/>
      <c r="D28" s="159"/>
      <c r="E28" s="160"/>
      <c r="F28" s="161"/>
      <c r="G28" s="161"/>
      <c r="H28" s="162">
        <f>SUM(I20:I27)</f>
        <v>0</v>
      </c>
      <c r="I28" s="163"/>
    </row>
    <row r="30" spans="2:9" ht="12.75">
      <c r="B30" s="140"/>
      <c r="F30" s="164"/>
      <c r="G30" s="165"/>
      <c r="H30" s="165"/>
      <c r="I30" s="166"/>
    </row>
    <row r="31" spans="6:9" ht="12.75">
      <c r="F31" s="164"/>
      <c r="G31" s="165"/>
      <c r="H31" s="165"/>
      <c r="I31" s="166"/>
    </row>
    <row r="32" spans="6:9" ht="12.75">
      <c r="F32" s="164"/>
      <c r="G32" s="165"/>
      <c r="H32" s="165"/>
      <c r="I32" s="166"/>
    </row>
    <row r="33" spans="6:9" ht="12.75">
      <c r="F33" s="164"/>
      <c r="G33" s="165"/>
      <c r="H33" s="165"/>
      <c r="I33" s="166"/>
    </row>
    <row r="34" spans="6:9" ht="12.75">
      <c r="F34" s="164"/>
      <c r="G34" s="165"/>
      <c r="H34" s="165"/>
      <c r="I34" s="166"/>
    </row>
    <row r="35" spans="6:9" ht="12.75">
      <c r="F35" s="164"/>
      <c r="G35" s="165"/>
      <c r="H35" s="165"/>
      <c r="I35" s="166"/>
    </row>
    <row r="36" spans="6:9" ht="12.75">
      <c r="F36" s="164"/>
      <c r="G36" s="165"/>
      <c r="H36" s="165"/>
      <c r="I36" s="166"/>
    </row>
    <row r="37" spans="6:9" ht="12.75">
      <c r="F37" s="164"/>
      <c r="G37" s="165"/>
      <c r="H37" s="165"/>
      <c r="I37" s="166"/>
    </row>
    <row r="38" spans="6:9" ht="12.75">
      <c r="F38" s="164"/>
      <c r="G38" s="165"/>
      <c r="H38" s="165"/>
      <c r="I38" s="166"/>
    </row>
    <row r="39" spans="6:9" ht="12.75">
      <c r="F39" s="164"/>
      <c r="G39" s="165"/>
      <c r="H39" s="165"/>
      <c r="I39" s="166"/>
    </row>
    <row r="40" spans="6:9" ht="12.75">
      <c r="F40" s="164"/>
      <c r="G40" s="165"/>
      <c r="H40" s="165"/>
      <c r="I40" s="166"/>
    </row>
    <row r="41" spans="6:9" ht="12.75">
      <c r="F41" s="164"/>
      <c r="G41" s="165"/>
      <c r="H41" s="165"/>
      <c r="I41" s="166"/>
    </row>
    <row r="42" spans="6:9" ht="12.75">
      <c r="F42" s="164"/>
      <c r="G42" s="165"/>
      <c r="H42" s="165"/>
      <c r="I42" s="166"/>
    </row>
    <row r="43" spans="6:9" ht="12.75">
      <c r="F43" s="164"/>
      <c r="G43" s="165"/>
      <c r="H43" s="165"/>
      <c r="I43" s="166"/>
    </row>
    <row r="44" spans="6:9" ht="12.75">
      <c r="F44" s="164"/>
      <c r="G44" s="165"/>
      <c r="H44" s="165"/>
      <c r="I44" s="166"/>
    </row>
    <row r="45" spans="6:9" ht="12.75">
      <c r="F45" s="164"/>
      <c r="G45" s="165"/>
      <c r="H45" s="165"/>
      <c r="I45" s="166"/>
    </row>
    <row r="46" spans="6:9" ht="12.75">
      <c r="F46" s="164"/>
      <c r="G46" s="165"/>
      <c r="H46" s="165"/>
      <c r="I46" s="166"/>
    </row>
    <row r="47" spans="6:9" ht="12.75">
      <c r="F47" s="164"/>
      <c r="G47" s="165"/>
      <c r="H47" s="165"/>
      <c r="I47" s="166"/>
    </row>
    <row r="48" spans="6:9" ht="12.75">
      <c r="F48" s="164"/>
      <c r="G48" s="165"/>
      <c r="H48" s="165"/>
      <c r="I48" s="166"/>
    </row>
    <row r="49" spans="6:9" ht="12.75">
      <c r="F49" s="164"/>
      <c r="G49" s="165"/>
      <c r="H49" s="165"/>
      <c r="I49" s="166"/>
    </row>
    <row r="50" spans="6:9" ht="12.75">
      <c r="F50" s="164"/>
      <c r="G50" s="165"/>
      <c r="H50" s="165"/>
      <c r="I50" s="166"/>
    </row>
    <row r="51" spans="6:9" ht="12.75">
      <c r="F51" s="164"/>
      <c r="G51" s="165"/>
      <c r="H51" s="165"/>
      <c r="I51" s="166"/>
    </row>
    <row r="52" spans="6:9" ht="12.75">
      <c r="F52" s="164"/>
      <c r="G52" s="165"/>
      <c r="H52" s="165"/>
      <c r="I52" s="166"/>
    </row>
    <row r="53" spans="6:9" ht="12.75">
      <c r="F53" s="164"/>
      <c r="G53" s="165"/>
      <c r="H53" s="165"/>
      <c r="I53" s="166"/>
    </row>
    <row r="54" spans="6:9" ht="12.75">
      <c r="F54" s="164"/>
      <c r="G54" s="165"/>
      <c r="H54" s="165"/>
      <c r="I54" s="166"/>
    </row>
    <row r="55" spans="6:9" ht="12.75">
      <c r="F55" s="164"/>
      <c r="G55" s="165"/>
      <c r="H55" s="165"/>
      <c r="I55" s="166"/>
    </row>
    <row r="56" spans="6:9" ht="12.75">
      <c r="F56" s="164"/>
      <c r="G56" s="165"/>
      <c r="H56" s="165"/>
      <c r="I56" s="166"/>
    </row>
    <row r="57" spans="6:9" ht="12.75">
      <c r="F57" s="164"/>
      <c r="G57" s="165"/>
      <c r="H57" s="165"/>
      <c r="I57" s="166"/>
    </row>
    <row r="58" spans="6:9" ht="12.75">
      <c r="F58" s="164"/>
      <c r="G58" s="165"/>
      <c r="H58" s="165"/>
      <c r="I58" s="166"/>
    </row>
    <row r="59" spans="6:9" ht="12.75">
      <c r="F59" s="164"/>
      <c r="G59" s="165"/>
      <c r="H59" s="165"/>
      <c r="I59" s="166"/>
    </row>
    <row r="60" spans="6:9" ht="12.75">
      <c r="F60" s="164"/>
      <c r="G60" s="165"/>
      <c r="H60" s="165"/>
      <c r="I60" s="166"/>
    </row>
    <row r="61" spans="6:9" ht="12.75">
      <c r="F61" s="164"/>
      <c r="G61" s="165"/>
      <c r="H61" s="165"/>
      <c r="I61" s="166"/>
    </row>
    <row r="62" spans="6:9" ht="12.75">
      <c r="F62" s="164"/>
      <c r="G62" s="165"/>
      <c r="H62" s="165"/>
      <c r="I62" s="166"/>
    </row>
    <row r="63" spans="6:9" ht="12.75">
      <c r="F63" s="164"/>
      <c r="G63" s="165"/>
      <c r="H63" s="165"/>
      <c r="I63" s="166"/>
    </row>
    <row r="64" spans="6:9" ht="12.75">
      <c r="F64" s="164"/>
      <c r="G64" s="165"/>
      <c r="H64" s="165"/>
      <c r="I64" s="166"/>
    </row>
    <row r="65" spans="6:9" ht="12.75">
      <c r="F65" s="164"/>
      <c r="G65" s="165"/>
      <c r="H65" s="165"/>
      <c r="I65" s="166"/>
    </row>
    <row r="66" spans="6:9" ht="12.75">
      <c r="F66" s="164"/>
      <c r="G66" s="165"/>
      <c r="H66" s="165"/>
      <c r="I66" s="166"/>
    </row>
    <row r="67" spans="6:9" ht="12.75">
      <c r="F67" s="164"/>
      <c r="G67" s="165"/>
      <c r="H67" s="165"/>
      <c r="I67" s="166"/>
    </row>
    <row r="68" spans="6:9" ht="12.75">
      <c r="F68" s="164"/>
      <c r="G68" s="165"/>
      <c r="H68" s="165"/>
      <c r="I68" s="166"/>
    </row>
    <row r="69" spans="6:9" ht="12.75">
      <c r="F69" s="164"/>
      <c r="G69" s="165"/>
      <c r="H69" s="165"/>
      <c r="I69" s="166"/>
    </row>
    <row r="70" spans="6:9" ht="12.75">
      <c r="F70" s="164"/>
      <c r="G70" s="165"/>
      <c r="H70" s="165"/>
      <c r="I70" s="166"/>
    </row>
    <row r="71" spans="6:9" ht="12.75">
      <c r="F71" s="164"/>
      <c r="G71" s="165"/>
      <c r="H71" s="165"/>
      <c r="I71" s="166"/>
    </row>
    <row r="72" spans="6:9" ht="12.75">
      <c r="F72" s="164"/>
      <c r="G72" s="165"/>
      <c r="H72" s="165"/>
      <c r="I72" s="166"/>
    </row>
    <row r="73" spans="6:9" ht="12.75">
      <c r="F73" s="164"/>
      <c r="G73" s="165"/>
      <c r="H73" s="165"/>
      <c r="I73" s="166"/>
    </row>
    <row r="74" spans="6:9" ht="12.75">
      <c r="F74" s="164"/>
      <c r="G74" s="165"/>
      <c r="H74" s="165"/>
      <c r="I74" s="166"/>
    </row>
    <row r="75" spans="6:9" ht="12.75">
      <c r="F75" s="164"/>
      <c r="G75" s="165"/>
      <c r="H75" s="165"/>
      <c r="I75" s="166"/>
    </row>
    <row r="76" spans="6:9" ht="12.75">
      <c r="F76" s="164"/>
      <c r="G76" s="165"/>
      <c r="H76" s="165"/>
      <c r="I76" s="166"/>
    </row>
    <row r="77" spans="6:9" ht="12.75">
      <c r="F77" s="164"/>
      <c r="G77" s="165"/>
      <c r="H77" s="165"/>
      <c r="I77" s="166"/>
    </row>
    <row r="78" spans="6:9" ht="12.75">
      <c r="F78" s="164"/>
      <c r="G78" s="165"/>
      <c r="H78" s="165"/>
      <c r="I78" s="166"/>
    </row>
    <row r="79" spans="6:9" ht="12.75">
      <c r="F79" s="164"/>
      <c r="G79" s="165"/>
      <c r="H79" s="165"/>
      <c r="I79" s="166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5"/>
  <sheetViews>
    <sheetView showGridLines="0" showZeros="0" workbookViewId="0" topLeftCell="A1">
      <selection activeCell="A72" sqref="A72:IV74"/>
    </sheetView>
  </sheetViews>
  <sheetFormatPr defaultColWidth="9.00390625" defaultRowHeight="12.75"/>
  <cols>
    <col min="1" max="1" width="4.375" style="168" customWidth="1"/>
    <col min="2" max="2" width="11.625" style="168" customWidth="1"/>
    <col min="3" max="3" width="40.375" style="168" customWidth="1"/>
    <col min="4" max="4" width="5.625" style="168" customWidth="1"/>
    <col min="5" max="5" width="8.625" style="181" customWidth="1"/>
    <col min="6" max="6" width="9.875" style="168" customWidth="1"/>
    <col min="7" max="7" width="13.875" style="168" customWidth="1"/>
    <col min="8" max="11" width="9.125" style="168" customWidth="1"/>
    <col min="12" max="12" width="75.375" style="168" customWidth="1"/>
    <col min="13" max="13" width="45.25390625" style="168" customWidth="1"/>
    <col min="14" max="16384" width="9.125" style="168" customWidth="1"/>
  </cols>
  <sheetData>
    <row r="1" spans="1:7" ht="15.75">
      <c r="A1" s="167" t="s">
        <v>77</v>
      </c>
      <c r="B1" s="167"/>
      <c r="C1" s="167"/>
      <c r="D1" s="167"/>
      <c r="E1" s="167"/>
      <c r="F1" s="167"/>
      <c r="G1" s="167"/>
    </row>
    <row r="2" spans="2:7" ht="14.25" customHeight="1" thickBot="1">
      <c r="B2" s="169"/>
      <c r="C2" s="170"/>
      <c r="D2" s="170"/>
      <c r="E2" s="171"/>
      <c r="F2" s="170"/>
      <c r="G2" s="170"/>
    </row>
    <row r="3" spans="1:7" ht="13.5" thickTop="1">
      <c r="A3" s="107" t="s">
        <v>48</v>
      </c>
      <c r="B3" s="108"/>
      <c r="C3" s="109" t="str">
        <f>CONCATENATE(cislostavby," ",nazevstavby)</f>
        <v>JI17-01-02 Zřízení bezpečnostních prvků Český Krumlov</v>
      </c>
      <c r="D3" s="110"/>
      <c r="E3" s="172" t="s">
        <v>64</v>
      </c>
      <c r="F3" s="173">
        <f>Rekapitulace!H1</f>
        <v>1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SO01 ZÁBRADLÍ PIVOVARSKÁ ULICE</v>
      </c>
      <c r="D4" s="118"/>
      <c r="E4" s="176" t="str">
        <f>Rekapitulace!G2</f>
        <v>stavební část</v>
      </c>
      <c r="F4" s="177"/>
      <c r="G4" s="178"/>
    </row>
    <row r="5" spans="1:7" ht="13.5" thickTop="1">
      <c r="A5" s="179"/>
      <c r="B5" s="180"/>
      <c r="C5" s="180"/>
      <c r="G5" s="182"/>
    </row>
    <row r="6" spans="1:7" ht="12.7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5" ht="12.75">
      <c r="A7" s="187" t="s">
        <v>72</v>
      </c>
      <c r="B7" s="188" t="s">
        <v>73</v>
      </c>
      <c r="C7" s="189" t="s">
        <v>74</v>
      </c>
      <c r="D7" s="190"/>
      <c r="E7" s="191"/>
      <c r="F7" s="191"/>
      <c r="G7" s="192"/>
      <c r="H7" s="193"/>
      <c r="I7" s="193"/>
      <c r="O7" s="194">
        <v>1</v>
      </c>
    </row>
    <row r="8" spans="1:104" ht="12.75">
      <c r="A8" s="195">
        <v>1</v>
      </c>
      <c r="B8" s="196" t="s">
        <v>83</v>
      </c>
      <c r="C8" s="197" t="s">
        <v>84</v>
      </c>
      <c r="D8" s="198" t="s">
        <v>85</v>
      </c>
      <c r="E8" s="199">
        <v>76.8</v>
      </c>
      <c r="F8" s="199">
        <v>0</v>
      </c>
      <c r="G8" s="200">
        <f>E8*F8</f>
        <v>0</v>
      </c>
      <c r="O8" s="194">
        <v>2</v>
      </c>
      <c r="AA8" s="168">
        <v>1</v>
      </c>
      <c r="AB8" s="168">
        <v>1</v>
      </c>
      <c r="AC8" s="168">
        <v>1</v>
      </c>
      <c r="AZ8" s="168">
        <v>1</v>
      </c>
      <c r="BA8" s="168">
        <f>IF(AZ8=1,G8,0)</f>
        <v>0</v>
      </c>
      <c r="BB8" s="168">
        <f>IF(AZ8=2,G8,0)</f>
        <v>0</v>
      </c>
      <c r="BC8" s="168">
        <f>IF(AZ8=3,G8,0)</f>
        <v>0</v>
      </c>
      <c r="BD8" s="168">
        <f>IF(AZ8=4,G8,0)</f>
        <v>0</v>
      </c>
      <c r="BE8" s="168">
        <f>IF(AZ8=5,G8,0)</f>
        <v>0</v>
      </c>
      <c r="CA8" s="201">
        <v>1</v>
      </c>
      <c r="CB8" s="201">
        <v>1</v>
      </c>
      <c r="CZ8" s="168">
        <v>0</v>
      </c>
    </row>
    <row r="9" spans="1:15" ht="12.75">
      <c r="A9" s="202"/>
      <c r="B9" s="208"/>
      <c r="C9" s="209" t="s">
        <v>86</v>
      </c>
      <c r="D9" s="210"/>
      <c r="E9" s="211">
        <v>76.8</v>
      </c>
      <c r="F9" s="212"/>
      <c r="G9" s="213"/>
      <c r="M9" s="207" t="s">
        <v>86</v>
      </c>
      <c r="O9" s="194"/>
    </row>
    <row r="10" spans="1:104" ht="12.75">
      <c r="A10" s="195">
        <v>2</v>
      </c>
      <c r="B10" s="196" t="s">
        <v>87</v>
      </c>
      <c r="C10" s="197" t="s">
        <v>88</v>
      </c>
      <c r="D10" s="198" t="s">
        <v>89</v>
      </c>
      <c r="E10" s="199">
        <v>128</v>
      </c>
      <c r="F10" s="199">
        <v>0</v>
      </c>
      <c r="G10" s="200">
        <f>E10*F10</f>
        <v>0</v>
      </c>
      <c r="O10" s="194">
        <v>2</v>
      </c>
      <c r="AA10" s="168">
        <v>1</v>
      </c>
      <c r="AB10" s="168">
        <v>0</v>
      </c>
      <c r="AC10" s="168">
        <v>0</v>
      </c>
      <c r="AZ10" s="168">
        <v>1</v>
      </c>
      <c r="BA10" s="168">
        <f>IF(AZ10=1,G10,0)</f>
        <v>0</v>
      </c>
      <c r="BB10" s="168">
        <f>IF(AZ10=2,G10,0)</f>
        <v>0</v>
      </c>
      <c r="BC10" s="168">
        <f>IF(AZ10=3,G10,0)</f>
        <v>0</v>
      </c>
      <c r="BD10" s="168">
        <f>IF(AZ10=4,G10,0)</f>
        <v>0</v>
      </c>
      <c r="BE10" s="168">
        <f>IF(AZ10=5,G10,0)</f>
        <v>0</v>
      </c>
      <c r="CA10" s="201">
        <v>1</v>
      </c>
      <c r="CB10" s="201">
        <v>0</v>
      </c>
      <c r="CZ10" s="168">
        <v>0</v>
      </c>
    </row>
    <row r="11" spans="1:15" ht="12.75">
      <c r="A11" s="202"/>
      <c r="B11" s="203"/>
      <c r="C11" s="204" t="s">
        <v>90</v>
      </c>
      <c r="D11" s="205"/>
      <c r="E11" s="205"/>
      <c r="F11" s="205"/>
      <c r="G11" s="206"/>
      <c r="L11" s="207" t="s">
        <v>90</v>
      </c>
      <c r="O11" s="194">
        <v>3</v>
      </c>
    </row>
    <row r="12" spans="1:15" ht="12.75">
      <c r="A12" s="202"/>
      <c r="B12" s="208"/>
      <c r="C12" s="209" t="s">
        <v>91</v>
      </c>
      <c r="D12" s="210"/>
      <c r="E12" s="211">
        <v>113</v>
      </c>
      <c r="F12" s="212"/>
      <c r="G12" s="213"/>
      <c r="M12" s="207" t="s">
        <v>91</v>
      </c>
      <c r="O12" s="194"/>
    </row>
    <row r="13" spans="1:15" ht="12.75">
      <c r="A13" s="202"/>
      <c r="B13" s="208"/>
      <c r="C13" s="209" t="s">
        <v>92</v>
      </c>
      <c r="D13" s="210"/>
      <c r="E13" s="211">
        <v>15</v>
      </c>
      <c r="F13" s="212"/>
      <c r="G13" s="213"/>
      <c r="M13" s="207" t="s">
        <v>92</v>
      </c>
      <c r="O13" s="194"/>
    </row>
    <row r="14" spans="1:104" ht="12.75">
      <c r="A14" s="195">
        <v>3</v>
      </c>
      <c r="B14" s="196" t="s">
        <v>93</v>
      </c>
      <c r="C14" s="197" t="s">
        <v>94</v>
      </c>
      <c r="D14" s="198" t="s">
        <v>95</v>
      </c>
      <c r="E14" s="199">
        <v>2.0625</v>
      </c>
      <c r="F14" s="199">
        <v>0</v>
      </c>
      <c r="G14" s="200">
        <f>E14*F14</f>
        <v>0</v>
      </c>
      <c r="O14" s="194">
        <v>2</v>
      </c>
      <c r="AA14" s="168">
        <v>1</v>
      </c>
      <c r="AB14" s="168">
        <v>1</v>
      </c>
      <c r="AC14" s="168">
        <v>1</v>
      </c>
      <c r="AZ14" s="168">
        <v>1</v>
      </c>
      <c r="BA14" s="168">
        <f>IF(AZ14=1,G14,0)</f>
        <v>0</v>
      </c>
      <c r="BB14" s="168">
        <f>IF(AZ14=2,G14,0)</f>
        <v>0</v>
      </c>
      <c r="BC14" s="168">
        <f>IF(AZ14=3,G14,0)</f>
        <v>0</v>
      </c>
      <c r="BD14" s="168">
        <f>IF(AZ14=4,G14,0)</f>
        <v>0</v>
      </c>
      <c r="BE14" s="168">
        <f>IF(AZ14=5,G14,0)</f>
        <v>0</v>
      </c>
      <c r="CA14" s="201">
        <v>1</v>
      </c>
      <c r="CB14" s="201">
        <v>1</v>
      </c>
      <c r="CZ14" s="168">
        <v>0</v>
      </c>
    </row>
    <row r="15" spans="1:15" ht="12.75">
      <c r="A15" s="202"/>
      <c r="B15" s="208"/>
      <c r="C15" s="209" t="s">
        <v>96</v>
      </c>
      <c r="D15" s="210"/>
      <c r="E15" s="211">
        <v>2.0625</v>
      </c>
      <c r="F15" s="212"/>
      <c r="G15" s="213"/>
      <c r="M15" s="207" t="s">
        <v>96</v>
      </c>
      <c r="O15" s="194"/>
    </row>
    <row r="16" spans="1:104" ht="12.75">
      <c r="A16" s="195">
        <v>4</v>
      </c>
      <c r="B16" s="196" t="s">
        <v>97</v>
      </c>
      <c r="C16" s="197" t="s">
        <v>98</v>
      </c>
      <c r="D16" s="198" t="s">
        <v>95</v>
      </c>
      <c r="E16" s="199">
        <v>0.4125</v>
      </c>
      <c r="F16" s="199">
        <v>0</v>
      </c>
      <c r="G16" s="200">
        <f>E16*F16</f>
        <v>0</v>
      </c>
      <c r="O16" s="194">
        <v>2</v>
      </c>
      <c r="AA16" s="168">
        <v>1</v>
      </c>
      <c r="AB16" s="168">
        <v>1</v>
      </c>
      <c r="AC16" s="168">
        <v>1</v>
      </c>
      <c r="AZ16" s="168">
        <v>1</v>
      </c>
      <c r="BA16" s="168">
        <f>IF(AZ16=1,G16,0)</f>
        <v>0</v>
      </c>
      <c r="BB16" s="168">
        <f>IF(AZ16=2,G16,0)</f>
        <v>0</v>
      </c>
      <c r="BC16" s="168">
        <f>IF(AZ16=3,G16,0)</f>
        <v>0</v>
      </c>
      <c r="BD16" s="168">
        <f>IF(AZ16=4,G16,0)</f>
        <v>0</v>
      </c>
      <c r="BE16" s="168">
        <f>IF(AZ16=5,G16,0)</f>
        <v>0</v>
      </c>
      <c r="CA16" s="201">
        <v>1</v>
      </c>
      <c r="CB16" s="201">
        <v>1</v>
      </c>
      <c r="CZ16" s="168">
        <v>0</v>
      </c>
    </row>
    <row r="17" spans="1:15" ht="12.75">
      <c r="A17" s="202"/>
      <c r="B17" s="208"/>
      <c r="C17" s="209" t="s">
        <v>99</v>
      </c>
      <c r="D17" s="210"/>
      <c r="E17" s="211">
        <v>0.4125</v>
      </c>
      <c r="F17" s="212"/>
      <c r="G17" s="213"/>
      <c r="M17" s="207" t="s">
        <v>99</v>
      </c>
      <c r="O17" s="194"/>
    </row>
    <row r="18" spans="1:104" ht="12.75">
      <c r="A18" s="195">
        <v>5</v>
      </c>
      <c r="B18" s="196" t="s">
        <v>100</v>
      </c>
      <c r="C18" s="197" t="s">
        <v>101</v>
      </c>
      <c r="D18" s="198" t="s">
        <v>102</v>
      </c>
      <c r="E18" s="199">
        <v>0.66</v>
      </c>
      <c r="F18" s="199">
        <v>0</v>
      </c>
      <c r="G18" s="200">
        <f>E18*F18</f>
        <v>0</v>
      </c>
      <c r="O18" s="194">
        <v>2</v>
      </c>
      <c r="AA18" s="168">
        <v>3</v>
      </c>
      <c r="AB18" s="168">
        <v>1</v>
      </c>
      <c r="AC18" s="168" t="s">
        <v>100</v>
      </c>
      <c r="AZ18" s="168">
        <v>1</v>
      </c>
      <c r="BA18" s="168">
        <f>IF(AZ18=1,G18,0)</f>
        <v>0</v>
      </c>
      <c r="BB18" s="168">
        <f>IF(AZ18=2,G18,0)</f>
        <v>0</v>
      </c>
      <c r="BC18" s="168">
        <f>IF(AZ18=3,G18,0)</f>
        <v>0</v>
      </c>
      <c r="BD18" s="168">
        <f>IF(AZ18=4,G18,0)</f>
        <v>0</v>
      </c>
      <c r="BE18" s="168">
        <f>IF(AZ18=5,G18,0)</f>
        <v>0</v>
      </c>
      <c r="CA18" s="201">
        <v>3</v>
      </c>
      <c r="CB18" s="201">
        <v>1</v>
      </c>
      <c r="CZ18" s="168">
        <v>1</v>
      </c>
    </row>
    <row r="19" spans="1:15" ht="12.75">
      <c r="A19" s="202"/>
      <c r="B19" s="208"/>
      <c r="C19" s="209" t="s">
        <v>103</v>
      </c>
      <c r="D19" s="210"/>
      <c r="E19" s="211">
        <v>0.66</v>
      </c>
      <c r="F19" s="212"/>
      <c r="G19" s="213"/>
      <c r="M19" s="207" t="s">
        <v>103</v>
      </c>
      <c r="O19" s="194"/>
    </row>
    <row r="20" spans="1:104" ht="12.75">
      <c r="A20" s="195">
        <v>6</v>
      </c>
      <c r="B20" s="196" t="s">
        <v>104</v>
      </c>
      <c r="C20" s="197" t="s">
        <v>105</v>
      </c>
      <c r="D20" s="198" t="s">
        <v>85</v>
      </c>
      <c r="E20" s="199">
        <v>4.125</v>
      </c>
      <c r="F20" s="199">
        <v>0</v>
      </c>
      <c r="G20" s="200">
        <f>E20*F20</f>
        <v>0</v>
      </c>
      <c r="O20" s="194">
        <v>2</v>
      </c>
      <c r="AA20" s="168">
        <v>1</v>
      </c>
      <c r="AB20" s="168">
        <v>1</v>
      </c>
      <c r="AC20" s="168">
        <v>1</v>
      </c>
      <c r="AZ20" s="168">
        <v>1</v>
      </c>
      <c r="BA20" s="168">
        <f>IF(AZ20=1,G20,0)</f>
        <v>0</v>
      </c>
      <c r="BB20" s="168">
        <f>IF(AZ20=2,G20,0)</f>
        <v>0</v>
      </c>
      <c r="BC20" s="168">
        <f>IF(AZ20=3,G20,0)</f>
        <v>0</v>
      </c>
      <c r="BD20" s="168">
        <f>IF(AZ20=4,G20,0)</f>
        <v>0</v>
      </c>
      <c r="BE20" s="168">
        <f>IF(AZ20=5,G20,0)</f>
        <v>0</v>
      </c>
      <c r="CA20" s="201">
        <v>1</v>
      </c>
      <c r="CB20" s="201">
        <v>1</v>
      </c>
      <c r="CZ20" s="168">
        <v>0</v>
      </c>
    </row>
    <row r="21" spans="1:15" ht="12.75">
      <c r="A21" s="202"/>
      <c r="B21" s="208"/>
      <c r="C21" s="209" t="s">
        <v>106</v>
      </c>
      <c r="D21" s="210"/>
      <c r="E21" s="211">
        <v>4.125</v>
      </c>
      <c r="F21" s="212"/>
      <c r="G21" s="213"/>
      <c r="M21" s="207" t="s">
        <v>106</v>
      </c>
      <c r="O21" s="194"/>
    </row>
    <row r="22" spans="1:104" ht="12.75">
      <c r="A22" s="195">
        <v>7</v>
      </c>
      <c r="B22" s="196" t="s">
        <v>107</v>
      </c>
      <c r="C22" s="197" t="s">
        <v>108</v>
      </c>
      <c r="D22" s="198" t="s">
        <v>109</v>
      </c>
      <c r="E22" s="199">
        <v>0.1237</v>
      </c>
      <c r="F22" s="199">
        <v>0</v>
      </c>
      <c r="G22" s="200">
        <f>E22*F22</f>
        <v>0</v>
      </c>
      <c r="O22" s="194">
        <v>2</v>
      </c>
      <c r="AA22" s="168">
        <v>3</v>
      </c>
      <c r="AB22" s="168">
        <v>1</v>
      </c>
      <c r="AC22" s="168">
        <v>572400</v>
      </c>
      <c r="AZ22" s="168">
        <v>1</v>
      </c>
      <c r="BA22" s="168">
        <f>IF(AZ22=1,G22,0)</f>
        <v>0</v>
      </c>
      <c r="BB22" s="168">
        <f>IF(AZ22=2,G22,0)</f>
        <v>0</v>
      </c>
      <c r="BC22" s="168">
        <f>IF(AZ22=3,G22,0)</f>
        <v>0</v>
      </c>
      <c r="BD22" s="168">
        <f>IF(AZ22=4,G22,0)</f>
        <v>0</v>
      </c>
      <c r="BE22" s="168">
        <f>IF(AZ22=5,G22,0)</f>
        <v>0</v>
      </c>
      <c r="CA22" s="201">
        <v>3</v>
      </c>
      <c r="CB22" s="201">
        <v>1</v>
      </c>
      <c r="CZ22" s="168">
        <v>0.000999999999999446</v>
      </c>
    </row>
    <row r="23" spans="1:15" ht="12.75">
      <c r="A23" s="202"/>
      <c r="B23" s="203"/>
      <c r="C23" s="204" t="s">
        <v>110</v>
      </c>
      <c r="D23" s="205"/>
      <c r="E23" s="205"/>
      <c r="F23" s="205"/>
      <c r="G23" s="206"/>
      <c r="L23" s="207" t="s">
        <v>110</v>
      </c>
      <c r="O23" s="194">
        <v>3</v>
      </c>
    </row>
    <row r="24" spans="1:15" ht="12.75">
      <c r="A24" s="202"/>
      <c r="B24" s="208"/>
      <c r="C24" s="209" t="s">
        <v>111</v>
      </c>
      <c r="D24" s="210"/>
      <c r="E24" s="211">
        <v>0.1237</v>
      </c>
      <c r="F24" s="212"/>
      <c r="G24" s="213"/>
      <c r="M24" s="207" t="s">
        <v>111</v>
      </c>
      <c r="O24" s="194"/>
    </row>
    <row r="25" spans="1:104" ht="12.75">
      <c r="A25" s="195">
        <v>8</v>
      </c>
      <c r="B25" s="196" t="s">
        <v>112</v>
      </c>
      <c r="C25" s="197" t="s">
        <v>113</v>
      </c>
      <c r="D25" s="198" t="s">
        <v>95</v>
      </c>
      <c r="E25" s="199">
        <v>2.0625</v>
      </c>
      <c r="F25" s="199">
        <v>0</v>
      </c>
      <c r="G25" s="200">
        <f>E25*F25</f>
        <v>0</v>
      </c>
      <c r="O25" s="194">
        <v>2</v>
      </c>
      <c r="AA25" s="168">
        <v>1</v>
      </c>
      <c r="AB25" s="168">
        <v>1</v>
      </c>
      <c r="AC25" s="168">
        <v>1</v>
      </c>
      <c r="AZ25" s="168">
        <v>1</v>
      </c>
      <c r="BA25" s="168">
        <f>IF(AZ25=1,G25,0)</f>
        <v>0</v>
      </c>
      <c r="BB25" s="168">
        <f>IF(AZ25=2,G25,0)</f>
        <v>0</v>
      </c>
      <c r="BC25" s="168">
        <f>IF(AZ25=3,G25,0)</f>
        <v>0</v>
      </c>
      <c r="BD25" s="168">
        <f>IF(AZ25=4,G25,0)</f>
        <v>0</v>
      </c>
      <c r="BE25" s="168">
        <f>IF(AZ25=5,G25,0)</f>
        <v>0</v>
      </c>
      <c r="CA25" s="201">
        <v>1</v>
      </c>
      <c r="CB25" s="201">
        <v>1</v>
      </c>
      <c r="CZ25" s="168">
        <v>0</v>
      </c>
    </row>
    <row r="26" spans="1:15" ht="12.75">
      <c r="A26" s="202"/>
      <c r="B26" s="208"/>
      <c r="C26" s="209" t="s">
        <v>114</v>
      </c>
      <c r="D26" s="210"/>
      <c r="E26" s="211">
        <v>2.0625</v>
      </c>
      <c r="F26" s="212"/>
      <c r="G26" s="213"/>
      <c r="M26" s="207" t="s">
        <v>114</v>
      </c>
      <c r="O26" s="194"/>
    </row>
    <row r="27" spans="1:104" ht="12.75">
      <c r="A27" s="195">
        <v>9</v>
      </c>
      <c r="B27" s="196" t="s">
        <v>115</v>
      </c>
      <c r="C27" s="197" t="s">
        <v>116</v>
      </c>
      <c r="D27" s="198" t="s">
        <v>95</v>
      </c>
      <c r="E27" s="199">
        <v>2.0625</v>
      </c>
      <c r="F27" s="199">
        <v>0</v>
      </c>
      <c r="G27" s="200">
        <f>E27*F27</f>
        <v>0</v>
      </c>
      <c r="O27" s="194">
        <v>2</v>
      </c>
      <c r="AA27" s="168">
        <v>1</v>
      </c>
      <c r="AB27" s="168">
        <v>1</v>
      </c>
      <c r="AC27" s="168">
        <v>1</v>
      </c>
      <c r="AZ27" s="168">
        <v>1</v>
      </c>
      <c r="BA27" s="168">
        <f>IF(AZ27=1,G27,0)</f>
        <v>0</v>
      </c>
      <c r="BB27" s="168">
        <f>IF(AZ27=2,G27,0)</f>
        <v>0</v>
      </c>
      <c r="BC27" s="168">
        <f>IF(AZ27=3,G27,0)</f>
        <v>0</v>
      </c>
      <c r="BD27" s="168">
        <f>IF(AZ27=4,G27,0)</f>
        <v>0</v>
      </c>
      <c r="BE27" s="168">
        <f>IF(AZ27=5,G27,0)</f>
        <v>0</v>
      </c>
      <c r="CA27" s="201">
        <v>1</v>
      </c>
      <c r="CB27" s="201">
        <v>1</v>
      </c>
      <c r="CZ27" s="168">
        <v>0</v>
      </c>
    </row>
    <row r="28" spans="1:104" ht="12.75">
      <c r="A28" s="195">
        <v>10</v>
      </c>
      <c r="B28" s="196" t="s">
        <v>117</v>
      </c>
      <c r="C28" s="197" t="s">
        <v>118</v>
      </c>
      <c r="D28" s="198" t="s">
        <v>95</v>
      </c>
      <c r="E28" s="199">
        <v>2.0625</v>
      </c>
      <c r="F28" s="199">
        <v>0</v>
      </c>
      <c r="G28" s="200">
        <f>E28*F28</f>
        <v>0</v>
      </c>
      <c r="O28" s="194">
        <v>2</v>
      </c>
      <c r="AA28" s="168">
        <v>1</v>
      </c>
      <c r="AB28" s="168">
        <v>1</v>
      </c>
      <c r="AC28" s="168">
        <v>1</v>
      </c>
      <c r="AZ28" s="168">
        <v>1</v>
      </c>
      <c r="BA28" s="168">
        <f>IF(AZ28=1,G28,0)</f>
        <v>0</v>
      </c>
      <c r="BB28" s="168">
        <f>IF(AZ28=2,G28,0)</f>
        <v>0</v>
      </c>
      <c r="BC28" s="168">
        <f>IF(AZ28=3,G28,0)</f>
        <v>0</v>
      </c>
      <c r="BD28" s="168">
        <f>IF(AZ28=4,G28,0)</f>
        <v>0</v>
      </c>
      <c r="BE28" s="168">
        <f>IF(AZ28=5,G28,0)</f>
        <v>0</v>
      </c>
      <c r="CA28" s="201">
        <v>1</v>
      </c>
      <c r="CB28" s="201">
        <v>1</v>
      </c>
      <c r="CZ28" s="168">
        <v>0</v>
      </c>
    </row>
    <row r="29" spans="1:57" ht="12.75">
      <c r="A29" s="214"/>
      <c r="B29" s="215" t="s">
        <v>75</v>
      </c>
      <c r="C29" s="216" t="str">
        <f>CONCATENATE(B7," ",C7)</f>
        <v>1 Zemní práce</v>
      </c>
      <c r="D29" s="217"/>
      <c r="E29" s="218"/>
      <c r="F29" s="219"/>
      <c r="G29" s="220">
        <f>SUM(G7:G28)</f>
        <v>0</v>
      </c>
      <c r="O29" s="194">
        <v>4</v>
      </c>
      <c r="BA29" s="221">
        <f>SUM(BA7:BA28)</f>
        <v>0</v>
      </c>
      <c r="BB29" s="221">
        <f>SUM(BB7:BB28)</f>
        <v>0</v>
      </c>
      <c r="BC29" s="221">
        <f>SUM(BC7:BC28)</f>
        <v>0</v>
      </c>
      <c r="BD29" s="221">
        <f>SUM(BD7:BD28)</f>
        <v>0</v>
      </c>
      <c r="BE29" s="221">
        <f>SUM(BE7:BE28)</f>
        <v>0</v>
      </c>
    </row>
    <row r="30" spans="1:15" ht="12.75">
      <c r="A30" s="187" t="s">
        <v>72</v>
      </c>
      <c r="B30" s="188" t="s">
        <v>119</v>
      </c>
      <c r="C30" s="189" t="s">
        <v>120</v>
      </c>
      <c r="D30" s="190"/>
      <c r="E30" s="191"/>
      <c r="F30" s="191"/>
      <c r="G30" s="192"/>
      <c r="H30" s="193"/>
      <c r="I30" s="193"/>
      <c r="O30" s="194">
        <v>1</v>
      </c>
    </row>
    <row r="31" spans="1:104" ht="12.75">
      <c r="A31" s="195">
        <v>11</v>
      </c>
      <c r="B31" s="196" t="s">
        <v>121</v>
      </c>
      <c r="C31" s="197" t="s">
        <v>122</v>
      </c>
      <c r="D31" s="198" t="s">
        <v>95</v>
      </c>
      <c r="E31" s="199">
        <v>1.65</v>
      </c>
      <c r="F31" s="199">
        <v>0</v>
      </c>
      <c r="G31" s="200">
        <f>E31*F31</f>
        <v>0</v>
      </c>
      <c r="O31" s="194">
        <v>2</v>
      </c>
      <c r="AA31" s="168">
        <v>1</v>
      </c>
      <c r="AB31" s="168">
        <v>1</v>
      </c>
      <c r="AC31" s="168">
        <v>1</v>
      </c>
      <c r="AZ31" s="168">
        <v>1</v>
      </c>
      <c r="BA31" s="168">
        <f>IF(AZ31=1,G31,0)</f>
        <v>0</v>
      </c>
      <c r="BB31" s="168">
        <f>IF(AZ31=2,G31,0)</f>
        <v>0</v>
      </c>
      <c r="BC31" s="168">
        <f>IF(AZ31=3,G31,0)</f>
        <v>0</v>
      </c>
      <c r="BD31" s="168">
        <f>IF(AZ31=4,G31,0)</f>
        <v>0</v>
      </c>
      <c r="BE31" s="168">
        <f>IF(AZ31=5,G31,0)</f>
        <v>0</v>
      </c>
      <c r="CA31" s="201">
        <v>1</v>
      </c>
      <c r="CB31" s="201">
        <v>1</v>
      </c>
      <c r="CZ31" s="168">
        <v>2.41692999999941</v>
      </c>
    </row>
    <row r="32" spans="1:15" ht="12.75">
      <c r="A32" s="202"/>
      <c r="B32" s="208"/>
      <c r="C32" s="209" t="s">
        <v>123</v>
      </c>
      <c r="D32" s="210"/>
      <c r="E32" s="211">
        <v>1.65</v>
      </c>
      <c r="F32" s="212"/>
      <c r="G32" s="213"/>
      <c r="M32" s="207" t="s">
        <v>123</v>
      </c>
      <c r="O32" s="194"/>
    </row>
    <row r="33" spans="1:57" ht="12.75">
      <c r="A33" s="214"/>
      <c r="B33" s="215" t="s">
        <v>75</v>
      </c>
      <c r="C33" s="216" t="str">
        <f>CONCATENATE(B30," ",C30)</f>
        <v>2 Základy a zvláštní zakládání</v>
      </c>
      <c r="D33" s="217"/>
      <c r="E33" s="218"/>
      <c r="F33" s="219"/>
      <c r="G33" s="220">
        <f>SUM(G30:G32)</f>
        <v>0</v>
      </c>
      <c r="O33" s="194">
        <v>4</v>
      </c>
      <c r="BA33" s="221">
        <f>SUM(BA30:BA32)</f>
        <v>0</v>
      </c>
      <c r="BB33" s="221">
        <f>SUM(BB30:BB32)</f>
        <v>0</v>
      </c>
      <c r="BC33" s="221">
        <f>SUM(BC30:BC32)</f>
        <v>0</v>
      </c>
      <c r="BD33" s="221">
        <f>SUM(BD30:BD32)</f>
        <v>0</v>
      </c>
      <c r="BE33" s="221">
        <f>SUM(BE30:BE32)</f>
        <v>0</v>
      </c>
    </row>
    <row r="34" spans="1:15" ht="12.75">
      <c r="A34" s="187" t="s">
        <v>72</v>
      </c>
      <c r="B34" s="188" t="s">
        <v>124</v>
      </c>
      <c r="C34" s="189" t="s">
        <v>125</v>
      </c>
      <c r="D34" s="190"/>
      <c r="E34" s="191"/>
      <c r="F34" s="191"/>
      <c r="G34" s="192"/>
      <c r="H34" s="193"/>
      <c r="I34" s="193"/>
      <c r="O34" s="194">
        <v>1</v>
      </c>
    </row>
    <row r="35" spans="1:104" ht="12.75">
      <c r="A35" s="195">
        <v>12</v>
      </c>
      <c r="B35" s="196" t="s">
        <v>126</v>
      </c>
      <c r="C35" s="197" t="s">
        <v>127</v>
      </c>
      <c r="D35" s="198" t="s">
        <v>85</v>
      </c>
      <c r="E35" s="199">
        <v>76.8</v>
      </c>
      <c r="F35" s="199">
        <v>0</v>
      </c>
      <c r="G35" s="200">
        <f>E35*F35</f>
        <v>0</v>
      </c>
      <c r="O35" s="194">
        <v>2</v>
      </c>
      <c r="AA35" s="168">
        <v>1</v>
      </c>
      <c r="AB35" s="168">
        <v>1</v>
      </c>
      <c r="AC35" s="168">
        <v>1</v>
      </c>
      <c r="AZ35" s="168">
        <v>1</v>
      </c>
      <c r="BA35" s="168">
        <f>IF(AZ35=1,G35,0)</f>
        <v>0</v>
      </c>
      <c r="BB35" s="168">
        <f>IF(AZ35=2,G35,0)</f>
        <v>0</v>
      </c>
      <c r="BC35" s="168">
        <f>IF(AZ35=3,G35,0)</f>
        <v>0</v>
      </c>
      <c r="BD35" s="168">
        <f>IF(AZ35=4,G35,0)</f>
        <v>0</v>
      </c>
      <c r="BE35" s="168">
        <f>IF(AZ35=5,G35,0)</f>
        <v>0</v>
      </c>
      <c r="CA35" s="201">
        <v>1</v>
      </c>
      <c r="CB35" s="201">
        <v>1</v>
      </c>
      <c r="CZ35" s="168">
        <v>0.127150000000029</v>
      </c>
    </row>
    <row r="36" spans="1:15" ht="12.75">
      <c r="A36" s="202"/>
      <c r="B36" s="208"/>
      <c r="C36" s="209" t="s">
        <v>128</v>
      </c>
      <c r="D36" s="210"/>
      <c r="E36" s="211">
        <v>76.8</v>
      </c>
      <c r="F36" s="212"/>
      <c r="G36" s="213"/>
      <c r="M36" s="207" t="s">
        <v>128</v>
      </c>
      <c r="O36" s="194"/>
    </row>
    <row r="37" spans="1:104" ht="12.75">
      <c r="A37" s="195">
        <v>13</v>
      </c>
      <c r="B37" s="196" t="s">
        <v>129</v>
      </c>
      <c r="C37" s="197" t="s">
        <v>130</v>
      </c>
      <c r="D37" s="198" t="s">
        <v>89</v>
      </c>
      <c r="E37" s="199">
        <v>132</v>
      </c>
      <c r="F37" s="199">
        <v>0</v>
      </c>
      <c r="G37" s="200">
        <f>E37*F37</f>
        <v>0</v>
      </c>
      <c r="O37" s="194">
        <v>2</v>
      </c>
      <c r="AA37" s="168">
        <v>1</v>
      </c>
      <c r="AB37" s="168">
        <v>1</v>
      </c>
      <c r="AC37" s="168">
        <v>1</v>
      </c>
      <c r="AZ37" s="168">
        <v>1</v>
      </c>
      <c r="BA37" s="168">
        <f>IF(AZ37=1,G37,0)</f>
        <v>0</v>
      </c>
      <c r="BB37" s="168">
        <f>IF(AZ37=2,G37,0)</f>
        <v>0</v>
      </c>
      <c r="BC37" s="168">
        <f>IF(AZ37=3,G37,0)</f>
        <v>0</v>
      </c>
      <c r="BD37" s="168">
        <f>IF(AZ37=4,G37,0)</f>
        <v>0</v>
      </c>
      <c r="BE37" s="168">
        <f>IF(AZ37=5,G37,0)</f>
        <v>0</v>
      </c>
      <c r="CA37" s="201">
        <v>1</v>
      </c>
      <c r="CB37" s="201">
        <v>1</v>
      </c>
      <c r="CZ37" s="168">
        <v>0.00224000000000046</v>
      </c>
    </row>
    <row r="38" spans="1:15" ht="12.75">
      <c r="A38" s="202"/>
      <c r="B38" s="208"/>
      <c r="C38" s="209" t="s">
        <v>131</v>
      </c>
      <c r="D38" s="210"/>
      <c r="E38" s="211">
        <v>132</v>
      </c>
      <c r="F38" s="212"/>
      <c r="G38" s="213"/>
      <c r="M38" s="207" t="s">
        <v>131</v>
      </c>
      <c r="O38" s="194"/>
    </row>
    <row r="39" spans="1:57" ht="12.75">
      <c r="A39" s="214"/>
      <c r="B39" s="215" t="s">
        <v>75</v>
      </c>
      <c r="C39" s="216" t="str">
        <f>CONCATENATE(B34," ",C34)</f>
        <v>5 Komunikace</v>
      </c>
      <c r="D39" s="217"/>
      <c r="E39" s="218"/>
      <c r="F39" s="219"/>
      <c r="G39" s="220">
        <f>SUM(G34:G38)</f>
        <v>0</v>
      </c>
      <c r="O39" s="194">
        <v>4</v>
      </c>
      <c r="BA39" s="221">
        <f>SUM(BA34:BA38)</f>
        <v>0</v>
      </c>
      <c r="BB39" s="221">
        <f>SUM(BB34:BB38)</f>
        <v>0</v>
      </c>
      <c r="BC39" s="221">
        <f>SUM(BC34:BC38)</f>
        <v>0</v>
      </c>
      <c r="BD39" s="221">
        <f>SUM(BD34:BD38)</f>
        <v>0</v>
      </c>
      <c r="BE39" s="221">
        <f>SUM(BE34:BE38)</f>
        <v>0</v>
      </c>
    </row>
    <row r="40" spans="1:15" ht="12.75">
      <c r="A40" s="187" t="s">
        <v>72</v>
      </c>
      <c r="B40" s="188" t="s">
        <v>132</v>
      </c>
      <c r="C40" s="189" t="s">
        <v>133</v>
      </c>
      <c r="D40" s="190"/>
      <c r="E40" s="191"/>
      <c r="F40" s="191"/>
      <c r="G40" s="192"/>
      <c r="H40" s="193"/>
      <c r="I40" s="193"/>
      <c r="O40" s="194">
        <v>1</v>
      </c>
    </row>
    <row r="41" spans="1:104" ht="12.75">
      <c r="A41" s="195">
        <v>14</v>
      </c>
      <c r="B41" s="196" t="s">
        <v>134</v>
      </c>
      <c r="C41" s="197" t="s">
        <v>135</v>
      </c>
      <c r="D41" s="198" t="s">
        <v>89</v>
      </c>
      <c r="E41" s="199">
        <v>128</v>
      </c>
      <c r="F41" s="199">
        <v>0</v>
      </c>
      <c r="G41" s="200">
        <f>E41*F41</f>
        <v>0</v>
      </c>
      <c r="O41" s="194">
        <v>2</v>
      </c>
      <c r="AA41" s="168">
        <v>1</v>
      </c>
      <c r="AB41" s="168">
        <v>1</v>
      </c>
      <c r="AC41" s="168">
        <v>1</v>
      </c>
      <c r="AZ41" s="168">
        <v>1</v>
      </c>
      <c r="BA41" s="168">
        <f>IF(AZ41=1,G41,0)</f>
        <v>0</v>
      </c>
      <c r="BB41" s="168">
        <f>IF(AZ41=2,G41,0)</f>
        <v>0</v>
      </c>
      <c r="BC41" s="168">
        <f>IF(AZ41=3,G41,0)</f>
        <v>0</v>
      </c>
      <c r="BD41" s="168">
        <f>IF(AZ41=4,G41,0)</f>
        <v>0</v>
      </c>
      <c r="BE41" s="168">
        <f>IF(AZ41=5,G41,0)</f>
        <v>0</v>
      </c>
      <c r="CA41" s="201">
        <v>1</v>
      </c>
      <c r="CB41" s="201">
        <v>1</v>
      </c>
      <c r="CZ41" s="168">
        <v>0.177329999999984</v>
      </c>
    </row>
    <row r="42" spans="1:15" ht="12.75">
      <c r="A42" s="202"/>
      <c r="B42" s="208"/>
      <c r="C42" s="209" t="s">
        <v>136</v>
      </c>
      <c r="D42" s="210"/>
      <c r="E42" s="211">
        <v>128</v>
      </c>
      <c r="F42" s="212"/>
      <c r="G42" s="213"/>
      <c r="M42" s="207" t="s">
        <v>136</v>
      </c>
      <c r="O42" s="194"/>
    </row>
    <row r="43" spans="1:104" ht="12.75">
      <c r="A43" s="195">
        <v>15</v>
      </c>
      <c r="B43" s="196" t="s">
        <v>137</v>
      </c>
      <c r="C43" s="197" t="s">
        <v>138</v>
      </c>
      <c r="D43" s="198" t="s">
        <v>139</v>
      </c>
      <c r="E43" s="199">
        <v>226</v>
      </c>
      <c r="F43" s="199">
        <v>0</v>
      </c>
      <c r="G43" s="200">
        <f>E43*F43</f>
        <v>0</v>
      </c>
      <c r="O43" s="194">
        <v>2</v>
      </c>
      <c r="AA43" s="168">
        <v>3</v>
      </c>
      <c r="AB43" s="168">
        <v>1</v>
      </c>
      <c r="AC43" s="168" t="s">
        <v>137</v>
      </c>
      <c r="AZ43" s="168">
        <v>1</v>
      </c>
      <c r="BA43" s="168">
        <f>IF(AZ43=1,G43,0)</f>
        <v>0</v>
      </c>
      <c r="BB43" s="168">
        <f>IF(AZ43=2,G43,0)</f>
        <v>0</v>
      </c>
      <c r="BC43" s="168">
        <f>IF(AZ43=3,G43,0)</f>
        <v>0</v>
      </c>
      <c r="BD43" s="168">
        <f>IF(AZ43=4,G43,0)</f>
        <v>0</v>
      </c>
      <c r="BE43" s="168">
        <f>IF(AZ43=5,G43,0)</f>
        <v>0</v>
      </c>
      <c r="CA43" s="201">
        <v>3</v>
      </c>
      <c r="CB43" s="201">
        <v>1</v>
      </c>
      <c r="CZ43" s="168">
        <v>0.0219999999999914</v>
      </c>
    </row>
    <row r="44" spans="1:15" ht="12.75">
      <c r="A44" s="202"/>
      <c r="B44" s="203"/>
      <c r="C44" s="204" t="s">
        <v>140</v>
      </c>
      <c r="D44" s="205"/>
      <c r="E44" s="205"/>
      <c r="F44" s="205"/>
      <c r="G44" s="206"/>
      <c r="L44" s="207" t="s">
        <v>140</v>
      </c>
      <c r="O44" s="194">
        <v>3</v>
      </c>
    </row>
    <row r="45" spans="1:15" ht="12.75">
      <c r="A45" s="202"/>
      <c r="B45" s="208"/>
      <c r="C45" s="209" t="s">
        <v>141</v>
      </c>
      <c r="D45" s="210"/>
      <c r="E45" s="211">
        <v>226</v>
      </c>
      <c r="F45" s="212"/>
      <c r="G45" s="213"/>
      <c r="M45" s="207" t="s">
        <v>141</v>
      </c>
      <c r="O45" s="194"/>
    </row>
    <row r="46" spans="1:104" ht="12.75">
      <c r="A46" s="195">
        <v>16</v>
      </c>
      <c r="B46" s="196" t="s">
        <v>142</v>
      </c>
      <c r="C46" s="197" t="s">
        <v>143</v>
      </c>
      <c r="D46" s="198" t="s">
        <v>89</v>
      </c>
      <c r="E46" s="199">
        <v>132</v>
      </c>
      <c r="F46" s="199">
        <v>0</v>
      </c>
      <c r="G46" s="200">
        <f>E46*F46</f>
        <v>0</v>
      </c>
      <c r="O46" s="194">
        <v>2</v>
      </c>
      <c r="AA46" s="168">
        <v>1</v>
      </c>
      <c r="AB46" s="168">
        <v>1</v>
      </c>
      <c r="AC46" s="168">
        <v>1</v>
      </c>
      <c r="AZ46" s="168">
        <v>1</v>
      </c>
      <c r="BA46" s="168">
        <f>IF(AZ46=1,G46,0)</f>
        <v>0</v>
      </c>
      <c r="BB46" s="168">
        <f>IF(AZ46=2,G46,0)</f>
        <v>0</v>
      </c>
      <c r="BC46" s="168">
        <f>IF(AZ46=3,G46,0)</f>
        <v>0</v>
      </c>
      <c r="BD46" s="168">
        <f>IF(AZ46=4,G46,0)</f>
        <v>0</v>
      </c>
      <c r="BE46" s="168">
        <f>IF(AZ46=5,G46,0)</f>
        <v>0</v>
      </c>
      <c r="CA46" s="201">
        <v>1</v>
      </c>
      <c r="CB46" s="201">
        <v>1</v>
      </c>
      <c r="CZ46" s="168">
        <v>0</v>
      </c>
    </row>
    <row r="47" spans="1:57" ht="12.75">
      <c r="A47" s="214"/>
      <c r="B47" s="215" t="s">
        <v>75</v>
      </c>
      <c r="C47" s="216" t="str">
        <f>CONCATENATE(B40," ",C40)</f>
        <v>91 Doplňující práce na komunikaci</v>
      </c>
      <c r="D47" s="217"/>
      <c r="E47" s="218"/>
      <c r="F47" s="219"/>
      <c r="G47" s="220">
        <f>SUM(G40:G46)</f>
        <v>0</v>
      </c>
      <c r="O47" s="194">
        <v>4</v>
      </c>
      <c r="BA47" s="221">
        <f>SUM(BA40:BA46)</f>
        <v>0</v>
      </c>
      <c r="BB47" s="221">
        <f>SUM(BB40:BB46)</f>
        <v>0</v>
      </c>
      <c r="BC47" s="221">
        <f>SUM(BC40:BC46)</f>
        <v>0</v>
      </c>
      <c r="BD47" s="221">
        <f>SUM(BD40:BD46)</f>
        <v>0</v>
      </c>
      <c r="BE47" s="221">
        <f>SUM(BE40:BE46)</f>
        <v>0</v>
      </c>
    </row>
    <row r="48" spans="1:15" ht="12.75">
      <c r="A48" s="187" t="s">
        <v>72</v>
      </c>
      <c r="B48" s="188" t="s">
        <v>144</v>
      </c>
      <c r="C48" s="189" t="s">
        <v>145</v>
      </c>
      <c r="D48" s="190"/>
      <c r="E48" s="191"/>
      <c r="F48" s="191"/>
      <c r="G48" s="192"/>
      <c r="H48" s="193"/>
      <c r="I48" s="193"/>
      <c r="O48" s="194">
        <v>1</v>
      </c>
    </row>
    <row r="49" spans="1:104" ht="12.75">
      <c r="A49" s="195">
        <v>17</v>
      </c>
      <c r="B49" s="196" t="s">
        <v>146</v>
      </c>
      <c r="C49" s="197" t="s">
        <v>147</v>
      </c>
      <c r="D49" s="198" t="s">
        <v>148</v>
      </c>
      <c r="E49" s="199">
        <v>42.3790981999972</v>
      </c>
      <c r="F49" s="199">
        <v>0</v>
      </c>
      <c r="G49" s="200">
        <f>E49*F49</f>
        <v>0</v>
      </c>
      <c r="O49" s="194">
        <v>2</v>
      </c>
      <c r="AA49" s="168">
        <v>7</v>
      </c>
      <c r="AB49" s="168">
        <v>1</v>
      </c>
      <c r="AC49" s="168">
        <v>2</v>
      </c>
      <c r="AZ49" s="168">
        <v>1</v>
      </c>
      <c r="BA49" s="168">
        <f>IF(AZ49=1,G49,0)</f>
        <v>0</v>
      </c>
      <c r="BB49" s="168">
        <f>IF(AZ49=2,G49,0)</f>
        <v>0</v>
      </c>
      <c r="BC49" s="168">
        <f>IF(AZ49=3,G49,0)</f>
        <v>0</v>
      </c>
      <c r="BD49" s="168">
        <f>IF(AZ49=4,G49,0)</f>
        <v>0</v>
      </c>
      <c r="BE49" s="168">
        <f>IF(AZ49=5,G49,0)</f>
        <v>0</v>
      </c>
      <c r="CA49" s="201">
        <v>7</v>
      </c>
      <c r="CB49" s="201">
        <v>1</v>
      </c>
      <c r="CZ49" s="168">
        <v>0</v>
      </c>
    </row>
    <row r="50" spans="1:57" ht="12.75">
      <c r="A50" s="214"/>
      <c r="B50" s="215" t="s">
        <v>75</v>
      </c>
      <c r="C50" s="216" t="str">
        <f>CONCATENATE(B48," ",C48)</f>
        <v>99 Staveništní přesun hmot</v>
      </c>
      <c r="D50" s="217"/>
      <c r="E50" s="218"/>
      <c r="F50" s="219"/>
      <c r="G50" s="220">
        <f>SUM(G48:G49)</f>
        <v>0</v>
      </c>
      <c r="O50" s="194">
        <v>4</v>
      </c>
      <c r="BA50" s="221">
        <f>SUM(BA48:BA49)</f>
        <v>0</v>
      </c>
      <c r="BB50" s="221">
        <f>SUM(BB48:BB49)</f>
        <v>0</v>
      </c>
      <c r="BC50" s="221">
        <f>SUM(BC48:BC49)</f>
        <v>0</v>
      </c>
      <c r="BD50" s="221">
        <f>SUM(BD48:BD49)</f>
        <v>0</v>
      </c>
      <c r="BE50" s="221">
        <f>SUM(BE48:BE49)</f>
        <v>0</v>
      </c>
    </row>
    <row r="51" spans="1:15" ht="12.75">
      <c r="A51" s="187" t="s">
        <v>72</v>
      </c>
      <c r="B51" s="188" t="s">
        <v>149</v>
      </c>
      <c r="C51" s="189" t="s">
        <v>150</v>
      </c>
      <c r="D51" s="190"/>
      <c r="E51" s="191"/>
      <c r="F51" s="191"/>
      <c r="G51" s="192"/>
      <c r="H51" s="193"/>
      <c r="I51" s="193"/>
      <c r="O51" s="194">
        <v>1</v>
      </c>
    </row>
    <row r="52" spans="1:104" ht="12.75">
      <c r="A52" s="195">
        <v>18</v>
      </c>
      <c r="B52" s="196" t="s">
        <v>151</v>
      </c>
      <c r="C52" s="197" t="s">
        <v>152</v>
      </c>
      <c r="D52" s="198" t="s">
        <v>109</v>
      </c>
      <c r="E52" s="199">
        <v>1357.85</v>
      </c>
      <c r="F52" s="199">
        <v>0</v>
      </c>
      <c r="G52" s="200">
        <f>E52*F52</f>
        <v>0</v>
      </c>
      <c r="O52" s="194">
        <v>2</v>
      </c>
      <c r="AA52" s="168">
        <v>1</v>
      </c>
      <c r="AB52" s="168">
        <v>7</v>
      </c>
      <c r="AC52" s="168">
        <v>7</v>
      </c>
      <c r="AZ52" s="168">
        <v>2</v>
      </c>
      <c r="BA52" s="168">
        <f>IF(AZ52=1,G52,0)</f>
        <v>0</v>
      </c>
      <c r="BB52" s="168">
        <f>IF(AZ52=2,G52,0)</f>
        <v>0</v>
      </c>
      <c r="BC52" s="168">
        <f>IF(AZ52=3,G52,0)</f>
        <v>0</v>
      </c>
      <c r="BD52" s="168">
        <f>IF(AZ52=4,G52,0)</f>
        <v>0</v>
      </c>
      <c r="BE52" s="168">
        <f>IF(AZ52=5,G52,0)</f>
        <v>0</v>
      </c>
      <c r="CA52" s="201">
        <v>1</v>
      </c>
      <c r="CB52" s="201">
        <v>7</v>
      </c>
      <c r="CZ52" s="168">
        <v>4.99999999999945E-05</v>
      </c>
    </row>
    <row r="53" spans="1:15" ht="12.75">
      <c r="A53" s="202"/>
      <c r="B53" s="208"/>
      <c r="C53" s="209" t="s">
        <v>153</v>
      </c>
      <c r="D53" s="210"/>
      <c r="E53" s="211">
        <v>1357.85</v>
      </c>
      <c r="F53" s="212"/>
      <c r="G53" s="213"/>
      <c r="M53" s="207" t="s">
        <v>153</v>
      </c>
      <c r="O53" s="194"/>
    </row>
    <row r="54" spans="1:104" ht="12.75">
      <c r="A54" s="195">
        <v>19</v>
      </c>
      <c r="B54" s="196" t="s">
        <v>154</v>
      </c>
      <c r="C54" s="197" t="s">
        <v>155</v>
      </c>
      <c r="D54" s="198" t="s">
        <v>89</v>
      </c>
      <c r="E54" s="199">
        <v>128</v>
      </c>
      <c r="F54" s="199">
        <v>0</v>
      </c>
      <c r="G54" s="200">
        <f>E54*F54</f>
        <v>0</v>
      </c>
      <c r="O54" s="194">
        <v>2</v>
      </c>
      <c r="AA54" s="168">
        <v>1</v>
      </c>
      <c r="AB54" s="168">
        <v>7</v>
      </c>
      <c r="AC54" s="168">
        <v>7</v>
      </c>
      <c r="AZ54" s="168">
        <v>2</v>
      </c>
      <c r="BA54" s="168">
        <f>IF(AZ54=1,G54,0)</f>
        <v>0</v>
      </c>
      <c r="BB54" s="168">
        <f>IF(AZ54=2,G54,0)</f>
        <v>0</v>
      </c>
      <c r="BC54" s="168">
        <f>IF(AZ54=3,G54,0)</f>
        <v>0</v>
      </c>
      <c r="BD54" s="168">
        <f>IF(AZ54=4,G54,0)</f>
        <v>0</v>
      </c>
      <c r="BE54" s="168">
        <f>IF(AZ54=5,G54,0)</f>
        <v>0</v>
      </c>
      <c r="CA54" s="201">
        <v>1</v>
      </c>
      <c r="CB54" s="201">
        <v>7</v>
      </c>
      <c r="CZ54" s="168">
        <v>6.00000000000045E-05</v>
      </c>
    </row>
    <row r="55" spans="1:104" ht="22.5">
      <c r="A55" s="195">
        <v>20</v>
      </c>
      <c r="B55" s="196" t="s">
        <v>156</v>
      </c>
      <c r="C55" s="197" t="s">
        <v>157</v>
      </c>
      <c r="D55" s="198" t="s">
        <v>89</v>
      </c>
      <c r="E55" s="199">
        <v>128</v>
      </c>
      <c r="F55" s="199">
        <v>0</v>
      </c>
      <c r="G55" s="200">
        <f>E55*F55</f>
        <v>0</v>
      </c>
      <c r="O55" s="194">
        <v>2</v>
      </c>
      <c r="AA55" s="168">
        <v>3</v>
      </c>
      <c r="AB55" s="168">
        <v>7</v>
      </c>
      <c r="AC55" s="168" t="s">
        <v>156</v>
      </c>
      <c r="AZ55" s="168">
        <v>2</v>
      </c>
      <c r="BA55" s="168">
        <f>IF(AZ55=1,G55,0)</f>
        <v>0</v>
      </c>
      <c r="BB55" s="168">
        <f>IF(AZ55=2,G55,0)</f>
        <v>0</v>
      </c>
      <c r="BC55" s="168">
        <f>IF(AZ55=3,G55,0)</f>
        <v>0</v>
      </c>
      <c r="BD55" s="168">
        <f>IF(AZ55=4,G55,0)</f>
        <v>0</v>
      </c>
      <c r="BE55" s="168">
        <f>IF(AZ55=5,G55,0)</f>
        <v>0</v>
      </c>
      <c r="CA55" s="201">
        <v>3</v>
      </c>
      <c r="CB55" s="201">
        <v>7</v>
      </c>
      <c r="CZ55" s="168">
        <v>0.000999999999999446</v>
      </c>
    </row>
    <row r="56" spans="1:15" ht="12.75">
      <c r="A56" s="202"/>
      <c r="B56" s="203"/>
      <c r="C56" s="204" t="s">
        <v>158</v>
      </c>
      <c r="D56" s="205"/>
      <c r="E56" s="205"/>
      <c r="F56" s="205"/>
      <c r="G56" s="206"/>
      <c r="L56" s="207" t="s">
        <v>158</v>
      </c>
      <c r="O56" s="194">
        <v>3</v>
      </c>
    </row>
    <row r="57" spans="1:15" ht="12.75">
      <c r="A57" s="202"/>
      <c r="B57" s="203"/>
      <c r="C57" s="204" t="s">
        <v>159</v>
      </c>
      <c r="D57" s="205"/>
      <c r="E57" s="205"/>
      <c r="F57" s="205"/>
      <c r="G57" s="206"/>
      <c r="L57" s="207" t="s">
        <v>159</v>
      </c>
      <c r="O57" s="194">
        <v>3</v>
      </c>
    </row>
    <row r="58" spans="1:104" ht="12.75">
      <c r="A58" s="195">
        <v>21</v>
      </c>
      <c r="B58" s="196" t="s">
        <v>160</v>
      </c>
      <c r="C58" s="197" t="s">
        <v>161</v>
      </c>
      <c r="D58" s="198" t="s">
        <v>148</v>
      </c>
      <c r="E58" s="199">
        <v>0.203572499999922</v>
      </c>
      <c r="F58" s="199">
        <v>0</v>
      </c>
      <c r="G58" s="200">
        <f>E58*F58</f>
        <v>0</v>
      </c>
      <c r="O58" s="194">
        <v>2</v>
      </c>
      <c r="AA58" s="168">
        <v>7</v>
      </c>
      <c r="AB58" s="168">
        <v>1001</v>
      </c>
      <c r="AC58" s="168">
        <v>5</v>
      </c>
      <c r="AZ58" s="168">
        <v>2</v>
      </c>
      <c r="BA58" s="168">
        <f>IF(AZ58=1,G58,0)</f>
        <v>0</v>
      </c>
      <c r="BB58" s="168">
        <f>IF(AZ58=2,G58,0)</f>
        <v>0</v>
      </c>
      <c r="BC58" s="168">
        <f>IF(AZ58=3,G58,0)</f>
        <v>0</v>
      </c>
      <c r="BD58" s="168">
        <f>IF(AZ58=4,G58,0)</f>
        <v>0</v>
      </c>
      <c r="BE58" s="168">
        <f>IF(AZ58=5,G58,0)</f>
        <v>0</v>
      </c>
      <c r="CA58" s="201">
        <v>7</v>
      </c>
      <c r="CB58" s="201">
        <v>1001</v>
      </c>
      <c r="CZ58" s="168">
        <v>0</v>
      </c>
    </row>
    <row r="59" spans="1:57" ht="12.75">
      <c r="A59" s="214"/>
      <c r="B59" s="215" t="s">
        <v>75</v>
      </c>
      <c r="C59" s="216" t="str">
        <f>CONCATENATE(B51," ",C51)</f>
        <v>767 Konstrukce zámečnické</v>
      </c>
      <c r="D59" s="217"/>
      <c r="E59" s="218"/>
      <c r="F59" s="219"/>
      <c r="G59" s="220">
        <f>SUM(G51:G58)</f>
        <v>0</v>
      </c>
      <c r="O59" s="194">
        <v>4</v>
      </c>
      <c r="BA59" s="221">
        <f>SUM(BA51:BA58)</f>
        <v>0</v>
      </c>
      <c r="BB59" s="221">
        <f>SUM(BB51:BB58)</f>
        <v>0</v>
      </c>
      <c r="BC59" s="221">
        <f>SUM(BC51:BC58)</f>
        <v>0</v>
      </c>
      <c r="BD59" s="221">
        <f>SUM(BD51:BD58)</f>
        <v>0</v>
      </c>
      <c r="BE59" s="221">
        <f>SUM(BE51:BE58)</f>
        <v>0</v>
      </c>
    </row>
    <row r="60" spans="1:15" ht="12.75">
      <c r="A60" s="187" t="s">
        <v>72</v>
      </c>
      <c r="B60" s="188" t="s">
        <v>162</v>
      </c>
      <c r="C60" s="189" t="s">
        <v>163</v>
      </c>
      <c r="D60" s="190"/>
      <c r="E60" s="191"/>
      <c r="F60" s="191"/>
      <c r="G60" s="192"/>
      <c r="H60" s="193"/>
      <c r="I60" s="193"/>
      <c r="O60" s="194">
        <v>1</v>
      </c>
    </row>
    <row r="61" spans="1:104" ht="12.75">
      <c r="A61" s="195">
        <v>22</v>
      </c>
      <c r="B61" s="196" t="s">
        <v>164</v>
      </c>
      <c r="C61" s="197" t="s">
        <v>165</v>
      </c>
      <c r="D61" s="198" t="s">
        <v>148</v>
      </c>
      <c r="E61" s="199">
        <v>28.365849999998</v>
      </c>
      <c r="F61" s="199">
        <v>0</v>
      </c>
      <c r="G61" s="200">
        <f>E61*F61</f>
        <v>0</v>
      </c>
      <c r="O61" s="194">
        <v>2</v>
      </c>
      <c r="AA61" s="168">
        <v>8</v>
      </c>
      <c r="AB61" s="168">
        <v>0</v>
      </c>
      <c r="AC61" s="168">
        <v>3</v>
      </c>
      <c r="AZ61" s="168">
        <v>1</v>
      </c>
      <c r="BA61" s="168">
        <f>IF(AZ61=1,G61,0)</f>
        <v>0</v>
      </c>
      <c r="BB61" s="168">
        <f>IF(AZ61=2,G61,0)</f>
        <v>0</v>
      </c>
      <c r="BC61" s="168">
        <f>IF(AZ61=3,G61,0)</f>
        <v>0</v>
      </c>
      <c r="BD61" s="168">
        <f>IF(AZ61=4,G61,0)</f>
        <v>0</v>
      </c>
      <c r="BE61" s="168">
        <f>IF(AZ61=5,G61,0)</f>
        <v>0</v>
      </c>
      <c r="CA61" s="201">
        <v>8</v>
      </c>
      <c r="CB61" s="201">
        <v>0</v>
      </c>
      <c r="CZ61" s="168">
        <v>0</v>
      </c>
    </row>
    <row r="62" spans="1:104" ht="12.75">
      <c r="A62" s="195">
        <v>23</v>
      </c>
      <c r="B62" s="196" t="s">
        <v>166</v>
      </c>
      <c r="C62" s="197" t="s">
        <v>167</v>
      </c>
      <c r="D62" s="198" t="s">
        <v>148</v>
      </c>
      <c r="E62" s="199">
        <v>28.365849999998</v>
      </c>
      <c r="F62" s="199">
        <v>0</v>
      </c>
      <c r="G62" s="200">
        <f>E62*F62</f>
        <v>0</v>
      </c>
      <c r="O62" s="194">
        <v>2</v>
      </c>
      <c r="AA62" s="168">
        <v>8</v>
      </c>
      <c r="AB62" s="168">
        <v>0</v>
      </c>
      <c r="AC62" s="168">
        <v>3</v>
      </c>
      <c r="AZ62" s="168">
        <v>1</v>
      </c>
      <c r="BA62" s="168">
        <f>IF(AZ62=1,G62,0)</f>
        <v>0</v>
      </c>
      <c r="BB62" s="168">
        <f>IF(AZ62=2,G62,0)</f>
        <v>0</v>
      </c>
      <c r="BC62" s="168">
        <f>IF(AZ62=3,G62,0)</f>
        <v>0</v>
      </c>
      <c r="BD62" s="168">
        <f>IF(AZ62=4,G62,0)</f>
        <v>0</v>
      </c>
      <c r="BE62" s="168">
        <f>IF(AZ62=5,G62,0)</f>
        <v>0</v>
      </c>
      <c r="CA62" s="201">
        <v>8</v>
      </c>
      <c r="CB62" s="201">
        <v>0</v>
      </c>
      <c r="CZ62" s="168">
        <v>0</v>
      </c>
    </row>
    <row r="63" spans="1:104" ht="12.75">
      <c r="A63" s="195">
        <v>24</v>
      </c>
      <c r="B63" s="196" t="s">
        <v>168</v>
      </c>
      <c r="C63" s="197" t="s">
        <v>169</v>
      </c>
      <c r="D63" s="198" t="s">
        <v>148</v>
      </c>
      <c r="E63" s="199">
        <v>113.463399999992</v>
      </c>
      <c r="F63" s="199">
        <v>0</v>
      </c>
      <c r="G63" s="200">
        <f>E63*F63</f>
        <v>0</v>
      </c>
      <c r="O63" s="194">
        <v>2</v>
      </c>
      <c r="AA63" s="168">
        <v>8</v>
      </c>
      <c r="AB63" s="168">
        <v>0</v>
      </c>
      <c r="AC63" s="168">
        <v>3</v>
      </c>
      <c r="AZ63" s="168">
        <v>1</v>
      </c>
      <c r="BA63" s="168">
        <f>IF(AZ63=1,G63,0)</f>
        <v>0</v>
      </c>
      <c r="BB63" s="168">
        <f>IF(AZ63=2,G63,0)</f>
        <v>0</v>
      </c>
      <c r="BC63" s="168">
        <f>IF(AZ63=3,G63,0)</f>
        <v>0</v>
      </c>
      <c r="BD63" s="168">
        <f>IF(AZ63=4,G63,0)</f>
        <v>0</v>
      </c>
      <c r="BE63" s="168">
        <f>IF(AZ63=5,G63,0)</f>
        <v>0</v>
      </c>
      <c r="CA63" s="201">
        <v>8</v>
      </c>
      <c r="CB63" s="201">
        <v>0</v>
      </c>
      <c r="CZ63" s="168">
        <v>0</v>
      </c>
    </row>
    <row r="64" spans="1:15" ht="12.75">
      <c r="A64" s="202"/>
      <c r="B64" s="203"/>
      <c r="C64" s="204" t="s">
        <v>170</v>
      </c>
      <c r="D64" s="205"/>
      <c r="E64" s="205"/>
      <c r="F64" s="205"/>
      <c r="G64" s="206"/>
      <c r="L64" s="207" t="s">
        <v>170</v>
      </c>
      <c r="O64" s="194">
        <v>3</v>
      </c>
    </row>
    <row r="65" spans="1:104" ht="12.75">
      <c r="A65" s="195">
        <v>25</v>
      </c>
      <c r="B65" s="196" t="s">
        <v>171</v>
      </c>
      <c r="C65" s="197" t="s">
        <v>172</v>
      </c>
      <c r="D65" s="198" t="s">
        <v>148</v>
      </c>
      <c r="E65" s="199">
        <v>28.365849999998</v>
      </c>
      <c r="F65" s="199">
        <v>0</v>
      </c>
      <c r="G65" s="200">
        <f>E65*F65</f>
        <v>0</v>
      </c>
      <c r="O65" s="194">
        <v>2</v>
      </c>
      <c r="AA65" s="168">
        <v>8</v>
      </c>
      <c r="AB65" s="168">
        <v>0</v>
      </c>
      <c r="AC65" s="168">
        <v>3</v>
      </c>
      <c r="AZ65" s="168">
        <v>1</v>
      </c>
      <c r="BA65" s="168">
        <f>IF(AZ65=1,G65,0)</f>
        <v>0</v>
      </c>
      <c r="BB65" s="168">
        <f>IF(AZ65=2,G65,0)</f>
        <v>0</v>
      </c>
      <c r="BC65" s="168">
        <f>IF(AZ65=3,G65,0)</f>
        <v>0</v>
      </c>
      <c r="BD65" s="168">
        <f>IF(AZ65=4,G65,0)</f>
        <v>0</v>
      </c>
      <c r="BE65" s="168">
        <f>IF(AZ65=5,G65,0)</f>
        <v>0</v>
      </c>
      <c r="CA65" s="201">
        <v>8</v>
      </c>
      <c r="CB65" s="201">
        <v>0</v>
      </c>
      <c r="CZ65" s="168">
        <v>0</v>
      </c>
    </row>
    <row r="66" spans="1:104" ht="12.75">
      <c r="A66" s="195">
        <v>26</v>
      </c>
      <c r="B66" s="196" t="s">
        <v>173</v>
      </c>
      <c r="C66" s="197" t="s">
        <v>174</v>
      </c>
      <c r="D66" s="198" t="s">
        <v>148</v>
      </c>
      <c r="E66" s="199">
        <v>28.365849999998</v>
      </c>
      <c r="F66" s="199">
        <v>0</v>
      </c>
      <c r="G66" s="200">
        <f>E66*F66</f>
        <v>0</v>
      </c>
      <c r="O66" s="194">
        <v>2</v>
      </c>
      <c r="AA66" s="168">
        <v>8</v>
      </c>
      <c r="AB66" s="168">
        <v>0</v>
      </c>
      <c r="AC66" s="168">
        <v>3</v>
      </c>
      <c r="AZ66" s="168">
        <v>1</v>
      </c>
      <c r="BA66" s="168">
        <f>IF(AZ66=1,G66,0)</f>
        <v>0</v>
      </c>
      <c r="BB66" s="168">
        <f>IF(AZ66=2,G66,0)</f>
        <v>0</v>
      </c>
      <c r="BC66" s="168">
        <f>IF(AZ66=3,G66,0)</f>
        <v>0</v>
      </c>
      <c r="BD66" s="168">
        <f>IF(AZ66=4,G66,0)</f>
        <v>0</v>
      </c>
      <c r="BE66" s="168">
        <f>IF(AZ66=5,G66,0)</f>
        <v>0</v>
      </c>
      <c r="CA66" s="201">
        <v>8</v>
      </c>
      <c r="CB66" s="201">
        <v>0</v>
      </c>
      <c r="CZ66" s="168">
        <v>0</v>
      </c>
    </row>
    <row r="67" spans="1:15" ht="12.75">
      <c r="A67" s="202"/>
      <c r="B67" s="203"/>
      <c r="C67" s="204" t="s">
        <v>175</v>
      </c>
      <c r="D67" s="205"/>
      <c r="E67" s="205"/>
      <c r="F67" s="205"/>
      <c r="G67" s="206"/>
      <c r="L67" s="207" t="s">
        <v>175</v>
      </c>
      <c r="O67" s="194">
        <v>3</v>
      </c>
    </row>
    <row r="68" spans="1:57" ht="12.75">
      <c r="A68" s="214"/>
      <c r="B68" s="215" t="s">
        <v>75</v>
      </c>
      <c r="C68" s="216" t="str">
        <f>CONCATENATE(B60," ",C60)</f>
        <v>D96 Přesuny suti a vybouraných hmot</v>
      </c>
      <c r="D68" s="217"/>
      <c r="E68" s="218"/>
      <c r="F68" s="219"/>
      <c r="G68" s="220">
        <f>SUM(G60:G67)</f>
        <v>0</v>
      </c>
      <c r="O68" s="194">
        <v>4</v>
      </c>
      <c r="BA68" s="221">
        <f>SUM(BA60:BA67)</f>
        <v>0</v>
      </c>
      <c r="BB68" s="221">
        <f>SUM(BB60:BB67)</f>
        <v>0</v>
      </c>
      <c r="BC68" s="221">
        <f>SUM(BC60:BC67)</f>
        <v>0</v>
      </c>
      <c r="BD68" s="221">
        <f>SUM(BD60:BD67)</f>
        <v>0</v>
      </c>
      <c r="BE68" s="221">
        <f>SUM(BE60:BE67)</f>
        <v>0</v>
      </c>
    </row>
    <row r="69" spans="1:15" ht="12.75">
      <c r="A69" s="187" t="s">
        <v>72</v>
      </c>
      <c r="B69" s="188" t="s">
        <v>176</v>
      </c>
      <c r="C69" s="189" t="s">
        <v>177</v>
      </c>
      <c r="D69" s="190"/>
      <c r="E69" s="191"/>
      <c r="F69" s="191"/>
      <c r="G69" s="192"/>
      <c r="H69" s="193"/>
      <c r="I69" s="193"/>
      <c r="O69" s="194">
        <v>1</v>
      </c>
    </row>
    <row r="70" spans="1:104" ht="12.75">
      <c r="A70" s="195">
        <v>27</v>
      </c>
      <c r="B70" s="196" t="s">
        <v>178</v>
      </c>
      <c r="C70" s="197" t="s">
        <v>179</v>
      </c>
      <c r="D70" s="198" t="s">
        <v>180</v>
      </c>
      <c r="E70" s="199">
        <v>1</v>
      </c>
      <c r="F70" s="199">
        <v>0</v>
      </c>
      <c r="G70" s="200">
        <f>E70*F70</f>
        <v>0</v>
      </c>
      <c r="O70" s="194">
        <v>2</v>
      </c>
      <c r="AA70" s="168">
        <v>1</v>
      </c>
      <c r="AB70" s="168">
        <v>1</v>
      </c>
      <c r="AC70" s="168">
        <v>1</v>
      </c>
      <c r="AZ70" s="168">
        <v>1</v>
      </c>
      <c r="BA70" s="168">
        <f>IF(AZ70=1,G70,0)</f>
        <v>0</v>
      </c>
      <c r="BB70" s="168">
        <f>IF(AZ70=2,G70,0)</f>
        <v>0</v>
      </c>
      <c r="BC70" s="168">
        <f>IF(AZ70=3,G70,0)</f>
        <v>0</v>
      </c>
      <c r="BD70" s="168">
        <f>IF(AZ70=4,G70,0)</f>
        <v>0</v>
      </c>
      <c r="BE70" s="168">
        <f>IF(AZ70=5,G70,0)</f>
        <v>0</v>
      </c>
      <c r="CA70" s="201">
        <v>1</v>
      </c>
      <c r="CB70" s="201">
        <v>1</v>
      </c>
      <c r="CZ70" s="168">
        <v>0</v>
      </c>
    </row>
    <row r="71" spans="1:104" ht="12.75">
      <c r="A71" s="195">
        <v>28</v>
      </c>
      <c r="B71" s="196" t="s">
        <v>181</v>
      </c>
      <c r="C71" s="197" t="s">
        <v>182</v>
      </c>
      <c r="D71" s="198" t="s">
        <v>180</v>
      </c>
      <c r="E71" s="199">
        <v>1</v>
      </c>
      <c r="F71" s="199">
        <v>0</v>
      </c>
      <c r="G71" s="200">
        <f>E71*F71</f>
        <v>0</v>
      </c>
      <c r="O71" s="194">
        <v>2</v>
      </c>
      <c r="AA71" s="168">
        <v>1</v>
      </c>
      <c r="AB71" s="168">
        <v>1</v>
      </c>
      <c r="AC71" s="168">
        <v>1</v>
      </c>
      <c r="AZ71" s="168">
        <v>1</v>
      </c>
      <c r="BA71" s="168">
        <f>IF(AZ71=1,G71,0)</f>
        <v>0</v>
      </c>
      <c r="BB71" s="168">
        <f>IF(AZ71=2,G71,0)</f>
        <v>0</v>
      </c>
      <c r="BC71" s="168">
        <f>IF(AZ71=3,G71,0)</f>
        <v>0</v>
      </c>
      <c r="BD71" s="168">
        <f>IF(AZ71=4,G71,0)</f>
        <v>0</v>
      </c>
      <c r="BE71" s="168">
        <f>IF(AZ71=5,G71,0)</f>
        <v>0</v>
      </c>
      <c r="CA71" s="201">
        <v>1</v>
      </c>
      <c r="CB71" s="201">
        <v>1</v>
      </c>
      <c r="CZ71" s="168">
        <v>0</v>
      </c>
    </row>
    <row r="72" spans="1:57" ht="12.75">
      <c r="A72" s="214"/>
      <c r="B72" s="215" t="s">
        <v>75</v>
      </c>
      <c r="C72" s="216" t="str">
        <f>CONCATENATE(B69," ",C69)</f>
        <v>ON Ostatní náklady</v>
      </c>
      <c r="D72" s="217"/>
      <c r="E72" s="218"/>
      <c r="F72" s="219"/>
      <c r="G72" s="220">
        <f>SUM(G69:G71)</f>
        <v>0</v>
      </c>
      <c r="O72" s="194">
        <v>4</v>
      </c>
      <c r="BA72" s="221">
        <f>SUM(BA69:BA71)</f>
        <v>0</v>
      </c>
      <c r="BB72" s="221">
        <f>SUM(BB69:BB71)</f>
        <v>0</v>
      </c>
      <c r="BC72" s="221">
        <f>SUM(BC69:BC71)</f>
        <v>0</v>
      </c>
      <c r="BD72" s="221">
        <f>SUM(BD69:BD71)</f>
        <v>0</v>
      </c>
      <c r="BE72" s="221">
        <f>SUM(BE69:BE71)</f>
        <v>0</v>
      </c>
    </row>
    <row r="73" ht="12.75">
      <c r="E73" s="168"/>
    </row>
    <row r="74" ht="12.75">
      <c r="E74" s="168"/>
    </row>
    <row r="75" ht="12.75">
      <c r="E75" s="168"/>
    </row>
    <row r="76" ht="12.75">
      <c r="E76" s="168"/>
    </row>
    <row r="77" ht="12.75">
      <c r="E77" s="168"/>
    </row>
    <row r="78" ht="12.75">
      <c r="E78" s="168"/>
    </row>
    <row r="79" ht="12.75">
      <c r="E79" s="168"/>
    </row>
    <row r="80" ht="12.75">
      <c r="E80" s="168"/>
    </row>
    <row r="81" ht="12.75">
      <c r="E81" s="168"/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ht="12.75">
      <c r="E86" s="168"/>
    </row>
    <row r="87" ht="12.75">
      <c r="E87" s="168"/>
    </row>
    <row r="88" ht="12.75">
      <c r="E88" s="168"/>
    </row>
    <row r="89" ht="12.75">
      <c r="E89" s="168"/>
    </row>
    <row r="90" ht="12.75">
      <c r="E90" s="168"/>
    </row>
    <row r="91" ht="12.75">
      <c r="E91" s="168"/>
    </row>
    <row r="92" ht="12.75">
      <c r="E92" s="168"/>
    </row>
    <row r="93" ht="12.75">
      <c r="E93" s="168"/>
    </row>
    <row r="94" ht="12.75">
      <c r="E94" s="168"/>
    </row>
    <row r="95" ht="12.75">
      <c r="E95" s="168"/>
    </row>
    <row r="96" spans="1:7" ht="12.75">
      <c r="A96" s="222"/>
      <c r="B96" s="222"/>
      <c r="C96" s="222"/>
      <c r="D96" s="222"/>
      <c r="E96" s="222"/>
      <c r="F96" s="222"/>
      <c r="G96" s="222"/>
    </row>
    <row r="97" spans="1:7" ht="12.75">
      <c r="A97" s="222"/>
      <c r="B97" s="222"/>
      <c r="C97" s="222"/>
      <c r="D97" s="222"/>
      <c r="E97" s="222"/>
      <c r="F97" s="222"/>
      <c r="G97" s="222"/>
    </row>
    <row r="98" spans="1:7" ht="12.75">
      <c r="A98" s="222"/>
      <c r="B98" s="222"/>
      <c r="C98" s="222"/>
      <c r="D98" s="222"/>
      <c r="E98" s="222"/>
      <c r="F98" s="222"/>
      <c r="G98" s="222"/>
    </row>
    <row r="99" spans="1:7" ht="12.75">
      <c r="A99" s="222"/>
      <c r="B99" s="222"/>
      <c r="C99" s="222"/>
      <c r="D99" s="222"/>
      <c r="E99" s="222"/>
      <c r="F99" s="222"/>
      <c r="G99" s="222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  <row r="104" ht="12.75">
      <c r="E104" s="168"/>
    </row>
    <row r="105" ht="12.75">
      <c r="E105" s="168"/>
    </row>
    <row r="106" ht="12.75">
      <c r="E106" s="168"/>
    </row>
    <row r="107" ht="12.75">
      <c r="E107" s="168"/>
    </row>
    <row r="108" ht="12.75">
      <c r="E108" s="168"/>
    </row>
    <row r="109" ht="12.75">
      <c r="E109" s="168"/>
    </row>
    <row r="110" ht="12.75">
      <c r="E110" s="168"/>
    </row>
    <row r="111" ht="12.75">
      <c r="E111" s="168"/>
    </row>
    <row r="112" ht="12.75">
      <c r="E112" s="168"/>
    </row>
    <row r="113" ht="12.75">
      <c r="E113" s="168"/>
    </row>
    <row r="114" ht="12.75">
      <c r="E114" s="168"/>
    </row>
    <row r="115" ht="12.75">
      <c r="E115" s="168"/>
    </row>
    <row r="116" ht="12.75">
      <c r="E116" s="168"/>
    </row>
    <row r="117" ht="12.75">
      <c r="E117" s="168"/>
    </row>
    <row r="118" ht="12.75">
      <c r="E118" s="168"/>
    </row>
    <row r="119" ht="12.75">
      <c r="E119" s="168"/>
    </row>
    <row r="120" ht="12.75">
      <c r="E120" s="168"/>
    </row>
    <row r="121" ht="12.75">
      <c r="E121" s="168"/>
    </row>
    <row r="122" ht="12.75">
      <c r="E122" s="168"/>
    </row>
    <row r="123" ht="12.75">
      <c r="E123" s="168"/>
    </row>
    <row r="124" ht="12.75">
      <c r="E124" s="168"/>
    </row>
    <row r="125" ht="12.75">
      <c r="E125" s="168"/>
    </row>
    <row r="126" ht="12.75">
      <c r="E126" s="168"/>
    </row>
    <row r="127" ht="12.75">
      <c r="E127" s="168"/>
    </row>
    <row r="128" ht="12.75">
      <c r="E128" s="168"/>
    </row>
    <row r="129" ht="12.75">
      <c r="E129" s="168"/>
    </row>
    <row r="130" ht="12.75">
      <c r="E130" s="168"/>
    </row>
    <row r="131" spans="1:2" ht="12.75">
      <c r="A131" s="223"/>
      <c r="B131" s="223"/>
    </row>
    <row r="132" spans="1:7" ht="12.75">
      <c r="A132" s="222"/>
      <c r="B132" s="222"/>
      <c r="C132" s="224"/>
      <c r="D132" s="224"/>
      <c r="E132" s="225"/>
      <c r="F132" s="224"/>
      <c r="G132" s="226"/>
    </row>
    <row r="133" spans="1:7" ht="12.75">
      <c r="A133" s="227"/>
      <c r="B133" s="227"/>
      <c r="C133" s="222"/>
      <c r="D133" s="222"/>
      <c r="E133" s="228"/>
      <c r="F133" s="222"/>
      <c r="G133" s="222"/>
    </row>
    <row r="134" spans="1:7" ht="12.75">
      <c r="A134" s="222"/>
      <c r="B134" s="222"/>
      <c r="C134" s="222"/>
      <c r="D134" s="222"/>
      <c r="E134" s="228"/>
      <c r="F134" s="222"/>
      <c r="G134" s="222"/>
    </row>
    <row r="135" spans="1:7" ht="12.75">
      <c r="A135" s="222"/>
      <c r="B135" s="222"/>
      <c r="C135" s="222"/>
      <c r="D135" s="222"/>
      <c r="E135" s="228"/>
      <c r="F135" s="222"/>
      <c r="G135" s="222"/>
    </row>
    <row r="136" spans="1:7" ht="12.75">
      <c r="A136" s="222"/>
      <c r="B136" s="222"/>
      <c r="C136" s="222"/>
      <c r="D136" s="222"/>
      <c r="E136" s="228"/>
      <c r="F136" s="222"/>
      <c r="G136" s="222"/>
    </row>
    <row r="137" spans="1:7" ht="12.75">
      <c r="A137" s="222"/>
      <c r="B137" s="222"/>
      <c r="C137" s="222"/>
      <c r="D137" s="222"/>
      <c r="E137" s="228"/>
      <c r="F137" s="222"/>
      <c r="G137" s="222"/>
    </row>
    <row r="138" spans="1:7" ht="12.75">
      <c r="A138" s="222"/>
      <c r="B138" s="222"/>
      <c r="C138" s="222"/>
      <c r="D138" s="222"/>
      <c r="E138" s="228"/>
      <c r="F138" s="222"/>
      <c r="G138" s="222"/>
    </row>
    <row r="139" spans="1:7" ht="12.75">
      <c r="A139" s="222"/>
      <c r="B139" s="222"/>
      <c r="C139" s="222"/>
      <c r="D139" s="222"/>
      <c r="E139" s="228"/>
      <c r="F139" s="222"/>
      <c r="G139" s="222"/>
    </row>
    <row r="140" spans="1:7" ht="12.75">
      <c r="A140" s="222"/>
      <c r="B140" s="222"/>
      <c r="C140" s="222"/>
      <c r="D140" s="222"/>
      <c r="E140" s="228"/>
      <c r="F140" s="222"/>
      <c r="G140" s="222"/>
    </row>
    <row r="141" spans="1:7" ht="12.75">
      <c r="A141" s="222"/>
      <c r="B141" s="222"/>
      <c r="C141" s="222"/>
      <c r="D141" s="222"/>
      <c r="E141" s="228"/>
      <c r="F141" s="222"/>
      <c r="G141" s="222"/>
    </row>
    <row r="142" spans="1:7" ht="12.75">
      <c r="A142" s="222"/>
      <c r="B142" s="222"/>
      <c r="C142" s="222"/>
      <c r="D142" s="222"/>
      <c r="E142" s="228"/>
      <c r="F142" s="222"/>
      <c r="G142" s="222"/>
    </row>
    <row r="143" spans="1:7" ht="12.75">
      <c r="A143" s="222"/>
      <c r="B143" s="222"/>
      <c r="C143" s="222"/>
      <c r="D143" s="222"/>
      <c r="E143" s="228"/>
      <c r="F143" s="222"/>
      <c r="G143" s="222"/>
    </row>
    <row r="144" spans="1:7" ht="12.75">
      <c r="A144" s="222"/>
      <c r="B144" s="222"/>
      <c r="C144" s="222"/>
      <c r="D144" s="222"/>
      <c r="E144" s="228"/>
      <c r="F144" s="222"/>
      <c r="G144" s="222"/>
    </row>
    <row r="145" spans="1:7" ht="12.75">
      <c r="A145" s="222"/>
      <c r="B145" s="222"/>
      <c r="C145" s="222"/>
      <c r="D145" s="222"/>
      <c r="E145" s="228"/>
      <c r="F145" s="222"/>
      <c r="G145" s="222"/>
    </row>
  </sheetData>
  <mergeCells count="26">
    <mergeCell ref="C64:G64"/>
    <mergeCell ref="C67:G67"/>
    <mergeCell ref="C53:D53"/>
    <mergeCell ref="C56:G56"/>
    <mergeCell ref="C57:G57"/>
    <mergeCell ref="C42:D42"/>
    <mergeCell ref="C44:G44"/>
    <mergeCell ref="C45:D45"/>
    <mergeCell ref="C26:D26"/>
    <mergeCell ref="C32:D32"/>
    <mergeCell ref="C36:D36"/>
    <mergeCell ref="C38:D38"/>
    <mergeCell ref="C15:D15"/>
    <mergeCell ref="C17:D17"/>
    <mergeCell ref="C19:D19"/>
    <mergeCell ref="C21:D21"/>
    <mergeCell ref="C23:G23"/>
    <mergeCell ref="C24:D24"/>
    <mergeCell ref="A1:G1"/>
    <mergeCell ref="A3:B3"/>
    <mergeCell ref="A4:B4"/>
    <mergeCell ref="E4:G4"/>
    <mergeCell ref="C9:D9"/>
    <mergeCell ref="C11:G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dcterms:created xsi:type="dcterms:W3CDTF">2017-02-07T08:50:27Z</dcterms:created>
  <dcterms:modified xsi:type="dcterms:W3CDTF">2017-02-07T08:50:59Z</dcterms:modified>
  <cp:category/>
  <cp:version/>
  <cp:contentType/>
  <cp:contentStatus/>
</cp:coreProperties>
</file>