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20" yWindow="30" windowWidth="15195" windowHeight="1471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'Rekapitulace'!$G$16</definedName>
    <definedName name="Dodavka0">'Položky'!#REF!</definedName>
    <definedName name="HSV">'Rekapitulace'!$E$16</definedName>
    <definedName name="HSV0">'Položky'!#REF!</definedName>
    <definedName name="HZS">'Rekapitulace'!$I$16</definedName>
    <definedName name="HZS0">'Položky'!#REF!</definedName>
    <definedName name="JKSO">'Krycí list'!$G$2</definedName>
    <definedName name="MJ">'Krycí list'!$G$5</definedName>
    <definedName name="Mont">'Rekapitulace'!$H$16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'Položky'!$A$1:$G$150</definedName>
    <definedName name="_xlnm.Print_Area" localSheetId="1">'Rekapitulace'!$A$1:$I$30</definedName>
    <definedName name="PocetMJ">'Krycí list'!$G$6</definedName>
    <definedName name="Poznamka">'Krycí list'!$B$37</definedName>
    <definedName name="Projektant">'Krycí list'!$C$8</definedName>
    <definedName name="PSV">'Rekapitulace'!$F$16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'Rekapitulace'!$H$29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<sst xmlns="http://schemas.openxmlformats.org/spreadsheetml/2006/main" count="477" uniqueCount="317">
  <si>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</si>
  <si>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</si>
  <si>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</si>
  <si>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</si>
  <si>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</si>
  <si>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</si>
  <si>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</si>
  <si>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</si>
  <si>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</si>
  <si>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</si>
  <si>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</si>
  <si>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</si>
  <si>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</si>
  <si>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</si>
  <si>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</si>
  <si>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</si>
  <si>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</si>
  <si>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</si>
  <si>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</si>
  <si>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</si>
  <si>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</si>
  <si>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</si>
  <si>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</si>
  <si>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</si>
  <si>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</si>
  <si>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</si>
  <si>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</si>
  <si>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</si>
  <si>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</si>
  <si>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</si>
  <si>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</si>
  <si>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</si>
  <si>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</si>
  <si>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</si>
  <si>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</si>
  <si>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</si>
  <si>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</si>
  <si>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</si>
  <si>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</si>
  <si>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</si>
  <si>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</si>
  <si>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</si>
  <si>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</si>
  <si>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</si>
  <si>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</si>
  <si>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</si>
  <si>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</si>
  <si>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</si>
  <si>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</si>
  <si>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</si>
  <si>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</si>
  <si>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</si>
  <si>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</si>
  <si>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</si>
  <si>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</si>
  <si>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</si>
  <si>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</si>
  <si>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</si>
  <si>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</si>
  <si>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</si>
  <si>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</si>
  <si>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</si>
  <si>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</si>
  <si>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</si>
  <si>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</si>
  <si>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</si>
  <si>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</si>
  <si>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</si>
  <si>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</si>
  <si>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</si>
  <si>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</si>
  <si>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</si>
  <si>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</si>
  <si>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</si>
  <si>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</si>
  <si>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14/199</t>
  </si>
  <si>
    <t>Č.Krumlov, Plešivec - Výměna vodovodu</t>
  </si>
  <si>
    <t>119001401R00</t>
  </si>
  <si>
    <t xml:space="preserve">Dočasné zajištění ocelového potrubí do DN 200 mm </t>
  </si>
  <si>
    <t>m</t>
  </si>
  <si>
    <t>vodovod:0,8*2</t>
  </si>
  <si>
    <t>plynovod:0,8*1</t>
  </si>
  <si>
    <t>119001421R00</t>
  </si>
  <si>
    <t xml:space="preserve">Dočasné zajištění kabelů - do počtu 3 kabelů </t>
  </si>
  <si>
    <t>0,8*1</t>
  </si>
  <si>
    <t>130001101R00</t>
  </si>
  <si>
    <t xml:space="preserve">Příplatek za ztížené hloubení v blízkosti vedení </t>
  </si>
  <si>
    <t>m3</t>
  </si>
  <si>
    <t>1,0*0,8*1,4*4</t>
  </si>
  <si>
    <t>132201212R00</t>
  </si>
  <si>
    <t>Začátek provozního součtu</t>
  </si>
  <si>
    <t>řad 1:86,0*0,8*1,4+2,0*1,5*2,5</t>
  </si>
  <si>
    <t>Konec provozního součtu</t>
  </si>
  <si>
    <t>70%:103,82*0,7</t>
  </si>
  <si>
    <t>132201219R00</t>
  </si>
  <si>
    <t xml:space="preserve">Příplatek za lepivost - hloubení rýh 200cm v hor.3 </t>
  </si>
  <si>
    <t>132301212R00</t>
  </si>
  <si>
    <t>30%:103,82*0,3</t>
  </si>
  <si>
    <t>132301219R00</t>
  </si>
  <si>
    <t xml:space="preserve">Příplatek za lepivost - hloubení rýh 200cm v hor.4 </t>
  </si>
  <si>
    <t>151101101R00</t>
  </si>
  <si>
    <t xml:space="preserve">Pažení a rozepření stěn rýh - příložné - hl. do 2m </t>
  </si>
  <si>
    <t>m2</t>
  </si>
  <si>
    <t>86,0*1,6*2</t>
  </si>
  <si>
    <t>151101102R00</t>
  </si>
  <si>
    <t xml:space="preserve">Pažení a rozepření stěn rýh - příložné - hl. do 4m </t>
  </si>
  <si>
    <t>2,0*2,5</t>
  </si>
  <si>
    <t>151101111R00</t>
  </si>
  <si>
    <t xml:space="preserve">Odstranění pažení stěn rýh - příložné - hl. do 2 m </t>
  </si>
  <si>
    <t>151101112R00</t>
  </si>
  <si>
    <t xml:space="preserve">Odstranění pažení stěn rýh - příložné - hl. do 4 m </t>
  </si>
  <si>
    <t>161101101R00</t>
  </si>
  <si>
    <t xml:space="preserve">Svislé přemístění výkopku z hor.1-4 do 2,5 m </t>
  </si>
  <si>
    <t>30% z výkopů:103,82*0,3</t>
  </si>
  <si>
    <t>162701105R00</t>
  </si>
  <si>
    <t xml:space="preserve">Vodorovné přemístění výkopku z hor.1-4 do 10000 m </t>
  </si>
  <si>
    <t>zbývající výkopy:28,54</t>
  </si>
  <si>
    <t>162701109R00</t>
  </si>
  <si>
    <t xml:space="preserve">Příplatek k vod. přemístění hor.1-4 za další 1 km </t>
  </si>
  <si>
    <t>do 15 km:5*28,54</t>
  </si>
  <si>
    <t>167101101R00</t>
  </si>
  <si>
    <t xml:space="preserve">Nakládání výkopku z hor.1-4 v množství do 100 m3 </t>
  </si>
  <si>
    <t>171201201R00</t>
  </si>
  <si>
    <t xml:space="preserve">Uložení sypaniny na skládku </t>
  </si>
  <si>
    <t>171201211U00</t>
  </si>
  <si>
    <t xml:space="preserve">Skládkovné zemina </t>
  </si>
  <si>
    <t>t</t>
  </si>
  <si>
    <t>zbývající výkopy:28,54*1,67</t>
  </si>
  <si>
    <t>174101101R00</t>
  </si>
  <si>
    <t xml:space="preserve">Zásyp jam, rýh, šachet se zhutněním </t>
  </si>
  <si>
    <t>výkopy:103,82</t>
  </si>
  <si>
    <t>odpočet:</t>
  </si>
  <si>
    <t>lože:-87,0*0,80*0,1</t>
  </si>
  <si>
    <t>obsypy:-87,0*0,80*0,31</t>
  </si>
  <si>
    <t>175101101R00</t>
  </si>
  <si>
    <t xml:space="preserve">Obsyp potrubí bez prohození sypaniny </t>
  </si>
  <si>
    <t>87,0*0,80*0,31-0,826</t>
  </si>
  <si>
    <t>181101102R00</t>
  </si>
  <si>
    <t xml:space="preserve">Úprava pláně v zářezech v hor. 1-4, se zhutněním </t>
  </si>
  <si>
    <t>86,0*0,8+2,0*1,5</t>
  </si>
  <si>
    <t>181201102R00</t>
  </si>
  <si>
    <t xml:space="preserve">Úprava pláně v násypech v hor. 1-4, se zhutněním </t>
  </si>
  <si>
    <t>88,0*1,875+2,0*1,5</t>
  </si>
  <si>
    <t>181300012RAC</t>
  </si>
  <si>
    <t>Rozprostření ornice v rovině tloušťka 20 cm dovoz ornice ze vzdálenosti 5 km, osetí trávou</t>
  </si>
  <si>
    <t>řad:4,0</t>
  </si>
  <si>
    <t>podél zahradního obrubníku:84,0*0,30</t>
  </si>
  <si>
    <t>58337330</t>
  </si>
  <si>
    <t>Štěrkopísek frakce 0-20</t>
  </si>
  <si>
    <t>T</t>
  </si>
  <si>
    <t>obsypy:20,75*1,87</t>
  </si>
  <si>
    <t>11</t>
  </si>
  <si>
    <t>Přípravné a přidružené práce</t>
  </si>
  <si>
    <t>1101</t>
  </si>
  <si>
    <t xml:space="preserve">Geodetické vytýčení stavby </t>
  </si>
  <si>
    <t>100m</t>
  </si>
  <si>
    <t>1102</t>
  </si>
  <si>
    <t xml:space="preserve">Vytýčení stávajících podzemních sítí a zařízení </t>
  </si>
  <si>
    <t>kpl</t>
  </si>
  <si>
    <t>1103</t>
  </si>
  <si>
    <t xml:space="preserve">Geodetické zaměření skutečného provedení stavby </t>
  </si>
  <si>
    <t>1104</t>
  </si>
  <si>
    <t>Fotodokumentace objektů na stavbě před zahájením výkop.prací a po dokončení stavby</t>
  </si>
  <si>
    <t>1105</t>
  </si>
  <si>
    <t xml:space="preserve">Plán BOZP </t>
  </si>
  <si>
    <t>1106</t>
  </si>
  <si>
    <t>Objekty zařízení staveniště vč.napojení na inž.sítě (1,5%)</t>
  </si>
  <si>
    <t>1107</t>
  </si>
  <si>
    <t xml:space="preserve">Dokumentace skutečného provedení stavby (DSPS) </t>
  </si>
  <si>
    <t>1108</t>
  </si>
  <si>
    <t>Dokumentace dočasného dopravního značení (DIO) vč. schválení Policií ČR</t>
  </si>
  <si>
    <t>1109</t>
  </si>
  <si>
    <t xml:space="preserve">Osazení dočasného dopravního značení </t>
  </si>
  <si>
    <t>1110</t>
  </si>
  <si>
    <t xml:space="preserve">Pronájem dopravního značení </t>
  </si>
  <si>
    <t>den</t>
  </si>
  <si>
    <t>45</t>
  </si>
  <si>
    <t>Podkladní a vedlejší konstrukce</t>
  </si>
  <si>
    <t>210220021R00</t>
  </si>
  <si>
    <t>210229001</t>
  </si>
  <si>
    <t xml:space="preserve">Uzemnění vodičů vyvedením k poklopům </t>
  </si>
  <si>
    <t>kus</t>
  </si>
  <si>
    <t>451572110R00</t>
  </si>
  <si>
    <t xml:space="preserve">Lože pod potrubí ze štěrkopísku 0-20 mm </t>
  </si>
  <si>
    <t>87,0*0,80*0,10</t>
  </si>
  <si>
    <t>452313131R00</t>
  </si>
  <si>
    <t xml:space="preserve">Bloky pro potrubí z betonu C 12/15 vč.bednění </t>
  </si>
  <si>
    <t>zabezpečovací bloky:0,50*0,50*0,50*3</t>
  </si>
  <si>
    <t>460490012R00</t>
  </si>
  <si>
    <t>Zakrytí potrubí u výstražnou folií PVC, barva bílá š. 20 cm</t>
  </si>
  <si>
    <t>5</t>
  </si>
  <si>
    <t>Komunikace</t>
  </si>
  <si>
    <t>564851111R00</t>
  </si>
  <si>
    <t>chodník: 88,0*1,875</t>
  </si>
  <si>
    <t>566901111R00</t>
  </si>
  <si>
    <t xml:space="preserve">Vyspravení podkladu po překopech štěrkopískem </t>
  </si>
  <si>
    <t>v komunikaci podél obrubníků:85,0*0,10*0,10</t>
  </si>
  <si>
    <t>572952111R00</t>
  </si>
  <si>
    <t xml:space="preserve">Vyspravení krytu po překopu asf.betonem tl.do 5 cm </t>
  </si>
  <si>
    <t>v komunikaci podél silničního obrubníku- 2x5cm:85,0*0,20*2</t>
  </si>
  <si>
    <t>577141110R00</t>
  </si>
  <si>
    <t xml:space="preserve">Beton asfaltový ABS š. do 3 m, tl.5 cm </t>
  </si>
  <si>
    <t>chodník:88,0*1,875</t>
  </si>
  <si>
    <t>599141100R00</t>
  </si>
  <si>
    <t>Úprava styku stávajícího a nového asfaltového povrchu asfaltovou zálivkou</t>
  </si>
  <si>
    <t>napojení nového asfaltu na stávající:</t>
  </si>
  <si>
    <t>chodníky:1,875*2</t>
  </si>
  <si>
    <t>komunikace:85,0+0,2*2</t>
  </si>
  <si>
    <t>8</t>
  </si>
  <si>
    <t>Trubní vedení</t>
  </si>
  <si>
    <t>857262121R00</t>
  </si>
  <si>
    <t xml:space="preserve">Montáž tvarovek litin. jednoos. přír. výkop DN 100 </t>
  </si>
  <si>
    <t>příruba:3</t>
  </si>
  <si>
    <t>koleno:2</t>
  </si>
  <si>
    <t>871251121R00</t>
  </si>
  <si>
    <t xml:space="preserve">Montáž trubek polyetylenových ve výkopu d 110 mm </t>
  </si>
  <si>
    <t>877251121U00</t>
  </si>
  <si>
    <t>spojky:4</t>
  </si>
  <si>
    <t>877263123R00</t>
  </si>
  <si>
    <t xml:space="preserve">Montáž tvarovek jednoos. plast. gum.kroužek DN 100 </t>
  </si>
  <si>
    <t>lemový nákružek:1</t>
  </si>
  <si>
    <t>892271111R00</t>
  </si>
  <si>
    <t xml:space="preserve">Tlaková zkouška vodovodního potrubí DN 100 </t>
  </si>
  <si>
    <t>892272111R00</t>
  </si>
  <si>
    <t xml:space="preserve">Zabezpečení konců vodovod. potrubí DN 100 </t>
  </si>
  <si>
    <t>úsek</t>
  </si>
  <si>
    <t>892273111R00</t>
  </si>
  <si>
    <t xml:space="preserve">Desinfekce a proplach vodovodního potrubí DN 100 </t>
  </si>
  <si>
    <t>892273119</t>
  </si>
  <si>
    <t xml:space="preserve">Laboratorní rozbor vody </t>
  </si>
  <si>
    <t>8929000001</t>
  </si>
  <si>
    <t xml:space="preserve">Vypuštění a napuštění vodovodu </t>
  </si>
  <si>
    <t>28613700</t>
  </si>
  <si>
    <t>Tlakové potrubí z polyetylénu DN 100 mm, ozn. PE 100 RC, SDR 11, PN 16</t>
  </si>
  <si>
    <t>87,0*1,015</t>
  </si>
  <si>
    <t>28614600</t>
  </si>
  <si>
    <t>Koleno PE 30st. ,d 100 mm, SDR 11, dl. provedení  pro svařování elektrospojkami</t>
  </si>
  <si>
    <t>28614603</t>
  </si>
  <si>
    <t>Elektrospojka PE 100, d 100mm, SDR 11</t>
  </si>
  <si>
    <t>28614604</t>
  </si>
  <si>
    <t>Lemový nákružek z PE 100, DN 100mm, SDR 11</t>
  </si>
  <si>
    <t>28614606</t>
  </si>
  <si>
    <t>Příruba PP-ocel DN 100mm, PN 16, k lemovému nákružku</t>
  </si>
  <si>
    <t>42210001</t>
  </si>
  <si>
    <t>Litinový dvoupřírubový kus DN 100 mm, dl. 500 mm</t>
  </si>
  <si>
    <t>42210002</t>
  </si>
  <si>
    <t>Koleno litinové přírubové patkové  DN 100 mm</t>
  </si>
  <si>
    <t>42210003</t>
  </si>
  <si>
    <t>Koleno litinové přírubové 90st. DN 100 mm</t>
  </si>
  <si>
    <t>91</t>
  </si>
  <si>
    <t>Doplňující práce na komunikaci</t>
  </si>
  <si>
    <t>916561111R00</t>
  </si>
  <si>
    <t xml:space="preserve">Osazení záhon.obrubníků do lože z C 12/15 s opěrou </t>
  </si>
  <si>
    <t>917862111R00</t>
  </si>
  <si>
    <t xml:space="preserve">Osazení stojat. obrub.bet. s opěrou,lože z C 12/15 </t>
  </si>
  <si>
    <t>592173363</t>
  </si>
  <si>
    <t>Obrubník zahradní  500/50/200 mm</t>
  </si>
  <si>
    <t>168*1,01</t>
  </si>
  <si>
    <t>59217472</t>
  </si>
  <si>
    <t>Obrubník silniční 1000/150/250 šedý</t>
  </si>
  <si>
    <t>85*1,01</t>
  </si>
  <si>
    <t>96</t>
  </si>
  <si>
    <t>Bourání konstrukcí</t>
  </si>
  <si>
    <t>113107122R00</t>
  </si>
  <si>
    <t xml:space="preserve">Odstranění podkladu pl. 200 m2,kam.drcené tl.20 cm </t>
  </si>
  <si>
    <t>tl.15cm-chodník:88,0*1,875</t>
  </si>
  <si>
    <t>113107141R00</t>
  </si>
  <si>
    <t xml:space="preserve">Odstranění podkladu pl. do 200 m2, živice tl. 5 cm </t>
  </si>
  <si>
    <t>113107142R00</t>
  </si>
  <si>
    <t xml:space="preserve">Odstranění podkladu pl.do 200 m2, živice tl. 10 cm </t>
  </si>
  <si>
    <t>v komuniklaci podél silničních obrubníků:85,0*0,20</t>
  </si>
  <si>
    <t>113202111R00</t>
  </si>
  <si>
    <t xml:space="preserve">Vytrhání obrub z krajníků nebo obrubníků stojatých </t>
  </si>
  <si>
    <t>silniční:85,0</t>
  </si>
  <si>
    <t>113204111R00</t>
  </si>
  <si>
    <t xml:space="preserve">Vytrhání obrub záhonových </t>
  </si>
  <si>
    <t>919735112R00</t>
  </si>
  <si>
    <t xml:space="preserve">Řezání stávajícího živičného krytu tl. 5 - 10 cm </t>
  </si>
  <si>
    <t>chodník:1,875*2</t>
  </si>
  <si>
    <t>komunikace :85,0+0,2*2</t>
  </si>
  <si>
    <t>968960001</t>
  </si>
  <si>
    <t>Demontáž stávajících tvarovek DN 100 v místě napojení</t>
  </si>
  <si>
    <t>99</t>
  </si>
  <si>
    <t>Staveništní přesun hmot</t>
  </si>
  <si>
    <t>998276201R00</t>
  </si>
  <si>
    <t xml:space="preserve">Přesun hmot, trub.vedení plast. obsypaná kamenivem </t>
  </si>
  <si>
    <t>D96</t>
  </si>
  <si>
    <t>Přesuny suti a vybouraných hmot</t>
  </si>
  <si>
    <t>979082213R00</t>
  </si>
  <si>
    <t xml:space="preserve">Vodorovná doprava suti po suchu do 1 km </t>
  </si>
  <si>
    <t>979082219R00</t>
  </si>
  <si>
    <t>Příplatek za dopravu suti po suchu za další 1 km do 15 km</t>
  </si>
  <si>
    <t>979087212R00</t>
  </si>
  <si>
    <t xml:space="preserve">Nakládání suti na dopravní prostředky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</si>
  <si>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</si>
  <si>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</si>
  <si>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</si>
  <si>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</si>
  <si>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</si>
  <si>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</si>
  <si>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</si>
  <si>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</si>
  <si>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</si>
  <si>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</si>
  <si>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827</t>
  </si>
  <si>
    <t>5 str.</t>
  </si>
  <si>
    <t>01 -</t>
  </si>
  <si>
    <t>Vodovod</t>
  </si>
  <si>
    <t>Jiří Sváček - Videall Projekt</t>
  </si>
  <si>
    <t>Město Český Krumlov</t>
  </si>
  <si>
    <t xml:space="preserve">Hloubení rýh š.do 200 cm, hor.3 do 1000m3, STROJNĚ </t>
  </si>
  <si>
    <t xml:space="preserve">Hloubení rýh š.do 200 cm, hor.4 do 1000 m3, STROJNĚ </t>
  </si>
  <si>
    <t xml:space="preserve">Vytyčovací vodič identifikační </t>
  </si>
  <si>
    <t>Podklad ze štěrkodrti  0-32 po zhutnění tloušťky 15 cm</t>
  </si>
  <si>
    <t xml:space="preserve">Montáž elektrotvarovek PE d 110 mm, výkop  </t>
  </si>
  <si>
    <t>Výkaz výměr :</t>
  </si>
  <si>
    <t>POLOŽKOVÝ VÝKAZ VÝMĚR :  SO 01 VODOVOD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</si>
</sst>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8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4" fillId="20" borderId="2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0" fillId="0" borderId="0">
      <alignment/>
      <protection/>
    </xf>
    <xf numFmtId="0" fontId="41" fillId="22" borderId="6" applyNumberFormat="0" applyFont="0" applyAlignment="0" applyProtection="0"/>
    <xf numFmtId="9" fontId="41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0" xfId="0" applyFill="1" applyAlignment="1">
      <alignment/>
    </xf>
    <xf numFmtId="49" fontId="5" fillId="0" borderId="15" xfId="0" applyNumberFormat="1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5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5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3" fontId="3" fillId="0" borderId="22" xfId="0" applyNumberFormat="1" applyFont="1" applyBorder="1" applyAlignment="1">
      <alignment/>
    </xf>
    <xf numFmtId="0" fontId="3" fillId="0" borderId="23" xfId="0" applyFont="1" applyBorder="1" applyAlignment="1">
      <alignment/>
    </xf>
    <xf numFmtId="3" fontId="3" fillId="0" borderId="24" xfId="0" applyNumberFormat="1" applyFont="1" applyBorder="1" applyAlignment="1">
      <alignment/>
    </xf>
    <xf numFmtId="0" fontId="3" fillId="0" borderId="25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1" xfId="0" applyFont="1" applyBorder="1" applyAlignment="1">
      <alignment shrinkToFit="1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29" xfId="0" applyNumberFormat="1" applyFont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 applyAlignment="1">
      <alignment/>
    </xf>
    <xf numFmtId="0" fontId="3" fillId="0" borderId="14" xfId="0" applyFont="1" applyBorder="1" applyAlignment="1">
      <alignment/>
    </xf>
    <xf numFmtId="165" fontId="3" fillId="0" borderId="13" xfId="0" applyNumberFormat="1" applyFont="1" applyBorder="1" applyAlignment="1">
      <alignment horizontal="right"/>
    </xf>
    <xf numFmtId="0" fontId="7" fillId="33" borderId="30" xfId="0" applyFont="1" applyFill="1" applyBorder="1" applyAlignment="1">
      <alignment/>
    </xf>
    <xf numFmtId="0" fontId="7" fillId="33" borderId="31" xfId="0" applyFont="1" applyFill="1" applyBorder="1" applyAlignment="1">
      <alignment/>
    </xf>
    <xf numFmtId="0" fontId="7" fillId="33" borderId="32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1" xfId="45" applyNumberFormat="1" applyFont="1" applyBorder="1">
      <alignment/>
      <protection/>
    </xf>
    <xf numFmtId="49" fontId="3" fillId="0" borderId="41" xfId="45" applyNumberFormat="1" applyFont="1" applyBorder="1">
      <alignment/>
      <protection/>
    </xf>
    <xf numFmtId="49" fontId="3" fillId="0" borderId="41" xfId="45" applyNumberFormat="1" applyFont="1" applyBorder="1" applyAlignment="1">
      <alignment horizontal="right"/>
      <protection/>
    </xf>
    <xf numFmtId="0" fontId="3" fillId="0" borderId="42" xfId="45" applyFont="1" applyBorder="1">
      <alignment/>
      <protection/>
    </xf>
    <xf numFmtId="49" fontId="3" fillId="0" borderId="41" xfId="0" applyNumberFormat="1" applyFont="1" applyBorder="1" applyAlignment="1">
      <alignment horizontal="left"/>
    </xf>
    <xf numFmtId="0" fontId="3" fillId="0" borderId="43" xfId="0" applyNumberFormat="1" applyFont="1" applyBorder="1" applyAlignment="1">
      <alignment/>
    </xf>
    <xf numFmtId="49" fontId="4" fillId="0" borderId="44" xfId="45" applyNumberFormat="1" applyFont="1" applyBorder="1">
      <alignment/>
      <protection/>
    </xf>
    <xf numFmtId="49" fontId="3" fillId="0" borderId="44" xfId="45" applyNumberFormat="1" applyFont="1" applyBorder="1">
      <alignment/>
      <protection/>
    </xf>
    <xf numFmtId="49" fontId="3" fillId="0" borderId="44" xfId="45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0" borderId="45" xfId="0" applyFont="1" applyBorder="1" applyAlignment="1">
      <alignment/>
    </xf>
    <xf numFmtId="3" fontId="3" fillId="0" borderId="26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3" fontId="3" fillId="0" borderId="45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5">
      <alignment/>
      <protection/>
    </xf>
    <xf numFmtId="0" fontId="3" fillId="0" borderId="0" xfId="45" applyFont="1">
      <alignment/>
      <protection/>
    </xf>
    <xf numFmtId="0" fontId="13" fillId="0" borderId="0" xfId="45" applyFont="1" applyAlignment="1">
      <alignment horizontal="centerContinuous"/>
      <protection/>
    </xf>
    <xf numFmtId="0" fontId="14" fillId="0" borderId="0" xfId="45" applyFont="1" applyAlignment="1">
      <alignment horizontal="centerContinuous"/>
      <protection/>
    </xf>
    <xf numFmtId="0" fontId="14" fillId="0" borderId="0" xfId="45" applyFont="1" applyAlignment="1">
      <alignment horizontal="right"/>
      <protection/>
    </xf>
    <xf numFmtId="0" fontId="3" fillId="0" borderId="41" xfId="45" applyFont="1" applyBorder="1">
      <alignment/>
      <protection/>
    </xf>
    <xf numFmtId="0" fontId="3" fillId="0" borderId="43" xfId="45" applyFont="1" applyBorder="1">
      <alignment/>
      <protection/>
    </xf>
    <xf numFmtId="0" fontId="3" fillId="0" borderId="44" xfId="45" applyFont="1" applyBorder="1">
      <alignment/>
      <protection/>
    </xf>
    <xf numFmtId="0" fontId="5" fillId="0" borderId="0" xfId="45" applyFont="1">
      <alignment/>
      <protection/>
    </xf>
    <xf numFmtId="0" fontId="3" fillId="0" borderId="0" xfId="45" applyFont="1" applyAlignment="1">
      <alignment horizontal="right"/>
      <protection/>
    </xf>
    <xf numFmtId="0" fontId="3" fillId="0" borderId="0" xfId="45" applyFont="1" applyAlignment="1">
      <alignment/>
      <protection/>
    </xf>
    <xf numFmtId="0" fontId="4" fillId="0" borderId="46" xfId="45" applyFont="1" applyBorder="1" applyAlignment="1">
      <alignment horizontal="center"/>
      <protection/>
    </xf>
    <xf numFmtId="49" fontId="4" fillId="0" borderId="46" xfId="45" applyNumberFormat="1" applyFont="1" applyBorder="1" applyAlignment="1">
      <alignment horizontal="left"/>
      <protection/>
    </xf>
    <xf numFmtId="0" fontId="4" fillId="0" borderId="47" xfId="45" applyFont="1" applyBorder="1">
      <alignment/>
      <protection/>
    </xf>
    <xf numFmtId="0" fontId="3" fillId="0" borderId="14" xfId="45" applyFont="1" applyBorder="1" applyAlignment="1">
      <alignment horizontal="center"/>
      <protection/>
    </xf>
    <xf numFmtId="0" fontId="3" fillId="0" borderId="14" xfId="45" applyNumberFormat="1" applyFont="1" applyBorder="1" applyAlignment="1">
      <alignment horizontal="right"/>
      <protection/>
    </xf>
    <xf numFmtId="0" fontId="3" fillId="0" borderId="13" xfId="45" applyNumberFormat="1" applyFont="1" applyBorder="1">
      <alignment/>
      <protection/>
    </xf>
    <xf numFmtId="0" fontId="0" fillId="0" borderId="0" xfId="45" applyNumberFormat="1">
      <alignment/>
      <protection/>
    </xf>
    <xf numFmtId="0" fontId="15" fillId="0" borderId="0" xfId="45" applyFont="1">
      <alignment/>
      <protection/>
    </xf>
    <xf numFmtId="0" fontId="16" fillId="0" borderId="48" xfId="45" applyFont="1" applyBorder="1" applyAlignment="1">
      <alignment horizontal="center" vertical="top"/>
      <protection/>
    </xf>
    <xf numFmtId="49" fontId="16" fillId="0" borderId="48" xfId="45" applyNumberFormat="1" applyFont="1" applyBorder="1" applyAlignment="1">
      <alignment horizontal="left" vertical="top"/>
      <protection/>
    </xf>
    <xf numFmtId="0" fontId="16" fillId="0" borderId="48" xfId="45" applyFont="1" applyBorder="1" applyAlignment="1">
      <alignment vertical="top" wrapText="1"/>
      <protection/>
    </xf>
    <xf numFmtId="49" fontId="16" fillId="0" borderId="48" xfId="45" applyNumberFormat="1" applyFont="1" applyBorder="1" applyAlignment="1">
      <alignment horizontal="center" shrinkToFit="1"/>
      <protection/>
    </xf>
    <xf numFmtId="4" fontId="16" fillId="0" borderId="48" xfId="45" applyNumberFormat="1" applyFont="1" applyBorder="1" applyAlignment="1">
      <alignment horizontal="right"/>
      <protection/>
    </xf>
    <xf numFmtId="4" fontId="16" fillId="0" borderId="48" xfId="45" applyNumberFormat="1" applyFont="1" applyBorder="1">
      <alignment/>
      <protection/>
    </xf>
    <xf numFmtId="0" fontId="15" fillId="0" borderId="0" xfId="45" applyFont="1">
      <alignment/>
      <protection/>
    </xf>
    <xf numFmtId="0" fontId="5" fillId="0" borderId="46" xfId="45" applyFont="1" applyBorder="1" applyAlignment="1">
      <alignment horizontal="center"/>
      <protection/>
    </xf>
    <xf numFmtId="0" fontId="18" fillId="0" borderId="0" xfId="45" applyFont="1" applyAlignment="1">
      <alignment wrapText="1"/>
      <protection/>
    </xf>
    <xf numFmtId="49" fontId="5" fillId="0" borderId="46" xfId="45" applyNumberFormat="1" applyFont="1" applyBorder="1" applyAlignment="1">
      <alignment horizontal="right"/>
      <protection/>
    </xf>
    <xf numFmtId="4" fontId="19" fillId="34" borderId="49" xfId="45" applyNumberFormat="1" applyFont="1" applyFill="1" applyBorder="1" applyAlignment="1">
      <alignment horizontal="right" wrapText="1"/>
      <protection/>
    </xf>
    <xf numFmtId="0" fontId="19" fillId="34" borderId="34" xfId="45" applyFont="1" applyFill="1" applyBorder="1" applyAlignment="1">
      <alignment horizontal="left" wrapText="1"/>
      <protection/>
    </xf>
    <xf numFmtId="0" fontId="19" fillId="0" borderId="33" xfId="0" applyFont="1" applyBorder="1" applyAlignment="1">
      <alignment horizontal="right"/>
    </xf>
    <xf numFmtId="0" fontId="3" fillId="33" borderId="15" xfId="45" applyFont="1" applyFill="1" applyBorder="1" applyAlignment="1">
      <alignment horizontal="center"/>
      <protection/>
    </xf>
    <xf numFmtId="49" fontId="21" fillId="33" borderId="15" xfId="45" applyNumberFormat="1" applyFont="1" applyFill="1" applyBorder="1" applyAlignment="1">
      <alignment horizontal="left"/>
      <protection/>
    </xf>
    <xf numFmtId="0" fontId="21" fillId="33" borderId="47" xfId="45" applyFont="1" applyFill="1" applyBorder="1">
      <alignment/>
      <protection/>
    </xf>
    <xf numFmtId="0" fontId="3" fillId="33" borderId="14" xfId="45" applyFont="1" applyFill="1" applyBorder="1" applyAlignment="1">
      <alignment horizontal="center"/>
      <protection/>
    </xf>
    <xf numFmtId="4" fontId="3" fillId="33" borderId="14" xfId="45" applyNumberFormat="1" applyFont="1" applyFill="1" applyBorder="1" applyAlignment="1">
      <alignment horizontal="right"/>
      <protection/>
    </xf>
    <xf numFmtId="4" fontId="3" fillId="33" borderId="13" xfId="45" applyNumberFormat="1" applyFont="1" applyFill="1" applyBorder="1" applyAlignment="1">
      <alignment horizontal="right"/>
      <protection/>
    </xf>
    <xf numFmtId="4" fontId="4" fillId="33" borderId="15" xfId="45" applyNumberFormat="1" applyFont="1" applyFill="1" applyBorder="1">
      <alignment/>
      <protection/>
    </xf>
    <xf numFmtId="3" fontId="0" fillId="0" borderId="0" xfId="45" applyNumberFormat="1">
      <alignment/>
      <protection/>
    </xf>
    <xf numFmtId="0" fontId="0" fillId="0" borderId="0" xfId="45" applyBorder="1">
      <alignment/>
      <protection/>
    </xf>
    <xf numFmtId="0" fontId="22" fillId="0" borderId="0" xfId="45" applyFont="1" applyAlignment="1">
      <alignment/>
      <protection/>
    </xf>
    <xf numFmtId="0" fontId="0" fillId="0" borderId="0" xfId="45" applyAlignment="1">
      <alignment horizontal="right"/>
      <protection/>
    </xf>
    <xf numFmtId="0" fontId="23" fillId="0" borderId="0" xfId="45" applyFont="1" applyBorder="1">
      <alignment/>
      <protection/>
    </xf>
    <xf numFmtId="3" fontId="23" fillId="0" borderId="0" xfId="45" applyNumberFormat="1" applyFont="1" applyBorder="1" applyAlignment="1">
      <alignment horizontal="right"/>
      <protection/>
    </xf>
    <xf numFmtId="4" fontId="23" fillId="0" borderId="0" xfId="45" applyNumberFormat="1" applyFont="1" applyBorder="1">
      <alignment/>
      <protection/>
    </xf>
    <xf numFmtId="0" fontId="22" fillId="0" borderId="0" xfId="45" applyFont="1" applyBorder="1" applyAlignment="1">
      <alignment/>
      <protection/>
    </xf>
    <xf numFmtId="0" fontId="0" fillId="0" borderId="0" xfId="45" applyBorder="1" applyAlignment="1">
      <alignment horizontal="right"/>
      <protection/>
    </xf>
    <xf numFmtId="4" fontId="17" fillId="34" borderId="49" xfId="45" applyNumberFormat="1" applyFont="1" applyFill="1" applyBorder="1" applyAlignment="1">
      <alignment horizontal="right" wrapText="1"/>
      <protection/>
    </xf>
    <xf numFmtId="0" fontId="4" fillId="35" borderId="50" xfId="0" applyFont="1" applyFill="1" applyBorder="1" applyAlignment="1">
      <alignment horizontal="left"/>
    </xf>
    <xf numFmtId="0" fontId="3" fillId="35" borderId="51" xfId="0" applyFont="1" applyFill="1" applyBorder="1" applyAlignment="1">
      <alignment horizontal="left"/>
    </xf>
    <xf numFmtId="0" fontId="3" fillId="35" borderId="52" xfId="0" applyFont="1" applyFill="1" applyBorder="1" applyAlignment="1">
      <alignment horizontal="centerContinuous"/>
    </xf>
    <xf numFmtId="0" fontId="4" fillId="35" borderId="51" xfId="0" applyFont="1" applyFill="1" applyBorder="1" applyAlignment="1">
      <alignment horizontal="centerContinuous"/>
    </xf>
    <xf numFmtId="0" fontId="3" fillId="35" borderId="51" xfId="0" applyFont="1" applyFill="1" applyBorder="1" applyAlignment="1">
      <alignment horizontal="centerContinuous"/>
    </xf>
    <xf numFmtId="0" fontId="4" fillId="35" borderId="23" xfId="0" applyFont="1" applyFill="1" applyBorder="1" applyAlignment="1">
      <alignment horizontal="left"/>
    </xf>
    <xf numFmtId="0" fontId="5" fillId="35" borderId="25" xfId="0" applyFont="1" applyFill="1" applyBorder="1" applyAlignment="1">
      <alignment horizontal="centerContinuous"/>
    </xf>
    <xf numFmtId="49" fontId="6" fillId="35" borderId="24" xfId="0" applyNumberFormat="1" applyFont="1" applyFill="1" applyBorder="1" applyAlignment="1">
      <alignment horizontal="left"/>
    </xf>
    <xf numFmtId="49" fontId="5" fillId="35" borderId="25" xfId="0" applyNumberFormat="1" applyFont="1" applyFill="1" applyBorder="1" applyAlignment="1">
      <alignment horizontal="centerContinuous"/>
    </xf>
    <xf numFmtId="49" fontId="3" fillId="35" borderId="13" xfId="0" applyNumberFormat="1" applyFont="1" applyFill="1" applyBorder="1" applyAlignment="1">
      <alignment/>
    </xf>
    <xf numFmtId="49" fontId="3" fillId="35" borderId="14" xfId="0" applyNumberFormat="1" applyFont="1" applyFill="1" applyBorder="1" applyAlignment="1">
      <alignment/>
    </xf>
    <xf numFmtId="49" fontId="4" fillId="35" borderId="28" xfId="0" applyNumberFormat="1" applyFont="1" applyFill="1" applyBorder="1" applyAlignment="1">
      <alignment/>
    </xf>
    <xf numFmtId="49" fontId="3" fillId="35" borderId="33" xfId="0" applyNumberFormat="1" applyFont="1" applyFill="1" applyBorder="1" applyAlignment="1">
      <alignment/>
    </xf>
    <xf numFmtId="49" fontId="3" fillId="35" borderId="0" xfId="0" applyNumberFormat="1" applyFont="1" applyFill="1" applyBorder="1" applyAlignment="1">
      <alignment/>
    </xf>
    <xf numFmtId="0" fontId="4" fillId="35" borderId="23" xfId="0" applyFont="1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25" xfId="0" applyFont="1" applyFill="1" applyBorder="1" applyAlignment="1">
      <alignment/>
    </xf>
    <xf numFmtId="0" fontId="4" fillId="35" borderId="53" xfId="0" applyFont="1" applyFill="1" applyBorder="1" applyAlignment="1">
      <alignment/>
    </xf>
    <xf numFmtId="0" fontId="4" fillId="35" borderId="54" xfId="0" applyFont="1" applyFill="1" applyBorder="1" applyAlignment="1">
      <alignment/>
    </xf>
    <xf numFmtId="49" fontId="3" fillId="0" borderId="33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right"/>
    </xf>
    <xf numFmtId="0" fontId="5" fillId="0" borderId="55" xfId="0" applyFont="1" applyBorder="1" applyAlignment="1">
      <alignment horizontal="right"/>
    </xf>
    <xf numFmtId="49" fontId="5" fillId="0" borderId="55" xfId="0" applyNumberFormat="1" applyFont="1" applyBorder="1" applyAlignment="1">
      <alignment horizontal="right"/>
    </xf>
    <xf numFmtId="3" fontId="5" fillId="0" borderId="55" xfId="0" applyNumberFormat="1" applyFont="1" applyBorder="1" applyAlignment="1">
      <alignment horizontal="right"/>
    </xf>
    <xf numFmtId="0" fontId="5" fillId="0" borderId="56" xfId="0" applyNumberFormat="1" applyFont="1" applyBorder="1" applyAlignment="1">
      <alignment horizontal="right"/>
    </xf>
    <xf numFmtId="0" fontId="5" fillId="0" borderId="56" xfId="0" applyFont="1" applyBorder="1" applyAlignment="1">
      <alignment horizontal="right"/>
    </xf>
    <xf numFmtId="0" fontId="5" fillId="0" borderId="56" xfId="0" applyFont="1" applyFill="1" applyBorder="1" applyAlignment="1">
      <alignment horizontal="right"/>
    </xf>
    <xf numFmtId="0" fontId="11" fillId="0" borderId="45" xfId="0" applyFont="1" applyFill="1" applyBorder="1" applyAlignment="1">
      <alignment horizontal="right"/>
    </xf>
    <xf numFmtId="49" fontId="24" fillId="35" borderId="0" xfId="0" applyNumberFormat="1" applyFont="1" applyFill="1" applyBorder="1" applyAlignment="1">
      <alignment/>
    </xf>
    <xf numFmtId="49" fontId="24" fillId="35" borderId="12" xfId="0" applyNumberFormat="1" applyFont="1" applyFill="1" applyBorder="1" applyAlignment="1">
      <alignment/>
    </xf>
    <xf numFmtId="49" fontId="24" fillId="35" borderId="14" xfId="0" applyNumberFormat="1" applyFont="1" applyFill="1" applyBorder="1" applyAlignment="1">
      <alignment/>
    </xf>
    <xf numFmtId="49" fontId="4" fillId="35" borderId="50" xfId="0" applyNumberFormat="1" applyFont="1" applyFill="1" applyBorder="1" applyAlignment="1">
      <alignment horizontal="center"/>
    </xf>
    <xf numFmtId="0" fontId="4" fillId="35" borderId="51" xfId="0" applyFont="1" applyFill="1" applyBorder="1" applyAlignment="1">
      <alignment horizontal="center"/>
    </xf>
    <xf numFmtId="0" fontId="4" fillId="35" borderId="52" xfId="0" applyFont="1" applyFill="1" applyBorder="1" applyAlignment="1">
      <alignment horizontal="center"/>
    </xf>
    <xf numFmtId="0" fontId="4" fillId="35" borderId="57" xfId="0" applyFont="1" applyFill="1" applyBorder="1" applyAlignment="1">
      <alignment horizontal="center"/>
    </xf>
    <xf numFmtId="0" fontId="4" fillId="35" borderId="58" xfId="0" applyFont="1" applyFill="1" applyBorder="1" applyAlignment="1">
      <alignment horizontal="center"/>
    </xf>
    <xf numFmtId="0" fontId="4" fillId="35" borderId="59" xfId="0" applyFont="1" applyFill="1" applyBorder="1" applyAlignment="1">
      <alignment horizontal="center"/>
    </xf>
    <xf numFmtId="0" fontId="4" fillId="35" borderId="50" xfId="0" applyFont="1" applyFill="1" applyBorder="1" applyAlignment="1">
      <alignment/>
    </xf>
    <xf numFmtId="0" fontId="4" fillId="35" borderId="51" xfId="0" applyFont="1" applyFill="1" applyBorder="1" applyAlignment="1">
      <alignment/>
    </xf>
    <xf numFmtId="3" fontId="4" fillId="35" borderId="52" xfId="0" applyNumberFormat="1" applyFont="1" applyFill="1" applyBorder="1" applyAlignment="1">
      <alignment/>
    </xf>
    <xf numFmtId="3" fontId="4" fillId="35" borderId="57" xfId="0" applyNumberFormat="1" applyFont="1" applyFill="1" applyBorder="1" applyAlignment="1">
      <alignment/>
    </xf>
    <xf numFmtId="3" fontId="4" fillId="35" borderId="58" xfId="0" applyNumberFormat="1" applyFont="1" applyFill="1" applyBorder="1" applyAlignment="1">
      <alignment/>
    </xf>
    <xf numFmtId="3" fontId="4" fillId="35" borderId="59" xfId="0" applyNumberFormat="1" applyFont="1" applyFill="1" applyBorder="1" applyAlignment="1">
      <alignment/>
    </xf>
    <xf numFmtId="0" fontId="3" fillId="35" borderId="54" xfId="0" applyFont="1" applyFill="1" applyBorder="1" applyAlignment="1">
      <alignment/>
    </xf>
    <xf numFmtId="0" fontId="4" fillId="35" borderId="60" xfId="0" applyFont="1" applyFill="1" applyBorder="1" applyAlignment="1">
      <alignment horizontal="right"/>
    </xf>
    <xf numFmtId="0" fontId="4" fillId="35" borderId="24" xfId="0" applyFont="1" applyFill="1" applyBorder="1" applyAlignment="1">
      <alignment horizontal="right"/>
    </xf>
    <xf numFmtId="0" fontId="4" fillId="35" borderId="25" xfId="0" applyFont="1" applyFill="1" applyBorder="1" applyAlignment="1">
      <alignment horizontal="center"/>
    </xf>
    <xf numFmtId="4" fontId="6" fillId="35" borderId="24" xfId="0" applyNumberFormat="1" applyFont="1" applyFill="1" applyBorder="1" applyAlignment="1">
      <alignment horizontal="right"/>
    </xf>
    <xf numFmtId="4" fontId="6" fillId="35" borderId="54" xfId="0" applyNumberFormat="1" applyFont="1" applyFill="1" applyBorder="1" applyAlignment="1">
      <alignment horizontal="right"/>
    </xf>
    <xf numFmtId="0" fontId="3" fillId="35" borderId="30" xfId="0" applyFont="1" applyFill="1" applyBorder="1" applyAlignment="1">
      <alignment/>
    </xf>
    <xf numFmtId="0" fontId="4" fillId="35" borderId="31" xfId="0" applyFont="1" applyFill="1" applyBorder="1" applyAlignment="1">
      <alignment/>
    </xf>
    <xf numFmtId="0" fontId="3" fillId="35" borderId="31" xfId="0" applyFont="1" applyFill="1" applyBorder="1" applyAlignment="1">
      <alignment/>
    </xf>
    <xf numFmtId="4" fontId="3" fillId="35" borderId="61" xfId="0" applyNumberFormat="1" applyFont="1" applyFill="1" applyBorder="1" applyAlignment="1">
      <alignment/>
    </xf>
    <xf numFmtId="4" fontId="3" fillId="35" borderId="30" xfId="0" applyNumberFormat="1" applyFont="1" applyFill="1" applyBorder="1" applyAlignment="1">
      <alignment/>
    </xf>
    <xf numFmtId="4" fontId="3" fillId="35" borderId="31" xfId="0" applyNumberFormat="1" applyFont="1" applyFill="1" applyBorder="1" applyAlignment="1">
      <alignment/>
    </xf>
    <xf numFmtId="49" fontId="5" fillId="0" borderId="62" xfId="0" applyNumberFormat="1" applyFont="1" applyBorder="1" applyAlignment="1">
      <alignment/>
    </xf>
    <xf numFmtId="0" fontId="5" fillId="0" borderId="63" xfId="0" applyFont="1" applyBorder="1" applyAlignment="1">
      <alignment/>
    </xf>
    <xf numFmtId="0" fontId="3" fillId="0" borderId="63" xfId="0" applyFont="1" applyBorder="1" applyAlignment="1">
      <alignment/>
    </xf>
    <xf numFmtId="3" fontId="3" fillId="0" borderId="64" xfId="0" applyNumberFormat="1" applyFont="1" applyBorder="1" applyAlignment="1">
      <alignment/>
    </xf>
    <xf numFmtId="3" fontId="3" fillId="0" borderId="65" xfId="0" applyNumberFormat="1" applyFont="1" applyBorder="1" applyAlignment="1">
      <alignment/>
    </xf>
    <xf numFmtId="3" fontId="3" fillId="0" borderId="66" xfId="0" applyNumberFormat="1" applyFont="1" applyBorder="1" applyAlignment="1">
      <alignment/>
    </xf>
    <xf numFmtId="3" fontId="3" fillId="0" borderId="67" xfId="0" applyNumberFormat="1" applyFont="1" applyBorder="1" applyAlignment="1">
      <alignment/>
    </xf>
    <xf numFmtId="49" fontId="5" fillId="0" borderId="68" xfId="0" applyNumberFormat="1" applyFont="1" applyBorder="1" applyAlignment="1">
      <alignment/>
    </xf>
    <xf numFmtId="0" fontId="5" fillId="0" borderId="69" xfId="0" applyFont="1" applyBorder="1" applyAlignment="1">
      <alignment/>
    </xf>
    <xf numFmtId="0" fontId="3" fillId="0" borderId="69" xfId="0" applyFont="1" applyBorder="1" applyAlignment="1">
      <alignment/>
    </xf>
    <xf numFmtId="3" fontId="3" fillId="0" borderId="70" xfId="0" applyNumberFormat="1" applyFont="1" applyBorder="1" applyAlignment="1">
      <alignment/>
    </xf>
    <xf numFmtId="3" fontId="3" fillId="0" borderId="71" xfId="0" applyNumberFormat="1" applyFont="1" applyBorder="1" applyAlignment="1">
      <alignment/>
    </xf>
    <xf numFmtId="3" fontId="3" fillId="0" borderId="72" xfId="0" applyNumberFormat="1" applyFont="1" applyBorder="1" applyAlignment="1">
      <alignment/>
    </xf>
    <xf numFmtId="3" fontId="3" fillId="0" borderId="73" xfId="0" applyNumberFormat="1" applyFont="1" applyBorder="1" applyAlignment="1">
      <alignment/>
    </xf>
    <xf numFmtId="49" fontId="5" fillId="0" borderId="74" xfId="0" applyNumberFormat="1" applyFont="1" applyBorder="1" applyAlignment="1">
      <alignment/>
    </xf>
    <xf numFmtId="0" fontId="5" fillId="0" borderId="75" xfId="0" applyFont="1" applyBorder="1" applyAlignment="1">
      <alignment/>
    </xf>
    <xf numFmtId="0" fontId="3" fillId="0" borderId="75" xfId="0" applyFont="1" applyBorder="1" applyAlignment="1">
      <alignment/>
    </xf>
    <xf numFmtId="3" fontId="3" fillId="0" borderId="76" xfId="0" applyNumberFormat="1" applyFont="1" applyBorder="1" applyAlignment="1">
      <alignment/>
    </xf>
    <xf numFmtId="3" fontId="3" fillId="0" borderId="77" xfId="0" applyNumberFormat="1" applyFont="1" applyBorder="1" applyAlignment="1">
      <alignment/>
    </xf>
    <xf numFmtId="3" fontId="3" fillId="0" borderId="78" xfId="0" applyNumberFormat="1" applyFont="1" applyBorder="1" applyAlignment="1">
      <alignment/>
    </xf>
    <xf numFmtId="3" fontId="3" fillId="0" borderId="79" xfId="0" applyNumberFormat="1" applyFont="1" applyBorder="1" applyAlignment="1">
      <alignment/>
    </xf>
    <xf numFmtId="49" fontId="5" fillId="35" borderId="15" xfId="45" applyNumberFormat="1" applyFont="1" applyFill="1" applyBorder="1">
      <alignment/>
      <protection/>
    </xf>
    <xf numFmtId="0" fontId="5" fillId="35" borderId="13" xfId="45" applyFont="1" applyFill="1" applyBorder="1" applyAlignment="1">
      <alignment horizontal="center"/>
      <protection/>
    </xf>
    <xf numFmtId="0" fontId="5" fillId="35" borderId="13" xfId="45" applyNumberFormat="1" applyFont="1" applyFill="1" applyBorder="1" applyAlignment="1">
      <alignment horizontal="center"/>
      <protection/>
    </xf>
    <xf numFmtId="0" fontId="5" fillId="35" borderId="15" xfId="45" applyFont="1" applyFill="1" applyBorder="1" applyAlignment="1">
      <alignment horizontal="center"/>
      <protection/>
    </xf>
    <xf numFmtId="0" fontId="11" fillId="0" borderId="15" xfId="0" applyFont="1" applyBorder="1" applyAlignment="1">
      <alignment horizontal="left"/>
    </xf>
    <xf numFmtId="0" fontId="11" fillId="0" borderId="47" xfId="0" applyFont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3" fillId="0" borderId="30" xfId="0" applyFont="1" applyBorder="1" applyAlignment="1">
      <alignment horizontal="center" shrinkToFit="1"/>
    </xf>
    <xf numFmtId="0" fontId="3" fillId="0" borderId="32" xfId="0" applyFont="1" applyBorder="1" applyAlignment="1">
      <alignment horizontal="center" shrinkToFit="1"/>
    </xf>
    <xf numFmtId="166" fontId="3" fillId="0" borderId="47" xfId="0" applyNumberFormat="1" applyFont="1" applyBorder="1" applyAlignment="1">
      <alignment horizontal="right" indent="2"/>
    </xf>
    <xf numFmtId="166" fontId="3" fillId="0" borderId="56" xfId="0" applyNumberFormat="1" applyFont="1" applyBorder="1" applyAlignment="1">
      <alignment horizontal="right" indent="2"/>
    </xf>
    <xf numFmtId="166" fontId="7" fillId="33" borderId="80" xfId="0" applyNumberFormat="1" applyFont="1" applyFill="1" applyBorder="1" applyAlignment="1">
      <alignment horizontal="right" indent="2"/>
    </xf>
    <xf numFmtId="166" fontId="7" fillId="33" borderId="61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0" borderId="81" xfId="45" applyFont="1" applyBorder="1" applyAlignment="1">
      <alignment horizontal="center"/>
      <protection/>
    </xf>
    <xf numFmtId="0" fontId="3" fillId="0" borderId="82" xfId="45" applyFont="1" applyBorder="1" applyAlignment="1">
      <alignment horizontal="center"/>
      <protection/>
    </xf>
    <xf numFmtId="0" fontId="3" fillId="0" borderId="83" xfId="45" applyFont="1" applyBorder="1" applyAlignment="1">
      <alignment horizontal="center"/>
      <protection/>
    </xf>
    <xf numFmtId="0" fontId="3" fillId="0" borderId="84" xfId="45" applyFont="1" applyBorder="1" applyAlignment="1">
      <alignment horizontal="center"/>
      <protection/>
    </xf>
    <xf numFmtId="0" fontId="3" fillId="0" borderId="85" xfId="45" applyFont="1" applyBorder="1" applyAlignment="1">
      <alignment horizontal="left"/>
      <protection/>
    </xf>
    <xf numFmtId="0" fontId="3" fillId="0" borderId="44" xfId="45" applyFont="1" applyBorder="1" applyAlignment="1">
      <alignment horizontal="left"/>
      <protection/>
    </xf>
    <xf numFmtId="0" fontId="3" fillId="0" borderId="86" xfId="45" applyFont="1" applyBorder="1" applyAlignment="1">
      <alignment horizontal="left"/>
      <protection/>
    </xf>
    <xf numFmtId="3" fontId="4" fillId="35" borderId="31" xfId="0" applyNumberFormat="1" applyFont="1" applyFill="1" applyBorder="1" applyAlignment="1">
      <alignment horizontal="right"/>
    </xf>
    <xf numFmtId="3" fontId="4" fillId="35" borderId="61" xfId="0" applyNumberFormat="1" applyFont="1" applyFill="1" applyBorder="1" applyAlignment="1">
      <alignment horizontal="right"/>
    </xf>
    <xf numFmtId="49" fontId="19" fillId="34" borderId="87" xfId="45" applyNumberFormat="1" applyFont="1" applyFill="1" applyBorder="1" applyAlignment="1">
      <alignment horizontal="left" wrapText="1"/>
      <protection/>
    </xf>
    <xf numFmtId="49" fontId="20" fillId="0" borderId="88" xfId="0" applyNumberFormat="1" applyFont="1" applyBorder="1" applyAlignment="1">
      <alignment horizontal="left" wrapText="1"/>
    </xf>
    <xf numFmtId="0" fontId="5" fillId="0" borderId="42" xfId="45" applyFont="1" applyBorder="1" applyAlignment="1">
      <alignment horizontal="left"/>
      <protection/>
    </xf>
    <xf numFmtId="0" fontId="5" fillId="0" borderId="41" xfId="45" applyFont="1" applyBorder="1" applyAlignment="1">
      <alignment horizontal="left"/>
      <protection/>
    </xf>
    <xf numFmtId="0" fontId="12" fillId="0" borderId="0" xfId="45" applyFont="1" applyAlignment="1">
      <alignment horizontal="center"/>
      <protection/>
    </xf>
    <xf numFmtId="49" fontId="3" fillId="0" borderId="83" xfId="45" applyNumberFormat="1" applyFont="1" applyBorder="1" applyAlignment="1">
      <alignment horizontal="center"/>
      <protection/>
    </xf>
    <xf numFmtId="0" fontId="3" fillId="0" borderId="85" xfId="45" applyFont="1" applyBorder="1" applyAlignment="1">
      <alignment horizontal="center" shrinkToFit="1"/>
      <protection/>
    </xf>
    <xf numFmtId="0" fontId="3" fillId="0" borderId="44" xfId="45" applyFont="1" applyBorder="1" applyAlignment="1">
      <alignment horizontal="center" shrinkToFit="1"/>
      <protection/>
    </xf>
    <xf numFmtId="0" fontId="3" fillId="0" borderId="86" xfId="45" applyFont="1" applyBorder="1" applyAlignment="1">
      <alignment horizontal="center" shrinkToFit="1"/>
      <protection/>
    </xf>
    <xf numFmtId="49" fontId="17" fillId="34" borderId="87" xfId="45" applyNumberFormat="1" applyFont="1" applyFill="1" applyBorder="1" applyAlignment="1">
      <alignment horizontal="left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OL.XLS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H1" sqref="H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143" t="s">
        <v>1</v>
      </c>
      <c r="B2" s="144"/>
      <c r="C2" s="145">
        <f>Rekapitulace!H1</f>
        <v>0</v>
      </c>
      <c r="D2" s="145">
        <f>Rekapitulace!G2</f>
        <v>0</v>
      </c>
      <c r="E2" s="146"/>
      <c r="F2" s="3" t="s">
        <v>2</v>
      </c>
      <c r="G2" s="158" t="s">
        <v>304</v>
      </c>
    </row>
    <row r="3" spans="1:7" ht="3" customHeight="1" hidden="1">
      <c r="A3" s="4"/>
      <c r="B3" s="5"/>
      <c r="C3" s="6"/>
      <c r="D3" s="6"/>
      <c r="E3" s="7"/>
      <c r="F3" s="8"/>
      <c r="G3" s="159"/>
    </row>
    <row r="4" spans="1:7" ht="12" customHeight="1">
      <c r="A4" s="9" t="s">
        <v>3</v>
      </c>
      <c r="B4" s="5"/>
      <c r="C4" s="6" t="s">
        <v>4</v>
      </c>
      <c r="D4" s="6"/>
      <c r="E4" s="7"/>
      <c r="F4" s="8" t="s">
        <v>5</v>
      </c>
      <c r="G4" s="160"/>
    </row>
    <row r="5" spans="1:7" ht="16.5" customHeight="1">
      <c r="A5" s="167" t="s">
        <v>306</v>
      </c>
      <c r="B5" s="147"/>
      <c r="C5" s="168" t="s">
        <v>307</v>
      </c>
      <c r="D5" s="148"/>
      <c r="E5" s="147"/>
      <c r="F5" s="8" t="s">
        <v>7</v>
      </c>
      <c r="G5" s="159" t="s">
        <v>79</v>
      </c>
    </row>
    <row r="6" spans="1:15" ht="12.75" customHeight="1">
      <c r="A6" s="9" t="s">
        <v>8</v>
      </c>
      <c r="B6" s="5"/>
      <c r="C6" s="6" t="s">
        <v>9</v>
      </c>
      <c r="D6" s="6"/>
      <c r="E6" s="7"/>
      <c r="F6" s="10" t="s">
        <v>10</v>
      </c>
      <c r="G6" s="161">
        <v>0</v>
      </c>
      <c r="O6" s="11"/>
    </row>
    <row r="7" spans="1:7" ht="18" customHeight="1">
      <c r="A7" s="149"/>
      <c r="B7" s="150"/>
      <c r="C7" s="166" t="s">
        <v>76</v>
      </c>
      <c r="D7" s="151"/>
      <c r="E7" s="151"/>
      <c r="F7" s="12" t="s">
        <v>11</v>
      </c>
      <c r="G7" s="161">
        <f>IF(PocetMJ=0,,ROUND((F30+F32)/PocetMJ,1))</f>
        <v>0</v>
      </c>
    </row>
    <row r="8" spans="1:9" ht="12.75">
      <c r="A8" s="13" t="s">
        <v>12</v>
      </c>
      <c r="B8" s="8"/>
      <c r="C8" s="218" t="s">
        <v>308</v>
      </c>
      <c r="D8" s="218"/>
      <c r="E8" s="219"/>
      <c r="F8" s="14" t="s">
        <v>13</v>
      </c>
      <c r="G8" s="162"/>
      <c r="H8" s="15"/>
      <c r="I8" s="16"/>
    </row>
    <row r="9" spans="1:8" ht="12.75">
      <c r="A9" s="13" t="s">
        <v>14</v>
      </c>
      <c r="B9" s="8"/>
      <c r="C9" s="218" t="str">
        <f>Projektant</f>
        <v>Jiří Sváček - Videall Projekt</v>
      </c>
      <c r="D9" s="218"/>
      <c r="E9" s="219"/>
      <c r="F9" s="8"/>
      <c r="G9" s="163"/>
      <c r="H9" s="17"/>
    </row>
    <row r="10" spans="1:8" ht="12.75">
      <c r="A10" s="13" t="s">
        <v>15</v>
      </c>
      <c r="B10" s="8"/>
      <c r="C10" s="220" t="s">
        <v>309</v>
      </c>
      <c r="D10" s="220"/>
      <c r="E10" s="220"/>
      <c r="F10" s="18"/>
      <c r="G10" s="164"/>
      <c r="H10" s="19"/>
    </row>
    <row r="11" spans="1:57" ht="13.5" customHeight="1">
      <c r="A11" s="13" t="s">
        <v>16</v>
      </c>
      <c r="B11" s="8"/>
      <c r="C11" s="218"/>
      <c r="D11" s="218"/>
      <c r="E11" s="218"/>
      <c r="F11" s="20" t="s">
        <v>17</v>
      </c>
      <c r="G11" s="163" t="s">
        <v>75</v>
      </c>
      <c r="H11" s="17"/>
      <c r="BA11" s="21"/>
      <c r="BB11" s="21"/>
      <c r="BC11" s="21"/>
      <c r="BD11" s="21"/>
      <c r="BE11" s="21"/>
    </row>
    <row r="12" spans="1:8" ht="12.75" customHeight="1">
      <c r="A12" s="22" t="s">
        <v>18</v>
      </c>
      <c r="B12" s="5"/>
      <c r="C12" s="218"/>
      <c r="D12" s="218"/>
      <c r="E12" s="218"/>
      <c r="F12" s="23" t="s">
        <v>19</v>
      </c>
      <c r="G12" s="165" t="s">
        <v>305</v>
      </c>
      <c r="H12" s="17"/>
    </row>
    <row r="13" spans="1:8" ht="28.5" customHeight="1" thickBot="1">
      <c r="A13" s="24" t="s">
        <v>20</v>
      </c>
      <c r="B13" s="25"/>
      <c r="C13" s="25"/>
      <c r="D13" s="25"/>
      <c r="E13" s="26"/>
      <c r="F13" s="26"/>
      <c r="G13" s="27"/>
      <c r="H13" s="17"/>
    </row>
    <row r="14" spans="1:7" ht="17.25" customHeight="1" thickBot="1">
      <c r="A14" s="138" t="s">
        <v>21</v>
      </c>
      <c r="B14" s="139"/>
      <c r="C14" s="140"/>
      <c r="D14" s="141" t="s">
        <v>22</v>
      </c>
      <c r="E14" s="142"/>
      <c r="F14" s="142"/>
      <c r="G14" s="140"/>
    </row>
    <row r="15" spans="1:7" ht="15.75" customHeight="1">
      <c r="A15" s="28"/>
      <c r="B15" s="29" t="s">
        <v>23</v>
      </c>
      <c r="C15" s="30"/>
      <c r="D15" s="31" t="str">
        <f>Rekapitulace!A21</f>
        <v>Ztížené výrobní podmínky</v>
      </c>
      <c r="E15" s="32"/>
      <c r="F15" s="33"/>
      <c r="G15" s="30">
        <f>Rekapitulace!I21</f>
        <v>0</v>
      </c>
    </row>
    <row r="16" spans="1:7" ht="15.75" customHeight="1">
      <c r="A16" s="28" t="s">
        <v>24</v>
      </c>
      <c r="B16" s="29" t="s">
        <v>25</v>
      </c>
      <c r="C16" s="30"/>
      <c r="D16" s="4" t="str">
        <f>Rekapitulace!A22</f>
        <v>Oborová přirážka</v>
      </c>
      <c r="E16" s="34"/>
      <c r="F16" s="35"/>
      <c r="G16" s="30">
        <f>Rekapitulace!I22</f>
        <v>0</v>
      </c>
    </row>
    <row r="17" spans="1:7" ht="15.75" customHeight="1">
      <c r="A17" s="28" t="s">
        <v>26</v>
      </c>
      <c r="B17" s="29" t="s">
        <v>27</v>
      </c>
      <c r="C17" s="30"/>
      <c r="D17" s="4" t="str">
        <f>Rekapitulace!A23</f>
        <v>Přesun stavebních kapacit</v>
      </c>
      <c r="E17" s="34"/>
      <c r="F17" s="35"/>
      <c r="G17" s="30">
        <f>Rekapitulace!I23</f>
        <v>0</v>
      </c>
    </row>
    <row r="18" spans="1:7" ht="15.75" customHeight="1">
      <c r="A18" s="36" t="s">
        <v>28</v>
      </c>
      <c r="B18" s="37" t="s">
        <v>29</v>
      </c>
      <c r="C18" s="30"/>
      <c r="D18" s="4" t="str">
        <f>Rekapitulace!A24</f>
        <v>Mimostaveništní doprava</v>
      </c>
      <c r="E18" s="34"/>
      <c r="F18" s="35"/>
      <c r="G18" s="30">
        <f>Rekapitulace!I24</f>
        <v>0</v>
      </c>
    </row>
    <row r="19" spans="1:7" ht="15.75" customHeight="1">
      <c r="A19" s="38" t="s">
        <v>30</v>
      </c>
      <c r="B19" s="29"/>
      <c r="C19" s="30"/>
      <c r="D19" s="4" t="str">
        <f>Rekapitulace!A25</f>
        <v>Zařízení staveniště</v>
      </c>
      <c r="E19" s="34"/>
      <c r="F19" s="35"/>
      <c r="G19" s="30">
        <f>Rekapitulace!I25</f>
        <v>0</v>
      </c>
    </row>
    <row r="20" spans="1:7" ht="15.75" customHeight="1">
      <c r="A20" s="38"/>
      <c r="B20" s="29"/>
      <c r="C20" s="30"/>
      <c r="D20" s="4" t="str">
        <f>Rekapitulace!A26</f>
        <v>Provoz investora</v>
      </c>
      <c r="E20" s="34"/>
      <c r="F20" s="35"/>
      <c r="G20" s="30">
        <f>Rekapitulace!I26</f>
        <v>0</v>
      </c>
    </row>
    <row r="21" spans="1:7" ht="15.75" customHeight="1">
      <c r="A21" s="38" t="s">
        <v>31</v>
      </c>
      <c r="B21" s="29"/>
      <c r="C21" s="30"/>
      <c r="D21" s="4" t="str">
        <f>Rekapitulace!A27</f>
        <v>Kompletační činnost (IČD)</v>
      </c>
      <c r="E21" s="34"/>
      <c r="F21" s="35"/>
      <c r="G21" s="30">
        <f>Rekapitulace!I27</f>
        <v>0</v>
      </c>
    </row>
    <row r="22" spans="1:7" ht="15.75" customHeight="1">
      <c r="A22" s="39" t="s">
        <v>32</v>
      </c>
      <c r="B22" s="40"/>
      <c r="C22" s="30"/>
      <c r="D22" s="4" t="s">
        <v>33</v>
      </c>
      <c r="E22" s="34"/>
      <c r="F22" s="35"/>
      <c r="G22" s="30">
        <f>G23-SUM(G15:G21)</f>
        <v>0</v>
      </c>
    </row>
    <row r="23" spans="1:7" ht="15.75" customHeight="1" thickBot="1">
      <c r="A23" s="221" t="s">
        <v>34</v>
      </c>
      <c r="B23" s="222"/>
      <c r="C23" s="41"/>
      <c r="D23" s="42" t="s">
        <v>35</v>
      </c>
      <c r="E23" s="43"/>
      <c r="F23" s="44"/>
      <c r="G23" s="30">
        <f>VRN</f>
        <v>0</v>
      </c>
    </row>
    <row r="24" spans="1:7" ht="12.75">
      <c r="A24" s="152" t="s">
        <v>36</v>
      </c>
      <c r="B24" s="153"/>
      <c r="C24" s="154"/>
      <c r="D24" s="153" t="s">
        <v>37</v>
      </c>
      <c r="E24" s="153"/>
      <c r="F24" s="155" t="s">
        <v>38</v>
      </c>
      <c r="G24" s="156"/>
    </row>
    <row r="25" spans="1:7" ht="12.75">
      <c r="A25" s="39" t="s">
        <v>39</v>
      </c>
      <c r="B25" s="40"/>
      <c r="C25" s="45"/>
      <c r="D25" s="40" t="s">
        <v>39</v>
      </c>
      <c r="E25" s="46"/>
      <c r="F25" s="47" t="s">
        <v>39</v>
      </c>
      <c r="G25" s="48"/>
    </row>
    <row r="26" spans="1:7" ht="37.5" customHeight="1">
      <c r="A26" s="39" t="s">
        <v>40</v>
      </c>
      <c r="B26" s="49"/>
      <c r="C26" s="157"/>
      <c r="D26" s="40" t="s">
        <v>40</v>
      </c>
      <c r="E26" s="46"/>
      <c r="F26" s="47" t="s">
        <v>40</v>
      </c>
      <c r="G26" s="48"/>
    </row>
    <row r="27" spans="1:7" ht="12.75">
      <c r="A27" s="39"/>
      <c r="B27" s="50"/>
      <c r="C27" s="45"/>
      <c r="D27" s="40"/>
      <c r="E27" s="46"/>
      <c r="F27" s="47"/>
      <c r="G27" s="48"/>
    </row>
    <row r="28" spans="1:7" ht="12.75">
      <c r="A28" s="39" t="s">
        <v>41</v>
      </c>
      <c r="B28" s="40"/>
      <c r="C28" s="45"/>
      <c r="D28" s="47" t="s">
        <v>42</v>
      </c>
      <c r="E28" s="45"/>
      <c r="F28" s="51" t="s">
        <v>42</v>
      </c>
      <c r="G28" s="48"/>
    </row>
    <row r="29" spans="1:7" ht="69" customHeight="1">
      <c r="A29" s="39"/>
      <c r="B29" s="40"/>
      <c r="C29" s="52"/>
      <c r="D29" s="53"/>
      <c r="E29" s="52"/>
      <c r="F29" s="40"/>
      <c r="G29" s="48"/>
    </row>
    <row r="30" spans="1:7" ht="12.75">
      <c r="A30" s="54" t="s">
        <v>43</v>
      </c>
      <c r="B30" s="55"/>
      <c r="C30" s="56">
        <v>21</v>
      </c>
      <c r="D30" s="55" t="s">
        <v>44</v>
      </c>
      <c r="E30" s="57"/>
      <c r="F30" s="223"/>
      <c r="G30" s="224"/>
    </row>
    <row r="31" spans="1:7" ht="12.75">
      <c r="A31" s="54" t="s">
        <v>45</v>
      </c>
      <c r="B31" s="55"/>
      <c r="C31" s="56">
        <f>SazbaDPH1</f>
        <v>21</v>
      </c>
      <c r="D31" s="55" t="s">
        <v>46</v>
      </c>
      <c r="E31" s="57"/>
      <c r="F31" s="223"/>
      <c r="G31" s="224"/>
    </row>
    <row r="32" spans="1:7" ht="12.75">
      <c r="A32" s="54" t="s">
        <v>43</v>
      </c>
      <c r="B32" s="55"/>
      <c r="C32" s="56">
        <v>0</v>
      </c>
      <c r="D32" s="55" t="s">
        <v>46</v>
      </c>
      <c r="E32" s="57"/>
      <c r="F32" s="223"/>
      <c r="G32" s="224"/>
    </row>
    <row r="33" spans="1:7" ht="12.75">
      <c r="A33" s="54" t="s">
        <v>45</v>
      </c>
      <c r="B33" s="58"/>
      <c r="C33" s="59">
        <f>SazbaDPH2</f>
        <v>0</v>
      </c>
      <c r="D33" s="55" t="s">
        <v>46</v>
      </c>
      <c r="E33" s="35"/>
      <c r="F33" s="223"/>
      <c r="G33" s="224"/>
    </row>
    <row r="34" spans="1:7" s="63" customFormat="1" ht="19.5" customHeight="1" thickBot="1">
      <c r="A34" s="60" t="s">
        <v>47</v>
      </c>
      <c r="B34" s="61"/>
      <c r="C34" s="61"/>
      <c r="D34" s="61"/>
      <c r="E34" s="62"/>
      <c r="F34" s="225"/>
      <c r="G34" s="226"/>
    </row>
    <row r="36" spans="1:8" ht="12.75">
      <c r="A36" s="64" t="s">
        <v>48</v>
      </c>
      <c r="B36" s="64"/>
      <c r="C36" s="64"/>
      <c r="D36" s="64"/>
      <c r="E36" s="64"/>
      <c r="F36" s="64"/>
      <c r="G36" s="64"/>
      <c r="H36" t="s">
        <v>6</v>
      </c>
    </row>
    <row r="37" spans="1:8" ht="14.25" customHeight="1">
      <c r="A37" s="64"/>
      <c r="B37" s="227"/>
      <c r="C37" s="227"/>
      <c r="D37" s="227"/>
      <c r="E37" s="227"/>
      <c r="F37" s="227"/>
      <c r="G37" s="227"/>
      <c r="H37" t="s">
        <v>6</v>
      </c>
    </row>
    <row r="38" spans="1:8" ht="12.75" customHeight="1">
      <c r="A38" s="65"/>
      <c r="B38" s="227"/>
      <c r="C38" s="227"/>
      <c r="D38" s="227"/>
      <c r="E38" s="227"/>
      <c r="F38" s="227"/>
      <c r="G38" s="227"/>
      <c r="H38" t="s">
        <v>6</v>
      </c>
    </row>
    <row r="39" spans="1:8" ht="12.75">
      <c r="A39" s="65"/>
      <c r="B39" s="227"/>
      <c r="C39" s="227"/>
      <c r="D39" s="227"/>
      <c r="E39" s="227"/>
      <c r="F39" s="227"/>
      <c r="G39" s="227"/>
      <c r="H39" t="s">
        <v>6</v>
      </c>
    </row>
    <row r="40" spans="1:8" ht="12.75">
      <c r="A40" s="65"/>
      <c r="B40" s="227"/>
      <c r="C40" s="227"/>
      <c r="D40" s="227"/>
      <c r="E40" s="227"/>
      <c r="F40" s="227"/>
      <c r="G40" s="227"/>
      <c r="H40" t="s">
        <v>6</v>
      </c>
    </row>
    <row r="41" spans="1:8" ht="12.75">
      <c r="A41" s="65"/>
      <c r="B41" s="227"/>
      <c r="C41" s="227"/>
      <c r="D41" s="227"/>
      <c r="E41" s="227"/>
      <c r="F41" s="227"/>
      <c r="G41" s="227"/>
      <c r="H41" t="s">
        <v>6</v>
      </c>
    </row>
    <row r="42" spans="1:8" ht="12.75">
      <c r="A42" s="65"/>
      <c r="B42" s="227"/>
      <c r="C42" s="227"/>
      <c r="D42" s="227"/>
      <c r="E42" s="227"/>
      <c r="F42" s="227"/>
      <c r="G42" s="227"/>
      <c r="H42" t="s">
        <v>6</v>
      </c>
    </row>
    <row r="43" spans="1:8" ht="12.75">
      <c r="A43" s="65"/>
      <c r="B43" s="227"/>
      <c r="C43" s="227"/>
      <c r="D43" s="227"/>
      <c r="E43" s="227"/>
      <c r="F43" s="227"/>
      <c r="G43" s="227"/>
      <c r="H43" t="s">
        <v>6</v>
      </c>
    </row>
    <row r="44" spans="1:8" ht="12.75">
      <c r="A44" s="65"/>
      <c r="B44" s="227"/>
      <c r="C44" s="227"/>
      <c r="D44" s="227"/>
      <c r="E44" s="227"/>
      <c r="F44" s="227"/>
      <c r="G44" s="227"/>
      <c r="H44" t="s">
        <v>6</v>
      </c>
    </row>
    <row r="45" spans="1:8" ht="0.75" customHeight="1">
      <c r="A45" s="65"/>
      <c r="B45" s="227"/>
      <c r="C45" s="227"/>
      <c r="D45" s="227"/>
      <c r="E45" s="227"/>
      <c r="F45" s="227"/>
      <c r="G45" s="227"/>
      <c r="H45" t="s">
        <v>6</v>
      </c>
    </row>
    <row r="46" spans="2:7" ht="12.75">
      <c r="B46" s="228"/>
      <c r="C46" s="228"/>
      <c r="D46" s="228"/>
      <c r="E46" s="228"/>
      <c r="F46" s="228"/>
      <c r="G46" s="228"/>
    </row>
    <row r="47" spans="2:7" ht="12.75">
      <c r="B47" s="228"/>
      <c r="C47" s="228"/>
      <c r="D47" s="228"/>
      <c r="E47" s="228"/>
      <c r="F47" s="228"/>
      <c r="G47" s="228"/>
    </row>
    <row r="48" spans="2:7" ht="12.75">
      <c r="B48" s="228"/>
      <c r="C48" s="228"/>
      <c r="D48" s="228"/>
      <c r="E48" s="228"/>
      <c r="F48" s="228"/>
      <c r="G48" s="228"/>
    </row>
    <row r="49" spans="2:7" ht="12.75">
      <c r="B49" s="228"/>
      <c r="C49" s="228"/>
      <c r="D49" s="228"/>
      <c r="E49" s="228"/>
      <c r="F49" s="228"/>
      <c r="G49" s="228"/>
    </row>
    <row r="50" spans="2:7" ht="12.75">
      <c r="B50" s="228"/>
      <c r="C50" s="228"/>
      <c r="D50" s="228"/>
      <c r="E50" s="228"/>
      <c r="F50" s="228"/>
      <c r="G50" s="228"/>
    </row>
    <row r="51" spans="2:7" ht="12.75">
      <c r="B51" s="228"/>
      <c r="C51" s="228"/>
      <c r="D51" s="228"/>
      <c r="E51" s="228"/>
      <c r="F51" s="228"/>
      <c r="G51" s="228"/>
    </row>
    <row r="52" spans="2:7" ht="12.75">
      <c r="B52" s="228"/>
      <c r="C52" s="228"/>
      <c r="D52" s="228"/>
      <c r="E52" s="228"/>
      <c r="F52" s="228"/>
      <c r="G52" s="228"/>
    </row>
    <row r="53" spans="2:7" ht="12.75">
      <c r="B53" s="228"/>
      <c r="C53" s="228"/>
      <c r="D53" s="228"/>
      <c r="E53" s="228"/>
      <c r="F53" s="228"/>
      <c r="G53" s="228"/>
    </row>
    <row r="54" spans="2:7" ht="12.75">
      <c r="B54" s="228"/>
      <c r="C54" s="228"/>
      <c r="D54" s="228"/>
      <c r="E54" s="228"/>
      <c r="F54" s="228"/>
      <c r="G54" s="228"/>
    </row>
    <row r="55" spans="2:7" ht="12.75">
      <c r="B55" s="228"/>
      <c r="C55" s="228"/>
      <c r="D55" s="228"/>
      <c r="E55" s="228"/>
      <c r="F55" s="228"/>
      <c r="G55" s="228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0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29" t="s">
        <v>49</v>
      </c>
      <c r="B1" s="230"/>
      <c r="C1" s="66" t="str">
        <f>CONCATENATE(cislostavby," ",nazevstavby)</f>
        <v> Č.Krumlov, Plešivec - Výměna vodovodu</v>
      </c>
      <c r="D1" s="67"/>
      <c r="E1" s="68"/>
      <c r="F1" s="67"/>
      <c r="G1" s="69" t="s">
        <v>315</v>
      </c>
      <c r="H1" s="70"/>
      <c r="I1" s="71"/>
    </row>
    <row r="2" spans="1:9" ht="13.5" thickBot="1">
      <c r="A2" s="231" t="s">
        <v>50</v>
      </c>
      <c r="B2" s="232"/>
      <c r="C2" s="72" t="str">
        <f>CONCATENATE(cisloobjektu," ",nazevobjektu)</f>
        <v>01 - Vodovod</v>
      </c>
      <c r="D2" s="73"/>
      <c r="E2" s="74"/>
      <c r="F2" s="73"/>
      <c r="G2" s="233"/>
      <c r="H2" s="234"/>
      <c r="I2" s="235"/>
    </row>
    <row r="3" spans="1:9" ht="13.5" thickTop="1">
      <c r="A3" s="46"/>
      <c r="B3" s="46"/>
      <c r="C3" s="46"/>
      <c r="D3" s="46"/>
      <c r="E3" s="46"/>
      <c r="F3" s="40"/>
      <c r="G3" s="46"/>
      <c r="H3" s="46"/>
      <c r="I3" s="46"/>
    </row>
    <row r="4" spans="1:9" ht="19.5" customHeight="1">
      <c r="A4" s="75" t="s">
        <v>51</v>
      </c>
      <c r="B4" s="76"/>
      <c r="C4" s="76"/>
      <c r="D4" s="76"/>
      <c r="E4" s="77"/>
      <c r="F4" s="76"/>
      <c r="G4" s="76"/>
      <c r="H4" s="76"/>
      <c r="I4" s="76"/>
    </row>
    <row r="5" spans="1:9" ht="13.5" thickBot="1">
      <c r="A5" s="46"/>
      <c r="B5" s="46"/>
      <c r="C5" s="46"/>
      <c r="D5" s="46"/>
      <c r="E5" s="46"/>
      <c r="F5" s="46"/>
      <c r="G5" s="46"/>
      <c r="H5" s="46"/>
      <c r="I5" s="46"/>
    </row>
    <row r="6" spans="1:9" s="17" customFormat="1" ht="13.5" thickBot="1">
      <c r="A6" s="169"/>
      <c r="B6" s="170" t="s">
        <v>52</v>
      </c>
      <c r="C6" s="170"/>
      <c r="D6" s="171"/>
      <c r="E6" s="172" t="s">
        <v>53</v>
      </c>
      <c r="F6" s="173" t="s">
        <v>54</v>
      </c>
      <c r="G6" s="173" t="s">
        <v>55</v>
      </c>
      <c r="H6" s="173" t="s">
        <v>56</v>
      </c>
      <c r="I6" s="174" t="s">
        <v>31</v>
      </c>
    </row>
    <row r="7" spans="1:9" s="17" customFormat="1" ht="18" customHeight="1">
      <c r="A7" s="193" t="str">
        <f>Položky!B7</f>
        <v>1</v>
      </c>
      <c r="B7" s="194" t="str">
        <f>Položky!C7</f>
        <v>Zemní práce</v>
      </c>
      <c r="C7" s="195"/>
      <c r="D7" s="196"/>
      <c r="E7" s="197"/>
      <c r="F7" s="198"/>
      <c r="G7" s="198"/>
      <c r="H7" s="198"/>
      <c r="I7" s="199"/>
    </row>
    <row r="8" spans="1:9" s="17" customFormat="1" ht="18" customHeight="1">
      <c r="A8" s="200" t="str">
        <f>Položky!B59</f>
        <v>11</v>
      </c>
      <c r="B8" s="201" t="str">
        <f>Položky!C59</f>
        <v>Přípravné a přidružené práce</v>
      </c>
      <c r="C8" s="202"/>
      <c r="D8" s="203"/>
      <c r="E8" s="204"/>
      <c r="F8" s="205"/>
      <c r="G8" s="205"/>
      <c r="H8" s="205"/>
      <c r="I8" s="206"/>
    </row>
    <row r="9" spans="1:9" s="17" customFormat="1" ht="18" customHeight="1">
      <c r="A9" s="200" t="str">
        <f>Položky!B71</f>
        <v>45</v>
      </c>
      <c r="B9" s="201" t="str">
        <f>Položky!C71</f>
        <v>Podkladní a vedlejší konstrukce</v>
      </c>
      <c r="C9" s="202"/>
      <c r="D9" s="203"/>
      <c r="E9" s="204"/>
      <c r="F9" s="205"/>
      <c r="G9" s="205"/>
      <c r="H9" s="205"/>
      <c r="I9" s="206"/>
    </row>
    <row r="10" spans="1:9" s="17" customFormat="1" ht="18" customHeight="1">
      <c r="A10" s="200" t="str">
        <f>Položky!B80</f>
        <v>5</v>
      </c>
      <c r="B10" s="201" t="str">
        <f>Položky!C80</f>
        <v>Komunikace</v>
      </c>
      <c r="C10" s="202"/>
      <c r="D10" s="203"/>
      <c r="E10" s="204"/>
      <c r="F10" s="205"/>
      <c r="G10" s="205"/>
      <c r="H10" s="205"/>
      <c r="I10" s="206"/>
    </row>
    <row r="11" spans="1:9" s="17" customFormat="1" ht="18" customHeight="1">
      <c r="A11" s="200" t="str">
        <f>Položky!B94</f>
        <v>8</v>
      </c>
      <c r="B11" s="201" t="str">
        <f>Položky!C94</f>
        <v>Trubní vedení</v>
      </c>
      <c r="C11" s="202"/>
      <c r="D11" s="203"/>
      <c r="E11" s="204"/>
      <c r="F11" s="205"/>
      <c r="G11" s="205"/>
      <c r="H11" s="205"/>
      <c r="I11" s="206"/>
    </row>
    <row r="12" spans="1:9" s="17" customFormat="1" ht="18" customHeight="1">
      <c r="A12" s="200" t="str">
        <f>Položky!B119</f>
        <v>91</v>
      </c>
      <c r="B12" s="201" t="str">
        <f>Položky!C119</f>
        <v>Doplňující práce na komunikaci</v>
      </c>
      <c r="C12" s="202"/>
      <c r="D12" s="203"/>
      <c r="E12" s="204"/>
      <c r="F12" s="205"/>
      <c r="G12" s="205"/>
      <c r="H12" s="205"/>
      <c r="I12" s="206"/>
    </row>
    <row r="13" spans="1:9" s="17" customFormat="1" ht="18" customHeight="1">
      <c r="A13" s="200" t="str">
        <f>Položky!B127</f>
        <v>96</v>
      </c>
      <c r="B13" s="201" t="str">
        <f>Položky!C127</f>
        <v>Bourání konstrukcí</v>
      </c>
      <c r="C13" s="202"/>
      <c r="D13" s="203"/>
      <c r="E13" s="204"/>
      <c r="F13" s="205"/>
      <c r="G13" s="205"/>
      <c r="H13" s="205"/>
      <c r="I13" s="206"/>
    </row>
    <row r="14" spans="1:9" s="17" customFormat="1" ht="18" customHeight="1">
      <c r="A14" s="200" t="str">
        <f>Položky!B142</f>
        <v>99</v>
      </c>
      <c r="B14" s="201" t="str">
        <f>Položky!C142</f>
        <v>Staveništní přesun hmot</v>
      </c>
      <c r="C14" s="202"/>
      <c r="D14" s="203"/>
      <c r="E14" s="204"/>
      <c r="F14" s="205"/>
      <c r="G14" s="205"/>
      <c r="H14" s="205"/>
      <c r="I14" s="206"/>
    </row>
    <row r="15" spans="1:9" s="17" customFormat="1" ht="18" customHeight="1" thickBot="1">
      <c r="A15" s="207" t="str">
        <f>Položky!B145</f>
        <v>D96</v>
      </c>
      <c r="B15" s="208" t="str">
        <f>Položky!C145</f>
        <v>Přesuny suti a vybouraných hmot</v>
      </c>
      <c r="C15" s="209"/>
      <c r="D15" s="210"/>
      <c r="E15" s="211"/>
      <c r="F15" s="212"/>
      <c r="G15" s="212"/>
      <c r="H15" s="212"/>
      <c r="I15" s="213"/>
    </row>
    <row r="16" spans="1:9" s="78" customFormat="1" ht="18" customHeight="1" thickBot="1">
      <c r="A16" s="175"/>
      <c r="B16" s="176" t="s">
        <v>57</v>
      </c>
      <c r="C16" s="176"/>
      <c r="D16" s="177"/>
      <c r="E16" s="178"/>
      <c r="F16" s="179"/>
      <c r="G16" s="179"/>
      <c r="H16" s="179"/>
      <c r="I16" s="180"/>
    </row>
    <row r="17" spans="1:9" ht="12.75">
      <c r="A17" s="40"/>
      <c r="B17" s="40"/>
      <c r="C17" s="40"/>
      <c r="D17" s="40"/>
      <c r="E17" s="40"/>
      <c r="F17" s="40"/>
      <c r="G17" s="40"/>
      <c r="H17" s="40"/>
      <c r="I17" s="40"/>
    </row>
    <row r="18" spans="1:57" ht="19.5" customHeight="1">
      <c r="A18" s="76" t="s">
        <v>58</v>
      </c>
      <c r="B18" s="76"/>
      <c r="C18" s="76"/>
      <c r="D18" s="76"/>
      <c r="E18" s="76"/>
      <c r="F18" s="76"/>
      <c r="G18" s="79"/>
      <c r="H18" s="76"/>
      <c r="I18" s="76"/>
      <c r="BA18" s="21"/>
      <c r="BB18" s="21"/>
      <c r="BC18" s="21"/>
      <c r="BD18" s="21"/>
      <c r="BE18" s="21"/>
    </row>
    <row r="19" spans="1:9" ht="13.5" thickBot="1">
      <c r="A19" s="46"/>
      <c r="B19" s="46"/>
      <c r="C19" s="46"/>
      <c r="D19" s="46"/>
      <c r="E19" s="46"/>
      <c r="F19" s="46"/>
      <c r="G19" s="46"/>
      <c r="H19" s="46"/>
      <c r="I19" s="46"/>
    </row>
    <row r="20" spans="1:9" ht="12.75">
      <c r="A20" s="152" t="s">
        <v>59</v>
      </c>
      <c r="B20" s="153"/>
      <c r="C20" s="153"/>
      <c r="D20" s="181"/>
      <c r="E20" s="182" t="s">
        <v>60</v>
      </c>
      <c r="F20" s="183" t="s">
        <v>61</v>
      </c>
      <c r="G20" s="184" t="s">
        <v>62</v>
      </c>
      <c r="H20" s="185"/>
      <c r="I20" s="186" t="s">
        <v>60</v>
      </c>
    </row>
    <row r="21" spans="1:53" ht="12.75">
      <c r="A21" s="38" t="s">
        <v>296</v>
      </c>
      <c r="B21" s="29"/>
      <c r="C21" s="29"/>
      <c r="D21" s="80"/>
      <c r="E21" s="81">
        <v>0</v>
      </c>
      <c r="F21" s="82">
        <v>0</v>
      </c>
      <c r="G21" s="83">
        <f aca="true" t="shared" si="0" ref="G21:G28">CHOOSE(BA21+1,HSV+PSV,HSV+PSV+Mont,HSV+PSV+Dodavka+Mont,HSV,PSV,Mont,Dodavka,Mont+Dodavka,0)</f>
        <v>0</v>
      </c>
      <c r="H21" s="84"/>
      <c r="I21" s="85">
        <f aca="true" t="shared" si="1" ref="I21:I28">E21+F21*G21/100</f>
        <v>0</v>
      </c>
      <c r="BA21">
        <v>0</v>
      </c>
    </row>
    <row r="22" spans="1:53" ht="12.75">
      <c r="A22" s="38" t="s">
        <v>297</v>
      </c>
      <c r="B22" s="29"/>
      <c r="C22" s="29"/>
      <c r="D22" s="80"/>
      <c r="E22" s="81">
        <v>0</v>
      </c>
      <c r="F22" s="82">
        <v>0</v>
      </c>
      <c r="G22" s="83">
        <f t="shared" si="0"/>
        <v>0</v>
      </c>
      <c r="H22" s="84"/>
      <c r="I22" s="85">
        <f t="shared" si="1"/>
        <v>0</v>
      </c>
      <c r="BA22">
        <v>0</v>
      </c>
    </row>
    <row r="23" spans="1:53" ht="12.75">
      <c r="A23" s="38" t="s">
        <v>298</v>
      </c>
      <c r="B23" s="29"/>
      <c r="C23" s="29"/>
      <c r="D23" s="80"/>
      <c r="E23" s="81">
        <v>0</v>
      </c>
      <c r="F23" s="82">
        <v>0</v>
      </c>
      <c r="G23" s="83">
        <f t="shared" si="0"/>
        <v>0</v>
      </c>
      <c r="H23" s="84"/>
      <c r="I23" s="85">
        <f t="shared" si="1"/>
        <v>0</v>
      </c>
      <c r="BA23">
        <v>0</v>
      </c>
    </row>
    <row r="24" spans="1:53" ht="12.75">
      <c r="A24" s="38" t="s">
        <v>299</v>
      </c>
      <c r="B24" s="29"/>
      <c r="C24" s="29"/>
      <c r="D24" s="80"/>
      <c r="E24" s="81">
        <v>0</v>
      </c>
      <c r="F24" s="82">
        <v>0</v>
      </c>
      <c r="G24" s="83">
        <f t="shared" si="0"/>
        <v>0</v>
      </c>
      <c r="H24" s="84"/>
      <c r="I24" s="85">
        <f t="shared" si="1"/>
        <v>0</v>
      </c>
      <c r="BA24">
        <v>0</v>
      </c>
    </row>
    <row r="25" spans="1:53" ht="12.75">
      <c r="A25" s="38" t="s">
        <v>300</v>
      </c>
      <c r="B25" s="29"/>
      <c r="C25" s="29"/>
      <c r="D25" s="80"/>
      <c r="E25" s="81">
        <v>0</v>
      </c>
      <c r="F25" s="82">
        <v>0</v>
      </c>
      <c r="G25" s="83">
        <f t="shared" si="0"/>
        <v>0</v>
      </c>
      <c r="H25" s="84"/>
      <c r="I25" s="85">
        <f t="shared" si="1"/>
        <v>0</v>
      </c>
      <c r="BA25">
        <v>1</v>
      </c>
    </row>
    <row r="26" spans="1:53" ht="12.75">
      <c r="A26" s="38" t="s">
        <v>301</v>
      </c>
      <c r="B26" s="29"/>
      <c r="C26" s="29"/>
      <c r="D26" s="80"/>
      <c r="E26" s="81">
        <v>0</v>
      </c>
      <c r="F26" s="82">
        <v>0</v>
      </c>
      <c r="G26" s="83">
        <f t="shared" si="0"/>
        <v>0</v>
      </c>
      <c r="H26" s="84"/>
      <c r="I26" s="85">
        <f t="shared" si="1"/>
        <v>0</v>
      </c>
      <c r="BA26">
        <v>1</v>
      </c>
    </row>
    <row r="27" spans="1:53" ht="12.75">
      <c r="A27" s="38" t="s">
        <v>302</v>
      </c>
      <c r="B27" s="29"/>
      <c r="C27" s="29"/>
      <c r="D27" s="80"/>
      <c r="E27" s="81">
        <v>0</v>
      </c>
      <c r="F27" s="82">
        <v>0</v>
      </c>
      <c r="G27" s="83">
        <f t="shared" si="0"/>
        <v>0</v>
      </c>
      <c r="H27" s="84"/>
      <c r="I27" s="85">
        <f t="shared" si="1"/>
        <v>0</v>
      </c>
      <c r="BA27">
        <v>2</v>
      </c>
    </row>
    <row r="28" spans="1:53" ht="12.75">
      <c r="A28" s="38" t="s">
        <v>303</v>
      </c>
      <c r="B28" s="29"/>
      <c r="C28" s="29"/>
      <c r="D28" s="80"/>
      <c r="E28" s="81">
        <v>0</v>
      </c>
      <c r="F28" s="82">
        <v>0</v>
      </c>
      <c r="G28" s="83">
        <f t="shared" si="0"/>
        <v>0</v>
      </c>
      <c r="H28" s="84"/>
      <c r="I28" s="85">
        <f t="shared" si="1"/>
        <v>0</v>
      </c>
      <c r="BA28">
        <v>2</v>
      </c>
    </row>
    <row r="29" spans="1:9" ht="13.5" thickBot="1">
      <c r="A29" s="187"/>
      <c r="B29" s="188" t="s">
        <v>63</v>
      </c>
      <c r="C29" s="189"/>
      <c r="D29" s="190"/>
      <c r="E29" s="191"/>
      <c r="F29" s="192"/>
      <c r="G29" s="192"/>
      <c r="H29" s="236">
        <f>SUM(I21:I28)</f>
        <v>0</v>
      </c>
      <c r="I29" s="237"/>
    </row>
    <row r="31" spans="2:9" ht="12.75">
      <c r="B31" s="78"/>
      <c r="F31" s="86"/>
      <c r="G31" s="87"/>
      <c r="H31" s="87"/>
      <c r="I31" s="88"/>
    </row>
    <row r="32" spans="6:9" ht="12.75">
      <c r="F32" s="86"/>
      <c r="G32" s="87"/>
      <c r="H32" s="87"/>
      <c r="I32" s="88"/>
    </row>
    <row r="33" spans="6:9" ht="12.75">
      <c r="F33" s="86"/>
      <c r="G33" s="87"/>
      <c r="H33" s="87"/>
      <c r="I33" s="88"/>
    </row>
    <row r="34" spans="6:9" ht="12.75">
      <c r="F34" s="86"/>
      <c r="G34" s="87"/>
      <c r="H34" s="87"/>
      <c r="I34" s="88"/>
    </row>
    <row r="35" spans="6:9" ht="12.75">
      <c r="F35" s="86"/>
      <c r="G35" s="87"/>
      <c r="H35" s="87"/>
      <c r="I35" s="88"/>
    </row>
    <row r="36" spans="6:9" ht="12.75">
      <c r="F36" s="86"/>
      <c r="G36" s="87"/>
      <c r="H36" s="87"/>
      <c r="I36" s="88"/>
    </row>
    <row r="37" spans="6:9" ht="12.75">
      <c r="F37" s="86"/>
      <c r="G37" s="87"/>
      <c r="H37" s="87"/>
      <c r="I37" s="88"/>
    </row>
    <row r="38" spans="6:9" ht="12.75">
      <c r="F38" s="86"/>
      <c r="G38" s="87"/>
      <c r="H38" s="87"/>
      <c r="I38" s="88"/>
    </row>
    <row r="39" spans="6:9" ht="12.75">
      <c r="F39" s="86"/>
      <c r="G39" s="87"/>
      <c r="H39" s="87"/>
      <c r="I39" s="88"/>
    </row>
    <row r="40" spans="6:9" ht="12.75">
      <c r="F40" s="86"/>
      <c r="G40" s="87"/>
      <c r="H40" s="87"/>
      <c r="I40" s="88"/>
    </row>
    <row r="41" spans="6:9" ht="12.75">
      <c r="F41" s="86"/>
      <c r="G41" s="87"/>
      <c r="H41" s="87"/>
      <c r="I41" s="88"/>
    </row>
    <row r="42" spans="6:9" ht="12.75">
      <c r="F42" s="86"/>
      <c r="G42" s="87"/>
      <c r="H42" s="87"/>
      <c r="I42" s="88"/>
    </row>
    <row r="43" spans="6:9" ht="12.75">
      <c r="F43" s="86"/>
      <c r="G43" s="87"/>
      <c r="H43" s="87"/>
      <c r="I43" s="88"/>
    </row>
    <row r="44" spans="6:9" ht="12.75">
      <c r="F44" s="86"/>
      <c r="G44" s="87"/>
      <c r="H44" s="87"/>
      <c r="I44" s="88"/>
    </row>
    <row r="45" spans="6:9" ht="12.75">
      <c r="F45" s="86"/>
      <c r="G45" s="87"/>
      <c r="H45" s="87"/>
      <c r="I45" s="88"/>
    </row>
    <row r="46" spans="6:9" ht="12.75">
      <c r="F46" s="86"/>
      <c r="G46" s="87"/>
      <c r="H46" s="87"/>
      <c r="I46" s="88"/>
    </row>
    <row r="47" spans="6:9" ht="12.75">
      <c r="F47" s="86"/>
      <c r="G47" s="87"/>
      <c r="H47" s="87"/>
      <c r="I47" s="88"/>
    </row>
    <row r="48" spans="6:9" ht="12.75">
      <c r="F48" s="86"/>
      <c r="G48" s="87"/>
      <c r="H48" s="87"/>
      <c r="I48" s="88"/>
    </row>
    <row r="49" spans="6:9" ht="12.75">
      <c r="F49" s="86"/>
      <c r="G49" s="87"/>
      <c r="H49" s="87"/>
      <c r="I49" s="88"/>
    </row>
    <row r="50" spans="6:9" ht="12.75">
      <c r="F50" s="86"/>
      <c r="G50" s="87"/>
      <c r="H50" s="87"/>
      <c r="I50" s="88"/>
    </row>
    <row r="51" spans="6:9" ht="12.75">
      <c r="F51" s="86"/>
      <c r="G51" s="87"/>
      <c r="H51" s="87"/>
      <c r="I51" s="88"/>
    </row>
    <row r="52" spans="6:9" ht="12.75">
      <c r="F52" s="86"/>
      <c r="G52" s="87"/>
      <c r="H52" s="87"/>
      <c r="I52" s="88"/>
    </row>
    <row r="53" spans="6:9" ht="12.75">
      <c r="F53" s="86"/>
      <c r="G53" s="87"/>
      <c r="H53" s="87"/>
      <c r="I53" s="88"/>
    </row>
    <row r="54" spans="6:9" ht="12.75">
      <c r="F54" s="86"/>
      <c r="G54" s="87"/>
      <c r="H54" s="87"/>
      <c r="I54" s="88"/>
    </row>
    <row r="55" spans="6:9" ht="12.75">
      <c r="F55" s="86"/>
      <c r="G55" s="87"/>
      <c r="H55" s="87"/>
      <c r="I55" s="88"/>
    </row>
    <row r="56" spans="6:9" ht="12.75">
      <c r="F56" s="86"/>
      <c r="G56" s="87"/>
      <c r="H56" s="87"/>
      <c r="I56" s="88"/>
    </row>
    <row r="57" spans="6:9" ht="12.75">
      <c r="F57" s="86"/>
      <c r="G57" s="87"/>
      <c r="H57" s="87"/>
      <c r="I57" s="88"/>
    </row>
    <row r="58" spans="6:9" ht="12.75">
      <c r="F58" s="86"/>
      <c r="G58" s="87"/>
      <c r="H58" s="87"/>
      <c r="I58" s="88"/>
    </row>
    <row r="59" spans="6:9" ht="12.75">
      <c r="F59" s="86"/>
      <c r="G59" s="87"/>
      <c r="H59" s="87"/>
      <c r="I59" s="88"/>
    </row>
    <row r="60" spans="6:9" ht="12.75">
      <c r="F60" s="86"/>
      <c r="G60" s="87"/>
      <c r="H60" s="87"/>
      <c r="I60" s="88"/>
    </row>
    <row r="61" spans="6:9" ht="12.75">
      <c r="F61" s="86"/>
      <c r="G61" s="87"/>
      <c r="H61" s="87"/>
      <c r="I61" s="88"/>
    </row>
    <row r="62" spans="6:9" ht="12.75">
      <c r="F62" s="86"/>
      <c r="G62" s="87"/>
      <c r="H62" s="87"/>
      <c r="I62" s="88"/>
    </row>
    <row r="63" spans="6:9" ht="12.75">
      <c r="F63" s="86"/>
      <c r="G63" s="87"/>
      <c r="H63" s="87"/>
      <c r="I63" s="88"/>
    </row>
    <row r="64" spans="6:9" ht="12.75">
      <c r="F64" s="86"/>
      <c r="G64" s="87"/>
      <c r="H64" s="87"/>
      <c r="I64" s="88"/>
    </row>
    <row r="65" spans="6:9" ht="12.75">
      <c r="F65" s="86"/>
      <c r="G65" s="87"/>
      <c r="H65" s="87"/>
      <c r="I65" s="88"/>
    </row>
    <row r="66" spans="6:9" ht="12.75">
      <c r="F66" s="86"/>
      <c r="G66" s="87"/>
      <c r="H66" s="87"/>
      <c r="I66" s="88"/>
    </row>
    <row r="67" spans="6:9" ht="12.75">
      <c r="F67" s="86"/>
      <c r="G67" s="87"/>
      <c r="H67" s="87"/>
      <c r="I67" s="88"/>
    </row>
    <row r="68" spans="6:9" ht="12.75">
      <c r="F68" s="86"/>
      <c r="G68" s="87"/>
      <c r="H68" s="87"/>
      <c r="I68" s="88"/>
    </row>
    <row r="69" spans="6:9" ht="12.75">
      <c r="F69" s="86"/>
      <c r="G69" s="87"/>
      <c r="H69" s="87"/>
      <c r="I69" s="88"/>
    </row>
    <row r="70" spans="6:9" ht="12.75">
      <c r="F70" s="86"/>
      <c r="G70" s="87"/>
      <c r="H70" s="87"/>
      <c r="I70" s="88"/>
    </row>
    <row r="71" spans="6:9" ht="12.75">
      <c r="F71" s="86"/>
      <c r="G71" s="87"/>
      <c r="H71" s="87"/>
      <c r="I71" s="88"/>
    </row>
    <row r="72" spans="6:9" ht="12.75">
      <c r="F72" s="86"/>
      <c r="G72" s="87"/>
      <c r="H72" s="87"/>
      <c r="I72" s="88"/>
    </row>
    <row r="73" spans="6:9" ht="12.75">
      <c r="F73" s="86"/>
      <c r="G73" s="87"/>
      <c r="H73" s="87"/>
      <c r="I73" s="88"/>
    </row>
    <row r="74" spans="6:9" ht="12.75">
      <c r="F74" s="86"/>
      <c r="G74" s="87"/>
      <c r="H74" s="87"/>
      <c r="I74" s="88"/>
    </row>
    <row r="75" spans="6:9" ht="12.75">
      <c r="F75" s="86"/>
      <c r="G75" s="87"/>
      <c r="H75" s="87"/>
      <c r="I75" s="88"/>
    </row>
    <row r="76" spans="6:9" ht="12.75">
      <c r="F76" s="86"/>
      <c r="G76" s="87"/>
      <c r="H76" s="87"/>
      <c r="I76" s="88"/>
    </row>
    <row r="77" spans="6:9" ht="12.75">
      <c r="F77" s="86"/>
      <c r="G77" s="87"/>
      <c r="H77" s="87"/>
      <c r="I77" s="88"/>
    </row>
    <row r="78" spans="6:9" ht="12.75">
      <c r="F78" s="86"/>
      <c r="G78" s="87"/>
      <c r="H78" s="87"/>
      <c r="I78" s="88"/>
    </row>
    <row r="79" spans="6:9" ht="12.75">
      <c r="F79" s="86"/>
      <c r="G79" s="87"/>
      <c r="H79" s="87"/>
      <c r="I79" s="88"/>
    </row>
    <row r="80" spans="6:9" ht="12.75">
      <c r="F80" s="86"/>
      <c r="G80" s="87"/>
      <c r="H80" s="87"/>
      <c r="I80" s="88"/>
    </row>
  </sheetData>
  <sheetProtection/>
  <mergeCells count="4">
    <mergeCell ref="A1:B1"/>
    <mergeCell ref="A2:B2"/>
    <mergeCell ref="G2:I2"/>
    <mergeCell ref="H29:I2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23"/>
  <sheetViews>
    <sheetView showGridLines="0" showZeros="0" zoomScalePageLayoutView="0" workbookViewId="0" topLeftCell="A1">
      <selection activeCell="H1" sqref="H1"/>
    </sheetView>
  </sheetViews>
  <sheetFormatPr defaultColWidth="9.00390625" defaultRowHeight="12.75"/>
  <cols>
    <col min="1" max="1" width="4.375" style="89" customWidth="1"/>
    <col min="2" max="2" width="11.625" style="89" customWidth="1"/>
    <col min="3" max="3" width="42.375" style="89" customWidth="1"/>
    <col min="4" max="4" width="5.625" style="89" customWidth="1"/>
    <col min="5" max="5" width="8.625" style="131" customWidth="1"/>
    <col min="6" max="6" width="9.875" style="89" customWidth="1"/>
    <col min="7" max="7" width="12.75390625" style="89" customWidth="1"/>
    <col min="8" max="11" width="9.125" style="89" customWidth="1"/>
    <col min="12" max="12" width="75.375" style="89" customWidth="1"/>
    <col min="13" max="13" width="45.25390625" style="89" customWidth="1"/>
    <col min="14" max="16384" width="9.125" style="89" customWidth="1"/>
  </cols>
  <sheetData>
    <row r="1" spans="1:7" ht="15.75">
      <c r="A1" s="242" t="s">
        <v>316</v>
      </c>
      <c r="B1" s="242"/>
      <c r="C1" s="242"/>
      <c r="D1" s="242"/>
      <c r="E1" s="242"/>
      <c r="F1" s="242"/>
      <c r="G1" s="242"/>
    </row>
    <row r="2" spans="1:7" ht="12" customHeight="1" thickBot="1">
      <c r="A2" s="90"/>
      <c r="B2" s="91"/>
      <c r="C2" s="92"/>
      <c r="D2" s="92"/>
      <c r="E2" s="93"/>
      <c r="F2" s="92"/>
      <c r="G2" s="92"/>
    </row>
    <row r="3" spans="1:7" ht="13.5" thickTop="1">
      <c r="A3" s="229" t="s">
        <v>49</v>
      </c>
      <c r="B3" s="230"/>
      <c r="C3" s="66" t="str">
        <f>CONCATENATE(cislostavby," ",nazevstavby)</f>
        <v> Č.Krumlov, Plešivec - Výměna vodovodu</v>
      </c>
      <c r="D3" s="94"/>
      <c r="E3" s="240" t="s">
        <v>315</v>
      </c>
      <c r="F3" s="241"/>
      <c r="G3" s="95"/>
    </row>
    <row r="4" spans="1:7" ht="13.5" thickBot="1">
      <c r="A4" s="243" t="s">
        <v>50</v>
      </c>
      <c r="B4" s="232"/>
      <c r="C4" s="72" t="str">
        <f>CONCATENATE(cisloobjektu," ",nazevobjektu)</f>
        <v>01 - Vodovod</v>
      </c>
      <c r="D4" s="96"/>
      <c r="E4" s="244">
        <f>Rekapitulace!G2</f>
        <v>0</v>
      </c>
      <c r="F4" s="245"/>
      <c r="G4" s="246"/>
    </row>
    <row r="5" spans="1:7" ht="13.5" thickTop="1">
      <c r="A5" s="97"/>
      <c r="B5" s="90"/>
      <c r="C5" s="90"/>
      <c r="D5" s="90"/>
      <c r="E5" s="98"/>
      <c r="F5" s="90"/>
      <c r="G5" s="99"/>
    </row>
    <row r="6" spans="1:7" ht="12.75">
      <c r="A6" s="214" t="s">
        <v>64</v>
      </c>
      <c r="B6" s="215" t="s">
        <v>65</v>
      </c>
      <c r="C6" s="215" t="s">
        <v>66</v>
      </c>
      <c r="D6" s="215" t="s">
        <v>67</v>
      </c>
      <c r="E6" s="216" t="s">
        <v>68</v>
      </c>
      <c r="F6" s="215" t="s">
        <v>69</v>
      </c>
      <c r="G6" s="217" t="s">
        <v>70</v>
      </c>
    </row>
    <row r="7" spans="1:15" ht="18" customHeight="1">
      <c r="A7" s="100" t="s">
        <v>71</v>
      </c>
      <c r="B7" s="101" t="s">
        <v>72</v>
      </c>
      <c r="C7" s="102" t="s">
        <v>73</v>
      </c>
      <c r="D7" s="103"/>
      <c r="E7" s="104"/>
      <c r="F7" s="104"/>
      <c r="G7" s="105"/>
      <c r="H7" s="106"/>
      <c r="I7" s="106"/>
      <c r="O7" s="107">
        <v>1</v>
      </c>
    </row>
    <row r="8" spans="1:104" ht="12.75">
      <c r="A8" s="108">
        <v>1</v>
      </c>
      <c r="B8" s="109" t="s">
        <v>77</v>
      </c>
      <c r="C8" s="110" t="s">
        <v>78</v>
      </c>
      <c r="D8" s="111" t="s">
        <v>79</v>
      </c>
      <c r="E8" s="112">
        <v>2.4</v>
      </c>
      <c r="F8" s="112"/>
      <c r="G8" s="113">
        <f>E8*F8</f>
        <v>0</v>
      </c>
      <c r="O8" s="107">
        <v>2</v>
      </c>
      <c r="AA8" s="89">
        <v>1</v>
      </c>
      <c r="AB8" s="89">
        <v>1</v>
      </c>
      <c r="AC8" s="89">
        <v>1</v>
      </c>
      <c r="AZ8" s="89">
        <v>1</v>
      </c>
      <c r="BA8" s="89">
        <f>IF(AZ8=1,G8,0)</f>
        <v>0</v>
      </c>
      <c r="BB8" s="89">
        <f>IF(AZ8=2,G8,0)</f>
        <v>0</v>
      </c>
      <c r="BC8" s="89">
        <f>IF(AZ8=3,G8,0)</f>
        <v>0</v>
      </c>
      <c r="BD8" s="89">
        <f>IF(AZ8=4,G8,0)</f>
        <v>0</v>
      </c>
      <c r="BE8" s="89">
        <f>IF(AZ8=5,G8,0)</f>
        <v>0</v>
      </c>
      <c r="CA8" s="114">
        <v>1</v>
      </c>
      <c r="CB8" s="114">
        <v>1</v>
      </c>
      <c r="CZ8" s="89">
        <v>0.00869</v>
      </c>
    </row>
    <row r="9" spans="1:15" ht="12.75">
      <c r="A9" s="115"/>
      <c r="B9" s="117"/>
      <c r="C9" s="238" t="s">
        <v>80</v>
      </c>
      <c r="D9" s="239"/>
      <c r="E9" s="118">
        <v>1.6</v>
      </c>
      <c r="F9" s="119"/>
      <c r="G9" s="120"/>
      <c r="M9" s="116" t="s">
        <v>80</v>
      </c>
      <c r="O9" s="107"/>
    </row>
    <row r="10" spans="1:15" ht="12.75">
      <c r="A10" s="115"/>
      <c r="B10" s="117"/>
      <c r="C10" s="238" t="s">
        <v>81</v>
      </c>
      <c r="D10" s="239"/>
      <c r="E10" s="118">
        <v>0.8</v>
      </c>
      <c r="F10" s="119"/>
      <c r="G10" s="120"/>
      <c r="M10" s="116" t="s">
        <v>81</v>
      </c>
      <c r="O10" s="107"/>
    </row>
    <row r="11" spans="1:104" ht="12.75">
      <c r="A11" s="108">
        <v>2</v>
      </c>
      <c r="B11" s="109" t="s">
        <v>82</v>
      </c>
      <c r="C11" s="110" t="s">
        <v>83</v>
      </c>
      <c r="D11" s="111" t="s">
        <v>79</v>
      </c>
      <c r="E11" s="112">
        <v>0.8</v>
      </c>
      <c r="F11" s="112"/>
      <c r="G11" s="113">
        <f>E11*F11</f>
        <v>0</v>
      </c>
      <c r="O11" s="107">
        <v>2</v>
      </c>
      <c r="AA11" s="89">
        <v>1</v>
      </c>
      <c r="AB11" s="89">
        <v>1</v>
      </c>
      <c r="AC11" s="89">
        <v>1</v>
      </c>
      <c r="AZ11" s="89">
        <v>1</v>
      </c>
      <c r="BA11" s="89">
        <f>IF(AZ11=1,G11,0)</f>
        <v>0</v>
      </c>
      <c r="BB11" s="89">
        <f>IF(AZ11=2,G11,0)</f>
        <v>0</v>
      </c>
      <c r="BC11" s="89">
        <f>IF(AZ11=3,G11,0)</f>
        <v>0</v>
      </c>
      <c r="BD11" s="89">
        <f>IF(AZ11=4,G11,0)</f>
        <v>0</v>
      </c>
      <c r="BE11" s="89">
        <f>IF(AZ11=5,G11,0)</f>
        <v>0</v>
      </c>
      <c r="CA11" s="114">
        <v>1</v>
      </c>
      <c r="CB11" s="114">
        <v>1</v>
      </c>
      <c r="CZ11" s="89">
        <v>0.02478</v>
      </c>
    </row>
    <row r="12" spans="1:15" ht="12.75">
      <c r="A12" s="115"/>
      <c r="B12" s="117"/>
      <c r="C12" s="238" t="s">
        <v>84</v>
      </c>
      <c r="D12" s="239"/>
      <c r="E12" s="118">
        <v>0.8</v>
      </c>
      <c r="F12" s="119"/>
      <c r="G12" s="120"/>
      <c r="M12" s="116" t="s">
        <v>84</v>
      </c>
      <c r="O12" s="107"/>
    </row>
    <row r="13" spans="1:104" ht="12.75">
      <c r="A13" s="108">
        <v>3</v>
      </c>
      <c r="B13" s="109" t="s">
        <v>85</v>
      </c>
      <c r="C13" s="110" t="s">
        <v>86</v>
      </c>
      <c r="D13" s="111" t="s">
        <v>87</v>
      </c>
      <c r="E13" s="112">
        <v>4.48</v>
      </c>
      <c r="F13" s="112"/>
      <c r="G13" s="113">
        <f>E13*F13</f>
        <v>0</v>
      </c>
      <c r="O13" s="107">
        <v>2</v>
      </c>
      <c r="AA13" s="89">
        <v>1</v>
      </c>
      <c r="AB13" s="89">
        <v>1</v>
      </c>
      <c r="AC13" s="89">
        <v>1</v>
      </c>
      <c r="AZ13" s="89">
        <v>1</v>
      </c>
      <c r="BA13" s="89">
        <f>IF(AZ13=1,G13,0)</f>
        <v>0</v>
      </c>
      <c r="BB13" s="89">
        <f>IF(AZ13=2,G13,0)</f>
        <v>0</v>
      </c>
      <c r="BC13" s="89">
        <f>IF(AZ13=3,G13,0)</f>
        <v>0</v>
      </c>
      <c r="BD13" s="89">
        <f>IF(AZ13=4,G13,0)</f>
        <v>0</v>
      </c>
      <c r="BE13" s="89">
        <f>IF(AZ13=5,G13,0)</f>
        <v>0</v>
      </c>
      <c r="CA13" s="114">
        <v>1</v>
      </c>
      <c r="CB13" s="114">
        <v>1</v>
      </c>
      <c r="CZ13" s="89">
        <v>0</v>
      </c>
    </row>
    <row r="14" spans="1:15" ht="12.75">
      <c r="A14" s="115"/>
      <c r="B14" s="117"/>
      <c r="C14" s="238" t="s">
        <v>88</v>
      </c>
      <c r="D14" s="239"/>
      <c r="E14" s="118">
        <v>4.48</v>
      </c>
      <c r="F14" s="119"/>
      <c r="G14" s="120"/>
      <c r="M14" s="116" t="s">
        <v>88</v>
      </c>
      <c r="O14" s="107"/>
    </row>
    <row r="15" spans="1:104" ht="12.75">
      <c r="A15" s="108">
        <v>4</v>
      </c>
      <c r="B15" s="109" t="s">
        <v>89</v>
      </c>
      <c r="C15" s="110" t="s">
        <v>310</v>
      </c>
      <c r="D15" s="111" t="s">
        <v>87</v>
      </c>
      <c r="E15" s="112">
        <v>72.674</v>
      </c>
      <c r="F15" s="112"/>
      <c r="G15" s="113">
        <f>E15*F15</f>
        <v>0</v>
      </c>
      <c r="O15" s="107">
        <v>2</v>
      </c>
      <c r="AA15" s="89">
        <v>1</v>
      </c>
      <c r="AB15" s="89">
        <v>1</v>
      </c>
      <c r="AC15" s="89">
        <v>1</v>
      </c>
      <c r="AZ15" s="89">
        <v>1</v>
      </c>
      <c r="BA15" s="89">
        <f>IF(AZ15=1,G15,0)</f>
        <v>0</v>
      </c>
      <c r="BB15" s="89">
        <f>IF(AZ15=2,G15,0)</f>
        <v>0</v>
      </c>
      <c r="BC15" s="89">
        <f>IF(AZ15=3,G15,0)</f>
        <v>0</v>
      </c>
      <c r="BD15" s="89">
        <f>IF(AZ15=4,G15,0)</f>
        <v>0</v>
      </c>
      <c r="BE15" s="89">
        <f>IF(AZ15=5,G15,0)</f>
        <v>0</v>
      </c>
      <c r="CA15" s="114">
        <v>1</v>
      </c>
      <c r="CB15" s="114">
        <v>1</v>
      </c>
      <c r="CZ15" s="89">
        <v>0</v>
      </c>
    </row>
    <row r="16" spans="1:15" ht="11.25" customHeight="1">
      <c r="A16" s="115"/>
      <c r="B16" s="117"/>
      <c r="C16" s="247" t="s">
        <v>90</v>
      </c>
      <c r="D16" s="239"/>
      <c r="E16" s="137">
        <v>0</v>
      </c>
      <c r="F16" s="119"/>
      <c r="G16" s="120"/>
      <c r="M16" s="116" t="s">
        <v>90</v>
      </c>
      <c r="O16" s="107"/>
    </row>
    <row r="17" spans="1:15" ht="11.25" customHeight="1">
      <c r="A17" s="115"/>
      <c r="B17" s="117"/>
      <c r="C17" s="247" t="s">
        <v>91</v>
      </c>
      <c r="D17" s="239"/>
      <c r="E17" s="137">
        <v>103.82</v>
      </c>
      <c r="F17" s="119"/>
      <c r="G17" s="120"/>
      <c r="M17" s="116" t="s">
        <v>91</v>
      </c>
      <c r="O17" s="107"/>
    </row>
    <row r="18" spans="1:15" ht="11.25" customHeight="1">
      <c r="A18" s="115"/>
      <c r="B18" s="117"/>
      <c r="C18" s="247" t="s">
        <v>92</v>
      </c>
      <c r="D18" s="239"/>
      <c r="E18" s="137">
        <v>103.82</v>
      </c>
      <c r="F18" s="119"/>
      <c r="G18" s="120"/>
      <c r="M18" s="116" t="s">
        <v>92</v>
      </c>
      <c r="O18" s="107"/>
    </row>
    <row r="19" spans="1:15" ht="11.25" customHeight="1">
      <c r="A19" s="115"/>
      <c r="B19" s="117"/>
      <c r="C19" s="238" t="s">
        <v>93</v>
      </c>
      <c r="D19" s="239"/>
      <c r="E19" s="118">
        <v>72.674</v>
      </c>
      <c r="F19" s="119"/>
      <c r="G19" s="120"/>
      <c r="M19" s="116" t="s">
        <v>93</v>
      </c>
      <c r="O19" s="107"/>
    </row>
    <row r="20" spans="1:104" ht="12.75">
      <c r="A20" s="108">
        <v>5</v>
      </c>
      <c r="B20" s="109" t="s">
        <v>94</v>
      </c>
      <c r="C20" s="110" t="s">
        <v>95</v>
      </c>
      <c r="D20" s="111" t="s">
        <v>87</v>
      </c>
      <c r="E20" s="112">
        <v>72.67</v>
      </c>
      <c r="F20" s="112"/>
      <c r="G20" s="113">
        <f>E20*F20</f>
        <v>0</v>
      </c>
      <c r="O20" s="107">
        <v>2</v>
      </c>
      <c r="AA20" s="89">
        <v>1</v>
      </c>
      <c r="AB20" s="89">
        <v>1</v>
      </c>
      <c r="AC20" s="89">
        <v>1</v>
      </c>
      <c r="AZ20" s="89">
        <v>1</v>
      </c>
      <c r="BA20" s="89">
        <f>IF(AZ20=1,G20,0)</f>
        <v>0</v>
      </c>
      <c r="BB20" s="89">
        <f>IF(AZ20=2,G20,0)</f>
        <v>0</v>
      </c>
      <c r="BC20" s="89">
        <f>IF(AZ20=3,G20,0)</f>
        <v>0</v>
      </c>
      <c r="BD20" s="89">
        <f>IF(AZ20=4,G20,0)</f>
        <v>0</v>
      </c>
      <c r="BE20" s="89">
        <f>IF(AZ20=5,G20,0)</f>
        <v>0</v>
      </c>
      <c r="CA20" s="114">
        <v>1</v>
      </c>
      <c r="CB20" s="114">
        <v>1</v>
      </c>
      <c r="CZ20" s="89">
        <v>0</v>
      </c>
    </row>
    <row r="21" spans="1:104" ht="12.75">
      <c r="A21" s="108">
        <v>6</v>
      </c>
      <c r="B21" s="109" t="s">
        <v>96</v>
      </c>
      <c r="C21" s="110" t="s">
        <v>311</v>
      </c>
      <c r="D21" s="111" t="s">
        <v>87</v>
      </c>
      <c r="E21" s="112">
        <v>31.146</v>
      </c>
      <c r="F21" s="112"/>
      <c r="G21" s="113">
        <f>E21*F21</f>
        <v>0</v>
      </c>
      <c r="O21" s="107">
        <v>2</v>
      </c>
      <c r="AA21" s="89">
        <v>1</v>
      </c>
      <c r="AB21" s="89">
        <v>1</v>
      </c>
      <c r="AC21" s="89">
        <v>1</v>
      </c>
      <c r="AZ21" s="89">
        <v>1</v>
      </c>
      <c r="BA21" s="89">
        <f>IF(AZ21=1,G21,0)</f>
        <v>0</v>
      </c>
      <c r="BB21" s="89">
        <f>IF(AZ21=2,G21,0)</f>
        <v>0</v>
      </c>
      <c r="BC21" s="89">
        <f>IF(AZ21=3,G21,0)</f>
        <v>0</v>
      </c>
      <c r="BD21" s="89">
        <f>IF(AZ21=4,G21,0)</f>
        <v>0</v>
      </c>
      <c r="BE21" s="89">
        <f>IF(AZ21=5,G21,0)</f>
        <v>0</v>
      </c>
      <c r="CA21" s="114">
        <v>1</v>
      </c>
      <c r="CB21" s="114">
        <v>1</v>
      </c>
      <c r="CZ21" s="89">
        <v>0</v>
      </c>
    </row>
    <row r="22" spans="1:15" ht="12.75">
      <c r="A22" s="115"/>
      <c r="B22" s="117"/>
      <c r="C22" s="238" t="s">
        <v>97</v>
      </c>
      <c r="D22" s="239"/>
      <c r="E22" s="118">
        <v>31.146</v>
      </c>
      <c r="F22" s="119"/>
      <c r="G22" s="120"/>
      <c r="M22" s="116" t="s">
        <v>97</v>
      </c>
      <c r="O22" s="107"/>
    </row>
    <row r="23" spans="1:104" ht="12.75">
      <c r="A23" s="108">
        <v>7</v>
      </c>
      <c r="B23" s="109" t="s">
        <v>98</v>
      </c>
      <c r="C23" s="110" t="s">
        <v>99</v>
      </c>
      <c r="D23" s="111" t="s">
        <v>87</v>
      </c>
      <c r="E23" s="112">
        <v>31.15</v>
      </c>
      <c r="F23" s="112"/>
      <c r="G23" s="113">
        <f>E23*F23</f>
        <v>0</v>
      </c>
      <c r="O23" s="107">
        <v>2</v>
      </c>
      <c r="AA23" s="89">
        <v>1</v>
      </c>
      <c r="AB23" s="89">
        <v>1</v>
      </c>
      <c r="AC23" s="89">
        <v>1</v>
      </c>
      <c r="AZ23" s="89">
        <v>1</v>
      </c>
      <c r="BA23" s="89">
        <f>IF(AZ23=1,G23,0)</f>
        <v>0</v>
      </c>
      <c r="BB23" s="89">
        <f>IF(AZ23=2,G23,0)</f>
        <v>0</v>
      </c>
      <c r="BC23" s="89">
        <f>IF(AZ23=3,G23,0)</f>
        <v>0</v>
      </c>
      <c r="BD23" s="89">
        <f>IF(AZ23=4,G23,0)</f>
        <v>0</v>
      </c>
      <c r="BE23" s="89">
        <f>IF(AZ23=5,G23,0)</f>
        <v>0</v>
      </c>
      <c r="CA23" s="114">
        <v>1</v>
      </c>
      <c r="CB23" s="114">
        <v>1</v>
      </c>
      <c r="CZ23" s="89">
        <v>0</v>
      </c>
    </row>
    <row r="24" spans="1:104" ht="12.75">
      <c r="A24" s="108">
        <v>8</v>
      </c>
      <c r="B24" s="109" t="s">
        <v>100</v>
      </c>
      <c r="C24" s="110" t="s">
        <v>101</v>
      </c>
      <c r="D24" s="111" t="s">
        <v>102</v>
      </c>
      <c r="E24" s="112">
        <v>275.2</v>
      </c>
      <c r="F24" s="112"/>
      <c r="G24" s="113">
        <f>E24*F24</f>
        <v>0</v>
      </c>
      <c r="O24" s="107">
        <v>2</v>
      </c>
      <c r="AA24" s="89">
        <v>1</v>
      </c>
      <c r="AB24" s="89">
        <v>1</v>
      </c>
      <c r="AC24" s="89">
        <v>1</v>
      </c>
      <c r="AZ24" s="89">
        <v>1</v>
      </c>
      <c r="BA24" s="89">
        <f>IF(AZ24=1,G24,0)</f>
        <v>0</v>
      </c>
      <c r="BB24" s="89">
        <f>IF(AZ24=2,G24,0)</f>
        <v>0</v>
      </c>
      <c r="BC24" s="89">
        <f>IF(AZ24=3,G24,0)</f>
        <v>0</v>
      </c>
      <c r="BD24" s="89">
        <f>IF(AZ24=4,G24,0)</f>
        <v>0</v>
      </c>
      <c r="BE24" s="89">
        <f>IF(AZ24=5,G24,0)</f>
        <v>0</v>
      </c>
      <c r="CA24" s="114">
        <v>1</v>
      </c>
      <c r="CB24" s="114">
        <v>1</v>
      </c>
      <c r="CZ24" s="89">
        <v>0.00099</v>
      </c>
    </row>
    <row r="25" spans="1:15" ht="12.75">
      <c r="A25" s="115"/>
      <c r="B25" s="117"/>
      <c r="C25" s="238" t="s">
        <v>103</v>
      </c>
      <c r="D25" s="239"/>
      <c r="E25" s="118">
        <v>275.2</v>
      </c>
      <c r="F25" s="119"/>
      <c r="G25" s="120"/>
      <c r="M25" s="116" t="s">
        <v>103</v>
      </c>
      <c r="O25" s="107"/>
    </row>
    <row r="26" spans="1:104" ht="12.75">
      <c r="A26" s="108">
        <v>9</v>
      </c>
      <c r="B26" s="109" t="s">
        <v>104</v>
      </c>
      <c r="C26" s="110" t="s">
        <v>105</v>
      </c>
      <c r="D26" s="111" t="s">
        <v>102</v>
      </c>
      <c r="E26" s="112">
        <v>5</v>
      </c>
      <c r="F26" s="112"/>
      <c r="G26" s="113">
        <f>E26*F26</f>
        <v>0</v>
      </c>
      <c r="O26" s="107">
        <v>2</v>
      </c>
      <c r="AA26" s="89">
        <v>1</v>
      </c>
      <c r="AB26" s="89">
        <v>1</v>
      </c>
      <c r="AC26" s="89">
        <v>1</v>
      </c>
      <c r="AZ26" s="89">
        <v>1</v>
      </c>
      <c r="BA26" s="89">
        <f>IF(AZ26=1,G26,0)</f>
        <v>0</v>
      </c>
      <c r="BB26" s="89">
        <f>IF(AZ26=2,G26,0)</f>
        <v>0</v>
      </c>
      <c r="BC26" s="89">
        <f>IF(AZ26=3,G26,0)</f>
        <v>0</v>
      </c>
      <c r="BD26" s="89">
        <f>IF(AZ26=4,G26,0)</f>
        <v>0</v>
      </c>
      <c r="BE26" s="89">
        <f>IF(AZ26=5,G26,0)</f>
        <v>0</v>
      </c>
      <c r="CA26" s="114">
        <v>1</v>
      </c>
      <c r="CB26" s="114">
        <v>1</v>
      </c>
      <c r="CZ26" s="89">
        <v>0.00086</v>
      </c>
    </row>
    <row r="27" spans="1:15" ht="12.75">
      <c r="A27" s="115"/>
      <c r="B27" s="117"/>
      <c r="C27" s="238" t="s">
        <v>106</v>
      </c>
      <c r="D27" s="239"/>
      <c r="E27" s="118">
        <v>5</v>
      </c>
      <c r="F27" s="119"/>
      <c r="G27" s="120"/>
      <c r="M27" s="116" t="s">
        <v>106</v>
      </c>
      <c r="O27" s="107"/>
    </row>
    <row r="28" spans="1:104" ht="12.75">
      <c r="A28" s="108">
        <v>10</v>
      </c>
      <c r="B28" s="109" t="s">
        <v>107</v>
      </c>
      <c r="C28" s="110" t="s">
        <v>108</v>
      </c>
      <c r="D28" s="111" t="s">
        <v>102</v>
      </c>
      <c r="E28" s="112">
        <v>275</v>
      </c>
      <c r="F28" s="112"/>
      <c r="G28" s="113">
        <f>E28*F28</f>
        <v>0</v>
      </c>
      <c r="O28" s="107">
        <v>2</v>
      </c>
      <c r="AA28" s="89">
        <v>1</v>
      </c>
      <c r="AB28" s="89">
        <v>1</v>
      </c>
      <c r="AC28" s="89">
        <v>1</v>
      </c>
      <c r="AZ28" s="89">
        <v>1</v>
      </c>
      <c r="BA28" s="89">
        <f>IF(AZ28=1,G28,0)</f>
        <v>0</v>
      </c>
      <c r="BB28" s="89">
        <f>IF(AZ28=2,G28,0)</f>
        <v>0</v>
      </c>
      <c r="BC28" s="89">
        <f>IF(AZ28=3,G28,0)</f>
        <v>0</v>
      </c>
      <c r="BD28" s="89">
        <f>IF(AZ28=4,G28,0)</f>
        <v>0</v>
      </c>
      <c r="BE28" s="89">
        <f>IF(AZ28=5,G28,0)</f>
        <v>0</v>
      </c>
      <c r="CA28" s="114">
        <v>1</v>
      </c>
      <c r="CB28" s="114">
        <v>1</v>
      </c>
      <c r="CZ28" s="89">
        <v>0</v>
      </c>
    </row>
    <row r="29" spans="1:104" ht="12.75">
      <c r="A29" s="108">
        <v>11</v>
      </c>
      <c r="B29" s="109" t="s">
        <v>109</v>
      </c>
      <c r="C29" s="110" t="s">
        <v>110</v>
      </c>
      <c r="D29" s="111" t="s">
        <v>102</v>
      </c>
      <c r="E29" s="112">
        <v>5</v>
      </c>
      <c r="F29" s="112"/>
      <c r="G29" s="113">
        <f>E29*F29</f>
        <v>0</v>
      </c>
      <c r="O29" s="107">
        <v>2</v>
      </c>
      <c r="AA29" s="89">
        <v>1</v>
      </c>
      <c r="AB29" s="89">
        <v>1</v>
      </c>
      <c r="AC29" s="89">
        <v>1</v>
      </c>
      <c r="AZ29" s="89">
        <v>1</v>
      </c>
      <c r="BA29" s="89">
        <f>IF(AZ29=1,G29,0)</f>
        <v>0</v>
      </c>
      <c r="BB29" s="89">
        <f>IF(AZ29=2,G29,0)</f>
        <v>0</v>
      </c>
      <c r="BC29" s="89">
        <f>IF(AZ29=3,G29,0)</f>
        <v>0</v>
      </c>
      <c r="BD29" s="89">
        <f>IF(AZ29=4,G29,0)</f>
        <v>0</v>
      </c>
      <c r="BE29" s="89">
        <f>IF(AZ29=5,G29,0)</f>
        <v>0</v>
      </c>
      <c r="CA29" s="114">
        <v>1</v>
      </c>
      <c r="CB29" s="114">
        <v>1</v>
      </c>
      <c r="CZ29" s="89">
        <v>0</v>
      </c>
    </row>
    <row r="30" spans="1:104" ht="12.75">
      <c r="A30" s="108">
        <v>12</v>
      </c>
      <c r="B30" s="109" t="s">
        <v>111</v>
      </c>
      <c r="C30" s="110" t="s">
        <v>112</v>
      </c>
      <c r="D30" s="111" t="s">
        <v>87</v>
      </c>
      <c r="E30" s="112">
        <v>31.146</v>
      </c>
      <c r="F30" s="112"/>
      <c r="G30" s="113">
        <f>E30*F30</f>
        <v>0</v>
      </c>
      <c r="O30" s="107">
        <v>2</v>
      </c>
      <c r="AA30" s="89">
        <v>1</v>
      </c>
      <c r="AB30" s="89">
        <v>1</v>
      </c>
      <c r="AC30" s="89">
        <v>1</v>
      </c>
      <c r="AZ30" s="89">
        <v>1</v>
      </c>
      <c r="BA30" s="89">
        <f>IF(AZ30=1,G30,0)</f>
        <v>0</v>
      </c>
      <c r="BB30" s="89">
        <f>IF(AZ30=2,G30,0)</f>
        <v>0</v>
      </c>
      <c r="BC30" s="89">
        <f>IF(AZ30=3,G30,0)</f>
        <v>0</v>
      </c>
      <c r="BD30" s="89">
        <f>IF(AZ30=4,G30,0)</f>
        <v>0</v>
      </c>
      <c r="BE30" s="89">
        <f>IF(AZ30=5,G30,0)</f>
        <v>0</v>
      </c>
      <c r="CA30" s="114">
        <v>1</v>
      </c>
      <c r="CB30" s="114">
        <v>1</v>
      </c>
      <c r="CZ30" s="89">
        <v>0</v>
      </c>
    </row>
    <row r="31" spans="1:15" ht="12.75">
      <c r="A31" s="115"/>
      <c r="B31" s="117"/>
      <c r="C31" s="238" t="s">
        <v>113</v>
      </c>
      <c r="D31" s="239"/>
      <c r="E31" s="118">
        <v>31.146</v>
      </c>
      <c r="F31" s="119"/>
      <c r="G31" s="120"/>
      <c r="M31" s="116" t="s">
        <v>113</v>
      </c>
      <c r="O31" s="107"/>
    </row>
    <row r="32" spans="1:104" ht="12.75">
      <c r="A32" s="108">
        <v>13</v>
      </c>
      <c r="B32" s="109" t="s">
        <v>114</v>
      </c>
      <c r="C32" s="110" t="s">
        <v>115</v>
      </c>
      <c r="D32" s="111" t="s">
        <v>87</v>
      </c>
      <c r="E32" s="112">
        <v>28.54</v>
      </c>
      <c r="F32" s="112"/>
      <c r="G32" s="113">
        <f>E32*F32</f>
        <v>0</v>
      </c>
      <c r="O32" s="107">
        <v>2</v>
      </c>
      <c r="AA32" s="89">
        <v>1</v>
      </c>
      <c r="AB32" s="89">
        <v>1</v>
      </c>
      <c r="AC32" s="89">
        <v>1</v>
      </c>
      <c r="AZ32" s="89">
        <v>1</v>
      </c>
      <c r="BA32" s="89">
        <f>IF(AZ32=1,G32,0)</f>
        <v>0</v>
      </c>
      <c r="BB32" s="89">
        <f>IF(AZ32=2,G32,0)</f>
        <v>0</v>
      </c>
      <c r="BC32" s="89">
        <f>IF(AZ32=3,G32,0)</f>
        <v>0</v>
      </c>
      <c r="BD32" s="89">
        <f>IF(AZ32=4,G32,0)</f>
        <v>0</v>
      </c>
      <c r="BE32" s="89">
        <f>IF(AZ32=5,G32,0)</f>
        <v>0</v>
      </c>
      <c r="CA32" s="114">
        <v>1</v>
      </c>
      <c r="CB32" s="114">
        <v>1</v>
      </c>
      <c r="CZ32" s="89">
        <v>0</v>
      </c>
    </row>
    <row r="33" spans="1:15" ht="12.75">
      <c r="A33" s="115"/>
      <c r="B33" s="117"/>
      <c r="C33" s="238" t="s">
        <v>116</v>
      </c>
      <c r="D33" s="239"/>
      <c r="E33" s="118">
        <v>28.54</v>
      </c>
      <c r="F33" s="119"/>
      <c r="G33" s="120"/>
      <c r="M33" s="116" t="s">
        <v>116</v>
      </c>
      <c r="O33" s="107"/>
    </row>
    <row r="34" spans="1:104" ht="12.75">
      <c r="A34" s="108">
        <v>14</v>
      </c>
      <c r="B34" s="109" t="s">
        <v>117</v>
      </c>
      <c r="C34" s="110" t="s">
        <v>118</v>
      </c>
      <c r="D34" s="111" t="s">
        <v>87</v>
      </c>
      <c r="E34" s="112">
        <v>142.7</v>
      </c>
      <c r="F34" s="112"/>
      <c r="G34" s="113">
        <f>E34*F34</f>
        <v>0</v>
      </c>
      <c r="O34" s="107">
        <v>2</v>
      </c>
      <c r="AA34" s="89">
        <v>1</v>
      </c>
      <c r="AB34" s="89">
        <v>1</v>
      </c>
      <c r="AC34" s="89">
        <v>1</v>
      </c>
      <c r="AZ34" s="89">
        <v>1</v>
      </c>
      <c r="BA34" s="89">
        <f>IF(AZ34=1,G34,0)</f>
        <v>0</v>
      </c>
      <c r="BB34" s="89">
        <f>IF(AZ34=2,G34,0)</f>
        <v>0</v>
      </c>
      <c r="BC34" s="89">
        <f>IF(AZ34=3,G34,0)</f>
        <v>0</v>
      </c>
      <c r="BD34" s="89">
        <f>IF(AZ34=4,G34,0)</f>
        <v>0</v>
      </c>
      <c r="BE34" s="89">
        <f>IF(AZ34=5,G34,0)</f>
        <v>0</v>
      </c>
      <c r="CA34" s="114">
        <v>1</v>
      </c>
      <c r="CB34" s="114">
        <v>1</v>
      </c>
      <c r="CZ34" s="89">
        <v>0</v>
      </c>
    </row>
    <row r="35" spans="1:15" ht="12.75">
      <c r="A35" s="115"/>
      <c r="B35" s="117"/>
      <c r="C35" s="238" t="s">
        <v>119</v>
      </c>
      <c r="D35" s="239"/>
      <c r="E35" s="118">
        <v>142.7</v>
      </c>
      <c r="F35" s="119"/>
      <c r="G35" s="120"/>
      <c r="M35" s="116" t="s">
        <v>119</v>
      </c>
      <c r="O35" s="107"/>
    </row>
    <row r="36" spans="1:104" ht="12.75">
      <c r="A36" s="108">
        <v>15</v>
      </c>
      <c r="B36" s="109" t="s">
        <v>120</v>
      </c>
      <c r="C36" s="110" t="s">
        <v>121</v>
      </c>
      <c r="D36" s="111" t="s">
        <v>87</v>
      </c>
      <c r="E36" s="112">
        <v>28.54</v>
      </c>
      <c r="F36" s="112"/>
      <c r="G36" s="113">
        <f>E36*F36</f>
        <v>0</v>
      </c>
      <c r="O36" s="107">
        <v>2</v>
      </c>
      <c r="AA36" s="89">
        <v>1</v>
      </c>
      <c r="AB36" s="89">
        <v>1</v>
      </c>
      <c r="AC36" s="89">
        <v>1</v>
      </c>
      <c r="AZ36" s="89">
        <v>1</v>
      </c>
      <c r="BA36" s="89">
        <f>IF(AZ36=1,G36,0)</f>
        <v>0</v>
      </c>
      <c r="BB36" s="89">
        <f>IF(AZ36=2,G36,0)</f>
        <v>0</v>
      </c>
      <c r="BC36" s="89">
        <f>IF(AZ36=3,G36,0)</f>
        <v>0</v>
      </c>
      <c r="BD36" s="89">
        <f>IF(AZ36=4,G36,0)</f>
        <v>0</v>
      </c>
      <c r="BE36" s="89">
        <f>IF(AZ36=5,G36,0)</f>
        <v>0</v>
      </c>
      <c r="CA36" s="114">
        <v>1</v>
      </c>
      <c r="CB36" s="114">
        <v>1</v>
      </c>
      <c r="CZ36" s="89">
        <v>0</v>
      </c>
    </row>
    <row r="37" spans="1:15" ht="12.75">
      <c r="A37" s="115"/>
      <c r="B37" s="117"/>
      <c r="C37" s="238" t="s">
        <v>116</v>
      </c>
      <c r="D37" s="239"/>
      <c r="E37" s="118">
        <v>28.54</v>
      </c>
      <c r="F37" s="119"/>
      <c r="G37" s="120"/>
      <c r="M37" s="116" t="s">
        <v>116</v>
      </c>
      <c r="O37" s="107"/>
    </row>
    <row r="38" spans="1:104" ht="12.75">
      <c r="A38" s="108">
        <v>16</v>
      </c>
      <c r="B38" s="109" t="s">
        <v>122</v>
      </c>
      <c r="C38" s="110" t="s">
        <v>123</v>
      </c>
      <c r="D38" s="111" t="s">
        <v>87</v>
      </c>
      <c r="E38" s="112">
        <v>28.54</v>
      </c>
      <c r="F38" s="112"/>
      <c r="G38" s="113">
        <f>E38*F38</f>
        <v>0</v>
      </c>
      <c r="O38" s="107">
        <v>2</v>
      </c>
      <c r="AA38" s="89">
        <v>1</v>
      </c>
      <c r="AB38" s="89">
        <v>1</v>
      </c>
      <c r="AC38" s="89">
        <v>1</v>
      </c>
      <c r="AZ38" s="89">
        <v>1</v>
      </c>
      <c r="BA38" s="89">
        <f>IF(AZ38=1,G38,0)</f>
        <v>0</v>
      </c>
      <c r="BB38" s="89">
        <f>IF(AZ38=2,G38,0)</f>
        <v>0</v>
      </c>
      <c r="BC38" s="89">
        <f>IF(AZ38=3,G38,0)</f>
        <v>0</v>
      </c>
      <c r="BD38" s="89">
        <f>IF(AZ38=4,G38,0)</f>
        <v>0</v>
      </c>
      <c r="BE38" s="89">
        <f>IF(AZ38=5,G38,0)</f>
        <v>0</v>
      </c>
      <c r="CA38" s="114">
        <v>1</v>
      </c>
      <c r="CB38" s="114">
        <v>1</v>
      </c>
      <c r="CZ38" s="89">
        <v>0</v>
      </c>
    </row>
    <row r="39" spans="1:15" ht="12.75">
      <c r="A39" s="115"/>
      <c r="B39" s="117"/>
      <c r="C39" s="238" t="s">
        <v>116</v>
      </c>
      <c r="D39" s="239"/>
      <c r="E39" s="118">
        <v>28.54</v>
      </c>
      <c r="F39" s="119"/>
      <c r="G39" s="120"/>
      <c r="M39" s="116" t="s">
        <v>116</v>
      </c>
      <c r="O39" s="107"/>
    </row>
    <row r="40" spans="1:104" ht="12.75">
      <c r="A40" s="108">
        <v>17</v>
      </c>
      <c r="B40" s="109" t="s">
        <v>124</v>
      </c>
      <c r="C40" s="110" t="s">
        <v>125</v>
      </c>
      <c r="D40" s="111" t="s">
        <v>126</v>
      </c>
      <c r="E40" s="112">
        <v>47.6618</v>
      </c>
      <c r="F40" s="112"/>
      <c r="G40" s="113">
        <f>E40*F40</f>
        <v>0</v>
      </c>
      <c r="O40" s="107">
        <v>2</v>
      </c>
      <c r="AA40" s="89">
        <v>1</v>
      </c>
      <c r="AB40" s="89">
        <v>1</v>
      </c>
      <c r="AC40" s="89">
        <v>1</v>
      </c>
      <c r="AZ40" s="89">
        <v>1</v>
      </c>
      <c r="BA40" s="89">
        <f>IF(AZ40=1,G40,0)</f>
        <v>0</v>
      </c>
      <c r="BB40" s="89">
        <f>IF(AZ40=2,G40,0)</f>
        <v>0</v>
      </c>
      <c r="BC40" s="89">
        <f>IF(AZ40=3,G40,0)</f>
        <v>0</v>
      </c>
      <c r="BD40" s="89">
        <f>IF(AZ40=4,G40,0)</f>
        <v>0</v>
      </c>
      <c r="BE40" s="89">
        <f>IF(AZ40=5,G40,0)</f>
        <v>0</v>
      </c>
      <c r="CA40" s="114">
        <v>1</v>
      </c>
      <c r="CB40" s="114">
        <v>1</v>
      </c>
      <c r="CZ40" s="89">
        <v>0</v>
      </c>
    </row>
    <row r="41" spans="1:15" ht="12.75">
      <c r="A41" s="115"/>
      <c r="B41" s="117"/>
      <c r="C41" s="238" t="s">
        <v>127</v>
      </c>
      <c r="D41" s="239"/>
      <c r="E41" s="118">
        <v>47.6618</v>
      </c>
      <c r="F41" s="119"/>
      <c r="G41" s="120"/>
      <c r="M41" s="116" t="s">
        <v>127</v>
      </c>
      <c r="O41" s="107"/>
    </row>
    <row r="42" spans="1:104" ht="12.75">
      <c r="A42" s="108">
        <v>18</v>
      </c>
      <c r="B42" s="109" t="s">
        <v>128</v>
      </c>
      <c r="C42" s="110" t="s">
        <v>129</v>
      </c>
      <c r="D42" s="111" t="s">
        <v>87</v>
      </c>
      <c r="E42" s="112">
        <v>75.284</v>
      </c>
      <c r="F42" s="112"/>
      <c r="G42" s="113">
        <f>E42*F42</f>
        <v>0</v>
      </c>
      <c r="O42" s="107">
        <v>2</v>
      </c>
      <c r="AA42" s="89">
        <v>1</v>
      </c>
      <c r="AB42" s="89">
        <v>1</v>
      </c>
      <c r="AC42" s="89">
        <v>1</v>
      </c>
      <c r="AZ42" s="89">
        <v>1</v>
      </c>
      <c r="BA42" s="89">
        <f>IF(AZ42=1,G42,0)</f>
        <v>0</v>
      </c>
      <c r="BB42" s="89">
        <f>IF(AZ42=2,G42,0)</f>
        <v>0</v>
      </c>
      <c r="BC42" s="89">
        <f>IF(AZ42=3,G42,0)</f>
        <v>0</v>
      </c>
      <c r="BD42" s="89">
        <f>IF(AZ42=4,G42,0)</f>
        <v>0</v>
      </c>
      <c r="BE42" s="89">
        <f>IF(AZ42=5,G42,0)</f>
        <v>0</v>
      </c>
      <c r="CA42" s="114">
        <v>1</v>
      </c>
      <c r="CB42" s="114">
        <v>1</v>
      </c>
      <c r="CZ42" s="89">
        <v>0</v>
      </c>
    </row>
    <row r="43" spans="1:15" ht="11.25" customHeight="1">
      <c r="A43" s="115"/>
      <c r="B43" s="117"/>
      <c r="C43" s="238" t="s">
        <v>130</v>
      </c>
      <c r="D43" s="239"/>
      <c r="E43" s="118">
        <v>103.82</v>
      </c>
      <c r="F43" s="119"/>
      <c r="G43" s="120"/>
      <c r="M43" s="116" t="s">
        <v>130</v>
      </c>
      <c r="O43" s="107"/>
    </row>
    <row r="44" spans="1:15" ht="11.25" customHeight="1">
      <c r="A44" s="115"/>
      <c r="B44" s="117"/>
      <c r="C44" s="238" t="s">
        <v>131</v>
      </c>
      <c r="D44" s="239"/>
      <c r="E44" s="118">
        <v>0</v>
      </c>
      <c r="F44" s="119"/>
      <c r="G44" s="120"/>
      <c r="M44" s="116" t="s">
        <v>131</v>
      </c>
      <c r="O44" s="107"/>
    </row>
    <row r="45" spans="1:15" ht="11.25" customHeight="1">
      <c r="A45" s="115"/>
      <c r="B45" s="117"/>
      <c r="C45" s="238" t="s">
        <v>132</v>
      </c>
      <c r="D45" s="239"/>
      <c r="E45" s="118">
        <v>-6.96</v>
      </c>
      <c r="F45" s="119"/>
      <c r="G45" s="120"/>
      <c r="M45" s="116" t="s">
        <v>132</v>
      </c>
      <c r="O45" s="107"/>
    </row>
    <row r="46" spans="1:15" ht="11.25" customHeight="1">
      <c r="A46" s="115"/>
      <c r="B46" s="117"/>
      <c r="C46" s="238" t="s">
        <v>133</v>
      </c>
      <c r="D46" s="239"/>
      <c r="E46" s="118">
        <v>-21.576</v>
      </c>
      <c r="F46" s="119"/>
      <c r="G46" s="120"/>
      <c r="M46" s="116" t="s">
        <v>133</v>
      </c>
      <c r="O46" s="107"/>
    </row>
    <row r="47" spans="1:104" ht="12.75">
      <c r="A47" s="108">
        <v>19</v>
      </c>
      <c r="B47" s="109" t="s">
        <v>134</v>
      </c>
      <c r="C47" s="110" t="s">
        <v>135</v>
      </c>
      <c r="D47" s="111" t="s">
        <v>87</v>
      </c>
      <c r="E47" s="112">
        <v>20.75</v>
      </c>
      <c r="F47" s="112"/>
      <c r="G47" s="113">
        <f>E47*F47</f>
        <v>0</v>
      </c>
      <c r="O47" s="107">
        <v>2</v>
      </c>
      <c r="AA47" s="89">
        <v>1</v>
      </c>
      <c r="AB47" s="89">
        <v>1</v>
      </c>
      <c r="AC47" s="89">
        <v>1</v>
      </c>
      <c r="AZ47" s="89">
        <v>1</v>
      </c>
      <c r="BA47" s="89">
        <f>IF(AZ47=1,G47,0)</f>
        <v>0</v>
      </c>
      <c r="BB47" s="89">
        <f>IF(AZ47=2,G47,0)</f>
        <v>0</v>
      </c>
      <c r="BC47" s="89">
        <f>IF(AZ47=3,G47,0)</f>
        <v>0</v>
      </c>
      <c r="BD47" s="89">
        <f>IF(AZ47=4,G47,0)</f>
        <v>0</v>
      </c>
      <c r="BE47" s="89">
        <f>IF(AZ47=5,G47,0)</f>
        <v>0</v>
      </c>
      <c r="CA47" s="114">
        <v>1</v>
      </c>
      <c r="CB47" s="114">
        <v>1</v>
      </c>
      <c r="CZ47" s="89">
        <v>0</v>
      </c>
    </row>
    <row r="48" spans="1:15" ht="12.75">
      <c r="A48" s="115"/>
      <c r="B48" s="117"/>
      <c r="C48" s="238" t="s">
        <v>136</v>
      </c>
      <c r="D48" s="239"/>
      <c r="E48" s="118">
        <v>20.75</v>
      </c>
      <c r="F48" s="119"/>
      <c r="G48" s="120"/>
      <c r="M48" s="116" t="s">
        <v>136</v>
      </c>
      <c r="O48" s="107"/>
    </row>
    <row r="49" spans="1:104" ht="12.75">
      <c r="A49" s="108">
        <v>20</v>
      </c>
      <c r="B49" s="109" t="s">
        <v>137</v>
      </c>
      <c r="C49" s="110" t="s">
        <v>138</v>
      </c>
      <c r="D49" s="111" t="s">
        <v>102</v>
      </c>
      <c r="E49" s="112">
        <v>71.8</v>
      </c>
      <c r="F49" s="112"/>
      <c r="G49" s="113">
        <f>E49*F49</f>
        <v>0</v>
      </c>
      <c r="O49" s="107">
        <v>2</v>
      </c>
      <c r="AA49" s="89">
        <v>1</v>
      </c>
      <c r="AB49" s="89">
        <v>1</v>
      </c>
      <c r="AC49" s="89">
        <v>1</v>
      </c>
      <c r="AZ49" s="89">
        <v>1</v>
      </c>
      <c r="BA49" s="89">
        <f>IF(AZ49=1,G49,0)</f>
        <v>0</v>
      </c>
      <c r="BB49" s="89">
        <f>IF(AZ49=2,G49,0)</f>
        <v>0</v>
      </c>
      <c r="BC49" s="89">
        <f>IF(AZ49=3,G49,0)</f>
        <v>0</v>
      </c>
      <c r="BD49" s="89">
        <f>IF(AZ49=4,G49,0)</f>
        <v>0</v>
      </c>
      <c r="BE49" s="89">
        <f>IF(AZ49=5,G49,0)</f>
        <v>0</v>
      </c>
      <c r="CA49" s="114">
        <v>1</v>
      </c>
      <c r="CB49" s="114">
        <v>1</v>
      </c>
      <c r="CZ49" s="89">
        <v>0</v>
      </c>
    </row>
    <row r="50" spans="1:15" ht="12.75">
      <c r="A50" s="115"/>
      <c r="B50" s="117"/>
      <c r="C50" s="238" t="s">
        <v>139</v>
      </c>
      <c r="D50" s="239"/>
      <c r="E50" s="118">
        <v>71.8</v>
      </c>
      <c r="F50" s="119"/>
      <c r="G50" s="120"/>
      <c r="M50" s="116" t="s">
        <v>139</v>
      </c>
      <c r="O50" s="107"/>
    </row>
    <row r="51" spans="1:104" ht="12.75">
      <c r="A51" s="108">
        <v>21</v>
      </c>
      <c r="B51" s="109" t="s">
        <v>140</v>
      </c>
      <c r="C51" s="110" t="s">
        <v>141</v>
      </c>
      <c r="D51" s="111" t="s">
        <v>102</v>
      </c>
      <c r="E51" s="112">
        <v>168</v>
      </c>
      <c r="F51" s="112"/>
      <c r="G51" s="113">
        <f>E51*F51</f>
        <v>0</v>
      </c>
      <c r="O51" s="107">
        <v>2</v>
      </c>
      <c r="AA51" s="89">
        <v>1</v>
      </c>
      <c r="AB51" s="89">
        <v>1</v>
      </c>
      <c r="AC51" s="89">
        <v>1</v>
      </c>
      <c r="AZ51" s="89">
        <v>1</v>
      </c>
      <c r="BA51" s="89">
        <f>IF(AZ51=1,G51,0)</f>
        <v>0</v>
      </c>
      <c r="BB51" s="89">
        <f>IF(AZ51=2,G51,0)</f>
        <v>0</v>
      </c>
      <c r="BC51" s="89">
        <f>IF(AZ51=3,G51,0)</f>
        <v>0</v>
      </c>
      <c r="BD51" s="89">
        <f>IF(AZ51=4,G51,0)</f>
        <v>0</v>
      </c>
      <c r="BE51" s="89">
        <f>IF(AZ51=5,G51,0)</f>
        <v>0</v>
      </c>
      <c r="CA51" s="114">
        <v>1</v>
      </c>
      <c r="CB51" s="114">
        <v>1</v>
      </c>
      <c r="CZ51" s="89">
        <v>0</v>
      </c>
    </row>
    <row r="52" spans="1:15" ht="12.75">
      <c r="A52" s="115"/>
      <c r="B52" s="117"/>
      <c r="C52" s="238" t="s">
        <v>142</v>
      </c>
      <c r="D52" s="239"/>
      <c r="E52" s="118">
        <v>168</v>
      </c>
      <c r="F52" s="119"/>
      <c r="G52" s="120"/>
      <c r="M52" s="116" t="s">
        <v>142</v>
      </c>
      <c r="O52" s="107"/>
    </row>
    <row r="53" spans="1:104" ht="22.5">
      <c r="A53" s="108">
        <v>22</v>
      </c>
      <c r="B53" s="109" t="s">
        <v>143</v>
      </c>
      <c r="C53" s="110" t="s">
        <v>144</v>
      </c>
      <c r="D53" s="111" t="s">
        <v>102</v>
      </c>
      <c r="E53" s="112">
        <v>29.2</v>
      </c>
      <c r="F53" s="112"/>
      <c r="G53" s="113">
        <f>E53*F53</f>
        <v>0</v>
      </c>
      <c r="O53" s="107">
        <v>2</v>
      </c>
      <c r="AA53" s="89">
        <v>2</v>
      </c>
      <c r="AB53" s="89">
        <v>1</v>
      </c>
      <c r="AC53" s="89">
        <v>1</v>
      </c>
      <c r="AZ53" s="89">
        <v>1</v>
      </c>
      <c r="BA53" s="89">
        <f>IF(AZ53=1,G53,0)</f>
        <v>0</v>
      </c>
      <c r="BB53" s="89">
        <f>IF(AZ53=2,G53,0)</f>
        <v>0</v>
      </c>
      <c r="BC53" s="89">
        <f>IF(AZ53=3,G53,0)</f>
        <v>0</v>
      </c>
      <c r="BD53" s="89">
        <f>IF(AZ53=4,G53,0)</f>
        <v>0</v>
      </c>
      <c r="BE53" s="89">
        <f>IF(AZ53=5,G53,0)</f>
        <v>0</v>
      </c>
      <c r="CA53" s="114">
        <v>2</v>
      </c>
      <c r="CB53" s="114">
        <v>1</v>
      </c>
      <c r="CZ53" s="89">
        <v>3E-05</v>
      </c>
    </row>
    <row r="54" spans="1:15" ht="12.75">
      <c r="A54" s="115"/>
      <c r="B54" s="117"/>
      <c r="C54" s="238" t="s">
        <v>145</v>
      </c>
      <c r="D54" s="239"/>
      <c r="E54" s="118">
        <v>4</v>
      </c>
      <c r="F54" s="119"/>
      <c r="G54" s="120"/>
      <c r="M54" s="116" t="s">
        <v>145</v>
      </c>
      <c r="O54" s="107"/>
    </row>
    <row r="55" spans="1:15" ht="12.75">
      <c r="A55" s="115"/>
      <c r="B55" s="117"/>
      <c r="C55" s="238" t="s">
        <v>146</v>
      </c>
      <c r="D55" s="239"/>
      <c r="E55" s="118">
        <v>25.2</v>
      </c>
      <c r="F55" s="119"/>
      <c r="G55" s="120"/>
      <c r="M55" s="116" t="s">
        <v>146</v>
      </c>
      <c r="O55" s="107"/>
    </row>
    <row r="56" spans="1:104" ht="12.75">
      <c r="A56" s="108">
        <v>23</v>
      </c>
      <c r="B56" s="109" t="s">
        <v>147</v>
      </c>
      <c r="C56" s="110" t="s">
        <v>148</v>
      </c>
      <c r="D56" s="111" t="s">
        <v>149</v>
      </c>
      <c r="E56" s="112">
        <v>38.8025</v>
      </c>
      <c r="F56" s="112"/>
      <c r="G56" s="113">
        <f>E56*F56</f>
        <v>0</v>
      </c>
      <c r="O56" s="107">
        <v>2</v>
      </c>
      <c r="AA56" s="89">
        <v>3</v>
      </c>
      <c r="AB56" s="89">
        <v>1</v>
      </c>
      <c r="AC56" s="89">
        <v>58337330</v>
      </c>
      <c r="AZ56" s="89">
        <v>1</v>
      </c>
      <c r="BA56" s="89">
        <f>IF(AZ56=1,G56,0)</f>
        <v>0</v>
      </c>
      <c r="BB56" s="89">
        <f>IF(AZ56=2,G56,0)</f>
        <v>0</v>
      </c>
      <c r="BC56" s="89">
        <f>IF(AZ56=3,G56,0)</f>
        <v>0</v>
      </c>
      <c r="BD56" s="89">
        <f>IF(AZ56=4,G56,0)</f>
        <v>0</v>
      </c>
      <c r="BE56" s="89">
        <f>IF(AZ56=5,G56,0)</f>
        <v>0</v>
      </c>
      <c r="CA56" s="114">
        <v>3</v>
      </c>
      <c r="CB56" s="114">
        <v>1</v>
      </c>
      <c r="CZ56" s="89">
        <v>1</v>
      </c>
    </row>
    <row r="57" spans="1:15" ht="12.75">
      <c r="A57" s="115"/>
      <c r="B57" s="117"/>
      <c r="C57" s="238" t="s">
        <v>150</v>
      </c>
      <c r="D57" s="239"/>
      <c r="E57" s="118">
        <v>38.8025</v>
      </c>
      <c r="F57" s="119"/>
      <c r="G57" s="120"/>
      <c r="M57" s="116" t="s">
        <v>150</v>
      </c>
      <c r="O57" s="107"/>
    </row>
    <row r="58" spans="1:57" ht="12.75">
      <c r="A58" s="121"/>
      <c r="B58" s="122" t="s">
        <v>74</v>
      </c>
      <c r="C58" s="123" t="str">
        <f>CONCATENATE(B7," ",C7)</f>
        <v>1 Zemní práce</v>
      </c>
      <c r="D58" s="124"/>
      <c r="E58" s="125"/>
      <c r="F58" s="126"/>
      <c r="G58" s="127">
        <f>SUM(G7:G57)</f>
        <v>0</v>
      </c>
      <c r="O58" s="107">
        <v>4</v>
      </c>
      <c r="BA58" s="128">
        <f>SUM(BA7:BA57)</f>
        <v>0</v>
      </c>
      <c r="BB58" s="128">
        <f>SUM(BB7:BB57)</f>
        <v>0</v>
      </c>
      <c r="BC58" s="128">
        <f>SUM(BC7:BC57)</f>
        <v>0</v>
      </c>
      <c r="BD58" s="128">
        <f>SUM(BD7:BD57)</f>
        <v>0</v>
      </c>
      <c r="BE58" s="128">
        <f>SUM(BE7:BE57)</f>
        <v>0</v>
      </c>
    </row>
    <row r="59" spans="1:15" ht="18" customHeight="1">
      <c r="A59" s="100" t="s">
        <v>71</v>
      </c>
      <c r="B59" s="101" t="s">
        <v>151</v>
      </c>
      <c r="C59" s="102" t="s">
        <v>152</v>
      </c>
      <c r="D59" s="103"/>
      <c r="E59" s="104"/>
      <c r="F59" s="104"/>
      <c r="G59" s="105"/>
      <c r="H59" s="106"/>
      <c r="I59" s="106"/>
      <c r="O59" s="107">
        <v>1</v>
      </c>
    </row>
    <row r="60" spans="1:104" ht="12.75">
      <c r="A60" s="108">
        <v>24</v>
      </c>
      <c r="B60" s="109" t="s">
        <v>153</v>
      </c>
      <c r="C60" s="110" t="s">
        <v>154</v>
      </c>
      <c r="D60" s="111" t="s">
        <v>155</v>
      </c>
      <c r="E60" s="112">
        <v>0.87</v>
      </c>
      <c r="F60" s="112"/>
      <c r="G60" s="113">
        <f aca="true" t="shared" si="0" ref="G60:G69">E60*F60</f>
        <v>0</v>
      </c>
      <c r="O60" s="107">
        <v>2</v>
      </c>
      <c r="AA60" s="89">
        <v>1</v>
      </c>
      <c r="AB60" s="89">
        <v>1</v>
      </c>
      <c r="AC60" s="89">
        <v>1</v>
      </c>
      <c r="AZ60" s="89">
        <v>1</v>
      </c>
      <c r="BA60" s="89">
        <f aca="true" t="shared" si="1" ref="BA60:BA69">IF(AZ60=1,G60,0)</f>
        <v>0</v>
      </c>
      <c r="BB60" s="89">
        <f aca="true" t="shared" si="2" ref="BB60:BB69">IF(AZ60=2,G60,0)</f>
        <v>0</v>
      </c>
      <c r="BC60" s="89">
        <f aca="true" t="shared" si="3" ref="BC60:BC69">IF(AZ60=3,G60,0)</f>
        <v>0</v>
      </c>
      <c r="BD60" s="89">
        <f aca="true" t="shared" si="4" ref="BD60:BD69">IF(AZ60=4,G60,0)</f>
        <v>0</v>
      </c>
      <c r="BE60" s="89">
        <f aca="true" t="shared" si="5" ref="BE60:BE69">IF(AZ60=5,G60,0)</f>
        <v>0</v>
      </c>
      <c r="CA60" s="114">
        <v>1</v>
      </c>
      <c r="CB60" s="114">
        <v>1</v>
      </c>
      <c r="CZ60" s="89">
        <v>0</v>
      </c>
    </row>
    <row r="61" spans="1:104" ht="12.75">
      <c r="A61" s="108">
        <v>25</v>
      </c>
      <c r="B61" s="109" t="s">
        <v>156</v>
      </c>
      <c r="C61" s="110" t="s">
        <v>157</v>
      </c>
      <c r="D61" s="111" t="s">
        <v>158</v>
      </c>
      <c r="E61" s="112">
        <v>1</v>
      </c>
      <c r="F61" s="112"/>
      <c r="G61" s="113">
        <f t="shared" si="0"/>
        <v>0</v>
      </c>
      <c r="O61" s="107">
        <v>2</v>
      </c>
      <c r="AA61" s="89">
        <v>1</v>
      </c>
      <c r="AB61" s="89">
        <v>1</v>
      </c>
      <c r="AC61" s="89">
        <v>1</v>
      </c>
      <c r="AZ61" s="89">
        <v>1</v>
      </c>
      <c r="BA61" s="89">
        <f t="shared" si="1"/>
        <v>0</v>
      </c>
      <c r="BB61" s="89">
        <f t="shared" si="2"/>
        <v>0</v>
      </c>
      <c r="BC61" s="89">
        <f t="shared" si="3"/>
        <v>0</v>
      </c>
      <c r="BD61" s="89">
        <f t="shared" si="4"/>
        <v>0</v>
      </c>
      <c r="BE61" s="89">
        <f t="shared" si="5"/>
        <v>0</v>
      </c>
      <c r="CA61" s="114">
        <v>1</v>
      </c>
      <c r="CB61" s="114">
        <v>1</v>
      </c>
      <c r="CZ61" s="89">
        <v>0</v>
      </c>
    </row>
    <row r="62" spans="1:104" ht="12.75">
      <c r="A62" s="108">
        <v>26</v>
      </c>
      <c r="B62" s="109" t="s">
        <v>159</v>
      </c>
      <c r="C62" s="110" t="s">
        <v>160</v>
      </c>
      <c r="D62" s="111" t="s">
        <v>155</v>
      </c>
      <c r="E62" s="112">
        <v>0.87</v>
      </c>
      <c r="F62" s="112"/>
      <c r="G62" s="113">
        <f t="shared" si="0"/>
        <v>0</v>
      </c>
      <c r="O62" s="107">
        <v>2</v>
      </c>
      <c r="AA62" s="89">
        <v>1</v>
      </c>
      <c r="AB62" s="89">
        <v>1</v>
      </c>
      <c r="AC62" s="89">
        <v>1</v>
      </c>
      <c r="AZ62" s="89">
        <v>1</v>
      </c>
      <c r="BA62" s="89">
        <f t="shared" si="1"/>
        <v>0</v>
      </c>
      <c r="BB62" s="89">
        <f t="shared" si="2"/>
        <v>0</v>
      </c>
      <c r="BC62" s="89">
        <f t="shared" si="3"/>
        <v>0</v>
      </c>
      <c r="BD62" s="89">
        <f t="shared" si="4"/>
        <v>0</v>
      </c>
      <c r="BE62" s="89">
        <f t="shared" si="5"/>
        <v>0</v>
      </c>
      <c r="CA62" s="114">
        <v>1</v>
      </c>
      <c r="CB62" s="114">
        <v>1</v>
      </c>
      <c r="CZ62" s="89">
        <v>0</v>
      </c>
    </row>
    <row r="63" spans="1:104" ht="22.5">
      <c r="A63" s="108">
        <v>27</v>
      </c>
      <c r="B63" s="109" t="s">
        <v>161</v>
      </c>
      <c r="C63" s="110" t="s">
        <v>162</v>
      </c>
      <c r="D63" s="111" t="s">
        <v>158</v>
      </c>
      <c r="E63" s="112">
        <v>1</v>
      </c>
      <c r="F63" s="112"/>
      <c r="G63" s="113">
        <f t="shared" si="0"/>
        <v>0</v>
      </c>
      <c r="O63" s="107">
        <v>2</v>
      </c>
      <c r="AA63" s="89">
        <v>1</v>
      </c>
      <c r="AB63" s="89">
        <v>1</v>
      </c>
      <c r="AC63" s="89">
        <v>1</v>
      </c>
      <c r="AZ63" s="89">
        <v>1</v>
      </c>
      <c r="BA63" s="89">
        <f t="shared" si="1"/>
        <v>0</v>
      </c>
      <c r="BB63" s="89">
        <f t="shared" si="2"/>
        <v>0</v>
      </c>
      <c r="BC63" s="89">
        <f t="shared" si="3"/>
        <v>0</v>
      </c>
      <c r="BD63" s="89">
        <f t="shared" si="4"/>
        <v>0</v>
      </c>
      <c r="BE63" s="89">
        <f t="shared" si="5"/>
        <v>0</v>
      </c>
      <c r="CA63" s="114">
        <v>1</v>
      </c>
      <c r="CB63" s="114">
        <v>1</v>
      </c>
      <c r="CZ63" s="89">
        <v>0</v>
      </c>
    </row>
    <row r="64" spans="1:104" ht="12.75">
      <c r="A64" s="108">
        <v>28</v>
      </c>
      <c r="B64" s="109" t="s">
        <v>163</v>
      </c>
      <c r="C64" s="110" t="s">
        <v>164</v>
      </c>
      <c r="D64" s="111" t="s">
        <v>158</v>
      </c>
      <c r="E64" s="112">
        <v>1</v>
      </c>
      <c r="F64" s="112"/>
      <c r="G64" s="113">
        <f t="shared" si="0"/>
        <v>0</v>
      </c>
      <c r="O64" s="107">
        <v>2</v>
      </c>
      <c r="AA64" s="89">
        <v>1</v>
      </c>
      <c r="AB64" s="89">
        <v>1</v>
      </c>
      <c r="AC64" s="89">
        <v>1</v>
      </c>
      <c r="AZ64" s="89">
        <v>1</v>
      </c>
      <c r="BA64" s="89">
        <f t="shared" si="1"/>
        <v>0</v>
      </c>
      <c r="BB64" s="89">
        <f t="shared" si="2"/>
        <v>0</v>
      </c>
      <c r="BC64" s="89">
        <f t="shared" si="3"/>
        <v>0</v>
      </c>
      <c r="BD64" s="89">
        <f t="shared" si="4"/>
        <v>0</v>
      </c>
      <c r="BE64" s="89">
        <f t="shared" si="5"/>
        <v>0</v>
      </c>
      <c r="CA64" s="114">
        <v>1</v>
      </c>
      <c r="CB64" s="114">
        <v>1</v>
      </c>
      <c r="CZ64" s="89">
        <v>0</v>
      </c>
    </row>
    <row r="65" spans="1:104" ht="12.75">
      <c r="A65" s="108">
        <v>29</v>
      </c>
      <c r="B65" s="109" t="s">
        <v>165</v>
      </c>
      <c r="C65" s="110" t="s">
        <v>166</v>
      </c>
      <c r="D65" s="111" t="s">
        <v>158</v>
      </c>
      <c r="E65" s="112">
        <v>1</v>
      </c>
      <c r="F65" s="112"/>
      <c r="G65" s="113">
        <f t="shared" si="0"/>
        <v>0</v>
      </c>
      <c r="O65" s="107">
        <v>2</v>
      </c>
      <c r="AA65" s="89">
        <v>1</v>
      </c>
      <c r="AB65" s="89">
        <v>1</v>
      </c>
      <c r="AC65" s="89">
        <v>1</v>
      </c>
      <c r="AZ65" s="89">
        <v>1</v>
      </c>
      <c r="BA65" s="89">
        <f t="shared" si="1"/>
        <v>0</v>
      </c>
      <c r="BB65" s="89">
        <f t="shared" si="2"/>
        <v>0</v>
      </c>
      <c r="BC65" s="89">
        <f t="shared" si="3"/>
        <v>0</v>
      </c>
      <c r="BD65" s="89">
        <f t="shared" si="4"/>
        <v>0</v>
      </c>
      <c r="BE65" s="89">
        <f t="shared" si="5"/>
        <v>0</v>
      </c>
      <c r="CA65" s="114">
        <v>1</v>
      </c>
      <c r="CB65" s="114">
        <v>1</v>
      </c>
      <c r="CZ65" s="89">
        <v>0</v>
      </c>
    </row>
    <row r="66" spans="1:104" ht="12.75">
      <c r="A66" s="108">
        <v>30</v>
      </c>
      <c r="B66" s="109" t="s">
        <v>167</v>
      </c>
      <c r="C66" s="110" t="s">
        <v>168</v>
      </c>
      <c r="D66" s="111" t="s">
        <v>158</v>
      </c>
      <c r="E66" s="112">
        <v>1</v>
      </c>
      <c r="F66" s="112"/>
      <c r="G66" s="113">
        <f t="shared" si="0"/>
        <v>0</v>
      </c>
      <c r="O66" s="107">
        <v>2</v>
      </c>
      <c r="AA66" s="89">
        <v>1</v>
      </c>
      <c r="AB66" s="89">
        <v>1</v>
      </c>
      <c r="AC66" s="89">
        <v>1</v>
      </c>
      <c r="AZ66" s="89">
        <v>1</v>
      </c>
      <c r="BA66" s="89">
        <f t="shared" si="1"/>
        <v>0</v>
      </c>
      <c r="BB66" s="89">
        <f t="shared" si="2"/>
        <v>0</v>
      </c>
      <c r="BC66" s="89">
        <f t="shared" si="3"/>
        <v>0</v>
      </c>
      <c r="BD66" s="89">
        <f t="shared" si="4"/>
        <v>0</v>
      </c>
      <c r="BE66" s="89">
        <f t="shared" si="5"/>
        <v>0</v>
      </c>
      <c r="CA66" s="114">
        <v>1</v>
      </c>
      <c r="CB66" s="114">
        <v>1</v>
      </c>
      <c r="CZ66" s="89">
        <v>0</v>
      </c>
    </row>
    <row r="67" spans="1:104" ht="22.5">
      <c r="A67" s="108">
        <v>31</v>
      </c>
      <c r="B67" s="109" t="s">
        <v>169</v>
      </c>
      <c r="C67" s="110" t="s">
        <v>170</v>
      </c>
      <c r="D67" s="111" t="s">
        <v>158</v>
      </c>
      <c r="E67" s="112">
        <v>1</v>
      </c>
      <c r="F67" s="112"/>
      <c r="G67" s="113">
        <f t="shared" si="0"/>
        <v>0</v>
      </c>
      <c r="O67" s="107">
        <v>2</v>
      </c>
      <c r="AA67" s="89">
        <v>1</v>
      </c>
      <c r="AB67" s="89">
        <v>1</v>
      </c>
      <c r="AC67" s="89">
        <v>1</v>
      </c>
      <c r="AZ67" s="89">
        <v>1</v>
      </c>
      <c r="BA67" s="89">
        <f t="shared" si="1"/>
        <v>0</v>
      </c>
      <c r="BB67" s="89">
        <f t="shared" si="2"/>
        <v>0</v>
      </c>
      <c r="BC67" s="89">
        <f t="shared" si="3"/>
        <v>0</v>
      </c>
      <c r="BD67" s="89">
        <f t="shared" si="4"/>
        <v>0</v>
      </c>
      <c r="BE67" s="89">
        <f t="shared" si="5"/>
        <v>0</v>
      </c>
      <c r="CA67" s="114">
        <v>1</v>
      </c>
      <c r="CB67" s="114">
        <v>1</v>
      </c>
      <c r="CZ67" s="89">
        <v>0</v>
      </c>
    </row>
    <row r="68" spans="1:104" ht="12.75">
      <c r="A68" s="108">
        <v>32</v>
      </c>
      <c r="B68" s="109" t="s">
        <v>171</v>
      </c>
      <c r="C68" s="110" t="s">
        <v>172</v>
      </c>
      <c r="D68" s="111" t="s">
        <v>158</v>
      </c>
      <c r="E68" s="112">
        <v>1</v>
      </c>
      <c r="F68" s="112"/>
      <c r="G68" s="113">
        <f t="shared" si="0"/>
        <v>0</v>
      </c>
      <c r="O68" s="107">
        <v>2</v>
      </c>
      <c r="AA68" s="89">
        <v>1</v>
      </c>
      <c r="AB68" s="89">
        <v>1</v>
      </c>
      <c r="AC68" s="89">
        <v>1</v>
      </c>
      <c r="AZ68" s="89">
        <v>1</v>
      </c>
      <c r="BA68" s="89">
        <f t="shared" si="1"/>
        <v>0</v>
      </c>
      <c r="BB68" s="89">
        <f t="shared" si="2"/>
        <v>0</v>
      </c>
      <c r="BC68" s="89">
        <f t="shared" si="3"/>
        <v>0</v>
      </c>
      <c r="BD68" s="89">
        <f t="shared" si="4"/>
        <v>0</v>
      </c>
      <c r="BE68" s="89">
        <f t="shared" si="5"/>
        <v>0</v>
      </c>
      <c r="CA68" s="114">
        <v>1</v>
      </c>
      <c r="CB68" s="114">
        <v>1</v>
      </c>
      <c r="CZ68" s="89">
        <v>0</v>
      </c>
    </row>
    <row r="69" spans="1:104" ht="12.75">
      <c r="A69" s="108">
        <v>33</v>
      </c>
      <c r="B69" s="109" t="s">
        <v>173</v>
      </c>
      <c r="C69" s="110" t="s">
        <v>174</v>
      </c>
      <c r="D69" s="111" t="s">
        <v>175</v>
      </c>
      <c r="E69" s="112">
        <v>30</v>
      </c>
      <c r="F69" s="112"/>
      <c r="G69" s="113">
        <f t="shared" si="0"/>
        <v>0</v>
      </c>
      <c r="O69" s="107">
        <v>2</v>
      </c>
      <c r="AA69" s="89">
        <v>1</v>
      </c>
      <c r="AB69" s="89">
        <v>1</v>
      </c>
      <c r="AC69" s="89">
        <v>1</v>
      </c>
      <c r="AZ69" s="89">
        <v>1</v>
      </c>
      <c r="BA69" s="89">
        <f t="shared" si="1"/>
        <v>0</v>
      </c>
      <c r="BB69" s="89">
        <f t="shared" si="2"/>
        <v>0</v>
      </c>
      <c r="BC69" s="89">
        <f t="shared" si="3"/>
        <v>0</v>
      </c>
      <c r="BD69" s="89">
        <f t="shared" si="4"/>
        <v>0</v>
      </c>
      <c r="BE69" s="89">
        <f t="shared" si="5"/>
        <v>0</v>
      </c>
      <c r="CA69" s="114">
        <v>1</v>
      </c>
      <c r="CB69" s="114">
        <v>1</v>
      </c>
      <c r="CZ69" s="89">
        <v>0</v>
      </c>
    </row>
    <row r="70" spans="1:57" ht="12.75">
      <c r="A70" s="121"/>
      <c r="B70" s="122" t="s">
        <v>74</v>
      </c>
      <c r="C70" s="123" t="str">
        <f>CONCATENATE(B59," ",C59)</f>
        <v>11 Přípravné a přidružené práce</v>
      </c>
      <c r="D70" s="124"/>
      <c r="E70" s="125"/>
      <c r="F70" s="126"/>
      <c r="G70" s="127">
        <f>SUM(G59:G69)</f>
        <v>0</v>
      </c>
      <c r="O70" s="107">
        <v>4</v>
      </c>
      <c r="BA70" s="128">
        <f>SUM(BA59:BA69)</f>
        <v>0</v>
      </c>
      <c r="BB70" s="128">
        <f>SUM(BB59:BB69)</f>
        <v>0</v>
      </c>
      <c r="BC70" s="128">
        <f>SUM(BC59:BC69)</f>
        <v>0</v>
      </c>
      <c r="BD70" s="128">
        <f>SUM(BD59:BD69)</f>
        <v>0</v>
      </c>
      <c r="BE70" s="128">
        <f>SUM(BE59:BE69)</f>
        <v>0</v>
      </c>
    </row>
    <row r="71" spans="1:15" ht="18" customHeight="1">
      <c r="A71" s="100" t="s">
        <v>71</v>
      </c>
      <c r="B71" s="101" t="s">
        <v>176</v>
      </c>
      <c r="C71" s="102" t="s">
        <v>177</v>
      </c>
      <c r="D71" s="103"/>
      <c r="E71" s="104"/>
      <c r="F71" s="104"/>
      <c r="G71" s="105"/>
      <c r="H71" s="106"/>
      <c r="I71" s="106"/>
      <c r="O71" s="107">
        <v>1</v>
      </c>
    </row>
    <row r="72" spans="1:104" ht="12.75">
      <c r="A72" s="108">
        <v>34</v>
      </c>
      <c r="B72" s="109" t="s">
        <v>178</v>
      </c>
      <c r="C72" s="110" t="s">
        <v>312</v>
      </c>
      <c r="D72" s="111" t="s">
        <v>79</v>
      </c>
      <c r="E72" s="112">
        <v>95</v>
      </c>
      <c r="F72" s="112"/>
      <c r="G72" s="113">
        <f>E72*F72</f>
        <v>0</v>
      </c>
      <c r="O72" s="107">
        <v>2</v>
      </c>
      <c r="AA72" s="89">
        <v>1</v>
      </c>
      <c r="AB72" s="89">
        <v>9</v>
      </c>
      <c r="AC72" s="89">
        <v>9</v>
      </c>
      <c r="AZ72" s="89">
        <v>1</v>
      </c>
      <c r="BA72" s="89">
        <f>IF(AZ72=1,G72,0)</f>
        <v>0</v>
      </c>
      <c r="BB72" s="89">
        <f>IF(AZ72=2,G72,0)</f>
        <v>0</v>
      </c>
      <c r="BC72" s="89">
        <f>IF(AZ72=3,G72,0)</f>
        <v>0</v>
      </c>
      <c r="BD72" s="89">
        <f>IF(AZ72=4,G72,0)</f>
        <v>0</v>
      </c>
      <c r="BE72" s="89">
        <f>IF(AZ72=5,G72,0)</f>
        <v>0</v>
      </c>
      <c r="CA72" s="114">
        <v>1</v>
      </c>
      <c r="CB72" s="114">
        <v>9</v>
      </c>
      <c r="CZ72" s="89">
        <v>0</v>
      </c>
    </row>
    <row r="73" spans="1:104" ht="12.75">
      <c r="A73" s="108">
        <v>35</v>
      </c>
      <c r="B73" s="109" t="s">
        <v>179</v>
      </c>
      <c r="C73" s="110" t="s">
        <v>180</v>
      </c>
      <c r="D73" s="111" t="s">
        <v>181</v>
      </c>
      <c r="E73" s="112">
        <v>1</v>
      </c>
      <c r="F73" s="112"/>
      <c r="G73" s="113">
        <f>E73*F73</f>
        <v>0</v>
      </c>
      <c r="O73" s="107">
        <v>2</v>
      </c>
      <c r="AA73" s="89">
        <v>1</v>
      </c>
      <c r="AB73" s="89">
        <v>0</v>
      </c>
      <c r="AC73" s="89">
        <v>0</v>
      </c>
      <c r="AZ73" s="89">
        <v>1</v>
      </c>
      <c r="BA73" s="89">
        <f>IF(AZ73=1,G73,0)</f>
        <v>0</v>
      </c>
      <c r="BB73" s="89">
        <f>IF(AZ73=2,G73,0)</f>
        <v>0</v>
      </c>
      <c r="BC73" s="89">
        <f>IF(AZ73=3,G73,0)</f>
        <v>0</v>
      </c>
      <c r="BD73" s="89">
        <f>IF(AZ73=4,G73,0)</f>
        <v>0</v>
      </c>
      <c r="BE73" s="89">
        <f>IF(AZ73=5,G73,0)</f>
        <v>0</v>
      </c>
      <c r="CA73" s="114">
        <v>1</v>
      </c>
      <c r="CB73" s="114">
        <v>0</v>
      </c>
      <c r="CZ73" s="89">
        <v>0</v>
      </c>
    </row>
    <row r="74" spans="1:104" ht="12.75">
      <c r="A74" s="108">
        <v>36</v>
      </c>
      <c r="B74" s="109" t="s">
        <v>182</v>
      </c>
      <c r="C74" s="110" t="s">
        <v>183</v>
      </c>
      <c r="D74" s="111" t="s">
        <v>87</v>
      </c>
      <c r="E74" s="112">
        <v>6.96</v>
      </c>
      <c r="F74" s="112"/>
      <c r="G74" s="113">
        <f>E74*F74</f>
        <v>0</v>
      </c>
      <c r="O74" s="107">
        <v>2</v>
      </c>
      <c r="AA74" s="89">
        <v>1</v>
      </c>
      <c r="AB74" s="89">
        <v>1</v>
      </c>
      <c r="AC74" s="89">
        <v>1</v>
      </c>
      <c r="AZ74" s="89">
        <v>1</v>
      </c>
      <c r="BA74" s="89">
        <f>IF(AZ74=1,G74,0)</f>
        <v>0</v>
      </c>
      <c r="BB74" s="89">
        <f>IF(AZ74=2,G74,0)</f>
        <v>0</v>
      </c>
      <c r="BC74" s="89">
        <f>IF(AZ74=3,G74,0)</f>
        <v>0</v>
      </c>
      <c r="BD74" s="89">
        <f>IF(AZ74=4,G74,0)</f>
        <v>0</v>
      </c>
      <c r="BE74" s="89">
        <f>IF(AZ74=5,G74,0)</f>
        <v>0</v>
      </c>
      <c r="CA74" s="114">
        <v>1</v>
      </c>
      <c r="CB74" s="114">
        <v>1</v>
      </c>
      <c r="CZ74" s="89">
        <v>1.1322</v>
      </c>
    </row>
    <row r="75" spans="1:15" ht="12.75">
      <c r="A75" s="115"/>
      <c r="B75" s="117"/>
      <c r="C75" s="238" t="s">
        <v>184</v>
      </c>
      <c r="D75" s="239"/>
      <c r="E75" s="118">
        <v>6.96</v>
      </c>
      <c r="F75" s="119"/>
      <c r="G75" s="120"/>
      <c r="M75" s="116" t="s">
        <v>184</v>
      </c>
      <c r="O75" s="107"/>
    </row>
    <row r="76" spans="1:104" ht="12.75">
      <c r="A76" s="108">
        <v>37</v>
      </c>
      <c r="B76" s="109" t="s">
        <v>185</v>
      </c>
      <c r="C76" s="110" t="s">
        <v>186</v>
      </c>
      <c r="D76" s="111" t="s">
        <v>87</v>
      </c>
      <c r="E76" s="112">
        <v>0.375</v>
      </c>
      <c r="F76" s="112"/>
      <c r="G76" s="113">
        <f>E76*F76</f>
        <v>0</v>
      </c>
      <c r="O76" s="107">
        <v>2</v>
      </c>
      <c r="AA76" s="89">
        <v>1</v>
      </c>
      <c r="AB76" s="89">
        <v>1</v>
      </c>
      <c r="AC76" s="89">
        <v>1</v>
      </c>
      <c r="AZ76" s="89">
        <v>1</v>
      </c>
      <c r="BA76" s="89">
        <f>IF(AZ76=1,G76,0)</f>
        <v>0</v>
      </c>
      <c r="BB76" s="89">
        <f>IF(AZ76=2,G76,0)</f>
        <v>0</v>
      </c>
      <c r="BC76" s="89">
        <f>IF(AZ76=3,G76,0)</f>
        <v>0</v>
      </c>
      <c r="BD76" s="89">
        <f>IF(AZ76=4,G76,0)</f>
        <v>0</v>
      </c>
      <c r="BE76" s="89">
        <f>IF(AZ76=5,G76,0)</f>
        <v>0</v>
      </c>
      <c r="CA76" s="114">
        <v>1</v>
      </c>
      <c r="CB76" s="114">
        <v>1</v>
      </c>
      <c r="CZ76" s="89">
        <v>2.5</v>
      </c>
    </row>
    <row r="77" spans="1:15" ht="12.75">
      <c r="A77" s="115"/>
      <c r="B77" s="117"/>
      <c r="C77" s="238" t="s">
        <v>187</v>
      </c>
      <c r="D77" s="239"/>
      <c r="E77" s="118">
        <v>0.375</v>
      </c>
      <c r="F77" s="119"/>
      <c r="G77" s="120"/>
      <c r="M77" s="116" t="s">
        <v>187</v>
      </c>
      <c r="O77" s="107"/>
    </row>
    <row r="78" spans="1:104" ht="12.75">
      <c r="A78" s="108">
        <v>38</v>
      </c>
      <c r="B78" s="109" t="s">
        <v>188</v>
      </c>
      <c r="C78" s="110" t="s">
        <v>189</v>
      </c>
      <c r="D78" s="111" t="s">
        <v>79</v>
      </c>
      <c r="E78" s="112">
        <v>87</v>
      </c>
      <c r="F78" s="112"/>
      <c r="G78" s="113">
        <f>E78*F78</f>
        <v>0</v>
      </c>
      <c r="O78" s="107">
        <v>2</v>
      </c>
      <c r="AA78" s="89">
        <v>1</v>
      </c>
      <c r="AB78" s="89">
        <v>9</v>
      </c>
      <c r="AC78" s="89">
        <v>9</v>
      </c>
      <c r="AZ78" s="89">
        <v>1</v>
      </c>
      <c r="BA78" s="89">
        <f>IF(AZ78=1,G78,0)</f>
        <v>0</v>
      </c>
      <c r="BB78" s="89">
        <f>IF(AZ78=2,G78,0)</f>
        <v>0</v>
      </c>
      <c r="BC78" s="89">
        <f>IF(AZ78=3,G78,0)</f>
        <v>0</v>
      </c>
      <c r="BD78" s="89">
        <f>IF(AZ78=4,G78,0)</f>
        <v>0</v>
      </c>
      <c r="BE78" s="89">
        <f>IF(AZ78=5,G78,0)</f>
        <v>0</v>
      </c>
      <c r="CA78" s="114">
        <v>1</v>
      </c>
      <c r="CB78" s="114">
        <v>9</v>
      </c>
      <c r="CZ78" s="89">
        <v>0.00031</v>
      </c>
    </row>
    <row r="79" spans="1:57" ht="12.75">
      <c r="A79" s="121"/>
      <c r="B79" s="122" t="s">
        <v>74</v>
      </c>
      <c r="C79" s="123" t="str">
        <f>CONCATENATE(B71," ",C71)</f>
        <v>45 Podkladní a vedlejší konstrukce</v>
      </c>
      <c r="D79" s="124"/>
      <c r="E79" s="125"/>
      <c r="F79" s="126"/>
      <c r="G79" s="127">
        <f>SUM(G71:G78)</f>
        <v>0</v>
      </c>
      <c r="O79" s="107">
        <v>4</v>
      </c>
      <c r="BA79" s="128">
        <f>SUM(BA71:BA78)</f>
        <v>0</v>
      </c>
      <c r="BB79" s="128">
        <f>SUM(BB71:BB78)</f>
        <v>0</v>
      </c>
      <c r="BC79" s="128">
        <f>SUM(BC71:BC78)</f>
        <v>0</v>
      </c>
      <c r="BD79" s="128">
        <f>SUM(BD71:BD78)</f>
        <v>0</v>
      </c>
      <c r="BE79" s="128">
        <f>SUM(BE71:BE78)</f>
        <v>0</v>
      </c>
    </row>
    <row r="80" spans="1:15" ht="18" customHeight="1">
      <c r="A80" s="100" t="s">
        <v>71</v>
      </c>
      <c r="B80" s="101" t="s">
        <v>190</v>
      </c>
      <c r="C80" s="102" t="s">
        <v>191</v>
      </c>
      <c r="D80" s="103"/>
      <c r="E80" s="104"/>
      <c r="F80" s="104"/>
      <c r="G80" s="105"/>
      <c r="H80" s="106"/>
      <c r="I80" s="106"/>
      <c r="O80" s="107">
        <v>1</v>
      </c>
    </row>
    <row r="81" spans="1:104" ht="12.75">
      <c r="A81" s="108">
        <v>39</v>
      </c>
      <c r="B81" s="109" t="s">
        <v>192</v>
      </c>
      <c r="C81" s="110" t="s">
        <v>313</v>
      </c>
      <c r="D81" s="111" t="s">
        <v>102</v>
      </c>
      <c r="E81" s="112">
        <v>165</v>
      </c>
      <c r="F81" s="112"/>
      <c r="G81" s="113">
        <f>E81*F81</f>
        <v>0</v>
      </c>
      <c r="O81" s="107">
        <v>2</v>
      </c>
      <c r="AA81" s="89">
        <v>1</v>
      </c>
      <c r="AB81" s="89">
        <v>1</v>
      </c>
      <c r="AC81" s="89">
        <v>1</v>
      </c>
      <c r="AZ81" s="89">
        <v>1</v>
      </c>
      <c r="BA81" s="89">
        <f>IF(AZ81=1,G81,0)</f>
        <v>0</v>
      </c>
      <c r="BB81" s="89">
        <f>IF(AZ81=2,G81,0)</f>
        <v>0</v>
      </c>
      <c r="BC81" s="89">
        <f>IF(AZ81=3,G81,0)</f>
        <v>0</v>
      </c>
      <c r="BD81" s="89">
        <f>IF(AZ81=4,G81,0)</f>
        <v>0</v>
      </c>
      <c r="BE81" s="89">
        <f>IF(AZ81=5,G81,0)</f>
        <v>0</v>
      </c>
      <c r="CA81" s="114">
        <v>1</v>
      </c>
      <c r="CB81" s="114">
        <v>1</v>
      </c>
      <c r="CZ81" s="89">
        <v>0.27994</v>
      </c>
    </row>
    <row r="82" spans="1:15" ht="12.75">
      <c r="A82" s="115"/>
      <c r="B82" s="117"/>
      <c r="C82" s="238" t="s">
        <v>193</v>
      </c>
      <c r="D82" s="239"/>
      <c r="E82" s="118">
        <v>165</v>
      </c>
      <c r="F82" s="119"/>
      <c r="G82" s="120"/>
      <c r="M82" s="116" t="s">
        <v>193</v>
      </c>
      <c r="O82" s="107"/>
    </row>
    <row r="83" spans="1:104" ht="12.75">
      <c r="A83" s="108">
        <v>40</v>
      </c>
      <c r="B83" s="109" t="s">
        <v>194</v>
      </c>
      <c r="C83" s="110" t="s">
        <v>195</v>
      </c>
      <c r="D83" s="111" t="s">
        <v>87</v>
      </c>
      <c r="E83" s="112">
        <v>0.85</v>
      </c>
      <c r="F83" s="112"/>
      <c r="G83" s="113">
        <f>E83*F83</f>
        <v>0</v>
      </c>
      <c r="O83" s="107">
        <v>2</v>
      </c>
      <c r="AA83" s="89">
        <v>1</v>
      </c>
      <c r="AB83" s="89">
        <v>1</v>
      </c>
      <c r="AC83" s="89">
        <v>1</v>
      </c>
      <c r="AZ83" s="89">
        <v>1</v>
      </c>
      <c r="BA83" s="89">
        <f>IF(AZ83=1,G83,0)</f>
        <v>0</v>
      </c>
      <c r="BB83" s="89">
        <f>IF(AZ83=2,G83,0)</f>
        <v>0</v>
      </c>
      <c r="BC83" s="89">
        <f>IF(AZ83=3,G83,0)</f>
        <v>0</v>
      </c>
      <c r="BD83" s="89">
        <f>IF(AZ83=4,G83,0)</f>
        <v>0</v>
      </c>
      <c r="BE83" s="89">
        <f>IF(AZ83=5,G83,0)</f>
        <v>0</v>
      </c>
      <c r="CA83" s="114">
        <v>1</v>
      </c>
      <c r="CB83" s="114">
        <v>1</v>
      </c>
      <c r="CZ83" s="89">
        <v>1.6867</v>
      </c>
    </row>
    <row r="84" spans="1:15" ht="12.75">
      <c r="A84" s="115"/>
      <c r="B84" s="117"/>
      <c r="C84" s="238" t="s">
        <v>196</v>
      </c>
      <c r="D84" s="239"/>
      <c r="E84" s="118">
        <v>0.85</v>
      </c>
      <c r="F84" s="119"/>
      <c r="G84" s="120"/>
      <c r="M84" s="116" t="s">
        <v>196</v>
      </c>
      <c r="O84" s="107"/>
    </row>
    <row r="85" spans="1:104" ht="12.75">
      <c r="A85" s="108">
        <v>41</v>
      </c>
      <c r="B85" s="109" t="s">
        <v>197</v>
      </c>
      <c r="C85" s="110" t="s">
        <v>198</v>
      </c>
      <c r="D85" s="111" t="s">
        <v>102</v>
      </c>
      <c r="E85" s="112">
        <v>34</v>
      </c>
      <c r="F85" s="112"/>
      <c r="G85" s="113">
        <f>E85*F85</f>
        <v>0</v>
      </c>
      <c r="O85" s="107">
        <v>2</v>
      </c>
      <c r="AA85" s="89">
        <v>1</v>
      </c>
      <c r="AB85" s="89">
        <v>1</v>
      </c>
      <c r="AC85" s="89">
        <v>1</v>
      </c>
      <c r="AZ85" s="89">
        <v>1</v>
      </c>
      <c r="BA85" s="89">
        <f>IF(AZ85=1,G85,0)</f>
        <v>0</v>
      </c>
      <c r="BB85" s="89">
        <f>IF(AZ85=2,G85,0)</f>
        <v>0</v>
      </c>
      <c r="BC85" s="89">
        <f>IF(AZ85=3,G85,0)</f>
        <v>0</v>
      </c>
      <c r="BD85" s="89">
        <f>IF(AZ85=4,G85,0)</f>
        <v>0</v>
      </c>
      <c r="BE85" s="89">
        <f>IF(AZ85=5,G85,0)</f>
        <v>0</v>
      </c>
      <c r="CA85" s="114">
        <v>1</v>
      </c>
      <c r="CB85" s="114">
        <v>1</v>
      </c>
      <c r="CZ85" s="89">
        <v>0.10255</v>
      </c>
    </row>
    <row r="86" spans="1:15" ht="12.75">
      <c r="A86" s="115"/>
      <c r="B86" s="117"/>
      <c r="C86" s="238" t="s">
        <v>199</v>
      </c>
      <c r="D86" s="239"/>
      <c r="E86" s="118">
        <v>34</v>
      </c>
      <c r="F86" s="119"/>
      <c r="G86" s="120"/>
      <c r="M86" s="116" t="s">
        <v>199</v>
      </c>
      <c r="O86" s="107"/>
    </row>
    <row r="87" spans="1:104" ht="12.75">
      <c r="A87" s="108">
        <v>42</v>
      </c>
      <c r="B87" s="109" t="s">
        <v>200</v>
      </c>
      <c r="C87" s="110" t="s">
        <v>201</v>
      </c>
      <c r="D87" s="111" t="s">
        <v>102</v>
      </c>
      <c r="E87" s="112">
        <v>165</v>
      </c>
      <c r="F87" s="112"/>
      <c r="G87" s="113">
        <f>E87*F87</f>
        <v>0</v>
      </c>
      <c r="O87" s="107">
        <v>2</v>
      </c>
      <c r="AA87" s="89">
        <v>1</v>
      </c>
      <c r="AB87" s="89">
        <v>1</v>
      </c>
      <c r="AC87" s="89">
        <v>1</v>
      </c>
      <c r="AZ87" s="89">
        <v>1</v>
      </c>
      <c r="BA87" s="89">
        <f>IF(AZ87=1,G87,0)</f>
        <v>0</v>
      </c>
      <c r="BB87" s="89">
        <f>IF(AZ87=2,G87,0)</f>
        <v>0</v>
      </c>
      <c r="BC87" s="89">
        <f>IF(AZ87=3,G87,0)</f>
        <v>0</v>
      </c>
      <c r="BD87" s="89">
        <f>IF(AZ87=4,G87,0)</f>
        <v>0</v>
      </c>
      <c r="BE87" s="89">
        <f>IF(AZ87=5,G87,0)</f>
        <v>0</v>
      </c>
      <c r="CA87" s="114">
        <v>1</v>
      </c>
      <c r="CB87" s="114">
        <v>1</v>
      </c>
      <c r="CZ87" s="89">
        <v>0.12966</v>
      </c>
    </row>
    <row r="88" spans="1:15" ht="12.75">
      <c r="A88" s="115"/>
      <c r="B88" s="117"/>
      <c r="C88" s="238" t="s">
        <v>202</v>
      </c>
      <c r="D88" s="239"/>
      <c r="E88" s="118">
        <v>165</v>
      </c>
      <c r="F88" s="119"/>
      <c r="G88" s="120"/>
      <c r="M88" s="116" t="s">
        <v>202</v>
      </c>
      <c r="O88" s="107"/>
    </row>
    <row r="89" spans="1:104" ht="22.5">
      <c r="A89" s="108">
        <v>43</v>
      </c>
      <c r="B89" s="109" t="s">
        <v>203</v>
      </c>
      <c r="C89" s="110" t="s">
        <v>204</v>
      </c>
      <c r="D89" s="111" t="s">
        <v>79</v>
      </c>
      <c r="E89" s="112">
        <v>89.15</v>
      </c>
      <c r="F89" s="112"/>
      <c r="G89" s="113">
        <f>E89*F89</f>
        <v>0</v>
      </c>
      <c r="O89" s="107">
        <v>2</v>
      </c>
      <c r="AA89" s="89">
        <v>1</v>
      </c>
      <c r="AB89" s="89">
        <v>1</v>
      </c>
      <c r="AC89" s="89">
        <v>1</v>
      </c>
      <c r="AZ89" s="89">
        <v>1</v>
      </c>
      <c r="BA89" s="89">
        <f>IF(AZ89=1,G89,0)</f>
        <v>0</v>
      </c>
      <c r="BB89" s="89">
        <f>IF(AZ89=2,G89,0)</f>
        <v>0</v>
      </c>
      <c r="BC89" s="89">
        <f>IF(AZ89=3,G89,0)</f>
        <v>0</v>
      </c>
      <c r="BD89" s="89">
        <f>IF(AZ89=4,G89,0)</f>
        <v>0</v>
      </c>
      <c r="BE89" s="89">
        <f>IF(AZ89=5,G89,0)</f>
        <v>0</v>
      </c>
      <c r="CA89" s="114">
        <v>1</v>
      </c>
      <c r="CB89" s="114">
        <v>1</v>
      </c>
      <c r="CZ89" s="89">
        <v>0.0036</v>
      </c>
    </row>
    <row r="90" spans="1:15" ht="12.75">
      <c r="A90" s="115"/>
      <c r="B90" s="117"/>
      <c r="C90" s="238" t="s">
        <v>205</v>
      </c>
      <c r="D90" s="239"/>
      <c r="E90" s="118">
        <v>0</v>
      </c>
      <c r="F90" s="119"/>
      <c r="G90" s="120"/>
      <c r="M90" s="116" t="s">
        <v>205</v>
      </c>
      <c r="O90" s="107"/>
    </row>
    <row r="91" spans="1:15" ht="12.75">
      <c r="A91" s="115"/>
      <c r="B91" s="117"/>
      <c r="C91" s="238" t="s">
        <v>206</v>
      </c>
      <c r="D91" s="239"/>
      <c r="E91" s="118">
        <v>3.75</v>
      </c>
      <c r="F91" s="119"/>
      <c r="G91" s="120"/>
      <c r="M91" s="116" t="s">
        <v>206</v>
      </c>
      <c r="O91" s="107"/>
    </row>
    <row r="92" spans="1:15" ht="12.75">
      <c r="A92" s="115"/>
      <c r="B92" s="117"/>
      <c r="C92" s="238" t="s">
        <v>207</v>
      </c>
      <c r="D92" s="239"/>
      <c r="E92" s="118">
        <v>85.4</v>
      </c>
      <c r="F92" s="119"/>
      <c r="G92" s="120"/>
      <c r="M92" s="116" t="s">
        <v>207</v>
      </c>
      <c r="O92" s="107"/>
    </row>
    <row r="93" spans="1:57" ht="12.75">
      <c r="A93" s="121"/>
      <c r="B93" s="122" t="s">
        <v>74</v>
      </c>
      <c r="C93" s="123" t="str">
        <f>CONCATENATE(B80," ",C80)</f>
        <v>5 Komunikace</v>
      </c>
      <c r="D93" s="124"/>
      <c r="E93" s="125"/>
      <c r="F93" s="126"/>
      <c r="G93" s="127">
        <f>SUM(G80:G92)</f>
        <v>0</v>
      </c>
      <c r="O93" s="107">
        <v>4</v>
      </c>
      <c r="BA93" s="128">
        <f>SUM(BA80:BA92)</f>
        <v>0</v>
      </c>
      <c r="BB93" s="128">
        <f>SUM(BB80:BB92)</f>
        <v>0</v>
      </c>
      <c r="BC93" s="128">
        <f>SUM(BC80:BC92)</f>
        <v>0</v>
      </c>
      <c r="BD93" s="128">
        <f>SUM(BD80:BD92)</f>
        <v>0</v>
      </c>
      <c r="BE93" s="128">
        <f>SUM(BE80:BE92)</f>
        <v>0</v>
      </c>
    </row>
    <row r="94" spans="1:15" ht="18" customHeight="1">
      <c r="A94" s="100" t="s">
        <v>71</v>
      </c>
      <c r="B94" s="101" t="s">
        <v>208</v>
      </c>
      <c r="C94" s="102" t="s">
        <v>209</v>
      </c>
      <c r="D94" s="103"/>
      <c r="E94" s="104"/>
      <c r="F94" s="104"/>
      <c r="G94" s="105"/>
      <c r="H94" s="106"/>
      <c r="I94" s="106"/>
      <c r="O94" s="107">
        <v>1</v>
      </c>
    </row>
    <row r="95" spans="1:104" ht="12.75">
      <c r="A95" s="108">
        <v>44</v>
      </c>
      <c r="B95" s="109" t="s">
        <v>210</v>
      </c>
      <c r="C95" s="110" t="s">
        <v>211</v>
      </c>
      <c r="D95" s="111" t="s">
        <v>181</v>
      </c>
      <c r="E95" s="112">
        <v>5</v>
      </c>
      <c r="F95" s="112"/>
      <c r="G95" s="113">
        <f>E95*F95</f>
        <v>0</v>
      </c>
      <c r="O95" s="107">
        <v>2</v>
      </c>
      <c r="AA95" s="89">
        <v>1</v>
      </c>
      <c r="AB95" s="89">
        <v>1</v>
      </c>
      <c r="AC95" s="89">
        <v>1</v>
      </c>
      <c r="AZ95" s="89">
        <v>1</v>
      </c>
      <c r="BA95" s="89">
        <f>IF(AZ95=1,G95,0)</f>
        <v>0</v>
      </c>
      <c r="BB95" s="89">
        <f>IF(AZ95=2,G95,0)</f>
        <v>0</v>
      </c>
      <c r="BC95" s="89">
        <f>IF(AZ95=3,G95,0)</f>
        <v>0</v>
      </c>
      <c r="BD95" s="89">
        <f>IF(AZ95=4,G95,0)</f>
        <v>0</v>
      </c>
      <c r="BE95" s="89">
        <f>IF(AZ95=5,G95,0)</f>
        <v>0</v>
      </c>
      <c r="CA95" s="114">
        <v>1</v>
      </c>
      <c r="CB95" s="114">
        <v>1</v>
      </c>
      <c r="CZ95" s="89">
        <v>0.00041</v>
      </c>
    </row>
    <row r="96" spans="1:15" ht="12.75">
      <c r="A96" s="115"/>
      <c r="B96" s="117"/>
      <c r="C96" s="238" t="s">
        <v>212</v>
      </c>
      <c r="D96" s="239"/>
      <c r="E96" s="118">
        <v>3</v>
      </c>
      <c r="F96" s="119"/>
      <c r="G96" s="120"/>
      <c r="M96" s="116" t="s">
        <v>212</v>
      </c>
      <c r="O96" s="107"/>
    </row>
    <row r="97" spans="1:15" ht="12.75">
      <c r="A97" s="115"/>
      <c r="B97" s="117"/>
      <c r="C97" s="238" t="s">
        <v>213</v>
      </c>
      <c r="D97" s="239"/>
      <c r="E97" s="118">
        <v>2</v>
      </c>
      <c r="F97" s="119"/>
      <c r="G97" s="120"/>
      <c r="M97" s="116" t="s">
        <v>213</v>
      </c>
      <c r="O97" s="107"/>
    </row>
    <row r="98" spans="1:104" ht="12.75">
      <c r="A98" s="108">
        <v>45</v>
      </c>
      <c r="B98" s="109" t="s">
        <v>214</v>
      </c>
      <c r="C98" s="110" t="s">
        <v>215</v>
      </c>
      <c r="D98" s="111" t="s">
        <v>79</v>
      </c>
      <c r="E98" s="112">
        <v>87</v>
      </c>
      <c r="F98" s="112"/>
      <c r="G98" s="113">
        <f>E98*F98</f>
        <v>0</v>
      </c>
      <c r="O98" s="107">
        <v>2</v>
      </c>
      <c r="AA98" s="89">
        <v>1</v>
      </c>
      <c r="AB98" s="89">
        <v>1</v>
      </c>
      <c r="AC98" s="89">
        <v>1</v>
      </c>
      <c r="AZ98" s="89">
        <v>1</v>
      </c>
      <c r="BA98" s="89">
        <f>IF(AZ98=1,G98,0)</f>
        <v>0</v>
      </c>
      <c r="BB98" s="89">
        <f>IF(AZ98=2,G98,0)</f>
        <v>0</v>
      </c>
      <c r="BC98" s="89">
        <f>IF(AZ98=3,G98,0)</f>
        <v>0</v>
      </c>
      <c r="BD98" s="89">
        <f>IF(AZ98=4,G98,0)</f>
        <v>0</v>
      </c>
      <c r="BE98" s="89">
        <f>IF(AZ98=5,G98,0)</f>
        <v>0</v>
      </c>
      <c r="CA98" s="114">
        <v>1</v>
      </c>
      <c r="CB98" s="114">
        <v>1</v>
      </c>
      <c r="CZ98" s="89">
        <v>0</v>
      </c>
    </row>
    <row r="99" spans="1:104" ht="12.75">
      <c r="A99" s="108">
        <v>46</v>
      </c>
      <c r="B99" s="109" t="s">
        <v>216</v>
      </c>
      <c r="C99" s="110" t="s">
        <v>314</v>
      </c>
      <c r="D99" s="111" t="s">
        <v>181</v>
      </c>
      <c r="E99" s="112">
        <v>4</v>
      </c>
      <c r="F99" s="112"/>
      <c r="G99" s="113">
        <f>E99*F99</f>
        <v>0</v>
      </c>
      <c r="O99" s="107">
        <v>2</v>
      </c>
      <c r="AA99" s="89">
        <v>1</v>
      </c>
      <c r="AB99" s="89">
        <v>1</v>
      </c>
      <c r="AC99" s="89">
        <v>1</v>
      </c>
      <c r="AZ99" s="89">
        <v>1</v>
      </c>
      <c r="BA99" s="89">
        <f>IF(AZ99=1,G99,0)</f>
        <v>0</v>
      </c>
      <c r="BB99" s="89">
        <f>IF(AZ99=2,G99,0)</f>
        <v>0</v>
      </c>
      <c r="BC99" s="89">
        <f>IF(AZ99=3,G99,0)</f>
        <v>0</v>
      </c>
      <c r="BD99" s="89">
        <f>IF(AZ99=4,G99,0)</f>
        <v>0</v>
      </c>
      <c r="BE99" s="89">
        <f>IF(AZ99=5,G99,0)</f>
        <v>0</v>
      </c>
      <c r="CA99" s="114">
        <v>1</v>
      </c>
      <c r="CB99" s="114">
        <v>1</v>
      </c>
      <c r="CZ99" s="89">
        <v>0</v>
      </c>
    </row>
    <row r="100" spans="1:15" ht="12.75">
      <c r="A100" s="115"/>
      <c r="B100" s="117"/>
      <c r="C100" s="238" t="s">
        <v>217</v>
      </c>
      <c r="D100" s="239"/>
      <c r="E100" s="118">
        <v>4</v>
      </c>
      <c r="F100" s="119"/>
      <c r="G100" s="120"/>
      <c r="M100" s="116" t="s">
        <v>217</v>
      </c>
      <c r="O100" s="107"/>
    </row>
    <row r="101" spans="1:104" ht="12.75">
      <c r="A101" s="108">
        <v>47</v>
      </c>
      <c r="B101" s="109" t="s">
        <v>218</v>
      </c>
      <c r="C101" s="110" t="s">
        <v>219</v>
      </c>
      <c r="D101" s="111" t="s">
        <v>181</v>
      </c>
      <c r="E101" s="112">
        <v>3</v>
      </c>
      <c r="F101" s="112"/>
      <c r="G101" s="113">
        <f>E101*F101</f>
        <v>0</v>
      </c>
      <c r="O101" s="107">
        <v>2</v>
      </c>
      <c r="AA101" s="89">
        <v>1</v>
      </c>
      <c r="AB101" s="89">
        <v>1</v>
      </c>
      <c r="AC101" s="89">
        <v>1</v>
      </c>
      <c r="AZ101" s="89">
        <v>1</v>
      </c>
      <c r="BA101" s="89">
        <f>IF(AZ101=1,G101,0)</f>
        <v>0</v>
      </c>
      <c r="BB101" s="89">
        <f>IF(AZ101=2,G101,0)</f>
        <v>0</v>
      </c>
      <c r="BC101" s="89">
        <f>IF(AZ101=3,G101,0)</f>
        <v>0</v>
      </c>
      <c r="BD101" s="89">
        <f>IF(AZ101=4,G101,0)</f>
        <v>0</v>
      </c>
      <c r="BE101" s="89">
        <f>IF(AZ101=5,G101,0)</f>
        <v>0</v>
      </c>
      <c r="CA101" s="114">
        <v>1</v>
      </c>
      <c r="CB101" s="114">
        <v>1</v>
      </c>
      <c r="CZ101" s="89">
        <v>1E-05</v>
      </c>
    </row>
    <row r="102" spans="1:15" ht="12.75">
      <c r="A102" s="115"/>
      <c r="B102" s="117"/>
      <c r="C102" s="238" t="s">
        <v>213</v>
      </c>
      <c r="D102" s="239"/>
      <c r="E102" s="118">
        <v>2</v>
      </c>
      <c r="F102" s="119"/>
      <c r="G102" s="120"/>
      <c r="M102" s="116" t="s">
        <v>213</v>
      </c>
      <c r="O102" s="107"/>
    </row>
    <row r="103" spans="1:15" ht="12.75">
      <c r="A103" s="115"/>
      <c r="B103" s="117"/>
      <c r="C103" s="238" t="s">
        <v>220</v>
      </c>
      <c r="D103" s="239"/>
      <c r="E103" s="118">
        <v>1</v>
      </c>
      <c r="F103" s="119"/>
      <c r="G103" s="120"/>
      <c r="M103" s="116" t="s">
        <v>220</v>
      </c>
      <c r="O103" s="107"/>
    </row>
    <row r="104" spans="1:104" ht="12.75">
      <c r="A104" s="108">
        <v>48</v>
      </c>
      <c r="B104" s="109" t="s">
        <v>221</v>
      </c>
      <c r="C104" s="110" t="s">
        <v>222</v>
      </c>
      <c r="D104" s="111" t="s">
        <v>79</v>
      </c>
      <c r="E104" s="112">
        <v>87</v>
      </c>
      <c r="F104" s="112"/>
      <c r="G104" s="113">
        <f aca="true" t="shared" si="6" ref="G104:G109">E104*F104</f>
        <v>0</v>
      </c>
      <c r="O104" s="107">
        <v>2</v>
      </c>
      <c r="AA104" s="89">
        <v>1</v>
      </c>
      <c r="AB104" s="89">
        <v>1</v>
      </c>
      <c r="AC104" s="89">
        <v>1</v>
      </c>
      <c r="AZ104" s="89">
        <v>1</v>
      </c>
      <c r="BA104" s="89">
        <f aca="true" t="shared" si="7" ref="BA104:BA109">IF(AZ104=1,G104,0)</f>
        <v>0</v>
      </c>
      <c r="BB104" s="89">
        <f aca="true" t="shared" si="8" ref="BB104:BB109">IF(AZ104=2,G104,0)</f>
        <v>0</v>
      </c>
      <c r="BC104" s="89">
        <f aca="true" t="shared" si="9" ref="BC104:BC109">IF(AZ104=3,G104,0)</f>
        <v>0</v>
      </c>
      <c r="BD104" s="89">
        <f aca="true" t="shared" si="10" ref="BD104:BD109">IF(AZ104=4,G104,0)</f>
        <v>0</v>
      </c>
      <c r="BE104" s="89">
        <f aca="true" t="shared" si="11" ref="BE104:BE109">IF(AZ104=5,G104,0)</f>
        <v>0</v>
      </c>
      <c r="CA104" s="114">
        <v>1</v>
      </c>
      <c r="CB104" s="114">
        <v>1</v>
      </c>
      <c r="CZ104" s="89">
        <v>0</v>
      </c>
    </row>
    <row r="105" spans="1:104" ht="12.75">
      <c r="A105" s="108">
        <v>49</v>
      </c>
      <c r="B105" s="109" t="s">
        <v>223</v>
      </c>
      <c r="C105" s="110" t="s">
        <v>224</v>
      </c>
      <c r="D105" s="111" t="s">
        <v>225</v>
      </c>
      <c r="E105" s="112">
        <v>1</v>
      </c>
      <c r="F105" s="112"/>
      <c r="G105" s="113">
        <f t="shared" si="6"/>
        <v>0</v>
      </c>
      <c r="O105" s="107">
        <v>2</v>
      </c>
      <c r="AA105" s="89">
        <v>1</v>
      </c>
      <c r="AB105" s="89">
        <v>1</v>
      </c>
      <c r="AC105" s="89">
        <v>1</v>
      </c>
      <c r="AZ105" s="89">
        <v>1</v>
      </c>
      <c r="BA105" s="89">
        <f t="shared" si="7"/>
        <v>0</v>
      </c>
      <c r="BB105" s="89">
        <f t="shared" si="8"/>
        <v>0</v>
      </c>
      <c r="BC105" s="89">
        <f t="shared" si="9"/>
        <v>0</v>
      </c>
      <c r="BD105" s="89">
        <f t="shared" si="10"/>
        <v>0</v>
      </c>
      <c r="BE105" s="89">
        <f t="shared" si="11"/>
        <v>0</v>
      </c>
      <c r="CA105" s="114">
        <v>1</v>
      </c>
      <c r="CB105" s="114">
        <v>1</v>
      </c>
      <c r="CZ105" s="89">
        <v>0.03613</v>
      </c>
    </row>
    <row r="106" spans="1:104" ht="12.75">
      <c r="A106" s="108">
        <v>50</v>
      </c>
      <c r="B106" s="109" t="s">
        <v>226</v>
      </c>
      <c r="C106" s="110" t="s">
        <v>227</v>
      </c>
      <c r="D106" s="111" t="s">
        <v>79</v>
      </c>
      <c r="E106" s="112">
        <v>87</v>
      </c>
      <c r="F106" s="112"/>
      <c r="G106" s="113">
        <f t="shared" si="6"/>
        <v>0</v>
      </c>
      <c r="O106" s="107">
        <v>2</v>
      </c>
      <c r="AA106" s="89">
        <v>1</v>
      </c>
      <c r="AB106" s="89">
        <v>0</v>
      </c>
      <c r="AC106" s="89">
        <v>0</v>
      </c>
      <c r="AZ106" s="89">
        <v>1</v>
      </c>
      <c r="BA106" s="89">
        <f t="shared" si="7"/>
        <v>0</v>
      </c>
      <c r="BB106" s="89">
        <f t="shared" si="8"/>
        <v>0</v>
      </c>
      <c r="BC106" s="89">
        <f t="shared" si="9"/>
        <v>0</v>
      </c>
      <c r="BD106" s="89">
        <f t="shared" si="10"/>
        <v>0</v>
      </c>
      <c r="BE106" s="89">
        <f t="shared" si="11"/>
        <v>0</v>
      </c>
      <c r="CA106" s="114">
        <v>1</v>
      </c>
      <c r="CB106" s="114">
        <v>0</v>
      </c>
      <c r="CZ106" s="89">
        <v>0</v>
      </c>
    </row>
    <row r="107" spans="1:104" ht="12.75">
      <c r="A107" s="108">
        <v>51</v>
      </c>
      <c r="B107" s="109" t="s">
        <v>228</v>
      </c>
      <c r="C107" s="110" t="s">
        <v>229</v>
      </c>
      <c r="D107" s="111" t="s">
        <v>158</v>
      </c>
      <c r="E107" s="112">
        <v>3</v>
      </c>
      <c r="F107" s="112"/>
      <c r="G107" s="113">
        <f t="shared" si="6"/>
        <v>0</v>
      </c>
      <c r="O107" s="107">
        <v>2</v>
      </c>
      <c r="AA107" s="89">
        <v>1</v>
      </c>
      <c r="AB107" s="89">
        <v>0</v>
      </c>
      <c r="AC107" s="89">
        <v>0</v>
      </c>
      <c r="AZ107" s="89">
        <v>1</v>
      </c>
      <c r="BA107" s="89">
        <f t="shared" si="7"/>
        <v>0</v>
      </c>
      <c r="BB107" s="89">
        <f t="shared" si="8"/>
        <v>0</v>
      </c>
      <c r="BC107" s="89">
        <f t="shared" si="9"/>
        <v>0</v>
      </c>
      <c r="BD107" s="89">
        <f t="shared" si="10"/>
        <v>0</v>
      </c>
      <c r="BE107" s="89">
        <f t="shared" si="11"/>
        <v>0</v>
      </c>
      <c r="CA107" s="114">
        <v>1</v>
      </c>
      <c r="CB107" s="114">
        <v>0</v>
      </c>
      <c r="CZ107" s="89">
        <v>0</v>
      </c>
    </row>
    <row r="108" spans="1:104" ht="12.75">
      <c r="A108" s="108">
        <v>52</v>
      </c>
      <c r="B108" s="109" t="s">
        <v>230</v>
      </c>
      <c r="C108" s="110" t="s">
        <v>231</v>
      </c>
      <c r="D108" s="111" t="s">
        <v>158</v>
      </c>
      <c r="E108" s="112">
        <v>1</v>
      </c>
      <c r="F108" s="112"/>
      <c r="G108" s="113">
        <f t="shared" si="6"/>
        <v>0</v>
      </c>
      <c r="O108" s="107">
        <v>2</v>
      </c>
      <c r="AA108" s="89">
        <v>1</v>
      </c>
      <c r="AB108" s="89">
        <v>1</v>
      </c>
      <c r="AC108" s="89">
        <v>1</v>
      </c>
      <c r="AZ108" s="89">
        <v>1</v>
      </c>
      <c r="BA108" s="89">
        <f t="shared" si="7"/>
        <v>0</v>
      </c>
      <c r="BB108" s="89">
        <f t="shared" si="8"/>
        <v>0</v>
      </c>
      <c r="BC108" s="89">
        <f t="shared" si="9"/>
        <v>0</v>
      </c>
      <c r="BD108" s="89">
        <f t="shared" si="10"/>
        <v>0</v>
      </c>
      <c r="BE108" s="89">
        <f t="shared" si="11"/>
        <v>0</v>
      </c>
      <c r="CA108" s="114">
        <v>1</v>
      </c>
      <c r="CB108" s="114">
        <v>1</v>
      </c>
      <c r="CZ108" s="89">
        <v>0</v>
      </c>
    </row>
    <row r="109" spans="1:104" ht="22.5">
      <c r="A109" s="108">
        <v>53</v>
      </c>
      <c r="B109" s="109" t="s">
        <v>232</v>
      </c>
      <c r="C109" s="110" t="s">
        <v>233</v>
      </c>
      <c r="D109" s="111" t="s">
        <v>79</v>
      </c>
      <c r="E109" s="112">
        <v>88.305</v>
      </c>
      <c r="F109" s="112"/>
      <c r="G109" s="113">
        <f t="shared" si="6"/>
        <v>0</v>
      </c>
      <c r="O109" s="107">
        <v>2</v>
      </c>
      <c r="AA109" s="89">
        <v>3</v>
      </c>
      <c r="AB109" s="89">
        <v>1</v>
      </c>
      <c r="AC109" s="89">
        <v>28613700</v>
      </c>
      <c r="AZ109" s="89">
        <v>1</v>
      </c>
      <c r="BA109" s="89">
        <f t="shared" si="7"/>
        <v>0</v>
      </c>
      <c r="BB109" s="89">
        <f t="shared" si="8"/>
        <v>0</v>
      </c>
      <c r="BC109" s="89">
        <f t="shared" si="9"/>
        <v>0</v>
      </c>
      <c r="BD109" s="89">
        <f t="shared" si="10"/>
        <v>0</v>
      </c>
      <c r="BE109" s="89">
        <f t="shared" si="11"/>
        <v>0</v>
      </c>
      <c r="CA109" s="114">
        <v>3</v>
      </c>
      <c r="CB109" s="114">
        <v>1</v>
      </c>
      <c r="CZ109" s="89">
        <v>0.00217</v>
      </c>
    </row>
    <row r="110" spans="1:15" ht="12.75">
      <c r="A110" s="115"/>
      <c r="B110" s="117"/>
      <c r="C110" s="238" t="s">
        <v>234</v>
      </c>
      <c r="D110" s="239"/>
      <c r="E110" s="118">
        <v>88.305</v>
      </c>
      <c r="F110" s="119"/>
      <c r="G110" s="120"/>
      <c r="M110" s="116" t="s">
        <v>234</v>
      </c>
      <c r="O110" s="107"/>
    </row>
    <row r="111" spans="1:104" ht="22.5">
      <c r="A111" s="108">
        <v>54</v>
      </c>
      <c r="B111" s="109" t="s">
        <v>235</v>
      </c>
      <c r="C111" s="110" t="s">
        <v>236</v>
      </c>
      <c r="D111" s="111" t="s">
        <v>181</v>
      </c>
      <c r="E111" s="112">
        <v>2</v>
      </c>
      <c r="F111" s="112"/>
      <c r="G111" s="113">
        <f aca="true" t="shared" si="12" ref="G111:G117">E111*F111</f>
        <v>0</v>
      </c>
      <c r="O111" s="107">
        <v>2</v>
      </c>
      <c r="AA111" s="89">
        <v>3</v>
      </c>
      <c r="AB111" s="89">
        <v>1</v>
      </c>
      <c r="AC111" s="89">
        <v>28614600</v>
      </c>
      <c r="AZ111" s="89">
        <v>1</v>
      </c>
      <c r="BA111" s="89">
        <f aca="true" t="shared" si="13" ref="BA111:BA117">IF(AZ111=1,G111,0)</f>
        <v>0</v>
      </c>
      <c r="BB111" s="89">
        <f aca="true" t="shared" si="14" ref="BB111:BB117">IF(AZ111=2,G111,0)</f>
        <v>0</v>
      </c>
      <c r="BC111" s="89">
        <f aca="true" t="shared" si="15" ref="BC111:BC117">IF(AZ111=3,G111,0)</f>
        <v>0</v>
      </c>
      <c r="BD111" s="89">
        <f aca="true" t="shared" si="16" ref="BD111:BD117">IF(AZ111=4,G111,0)</f>
        <v>0</v>
      </c>
      <c r="BE111" s="89">
        <f aca="true" t="shared" si="17" ref="BE111:BE117">IF(AZ111=5,G111,0)</f>
        <v>0</v>
      </c>
      <c r="CA111" s="114">
        <v>3</v>
      </c>
      <c r="CB111" s="114">
        <v>1</v>
      </c>
      <c r="CZ111" s="89">
        <v>0</v>
      </c>
    </row>
    <row r="112" spans="1:104" ht="12.75">
      <c r="A112" s="108">
        <v>55</v>
      </c>
      <c r="B112" s="109" t="s">
        <v>237</v>
      </c>
      <c r="C112" s="110" t="s">
        <v>238</v>
      </c>
      <c r="D112" s="111" t="s">
        <v>181</v>
      </c>
      <c r="E112" s="112">
        <v>4</v>
      </c>
      <c r="F112" s="112"/>
      <c r="G112" s="113">
        <f t="shared" si="12"/>
        <v>0</v>
      </c>
      <c r="O112" s="107">
        <v>2</v>
      </c>
      <c r="AA112" s="89">
        <v>3</v>
      </c>
      <c r="AB112" s="89">
        <v>1</v>
      </c>
      <c r="AC112" s="89">
        <v>28614603</v>
      </c>
      <c r="AZ112" s="89">
        <v>1</v>
      </c>
      <c r="BA112" s="89">
        <f t="shared" si="13"/>
        <v>0</v>
      </c>
      <c r="BB112" s="89">
        <f t="shared" si="14"/>
        <v>0</v>
      </c>
      <c r="BC112" s="89">
        <f t="shared" si="15"/>
        <v>0</v>
      </c>
      <c r="BD112" s="89">
        <f t="shared" si="16"/>
        <v>0</v>
      </c>
      <c r="BE112" s="89">
        <f t="shared" si="17"/>
        <v>0</v>
      </c>
      <c r="CA112" s="114">
        <v>3</v>
      </c>
      <c r="CB112" s="114">
        <v>1</v>
      </c>
      <c r="CZ112" s="89">
        <v>0</v>
      </c>
    </row>
    <row r="113" spans="1:104" ht="12.75">
      <c r="A113" s="108">
        <v>56</v>
      </c>
      <c r="B113" s="109" t="s">
        <v>239</v>
      </c>
      <c r="C113" s="110" t="s">
        <v>240</v>
      </c>
      <c r="D113" s="111" t="s">
        <v>181</v>
      </c>
      <c r="E113" s="112">
        <v>1</v>
      </c>
      <c r="F113" s="112"/>
      <c r="G113" s="113">
        <f t="shared" si="12"/>
        <v>0</v>
      </c>
      <c r="O113" s="107">
        <v>2</v>
      </c>
      <c r="AA113" s="89">
        <v>3</v>
      </c>
      <c r="AB113" s="89">
        <v>1</v>
      </c>
      <c r="AC113" s="89">
        <v>28614604</v>
      </c>
      <c r="AZ113" s="89">
        <v>1</v>
      </c>
      <c r="BA113" s="89">
        <f t="shared" si="13"/>
        <v>0</v>
      </c>
      <c r="BB113" s="89">
        <f t="shared" si="14"/>
        <v>0</v>
      </c>
      <c r="BC113" s="89">
        <f t="shared" si="15"/>
        <v>0</v>
      </c>
      <c r="BD113" s="89">
        <f t="shared" si="16"/>
        <v>0</v>
      </c>
      <c r="BE113" s="89">
        <f t="shared" si="17"/>
        <v>0</v>
      </c>
      <c r="CA113" s="114">
        <v>3</v>
      </c>
      <c r="CB113" s="114">
        <v>1</v>
      </c>
      <c r="CZ113" s="89">
        <v>0</v>
      </c>
    </row>
    <row r="114" spans="1:104" ht="12.75">
      <c r="A114" s="108">
        <v>57</v>
      </c>
      <c r="B114" s="109" t="s">
        <v>241</v>
      </c>
      <c r="C114" s="110" t="s">
        <v>242</v>
      </c>
      <c r="D114" s="111" t="s">
        <v>181</v>
      </c>
      <c r="E114" s="112">
        <v>1</v>
      </c>
      <c r="F114" s="112"/>
      <c r="G114" s="113">
        <f t="shared" si="12"/>
        <v>0</v>
      </c>
      <c r="O114" s="107">
        <v>2</v>
      </c>
      <c r="AA114" s="89">
        <v>3</v>
      </c>
      <c r="AB114" s="89">
        <v>1</v>
      </c>
      <c r="AC114" s="89">
        <v>28614606</v>
      </c>
      <c r="AZ114" s="89">
        <v>1</v>
      </c>
      <c r="BA114" s="89">
        <f t="shared" si="13"/>
        <v>0</v>
      </c>
      <c r="BB114" s="89">
        <f t="shared" si="14"/>
        <v>0</v>
      </c>
      <c r="BC114" s="89">
        <f t="shared" si="15"/>
        <v>0</v>
      </c>
      <c r="BD114" s="89">
        <f t="shared" si="16"/>
        <v>0</v>
      </c>
      <c r="BE114" s="89">
        <f t="shared" si="17"/>
        <v>0</v>
      </c>
      <c r="CA114" s="114">
        <v>3</v>
      </c>
      <c r="CB114" s="114">
        <v>1</v>
      </c>
      <c r="CZ114" s="89">
        <v>0.019</v>
      </c>
    </row>
    <row r="115" spans="1:104" ht="12.75">
      <c r="A115" s="108">
        <v>58</v>
      </c>
      <c r="B115" s="109" t="s">
        <v>243</v>
      </c>
      <c r="C115" s="110" t="s">
        <v>244</v>
      </c>
      <c r="D115" s="111" t="s">
        <v>181</v>
      </c>
      <c r="E115" s="112">
        <v>2</v>
      </c>
      <c r="F115" s="112"/>
      <c r="G115" s="113">
        <f t="shared" si="12"/>
        <v>0</v>
      </c>
      <c r="O115" s="107">
        <v>2</v>
      </c>
      <c r="AA115" s="89">
        <v>3</v>
      </c>
      <c r="AB115" s="89">
        <v>1</v>
      </c>
      <c r="AC115" s="89">
        <v>42210001</v>
      </c>
      <c r="AZ115" s="89">
        <v>1</v>
      </c>
      <c r="BA115" s="89">
        <f t="shared" si="13"/>
        <v>0</v>
      </c>
      <c r="BB115" s="89">
        <f t="shared" si="14"/>
        <v>0</v>
      </c>
      <c r="BC115" s="89">
        <f t="shared" si="15"/>
        <v>0</v>
      </c>
      <c r="BD115" s="89">
        <f t="shared" si="16"/>
        <v>0</v>
      </c>
      <c r="BE115" s="89">
        <f t="shared" si="17"/>
        <v>0</v>
      </c>
      <c r="CA115" s="114">
        <v>3</v>
      </c>
      <c r="CB115" s="114">
        <v>1</v>
      </c>
      <c r="CZ115" s="89">
        <v>0.019</v>
      </c>
    </row>
    <row r="116" spans="1:104" ht="12.75">
      <c r="A116" s="108">
        <v>59</v>
      </c>
      <c r="B116" s="109" t="s">
        <v>245</v>
      </c>
      <c r="C116" s="110" t="s">
        <v>246</v>
      </c>
      <c r="D116" s="111" t="s">
        <v>181</v>
      </c>
      <c r="E116" s="112">
        <v>1</v>
      </c>
      <c r="F116" s="112"/>
      <c r="G116" s="113">
        <f t="shared" si="12"/>
        <v>0</v>
      </c>
      <c r="O116" s="107">
        <v>2</v>
      </c>
      <c r="AA116" s="89">
        <v>3</v>
      </c>
      <c r="AB116" s="89">
        <v>1</v>
      </c>
      <c r="AC116" s="89">
        <v>42210002</v>
      </c>
      <c r="AZ116" s="89">
        <v>1</v>
      </c>
      <c r="BA116" s="89">
        <f t="shared" si="13"/>
        <v>0</v>
      </c>
      <c r="BB116" s="89">
        <f t="shared" si="14"/>
        <v>0</v>
      </c>
      <c r="BC116" s="89">
        <f t="shared" si="15"/>
        <v>0</v>
      </c>
      <c r="BD116" s="89">
        <f t="shared" si="16"/>
        <v>0</v>
      </c>
      <c r="BE116" s="89">
        <f t="shared" si="17"/>
        <v>0</v>
      </c>
      <c r="CA116" s="114">
        <v>3</v>
      </c>
      <c r="CB116" s="114">
        <v>1</v>
      </c>
      <c r="CZ116" s="89">
        <v>0.017</v>
      </c>
    </row>
    <row r="117" spans="1:104" ht="12.75">
      <c r="A117" s="108">
        <v>60</v>
      </c>
      <c r="B117" s="109" t="s">
        <v>247</v>
      </c>
      <c r="C117" s="110" t="s">
        <v>248</v>
      </c>
      <c r="D117" s="111" t="s">
        <v>181</v>
      </c>
      <c r="E117" s="112">
        <v>1</v>
      </c>
      <c r="F117" s="112"/>
      <c r="G117" s="113">
        <f t="shared" si="12"/>
        <v>0</v>
      </c>
      <c r="O117" s="107">
        <v>2</v>
      </c>
      <c r="AA117" s="89">
        <v>3</v>
      </c>
      <c r="AB117" s="89">
        <v>1</v>
      </c>
      <c r="AC117" s="89">
        <v>42210003</v>
      </c>
      <c r="AZ117" s="89">
        <v>1</v>
      </c>
      <c r="BA117" s="89">
        <f t="shared" si="13"/>
        <v>0</v>
      </c>
      <c r="BB117" s="89">
        <f t="shared" si="14"/>
        <v>0</v>
      </c>
      <c r="BC117" s="89">
        <f t="shared" si="15"/>
        <v>0</v>
      </c>
      <c r="BD117" s="89">
        <f t="shared" si="16"/>
        <v>0</v>
      </c>
      <c r="BE117" s="89">
        <f t="shared" si="17"/>
        <v>0</v>
      </c>
      <c r="CA117" s="114">
        <v>3</v>
      </c>
      <c r="CB117" s="114">
        <v>1</v>
      </c>
      <c r="CZ117" s="89">
        <v>0.017</v>
      </c>
    </row>
    <row r="118" spans="1:57" ht="12.75">
      <c r="A118" s="121"/>
      <c r="B118" s="122" t="s">
        <v>74</v>
      </c>
      <c r="C118" s="123" t="str">
        <f>CONCATENATE(B94," ",C94)</f>
        <v>8 Trubní vedení</v>
      </c>
      <c r="D118" s="124"/>
      <c r="E118" s="125"/>
      <c r="F118" s="126"/>
      <c r="G118" s="127">
        <f>SUM(G94:G117)</f>
        <v>0</v>
      </c>
      <c r="O118" s="107">
        <v>4</v>
      </c>
      <c r="BA118" s="128">
        <f>SUM(BA94:BA117)</f>
        <v>0</v>
      </c>
      <c r="BB118" s="128">
        <f>SUM(BB94:BB117)</f>
        <v>0</v>
      </c>
      <c r="BC118" s="128">
        <f>SUM(BC94:BC117)</f>
        <v>0</v>
      </c>
      <c r="BD118" s="128">
        <f>SUM(BD94:BD117)</f>
        <v>0</v>
      </c>
      <c r="BE118" s="128">
        <f>SUM(BE94:BE117)</f>
        <v>0</v>
      </c>
    </row>
    <row r="119" spans="1:15" ht="18" customHeight="1">
      <c r="A119" s="100" t="s">
        <v>71</v>
      </c>
      <c r="B119" s="101" t="s">
        <v>249</v>
      </c>
      <c r="C119" s="102" t="s">
        <v>250</v>
      </c>
      <c r="D119" s="103"/>
      <c r="E119" s="104"/>
      <c r="F119" s="104"/>
      <c r="G119" s="105"/>
      <c r="H119" s="106"/>
      <c r="I119" s="106"/>
      <c r="O119" s="107">
        <v>1</v>
      </c>
    </row>
    <row r="120" spans="1:104" ht="12.75">
      <c r="A120" s="108">
        <v>61</v>
      </c>
      <c r="B120" s="109" t="s">
        <v>251</v>
      </c>
      <c r="C120" s="110" t="s">
        <v>252</v>
      </c>
      <c r="D120" s="111" t="s">
        <v>79</v>
      </c>
      <c r="E120" s="112">
        <v>84</v>
      </c>
      <c r="F120" s="112"/>
      <c r="G120" s="113">
        <f>E120*F120</f>
        <v>0</v>
      </c>
      <c r="O120" s="107">
        <v>2</v>
      </c>
      <c r="AA120" s="89">
        <v>1</v>
      </c>
      <c r="AB120" s="89">
        <v>1</v>
      </c>
      <c r="AC120" s="89">
        <v>1</v>
      </c>
      <c r="AZ120" s="89">
        <v>1</v>
      </c>
      <c r="BA120" s="89">
        <f>IF(AZ120=1,G120,0)</f>
        <v>0</v>
      </c>
      <c r="BB120" s="89">
        <f>IF(AZ120=2,G120,0)</f>
        <v>0</v>
      </c>
      <c r="BC120" s="89">
        <f>IF(AZ120=3,G120,0)</f>
        <v>0</v>
      </c>
      <c r="BD120" s="89">
        <f>IF(AZ120=4,G120,0)</f>
        <v>0</v>
      </c>
      <c r="BE120" s="89">
        <f>IF(AZ120=5,G120,0)</f>
        <v>0</v>
      </c>
      <c r="CA120" s="114">
        <v>1</v>
      </c>
      <c r="CB120" s="114">
        <v>1</v>
      </c>
      <c r="CZ120" s="89">
        <v>0.11221</v>
      </c>
    </row>
    <row r="121" spans="1:104" ht="12.75">
      <c r="A121" s="108">
        <v>62</v>
      </c>
      <c r="B121" s="109" t="s">
        <v>253</v>
      </c>
      <c r="C121" s="110" t="s">
        <v>254</v>
      </c>
      <c r="D121" s="111" t="s">
        <v>79</v>
      </c>
      <c r="E121" s="112">
        <v>85</v>
      </c>
      <c r="F121" s="112"/>
      <c r="G121" s="113">
        <f>E121*F121</f>
        <v>0</v>
      </c>
      <c r="O121" s="107">
        <v>2</v>
      </c>
      <c r="AA121" s="89">
        <v>1</v>
      </c>
      <c r="AB121" s="89">
        <v>1</v>
      </c>
      <c r="AC121" s="89">
        <v>1</v>
      </c>
      <c r="AZ121" s="89">
        <v>1</v>
      </c>
      <c r="BA121" s="89">
        <f>IF(AZ121=1,G121,0)</f>
        <v>0</v>
      </c>
      <c r="BB121" s="89">
        <f>IF(AZ121=2,G121,0)</f>
        <v>0</v>
      </c>
      <c r="BC121" s="89">
        <f>IF(AZ121=3,G121,0)</f>
        <v>0</v>
      </c>
      <c r="BD121" s="89">
        <f>IF(AZ121=4,G121,0)</f>
        <v>0</v>
      </c>
      <c r="BE121" s="89">
        <f>IF(AZ121=5,G121,0)</f>
        <v>0</v>
      </c>
      <c r="CA121" s="114">
        <v>1</v>
      </c>
      <c r="CB121" s="114">
        <v>1</v>
      </c>
      <c r="CZ121" s="89">
        <v>0.14874</v>
      </c>
    </row>
    <row r="122" spans="1:104" ht="12.75">
      <c r="A122" s="108">
        <v>63</v>
      </c>
      <c r="B122" s="109" t="s">
        <v>255</v>
      </c>
      <c r="C122" s="110" t="s">
        <v>256</v>
      </c>
      <c r="D122" s="111" t="s">
        <v>181</v>
      </c>
      <c r="E122" s="112">
        <v>169.68</v>
      </c>
      <c r="F122" s="112"/>
      <c r="G122" s="113">
        <f>E122*F122</f>
        <v>0</v>
      </c>
      <c r="O122" s="107">
        <v>2</v>
      </c>
      <c r="AA122" s="89">
        <v>3</v>
      </c>
      <c r="AB122" s="89">
        <v>1</v>
      </c>
      <c r="AC122" s="89">
        <v>592173363</v>
      </c>
      <c r="AZ122" s="89">
        <v>1</v>
      </c>
      <c r="BA122" s="89">
        <f>IF(AZ122=1,G122,0)</f>
        <v>0</v>
      </c>
      <c r="BB122" s="89">
        <f>IF(AZ122=2,G122,0)</f>
        <v>0</v>
      </c>
      <c r="BC122" s="89">
        <f>IF(AZ122=3,G122,0)</f>
        <v>0</v>
      </c>
      <c r="BD122" s="89">
        <f>IF(AZ122=4,G122,0)</f>
        <v>0</v>
      </c>
      <c r="BE122" s="89">
        <f>IF(AZ122=5,G122,0)</f>
        <v>0</v>
      </c>
      <c r="CA122" s="114">
        <v>3</v>
      </c>
      <c r="CB122" s="114">
        <v>1</v>
      </c>
      <c r="CZ122" s="89">
        <v>0.011</v>
      </c>
    </row>
    <row r="123" spans="1:15" ht="12.75">
      <c r="A123" s="115"/>
      <c r="B123" s="117"/>
      <c r="C123" s="238" t="s">
        <v>257</v>
      </c>
      <c r="D123" s="239"/>
      <c r="E123" s="118">
        <v>169.68</v>
      </c>
      <c r="F123" s="119"/>
      <c r="G123" s="120"/>
      <c r="M123" s="116" t="s">
        <v>257</v>
      </c>
      <c r="O123" s="107"/>
    </row>
    <row r="124" spans="1:104" ht="12.75">
      <c r="A124" s="108">
        <v>64</v>
      </c>
      <c r="B124" s="109" t="s">
        <v>258</v>
      </c>
      <c r="C124" s="110" t="s">
        <v>259</v>
      </c>
      <c r="D124" s="111" t="s">
        <v>181</v>
      </c>
      <c r="E124" s="112">
        <v>85.85</v>
      </c>
      <c r="F124" s="112"/>
      <c r="G124" s="113">
        <f>E124*F124</f>
        <v>0</v>
      </c>
      <c r="O124" s="107">
        <v>2</v>
      </c>
      <c r="AA124" s="89">
        <v>3</v>
      </c>
      <c r="AB124" s="89">
        <v>1</v>
      </c>
      <c r="AC124" s="89">
        <v>59217472</v>
      </c>
      <c r="AZ124" s="89">
        <v>1</v>
      </c>
      <c r="BA124" s="89">
        <f>IF(AZ124=1,G124,0)</f>
        <v>0</v>
      </c>
      <c r="BB124" s="89">
        <f>IF(AZ124=2,G124,0)</f>
        <v>0</v>
      </c>
      <c r="BC124" s="89">
        <f>IF(AZ124=3,G124,0)</f>
        <v>0</v>
      </c>
      <c r="BD124" s="89">
        <f>IF(AZ124=4,G124,0)</f>
        <v>0</v>
      </c>
      <c r="BE124" s="89">
        <f>IF(AZ124=5,G124,0)</f>
        <v>0</v>
      </c>
      <c r="CA124" s="114">
        <v>3</v>
      </c>
      <c r="CB124" s="114">
        <v>1</v>
      </c>
      <c r="CZ124" s="89">
        <v>0.08</v>
      </c>
    </row>
    <row r="125" spans="1:15" ht="12.75">
      <c r="A125" s="115"/>
      <c r="B125" s="117"/>
      <c r="C125" s="238" t="s">
        <v>260</v>
      </c>
      <c r="D125" s="239"/>
      <c r="E125" s="118">
        <v>85.85</v>
      </c>
      <c r="F125" s="119"/>
      <c r="G125" s="120"/>
      <c r="M125" s="116" t="s">
        <v>260</v>
      </c>
      <c r="O125" s="107"/>
    </row>
    <row r="126" spans="1:57" ht="12.75">
      <c r="A126" s="121"/>
      <c r="B126" s="122" t="s">
        <v>74</v>
      </c>
      <c r="C126" s="123" t="str">
        <f>CONCATENATE(B119," ",C119)</f>
        <v>91 Doplňující práce na komunikaci</v>
      </c>
      <c r="D126" s="124"/>
      <c r="E126" s="125"/>
      <c r="F126" s="126"/>
      <c r="G126" s="127">
        <f>SUM(G119:G125)</f>
        <v>0</v>
      </c>
      <c r="O126" s="107">
        <v>4</v>
      </c>
      <c r="BA126" s="128">
        <f>SUM(BA119:BA125)</f>
        <v>0</v>
      </c>
      <c r="BB126" s="128">
        <f>SUM(BB119:BB125)</f>
        <v>0</v>
      </c>
      <c r="BC126" s="128">
        <f>SUM(BC119:BC125)</f>
        <v>0</v>
      </c>
      <c r="BD126" s="128">
        <f>SUM(BD119:BD125)</f>
        <v>0</v>
      </c>
      <c r="BE126" s="128">
        <f>SUM(BE119:BE125)</f>
        <v>0</v>
      </c>
    </row>
    <row r="127" spans="1:15" ht="18" customHeight="1">
      <c r="A127" s="100" t="s">
        <v>71</v>
      </c>
      <c r="B127" s="101" t="s">
        <v>261</v>
      </c>
      <c r="C127" s="102" t="s">
        <v>262</v>
      </c>
      <c r="D127" s="103"/>
      <c r="E127" s="104"/>
      <c r="F127" s="104"/>
      <c r="G127" s="105"/>
      <c r="H127" s="106"/>
      <c r="I127" s="106"/>
      <c r="O127" s="107">
        <v>1</v>
      </c>
    </row>
    <row r="128" spans="1:104" ht="12.75">
      <c r="A128" s="108">
        <v>65</v>
      </c>
      <c r="B128" s="109" t="s">
        <v>263</v>
      </c>
      <c r="C128" s="110" t="s">
        <v>264</v>
      </c>
      <c r="D128" s="111" t="s">
        <v>102</v>
      </c>
      <c r="E128" s="112">
        <v>165</v>
      </c>
      <c r="F128" s="112"/>
      <c r="G128" s="113">
        <f>E128*F128</f>
        <v>0</v>
      </c>
      <c r="O128" s="107">
        <v>2</v>
      </c>
      <c r="AA128" s="89">
        <v>1</v>
      </c>
      <c r="AB128" s="89">
        <v>1</v>
      </c>
      <c r="AC128" s="89">
        <v>1</v>
      </c>
      <c r="AZ128" s="89">
        <v>1</v>
      </c>
      <c r="BA128" s="89">
        <f>IF(AZ128=1,G128,0)</f>
        <v>0</v>
      </c>
      <c r="BB128" s="89">
        <f>IF(AZ128=2,G128,0)</f>
        <v>0</v>
      </c>
      <c r="BC128" s="89">
        <f>IF(AZ128=3,G128,0)</f>
        <v>0</v>
      </c>
      <c r="BD128" s="89">
        <f>IF(AZ128=4,G128,0)</f>
        <v>0</v>
      </c>
      <c r="BE128" s="89">
        <f>IF(AZ128=5,G128,0)</f>
        <v>0</v>
      </c>
      <c r="CA128" s="114">
        <v>1</v>
      </c>
      <c r="CB128" s="114">
        <v>1</v>
      </c>
      <c r="CZ128" s="89">
        <v>0</v>
      </c>
    </row>
    <row r="129" spans="1:15" ht="12.75">
      <c r="A129" s="115"/>
      <c r="B129" s="117"/>
      <c r="C129" s="238" t="s">
        <v>265</v>
      </c>
      <c r="D129" s="239"/>
      <c r="E129" s="118">
        <v>165</v>
      </c>
      <c r="F129" s="119"/>
      <c r="G129" s="120"/>
      <c r="M129" s="116" t="s">
        <v>265</v>
      </c>
      <c r="O129" s="107"/>
    </row>
    <row r="130" spans="1:104" ht="12.75">
      <c r="A130" s="108">
        <v>66</v>
      </c>
      <c r="B130" s="109" t="s">
        <v>266</v>
      </c>
      <c r="C130" s="110" t="s">
        <v>267</v>
      </c>
      <c r="D130" s="111" t="s">
        <v>102</v>
      </c>
      <c r="E130" s="112">
        <v>165</v>
      </c>
      <c r="F130" s="112"/>
      <c r="G130" s="113">
        <f>E130*F130</f>
        <v>0</v>
      </c>
      <c r="O130" s="107">
        <v>2</v>
      </c>
      <c r="AA130" s="89">
        <v>1</v>
      </c>
      <c r="AB130" s="89">
        <v>1</v>
      </c>
      <c r="AC130" s="89">
        <v>1</v>
      </c>
      <c r="AZ130" s="89">
        <v>1</v>
      </c>
      <c r="BA130" s="89">
        <f>IF(AZ130=1,G130,0)</f>
        <v>0</v>
      </c>
      <c r="BB130" s="89">
        <f>IF(AZ130=2,G130,0)</f>
        <v>0</v>
      </c>
      <c r="BC130" s="89">
        <f>IF(AZ130=3,G130,0)</f>
        <v>0</v>
      </c>
      <c r="BD130" s="89">
        <f>IF(AZ130=4,G130,0)</f>
        <v>0</v>
      </c>
      <c r="BE130" s="89">
        <f>IF(AZ130=5,G130,0)</f>
        <v>0</v>
      </c>
      <c r="CA130" s="114">
        <v>1</v>
      </c>
      <c r="CB130" s="114">
        <v>1</v>
      </c>
      <c r="CZ130" s="89">
        <v>0</v>
      </c>
    </row>
    <row r="131" spans="1:15" ht="12.75">
      <c r="A131" s="115"/>
      <c r="B131" s="117"/>
      <c r="C131" s="238" t="s">
        <v>202</v>
      </c>
      <c r="D131" s="239"/>
      <c r="E131" s="118">
        <v>165</v>
      </c>
      <c r="F131" s="119"/>
      <c r="G131" s="120"/>
      <c r="M131" s="116" t="s">
        <v>202</v>
      </c>
      <c r="O131" s="107"/>
    </row>
    <row r="132" spans="1:104" ht="12.75">
      <c r="A132" s="108">
        <v>67</v>
      </c>
      <c r="B132" s="109" t="s">
        <v>268</v>
      </c>
      <c r="C132" s="110" t="s">
        <v>269</v>
      </c>
      <c r="D132" s="111" t="s">
        <v>102</v>
      </c>
      <c r="E132" s="112">
        <v>17</v>
      </c>
      <c r="F132" s="112"/>
      <c r="G132" s="113">
        <f>E132*F132</f>
        <v>0</v>
      </c>
      <c r="O132" s="107">
        <v>2</v>
      </c>
      <c r="AA132" s="89">
        <v>1</v>
      </c>
      <c r="AB132" s="89">
        <v>1</v>
      </c>
      <c r="AC132" s="89">
        <v>1</v>
      </c>
      <c r="AZ132" s="89">
        <v>1</v>
      </c>
      <c r="BA132" s="89">
        <f>IF(AZ132=1,G132,0)</f>
        <v>0</v>
      </c>
      <c r="BB132" s="89">
        <f>IF(AZ132=2,G132,0)</f>
        <v>0</v>
      </c>
      <c r="BC132" s="89">
        <f>IF(AZ132=3,G132,0)</f>
        <v>0</v>
      </c>
      <c r="BD132" s="89">
        <f>IF(AZ132=4,G132,0)</f>
        <v>0</v>
      </c>
      <c r="BE132" s="89">
        <f>IF(AZ132=5,G132,0)</f>
        <v>0</v>
      </c>
      <c r="CA132" s="114">
        <v>1</v>
      </c>
      <c r="CB132" s="114">
        <v>1</v>
      </c>
      <c r="CZ132" s="89">
        <v>0</v>
      </c>
    </row>
    <row r="133" spans="1:15" ht="12.75">
      <c r="A133" s="115"/>
      <c r="B133" s="117"/>
      <c r="C133" s="238" t="s">
        <v>270</v>
      </c>
      <c r="D133" s="239"/>
      <c r="E133" s="118">
        <v>17</v>
      </c>
      <c r="F133" s="119"/>
      <c r="G133" s="120"/>
      <c r="M133" s="116" t="s">
        <v>270</v>
      </c>
      <c r="O133" s="107"/>
    </row>
    <row r="134" spans="1:104" ht="12.75">
      <c r="A134" s="108">
        <v>68</v>
      </c>
      <c r="B134" s="109" t="s">
        <v>271</v>
      </c>
      <c r="C134" s="110" t="s">
        <v>272</v>
      </c>
      <c r="D134" s="111" t="s">
        <v>79</v>
      </c>
      <c r="E134" s="112">
        <v>85</v>
      </c>
      <c r="F134" s="112"/>
      <c r="G134" s="113">
        <f>E134*F134</f>
        <v>0</v>
      </c>
      <c r="O134" s="107">
        <v>2</v>
      </c>
      <c r="AA134" s="89">
        <v>1</v>
      </c>
      <c r="AB134" s="89">
        <v>1</v>
      </c>
      <c r="AC134" s="89">
        <v>1</v>
      </c>
      <c r="AZ134" s="89">
        <v>1</v>
      </c>
      <c r="BA134" s="89">
        <f>IF(AZ134=1,G134,0)</f>
        <v>0</v>
      </c>
      <c r="BB134" s="89">
        <f>IF(AZ134=2,G134,0)</f>
        <v>0</v>
      </c>
      <c r="BC134" s="89">
        <f>IF(AZ134=3,G134,0)</f>
        <v>0</v>
      </c>
      <c r="BD134" s="89">
        <f>IF(AZ134=4,G134,0)</f>
        <v>0</v>
      </c>
      <c r="BE134" s="89">
        <f>IF(AZ134=5,G134,0)</f>
        <v>0</v>
      </c>
      <c r="CA134" s="114">
        <v>1</v>
      </c>
      <c r="CB134" s="114">
        <v>1</v>
      </c>
      <c r="CZ134" s="89">
        <v>0</v>
      </c>
    </row>
    <row r="135" spans="1:15" ht="12.75">
      <c r="A135" s="115"/>
      <c r="B135" s="117"/>
      <c r="C135" s="238" t="s">
        <v>273</v>
      </c>
      <c r="D135" s="239"/>
      <c r="E135" s="118">
        <v>85</v>
      </c>
      <c r="F135" s="119"/>
      <c r="G135" s="120"/>
      <c r="M135" s="116" t="s">
        <v>273</v>
      </c>
      <c r="O135" s="107"/>
    </row>
    <row r="136" spans="1:104" ht="12.75">
      <c r="A136" s="108">
        <v>69</v>
      </c>
      <c r="B136" s="109" t="s">
        <v>274</v>
      </c>
      <c r="C136" s="110" t="s">
        <v>275</v>
      </c>
      <c r="D136" s="111" t="s">
        <v>79</v>
      </c>
      <c r="E136" s="112">
        <v>84</v>
      </c>
      <c r="F136" s="112"/>
      <c r="G136" s="113">
        <f>E136*F136</f>
        <v>0</v>
      </c>
      <c r="O136" s="107">
        <v>2</v>
      </c>
      <c r="AA136" s="89">
        <v>1</v>
      </c>
      <c r="AB136" s="89">
        <v>1</v>
      </c>
      <c r="AC136" s="89">
        <v>1</v>
      </c>
      <c r="AZ136" s="89">
        <v>1</v>
      </c>
      <c r="BA136" s="89">
        <f>IF(AZ136=1,G136,0)</f>
        <v>0</v>
      </c>
      <c r="BB136" s="89">
        <f>IF(AZ136=2,G136,0)</f>
        <v>0</v>
      </c>
      <c r="BC136" s="89">
        <f>IF(AZ136=3,G136,0)</f>
        <v>0</v>
      </c>
      <c r="BD136" s="89">
        <f>IF(AZ136=4,G136,0)</f>
        <v>0</v>
      </c>
      <c r="BE136" s="89">
        <f>IF(AZ136=5,G136,0)</f>
        <v>0</v>
      </c>
      <c r="CA136" s="114">
        <v>1</v>
      </c>
      <c r="CB136" s="114">
        <v>1</v>
      </c>
      <c r="CZ136" s="89">
        <v>0</v>
      </c>
    </row>
    <row r="137" spans="1:104" ht="12.75">
      <c r="A137" s="108">
        <v>70</v>
      </c>
      <c r="B137" s="109" t="s">
        <v>276</v>
      </c>
      <c r="C137" s="110" t="s">
        <v>277</v>
      </c>
      <c r="D137" s="111" t="s">
        <v>79</v>
      </c>
      <c r="E137" s="112">
        <v>89.15</v>
      </c>
      <c r="F137" s="112"/>
      <c r="G137" s="113">
        <f>E137*F137</f>
        <v>0</v>
      </c>
      <c r="O137" s="107">
        <v>2</v>
      </c>
      <c r="AA137" s="89">
        <v>1</v>
      </c>
      <c r="AB137" s="89">
        <v>1</v>
      </c>
      <c r="AC137" s="89">
        <v>1</v>
      </c>
      <c r="AZ137" s="89">
        <v>1</v>
      </c>
      <c r="BA137" s="89">
        <f>IF(AZ137=1,G137,0)</f>
        <v>0</v>
      </c>
      <c r="BB137" s="89">
        <f>IF(AZ137=2,G137,0)</f>
        <v>0</v>
      </c>
      <c r="BC137" s="89">
        <f>IF(AZ137=3,G137,0)</f>
        <v>0</v>
      </c>
      <c r="BD137" s="89">
        <f>IF(AZ137=4,G137,0)</f>
        <v>0</v>
      </c>
      <c r="BE137" s="89">
        <f>IF(AZ137=5,G137,0)</f>
        <v>0</v>
      </c>
      <c r="CA137" s="114">
        <v>1</v>
      </c>
      <c r="CB137" s="114">
        <v>1</v>
      </c>
      <c r="CZ137" s="89">
        <v>0</v>
      </c>
    </row>
    <row r="138" spans="1:15" ht="12.75">
      <c r="A138" s="115"/>
      <c r="B138" s="117"/>
      <c r="C138" s="238" t="s">
        <v>278</v>
      </c>
      <c r="D138" s="239"/>
      <c r="E138" s="118">
        <v>3.75</v>
      </c>
      <c r="F138" s="119"/>
      <c r="G138" s="120"/>
      <c r="M138" s="116" t="s">
        <v>278</v>
      </c>
      <c r="O138" s="107"/>
    </row>
    <row r="139" spans="1:15" ht="12.75">
      <c r="A139" s="115"/>
      <c r="B139" s="117"/>
      <c r="C139" s="238" t="s">
        <v>279</v>
      </c>
      <c r="D139" s="239"/>
      <c r="E139" s="118">
        <v>85.4</v>
      </c>
      <c r="F139" s="119"/>
      <c r="G139" s="120"/>
      <c r="M139" s="116" t="s">
        <v>279</v>
      </c>
      <c r="O139" s="107"/>
    </row>
    <row r="140" spans="1:104" ht="12.75">
      <c r="A140" s="108">
        <v>71</v>
      </c>
      <c r="B140" s="109" t="s">
        <v>280</v>
      </c>
      <c r="C140" s="110" t="s">
        <v>281</v>
      </c>
      <c r="D140" s="111" t="s">
        <v>181</v>
      </c>
      <c r="E140" s="112">
        <v>2</v>
      </c>
      <c r="F140" s="112"/>
      <c r="G140" s="113">
        <f>E140*F140</f>
        <v>0</v>
      </c>
      <c r="O140" s="107">
        <v>2</v>
      </c>
      <c r="AA140" s="89">
        <v>1</v>
      </c>
      <c r="AB140" s="89">
        <v>1</v>
      </c>
      <c r="AC140" s="89">
        <v>1</v>
      </c>
      <c r="AZ140" s="89">
        <v>1</v>
      </c>
      <c r="BA140" s="89">
        <f>IF(AZ140=1,G140,0)</f>
        <v>0</v>
      </c>
      <c r="BB140" s="89">
        <f>IF(AZ140=2,G140,0)</f>
        <v>0</v>
      </c>
      <c r="BC140" s="89">
        <f>IF(AZ140=3,G140,0)</f>
        <v>0</v>
      </c>
      <c r="BD140" s="89">
        <f>IF(AZ140=4,G140,0)</f>
        <v>0</v>
      </c>
      <c r="BE140" s="89">
        <f>IF(AZ140=5,G140,0)</f>
        <v>0</v>
      </c>
      <c r="CA140" s="114">
        <v>1</v>
      </c>
      <c r="CB140" s="114">
        <v>1</v>
      </c>
      <c r="CZ140" s="89">
        <v>0</v>
      </c>
    </row>
    <row r="141" spans="1:57" ht="12.75">
      <c r="A141" s="121"/>
      <c r="B141" s="122" t="s">
        <v>74</v>
      </c>
      <c r="C141" s="123" t="str">
        <f>CONCATENATE(B127," ",C127)</f>
        <v>96 Bourání konstrukcí</v>
      </c>
      <c r="D141" s="124"/>
      <c r="E141" s="125"/>
      <c r="F141" s="126"/>
      <c r="G141" s="127">
        <f>SUM(G127:G140)</f>
        <v>0</v>
      </c>
      <c r="O141" s="107">
        <v>4</v>
      </c>
      <c r="BA141" s="128">
        <f>SUM(BA127:BA140)</f>
        <v>0</v>
      </c>
      <c r="BB141" s="128">
        <f>SUM(BB127:BB140)</f>
        <v>0</v>
      </c>
      <c r="BC141" s="128">
        <f>SUM(BC127:BC140)</f>
        <v>0</v>
      </c>
      <c r="BD141" s="128">
        <f>SUM(BD127:BD140)</f>
        <v>0</v>
      </c>
      <c r="BE141" s="128">
        <f>SUM(BE127:BE140)</f>
        <v>0</v>
      </c>
    </row>
    <row r="142" spans="1:15" ht="18" customHeight="1">
      <c r="A142" s="100" t="s">
        <v>71</v>
      </c>
      <c r="B142" s="101" t="s">
        <v>282</v>
      </c>
      <c r="C142" s="102" t="s">
        <v>283</v>
      </c>
      <c r="D142" s="103"/>
      <c r="E142" s="104"/>
      <c r="F142" s="104"/>
      <c r="G142" s="105"/>
      <c r="H142" s="106"/>
      <c r="I142" s="106"/>
      <c r="O142" s="107">
        <v>1</v>
      </c>
    </row>
    <row r="143" spans="1:104" ht="12.75">
      <c r="A143" s="108">
        <v>72</v>
      </c>
      <c r="B143" s="109" t="s">
        <v>284</v>
      </c>
      <c r="C143" s="110" t="s">
        <v>285</v>
      </c>
      <c r="D143" s="111" t="s">
        <v>126</v>
      </c>
      <c r="E143" s="112">
        <v>151.91369685</v>
      </c>
      <c r="F143" s="112"/>
      <c r="G143" s="113">
        <f>E143*F143</f>
        <v>0</v>
      </c>
      <c r="O143" s="107">
        <v>2</v>
      </c>
      <c r="AA143" s="89">
        <v>7</v>
      </c>
      <c r="AB143" s="89">
        <v>1</v>
      </c>
      <c r="AC143" s="89">
        <v>2</v>
      </c>
      <c r="AZ143" s="89">
        <v>1</v>
      </c>
      <c r="BA143" s="89">
        <f>IF(AZ143=1,G143,0)</f>
        <v>0</v>
      </c>
      <c r="BB143" s="89">
        <f>IF(AZ143=2,G143,0)</f>
        <v>0</v>
      </c>
      <c r="BC143" s="89">
        <f>IF(AZ143=3,G143,0)</f>
        <v>0</v>
      </c>
      <c r="BD143" s="89">
        <f>IF(AZ143=4,G143,0)</f>
        <v>0</v>
      </c>
      <c r="BE143" s="89">
        <f>IF(AZ143=5,G143,0)</f>
        <v>0</v>
      </c>
      <c r="CA143" s="114">
        <v>7</v>
      </c>
      <c r="CB143" s="114">
        <v>1</v>
      </c>
      <c r="CZ143" s="89">
        <v>0</v>
      </c>
    </row>
    <row r="144" spans="1:57" ht="12.75">
      <c r="A144" s="121"/>
      <c r="B144" s="122" t="s">
        <v>74</v>
      </c>
      <c r="C144" s="123" t="str">
        <f>CONCATENATE(B142," ",C142)</f>
        <v>99 Staveništní přesun hmot</v>
      </c>
      <c r="D144" s="124"/>
      <c r="E144" s="125"/>
      <c r="F144" s="126"/>
      <c r="G144" s="127">
        <f>SUM(G142:G143)</f>
        <v>0</v>
      </c>
      <c r="O144" s="107">
        <v>4</v>
      </c>
      <c r="BA144" s="128">
        <f>SUM(BA142:BA143)</f>
        <v>0</v>
      </c>
      <c r="BB144" s="128">
        <f>SUM(BB142:BB143)</f>
        <v>0</v>
      </c>
      <c r="BC144" s="128">
        <f>SUM(BC142:BC143)</f>
        <v>0</v>
      </c>
      <c r="BD144" s="128">
        <f>SUM(BD142:BD143)</f>
        <v>0</v>
      </c>
      <c r="BE144" s="128">
        <f>SUM(BE142:BE143)</f>
        <v>0</v>
      </c>
    </row>
    <row r="145" spans="1:15" ht="18" customHeight="1">
      <c r="A145" s="100" t="s">
        <v>71</v>
      </c>
      <c r="B145" s="101" t="s">
        <v>286</v>
      </c>
      <c r="C145" s="102" t="s">
        <v>287</v>
      </c>
      <c r="D145" s="103"/>
      <c r="E145" s="104"/>
      <c r="F145" s="104"/>
      <c r="G145" s="105"/>
      <c r="H145" s="106"/>
      <c r="I145" s="106"/>
      <c r="O145" s="107">
        <v>1</v>
      </c>
    </row>
    <row r="146" spans="1:104" ht="12.75">
      <c r="A146" s="108">
        <v>73</v>
      </c>
      <c r="B146" s="109" t="s">
        <v>288</v>
      </c>
      <c r="C146" s="110" t="s">
        <v>289</v>
      </c>
      <c r="D146" s="111" t="s">
        <v>126</v>
      </c>
      <c r="E146" s="112">
        <v>73.7108</v>
      </c>
      <c r="F146" s="112"/>
      <c r="G146" s="113">
        <f>E146*F146</f>
        <v>0</v>
      </c>
      <c r="O146" s="107">
        <v>2</v>
      </c>
      <c r="AA146" s="89">
        <v>8</v>
      </c>
      <c r="AB146" s="89">
        <v>0</v>
      </c>
      <c r="AC146" s="89">
        <v>3</v>
      </c>
      <c r="AZ146" s="89">
        <v>1</v>
      </c>
      <c r="BA146" s="89">
        <f>IF(AZ146=1,G146,0)</f>
        <v>0</v>
      </c>
      <c r="BB146" s="89">
        <f>IF(AZ146=2,G146,0)</f>
        <v>0</v>
      </c>
      <c r="BC146" s="89">
        <f>IF(AZ146=3,G146,0)</f>
        <v>0</v>
      </c>
      <c r="BD146" s="89">
        <f>IF(AZ146=4,G146,0)</f>
        <v>0</v>
      </c>
      <c r="BE146" s="89">
        <f>IF(AZ146=5,G146,0)</f>
        <v>0</v>
      </c>
      <c r="CA146" s="114">
        <v>8</v>
      </c>
      <c r="CB146" s="114">
        <v>0</v>
      </c>
      <c r="CZ146" s="89">
        <v>0</v>
      </c>
    </row>
    <row r="147" spans="1:104" ht="12.75">
      <c r="A147" s="108">
        <v>74</v>
      </c>
      <c r="B147" s="109" t="s">
        <v>290</v>
      </c>
      <c r="C147" s="110" t="s">
        <v>291</v>
      </c>
      <c r="D147" s="111" t="s">
        <v>126</v>
      </c>
      <c r="E147" s="112">
        <v>1031.9512</v>
      </c>
      <c r="F147" s="112"/>
      <c r="G147" s="113">
        <f>E147*F147</f>
        <v>0</v>
      </c>
      <c r="O147" s="107">
        <v>2</v>
      </c>
      <c r="AA147" s="89">
        <v>8</v>
      </c>
      <c r="AB147" s="89">
        <v>0</v>
      </c>
      <c r="AC147" s="89">
        <v>3</v>
      </c>
      <c r="AZ147" s="89">
        <v>1</v>
      </c>
      <c r="BA147" s="89">
        <f>IF(AZ147=1,G147,0)</f>
        <v>0</v>
      </c>
      <c r="BB147" s="89">
        <f>IF(AZ147=2,G147,0)</f>
        <v>0</v>
      </c>
      <c r="BC147" s="89">
        <f>IF(AZ147=3,G147,0)</f>
        <v>0</v>
      </c>
      <c r="BD147" s="89">
        <f>IF(AZ147=4,G147,0)</f>
        <v>0</v>
      </c>
      <c r="BE147" s="89">
        <f>IF(AZ147=5,G147,0)</f>
        <v>0</v>
      </c>
      <c r="CA147" s="114">
        <v>8</v>
      </c>
      <c r="CB147" s="114">
        <v>0</v>
      </c>
      <c r="CZ147" s="89">
        <v>0</v>
      </c>
    </row>
    <row r="148" spans="1:104" ht="12.75">
      <c r="A148" s="108">
        <v>75</v>
      </c>
      <c r="B148" s="109" t="s">
        <v>292</v>
      </c>
      <c r="C148" s="110" t="s">
        <v>293</v>
      </c>
      <c r="D148" s="111" t="s">
        <v>126</v>
      </c>
      <c r="E148" s="112">
        <v>73.7108</v>
      </c>
      <c r="F148" s="112"/>
      <c r="G148" s="113">
        <f>E148*F148</f>
        <v>0</v>
      </c>
      <c r="O148" s="107">
        <v>2</v>
      </c>
      <c r="AA148" s="89">
        <v>8</v>
      </c>
      <c r="AB148" s="89">
        <v>0</v>
      </c>
      <c r="AC148" s="89">
        <v>3</v>
      </c>
      <c r="AZ148" s="89">
        <v>1</v>
      </c>
      <c r="BA148" s="89">
        <f>IF(AZ148=1,G148,0)</f>
        <v>0</v>
      </c>
      <c r="BB148" s="89">
        <f>IF(AZ148=2,G148,0)</f>
        <v>0</v>
      </c>
      <c r="BC148" s="89">
        <f>IF(AZ148=3,G148,0)</f>
        <v>0</v>
      </c>
      <c r="BD148" s="89">
        <f>IF(AZ148=4,G148,0)</f>
        <v>0</v>
      </c>
      <c r="BE148" s="89">
        <f>IF(AZ148=5,G148,0)</f>
        <v>0</v>
      </c>
      <c r="CA148" s="114">
        <v>8</v>
      </c>
      <c r="CB148" s="114">
        <v>0</v>
      </c>
      <c r="CZ148" s="89">
        <v>0</v>
      </c>
    </row>
    <row r="149" spans="1:104" ht="12.75">
      <c r="A149" s="108">
        <v>76</v>
      </c>
      <c r="B149" s="109" t="s">
        <v>294</v>
      </c>
      <c r="C149" s="110" t="s">
        <v>295</v>
      </c>
      <c r="D149" s="111" t="s">
        <v>126</v>
      </c>
      <c r="E149" s="112">
        <v>73.7108</v>
      </c>
      <c r="F149" s="112"/>
      <c r="G149" s="113">
        <f>E149*F149</f>
        <v>0</v>
      </c>
      <c r="O149" s="107">
        <v>2</v>
      </c>
      <c r="AA149" s="89">
        <v>8</v>
      </c>
      <c r="AB149" s="89">
        <v>0</v>
      </c>
      <c r="AC149" s="89">
        <v>3</v>
      </c>
      <c r="AZ149" s="89">
        <v>1</v>
      </c>
      <c r="BA149" s="89">
        <f>IF(AZ149=1,G149,0)</f>
        <v>0</v>
      </c>
      <c r="BB149" s="89">
        <f>IF(AZ149=2,G149,0)</f>
        <v>0</v>
      </c>
      <c r="BC149" s="89">
        <f>IF(AZ149=3,G149,0)</f>
        <v>0</v>
      </c>
      <c r="BD149" s="89">
        <f>IF(AZ149=4,G149,0)</f>
        <v>0</v>
      </c>
      <c r="BE149" s="89">
        <f>IF(AZ149=5,G149,0)</f>
        <v>0</v>
      </c>
      <c r="CA149" s="114">
        <v>8</v>
      </c>
      <c r="CB149" s="114">
        <v>0</v>
      </c>
      <c r="CZ149" s="89">
        <v>0</v>
      </c>
    </row>
    <row r="150" spans="1:57" ht="12.75">
      <c r="A150" s="121"/>
      <c r="B150" s="122" t="s">
        <v>74</v>
      </c>
      <c r="C150" s="123" t="str">
        <f>CONCATENATE(B145," ",C145)</f>
        <v>D96 Přesuny suti a vybouraných hmot</v>
      </c>
      <c r="D150" s="124"/>
      <c r="E150" s="125"/>
      <c r="F150" s="126"/>
      <c r="G150" s="127">
        <f>SUM(G145:G149)</f>
        <v>0</v>
      </c>
      <c r="O150" s="107">
        <v>4</v>
      </c>
      <c r="BA150" s="128">
        <f>SUM(BA145:BA149)</f>
        <v>0</v>
      </c>
      <c r="BB150" s="128">
        <f>SUM(BB145:BB149)</f>
        <v>0</v>
      </c>
      <c r="BC150" s="128">
        <f>SUM(BC145:BC149)</f>
        <v>0</v>
      </c>
      <c r="BD150" s="128">
        <f>SUM(BD145:BD149)</f>
        <v>0</v>
      </c>
      <c r="BE150" s="128">
        <f>SUM(BE145:BE149)</f>
        <v>0</v>
      </c>
    </row>
    <row r="151" ht="12.75">
      <c r="E151" s="89"/>
    </row>
    <row r="152" ht="12.75">
      <c r="E152" s="89"/>
    </row>
    <row r="153" ht="12.75">
      <c r="E153" s="89"/>
    </row>
    <row r="154" ht="12.75">
      <c r="E154" s="89"/>
    </row>
    <row r="155" ht="12.75">
      <c r="E155" s="89"/>
    </row>
    <row r="156" ht="12.75">
      <c r="E156" s="89"/>
    </row>
    <row r="157" ht="12.75">
      <c r="E157" s="89"/>
    </row>
    <row r="158" ht="12.75">
      <c r="E158" s="89"/>
    </row>
    <row r="159" ht="12.75">
      <c r="E159" s="89"/>
    </row>
    <row r="160" ht="12.75">
      <c r="E160" s="89"/>
    </row>
    <row r="161" ht="12.75">
      <c r="E161" s="89"/>
    </row>
    <row r="162" ht="12.75">
      <c r="E162" s="89"/>
    </row>
    <row r="163" ht="12.75">
      <c r="E163" s="89"/>
    </row>
    <row r="164" ht="12.75">
      <c r="E164" s="89"/>
    </row>
    <row r="165" ht="12.75">
      <c r="E165" s="89"/>
    </row>
    <row r="166" ht="12.75">
      <c r="E166" s="89"/>
    </row>
    <row r="167" ht="12.75">
      <c r="E167" s="89"/>
    </row>
    <row r="168" ht="12.75">
      <c r="E168" s="89"/>
    </row>
    <row r="169" ht="12.75">
      <c r="E169" s="89"/>
    </row>
    <row r="170" ht="12.75">
      <c r="E170" s="89"/>
    </row>
    <row r="171" ht="12.75">
      <c r="E171" s="89"/>
    </row>
    <row r="172" ht="12.75">
      <c r="E172" s="89"/>
    </row>
    <row r="173" ht="12.75">
      <c r="E173" s="89"/>
    </row>
    <row r="174" spans="1:7" ht="12.75">
      <c r="A174" s="129"/>
      <c r="B174" s="129"/>
      <c r="C174" s="129"/>
      <c r="D174" s="129"/>
      <c r="E174" s="129"/>
      <c r="F174" s="129"/>
      <c r="G174" s="129"/>
    </row>
    <row r="175" spans="1:7" ht="12.75">
      <c r="A175" s="129"/>
      <c r="B175" s="129"/>
      <c r="C175" s="129"/>
      <c r="D175" s="129"/>
      <c r="E175" s="129"/>
      <c r="F175" s="129"/>
      <c r="G175" s="129"/>
    </row>
    <row r="176" spans="1:7" ht="12.75">
      <c r="A176" s="129"/>
      <c r="B176" s="129"/>
      <c r="C176" s="129"/>
      <c r="D176" s="129"/>
      <c r="E176" s="129"/>
      <c r="F176" s="129"/>
      <c r="G176" s="129"/>
    </row>
    <row r="177" spans="1:7" ht="12.75">
      <c r="A177" s="129"/>
      <c r="B177" s="129"/>
      <c r="C177" s="129"/>
      <c r="D177" s="129"/>
      <c r="E177" s="129"/>
      <c r="F177" s="129"/>
      <c r="G177" s="129"/>
    </row>
    <row r="178" ht="12.75">
      <c r="E178" s="89"/>
    </row>
    <row r="179" ht="12.75">
      <c r="E179" s="89"/>
    </row>
    <row r="180" ht="12.75">
      <c r="E180" s="89"/>
    </row>
    <row r="181" ht="12.75">
      <c r="E181" s="89"/>
    </row>
    <row r="182" ht="12.75">
      <c r="E182" s="89"/>
    </row>
    <row r="183" ht="12.75">
      <c r="E183" s="89"/>
    </row>
    <row r="184" ht="12.75">
      <c r="E184" s="89"/>
    </row>
    <row r="185" ht="12.75">
      <c r="E185" s="89"/>
    </row>
    <row r="186" ht="12.75">
      <c r="E186" s="89"/>
    </row>
    <row r="187" ht="12.75">
      <c r="E187" s="89"/>
    </row>
    <row r="188" ht="12.75">
      <c r="E188" s="89"/>
    </row>
    <row r="189" ht="12.75">
      <c r="E189" s="89"/>
    </row>
    <row r="190" ht="12.75">
      <c r="E190" s="89"/>
    </row>
    <row r="191" ht="12.75">
      <c r="E191" s="89"/>
    </row>
    <row r="192" ht="12.75">
      <c r="E192" s="89"/>
    </row>
    <row r="193" ht="12.75">
      <c r="E193" s="89"/>
    </row>
    <row r="194" ht="12.75">
      <c r="E194" s="89"/>
    </row>
    <row r="195" ht="12.75">
      <c r="E195" s="89"/>
    </row>
    <row r="196" ht="12.75">
      <c r="E196" s="89"/>
    </row>
    <row r="197" ht="12.75">
      <c r="E197" s="89"/>
    </row>
    <row r="198" ht="12.75">
      <c r="E198" s="89"/>
    </row>
    <row r="199" ht="12.75">
      <c r="E199" s="89"/>
    </row>
    <row r="200" ht="12.75">
      <c r="E200" s="89"/>
    </row>
    <row r="201" ht="12.75">
      <c r="E201" s="89"/>
    </row>
    <row r="202" ht="12.75">
      <c r="E202" s="89"/>
    </row>
    <row r="203" ht="12.75">
      <c r="E203" s="89"/>
    </row>
    <row r="204" ht="12.75">
      <c r="E204" s="89"/>
    </row>
    <row r="205" ht="12.75">
      <c r="E205" s="89"/>
    </row>
    <row r="206" ht="12.75">
      <c r="E206" s="89"/>
    </row>
    <row r="207" ht="12.75">
      <c r="E207" s="89"/>
    </row>
    <row r="208" ht="12.75">
      <c r="E208" s="89"/>
    </row>
    <row r="209" spans="1:2" ht="12.75">
      <c r="A209" s="130"/>
      <c r="B209" s="130"/>
    </row>
    <row r="210" spans="1:7" ht="12.75">
      <c r="A210" s="129"/>
      <c r="B210" s="129"/>
      <c r="C210" s="132"/>
      <c r="D210" s="132"/>
      <c r="E210" s="133"/>
      <c r="F210" s="132"/>
      <c r="G210" s="134"/>
    </row>
    <row r="211" spans="1:7" ht="12.75">
      <c r="A211" s="135"/>
      <c r="B211" s="135"/>
      <c r="C211" s="129"/>
      <c r="D211" s="129"/>
      <c r="E211" s="136"/>
      <c r="F211" s="129"/>
      <c r="G211" s="129"/>
    </row>
    <row r="212" spans="1:7" ht="12.75">
      <c r="A212" s="129"/>
      <c r="B212" s="129"/>
      <c r="C212" s="129"/>
      <c r="D212" s="129"/>
      <c r="E212" s="136"/>
      <c r="F212" s="129"/>
      <c r="G212" s="129"/>
    </row>
    <row r="213" spans="1:7" ht="12.75">
      <c r="A213" s="129"/>
      <c r="B213" s="129"/>
      <c r="C213" s="129"/>
      <c r="D213" s="129"/>
      <c r="E213" s="136"/>
      <c r="F213" s="129"/>
      <c r="G213" s="129"/>
    </row>
    <row r="214" spans="1:7" ht="12.75">
      <c r="A214" s="129"/>
      <c r="B214" s="129"/>
      <c r="C214" s="129"/>
      <c r="D214" s="129"/>
      <c r="E214" s="136"/>
      <c r="F214" s="129"/>
      <c r="G214" s="129"/>
    </row>
    <row r="215" spans="1:7" ht="12.75">
      <c r="A215" s="129"/>
      <c r="B215" s="129"/>
      <c r="C215" s="129"/>
      <c r="D215" s="129"/>
      <c r="E215" s="136"/>
      <c r="F215" s="129"/>
      <c r="G215" s="129"/>
    </row>
    <row r="216" spans="1:7" ht="12.75">
      <c r="A216" s="129"/>
      <c r="B216" s="129"/>
      <c r="C216" s="129"/>
      <c r="D216" s="129"/>
      <c r="E216" s="136"/>
      <c r="F216" s="129"/>
      <c r="G216" s="129"/>
    </row>
    <row r="217" spans="1:7" ht="12.75">
      <c r="A217" s="129"/>
      <c r="B217" s="129"/>
      <c r="C217" s="129"/>
      <c r="D217" s="129"/>
      <c r="E217" s="136"/>
      <c r="F217" s="129"/>
      <c r="G217" s="129"/>
    </row>
    <row r="218" spans="1:7" ht="12.75">
      <c r="A218" s="129"/>
      <c r="B218" s="129"/>
      <c r="C218" s="129"/>
      <c r="D218" s="129"/>
      <c r="E218" s="136"/>
      <c r="F218" s="129"/>
      <c r="G218" s="129"/>
    </row>
    <row r="219" spans="1:7" ht="12.75">
      <c r="A219" s="129"/>
      <c r="B219" s="129"/>
      <c r="C219" s="129"/>
      <c r="D219" s="129"/>
      <c r="E219" s="136"/>
      <c r="F219" s="129"/>
      <c r="G219" s="129"/>
    </row>
    <row r="220" spans="1:7" ht="12.75">
      <c r="A220" s="129"/>
      <c r="B220" s="129"/>
      <c r="C220" s="129"/>
      <c r="D220" s="129"/>
      <c r="E220" s="136"/>
      <c r="F220" s="129"/>
      <c r="G220" s="129"/>
    </row>
    <row r="221" spans="1:7" ht="12.75">
      <c r="A221" s="129"/>
      <c r="B221" s="129"/>
      <c r="C221" s="129"/>
      <c r="D221" s="129"/>
      <c r="E221" s="136"/>
      <c r="F221" s="129"/>
      <c r="G221" s="129"/>
    </row>
    <row r="222" spans="1:7" ht="12.75">
      <c r="A222" s="129"/>
      <c r="B222" s="129"/>
      <c r="C222" s="129"/>
      <c r="D222" s="129"/>
      <c r="E222" s="136"/>
      <c r="F222" s="129"/>
      <c r="G222" s="129"/>
    </row>
    <row r="223" spans="1:7" ht="12.75">
      <c r="A223" s="129"/>
      <c r="B223" s="129"/>
      <c r="C223" s="129"/>
      <c r="D223" s="129"/>
      <c r="E223" s="136"/>
      <c r="F223" s="129"/>
      <c r="G223" s="129"/>
    </row>
  </sheetData>
  <sheetProtection/>
  <mergeCells count="55">
    <mergeCell ref="C133:D133"/>
    <mergeCell ref="C135:D135"/>
    <mergeCell ref="C100:D100"/>
    <mergeCell ref="C102:D102"/>
    <mergeCell ref="C103:D103"/>
    <mergeCell ref="C110:D110"/>
    <mergeCell ref="C138:D138"/>
    <mergeCell ref="C139:D139"/>
    <mergeCell ref="C123:D123"/>
    <mergeCell ref="C125:D125"/>
    <mergeCell ref="C129:D129"/>
    <mergeCell ref="C131:D131"/>
    <mergeCell ref="C86:D86"/>
    <mergeCell ref="C88:D88"/>
    <mergeCell ref="C90:D90"/>
    <mergeCell ref="C91:D91"/>
    <mergeCell ref="C96:D96"/>
    <mergeCell ref="C97:D97"/>
    <mergeCell ref="C92:D92"/>
    <mergeCell ref="C75:D75"/>
    <mergeCell ref="C77:D77"/>
    <mergeCell ref="C50:D50"/>
    <mergeCell ref="C52:D52"/>
    <mergeCell ref="C54:D54"/>
    <mergeCell ref="C55:D55"/>
    <mergeCell ref="C57:D57"/>
    <mergeCell ref="C82:D82"/>
    <mergeCell ref="C84:D84"/>
    <mergeCell ref="C41:D41"/>
    <mergeCell ref="C43:D43"/>
    <mergeCell ref="C44:D44"/>
    <mergeCell ref="C45:D45"/>
    <mergeCell ref="C46:D46"/>
    <mergeCell ref="C48:D48"/>
    <mergeCell ref="C27:D27"/>
    <mergeCell ref="C31:D31"/>
    <mergeCell ref="C33:D33"/>
    <mergeCell ref="C35:D35"/>
    <mergeCell ref="C37:D37"/>
    <mergeCell ref="C39:D39"/>
    <mergeCell ref="C16:D16"/>
    <mergeCell ref="C17:D17"/>
    <mergeCell ref="C18:D18"/>
    <mergeCell ref="C19:D19"/>
    <mergeCell ref="C22:D22"/>
    <mergeCell ref="C25:D25"/>
    <mergeCell ref="C12:D12"/>
    <mergeCell ref="C14:D14"/>
    <mergeCell ref="E3:F3"/>
    <mergeCell ref="A1:G1"/>
    <mergeCell ref="A3:B3"/>
    <mergeCell ref="A4:B4"/>
    <mergeCell ref="E4:G4"/>
    <mergeCell ref="C9:D9"/>
    <mergeCell ref="C10:D10"/>
  </mergeCells>
  <printOptions/>
  <pageMargins left="0.5905511811023623" right="0.35" top="0.5905511811023623" bottom="0.8" header="0.1968503937007874" footer="0.37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Petr Pešek</cp:lastModifiedBy>
  <cp:lastPrinted>2014-09-16T09:13:14Z</cp:lastPrinted>
  <dcterms:created xsi:type="dcterms:W3CDTF">2014-09-16T07:31:17Z</dcterms:created>
  <dcterms:modified xsi:type="dcterms:W3CDTF">2017-04-25T11:41:36Z</dcterms:modified>
  <cp:category/>
  <cp:version/>
  <cp:contentType/>
  <cp:contentStatus/>
</cp:coreProperties>
</file>