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5 - Profese - EZS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5a ZL45a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'ZL45a ZL45a3 Pol'!$A$1:$U$30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3" i="12"/>
  <c r="K13" i="12"/>
  <c r="M13" i="12"/>
  <c r="O13" i="12"/>
  <c r="Q13" i="12"/>
  <c r="U13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50" i="1"/>
  <c r="J49" i="1" s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O7" i="12"/>
  <c r="U7" i="12"/>
  <c r="K7" i="12"/>
  <c r="Q7" i="12"/>
  <c r="I7" i="12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<sst xmlns="http://schemas.openxmlformats.org/spreadsheetml/2006/main" count="202" uniqueCount="128">
  <si>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</si>
  <si>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</si>
  <si>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</si>
  <si>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</si>
  <si>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</si>
  <si>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</si>
  <si>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</si>
  <si>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</si>
  <si>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</si>
  <si>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</si>
  <si>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</si>
  <si>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</si>
  <si>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</si>
  <si>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</si>
  <si>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</si>
  <si>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</si>
  <si>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</si>
  <si>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</si>
  <si>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</si>
  <si>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</si>
  <si>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</si>
  <si>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</si>
  <si>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</si>
  <si>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</si>
  <si>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</si>
  <si>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</si>
  <si>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</si>
  <si>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</si>
  <si>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</si>
  <si>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</si>
  <si>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</si>
  <si>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</si>
  <si>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</si>
  <si>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</si>
  <si>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</si>
  <si>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</si>
  <si>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</si>
  <si>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</si>
  <si>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</si>
  <si>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</si>
  <si>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</si>
  <si>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</si>
  <si>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</si>
  <si>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ZL45a3</t>
  </si>
  <si>
    <t>EZS - změny EKV</t>
  </si>
  <si>
    <t>ZL45a</t>
  </si>
  <si>
    <t>EZS - změny</t>
  </si>
  <si>
    <t>Objekt:</t>
  </si>
  <si>
    <t>Rozpočet:</t>
  </si>
  <si>
    <t>ZL45</t>
  </si>
  <si>
    <t>Rekonstrukce bývalého kláštera sv. Kláry - EZS, Salboproud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</si>
  <si>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</si>
  <si>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</si>
  <si>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</si>
  <si>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</si>
  <si>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</si>
  <si>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</si>
  <si>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</si>
  <si>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</si>
  <si>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</si>
  <si>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</si>
  <si>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</si>
  <si>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</si>
  <si>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</si>
  <si>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</si>
  <si>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</si>
  <si>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</si>
  <si>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</si>
  <si>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</si>
  <si>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</si>
  <si>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</si>
  <si>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</si>
  <si>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</si>
  <si>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</si>
  <si>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M220-03</t>
  </si>
  <si>
    <t>EKV - elektronická kontrola vstupu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</si>
  <si>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</si>
  <si>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</si>
  <si>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</si>
  <si>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</si>
  <si>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</si>
  <si>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</si>
  <si>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</si>
  <si>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</si>
  <si>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</si>
  <si>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</si>
  <si>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</si>
  <si>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</si>
  <si>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</si>
  <si>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</si>
  <si>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</si>
  <si>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</si>
  <si>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</si>
  <si>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</si>
  <si>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</si>
  <si>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</si>
  <si>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</si>
  <si>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</si>
  <si>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</si>
  <si>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</si>
  <si>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</si>
  <si>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</si>
  <si>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21003-0</t>
  </si>
  <si>
    <t>Bezdrátový on-line systém (pro cylindrické vložky s integrovanou čtečkou) ve štítovém provedení,, včetně kování, kompletní dodávka a montáž</t>
  </si>
  <si>
    <t>ks</t>
  </si>
  <si>
    <t>POL3_9</t>
  </si>
  <si>
    <t>odpočet na základě změn v PD : -2</t>
  </si>
  <si>
    <t>VV</t>
  </si>
  <si>
    <t>tiskárna čárkových kódů (vstupenek), kompletní dodávka a montáž</t>
  </si>
  <si>
    <t xml:space="preserve">součást dodávky samostatně soutěženého vybavení předprodejního systému : </t>
  </si>
  <si>
    <t>ethernet modul, kompletní dodávka a montáž</t>
  </si>
  <si>
    <t>kpl.</t>
  </si>
  <si>
    <t>el.mechanický zámek BT3, SS4=2,dle  ČSN EN 1627, ČSN EN 179, ČSN EN 1125, ČSN EN 1634-1 vč.,, připojovacího kabelu, kování, děleného čtyhranu, průchodky dveřmi</t>
  </si>
  <si>
    <t>změna v PD : 3</t>
  </si>
  <si>
    <t>elektrický otvírač 12-24V, kompletní dodávka a montáž</t>
  </si>
  <si>
    <t>odpočet na základě změn v PD : -3</t>
  </si>
  <si>
    <t>21003-1</t>
  </si>
  <si>
    <t>kontrolér pro ovládání výtahu, kompletní dodávka a montáž</t>
  </si>
  <si>
    <t>změna v PD : 1</t>
  </si>
  <si>
    <t>čtečka čárkových kódů, kompletní dodávka a montáž</t>
  </si>
  <si>
    <t>odpočet na základě změn v PD : -4</t>
  </si>
  <si>
    <t>bezkontaktní čtečka 13,56MHz,rozhraní Wiegand 56b, kompletní dodávka a montáž</t>
  </si>
  <si>
    <t>změna v PD : 2</t>
  </si>
  <si>
    <t>on-line kontrolér (dveřní jednotka) s autonomní funkcí,  vč. instalační krabice a a příslušenství,, příslušenství, kompletní dodávka a montáž</t>
  </si>
  <si>
    <t>odpočet na základě změn v PD : -1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</si>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</sst>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2" t="s">
        <v>42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4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6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6" t="s">
        <v>60</v>
      </c>
      <c r="D10" s="97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3" t="s">
        <v>63</v>
      </c>
      <c r="E11" s="223"/>
      <c r="F11" s="223"/>
      <c r="G11" s="223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6" t="s">
        <v>64</v>
      </c>
      <c r="E12" s="226"/>
      <c r="F12" s="226"/>
      <c r="G12" s="226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6" t="s">
        <v>66</v>
      </c>
      <c r="D13" s="227" t="s">
        <v>65</v>
      </c>
      <c r="E13" s="227"/>
      <c r="F13" s="227"/>
      <c r="G13" s="227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2"/>
      <c r="F15" s="222"/>
      <c r="G15" s="224"/>
      <c r="H15" s="224"/>
      <c r="I15" s="224" t="s">
        <v>31</v>
      </c>
      <c r="J15" s="225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03"/>
      <c r="F16" s="204"/>
      <c r="G16" s="203"/>
      <c r="H16" s="204"/>
      <c r="I16" s="203">
        <v>0</v>
      </c>
      <c r="J16" s="205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03"/>
      <c r="F17" s="204"/>
      <c r="G17" s="203"/>
      <c r="H17" s="204"/>
      <c r="I17" s="203">
        <v>0</v>
      </c>
      <c r="J17" s="205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03"/>
      <c r="F18" s="204"/>
      <c r="G18" s="203"/>
      <c r="H18" s="204"/>
      <c r="I18" s="203">
        <v>-25015.5</v>
      </c>
      <c r="J18" s="205"/>
    </row>
    <row r="19" spans="1:10" ht="23.25" customHeight="1" x14ac:dyDescent="0.2">
      <c r="A19" s="154" t="s">
        <v>76</v>
      </c>
      <c r="B19" s="155" t="s">
        <v>29</v>
      </c>
      <c r="C19" s="54"/>
      <c r="D19" s="55"/>
      <c r="E19" s="203"/>
      <c r="F19" s="204"/>
      <c r="G19" s="203"/>
      <c r="H19" s="204"/>
      <c r="I19" s="203">
        <v>0</v>
      </c>
      <c r="J19" s="205"/>
    </row>
    <row r="20" spans="1:10" ht="23.25" customHeight="1" x14ac:dyDescent="0.2">
      <c r="A20" s="154" t="s">
        <v>77</v>
      </c>
      <c r="B20" s="155" t="s">
        <v>30</v>
      </c>
      <c r="C20" s="54"/>
      <c r="D20" s="55"/>
      <c r="E20" s="203"/>
      <c r="F20" s="204"/>
      <c r="G20" s="203"/>
      <c r="H20" s="204"/>
      <c r="I20" s="203">
        <v>0</v>
      </c>
      <c r="J20" s="205"/>
    </row>
    <row r="21" spans="1:10" ht="23.25" customHeight="1" x14ac:dyDescent="0.2">
      <c r="A21" s="4"/>
      <c r="B21" s="70" t="s">
        <v>31</v>
      </c>
      <c r="C21" s="71"/>
      <c r="D21" s="72"/>
      <c r="E21" s="211"/>
      <c r="F21" s="220"/>
      <c r="G21" s="211"/>
      <c r="H21" s="220"/>
      <c r="I21" s="211">
        <f>SUM(I16:J20)</f>
        <v>-25015.5</v>
      </c>
      <c r="J21" s="21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9">
        <v>0</v>
      </c>
      <c r="H23" s="210"/>
      <c r="I23" s="210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07">
        <f>I23*E23/100</f>
        <v>0</v>
      </c>
      <c r="H24" s="208"/>
      <c r="I24" s="208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09">
        <v>-25015.5</v>
      </c>
      <c r="H25" s="210"/>
      <c r="I25" s="210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6">
        <f>I25*E25/100</f>
        <v>0</v>
      </c>
      <c r="H26" s="217"/>
      <c r="I26" s="217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18"/>
      <c r="H27" s="218"/>
      <c r="I27" s="218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19">
        <v>-25015.5</v>
      </c>
      <c r="H28" s="221"/>
      <c r="I28" s="221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19">
        <f>SUM(I23:I27)</f>
        <v>0</v>
      </c>
      <c r="H29" s="219"/>
      <c r="I29" s="219"/>
      <c r="J29" s="137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127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6" t="s">
        <v>2</v>
      </c>
      <c r="E35" s="206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69</v>
      </c>
      <c r="C39" s="193"/>
      <c r="D39" s="194"/>
      <c r="E39" s="194"/>
      <c r="F39" s="118">
        <v>0</v>
      </c>
      <c r="G39" s="119">
        <v>-25015.5</v>
      </c>
      <c r="H39" s="120"/>
      <c r="I39" s="121">
        <v>-25015.5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195" t="s">
        <v>46</v>
      </c>
      <c r="D40" s="196"/>
      <c r="E40" s="196"/>
      <c r="F40" s="122">
        <v>0</v>
      </c>
      <c r="G40" s="123">
        <v>-25015.5</v>
      </c>
      <c r="H40" s="123"/>
      <c r="I40" s="124">
        <v>-25015.5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197" t="s">
        <v>44</v>
      </c>
      <c r="D41" s="198"/>
      <c r="E41" s="198"/>
      <c r="F41" s="125">
        <v>0</v>
      </c>
      <c r="G41" s="126">
        <v>-25015.5</v>
      </c>
      <c r="H41" s="126"/>
      <c r="I41" s="127">
        <v>-25015.5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199" t="s">
        <v>70</v>
      </c>
      <c r="C42" s="200"/>
      <c r="D42" s="200"/>
      <c r="E42" s="200"/>
      <c r="F42" s="128">
        <f>SUMIF(A39:A41,"=1",F39:F41)</f>
        <v>0</v>
      </c>
      <c r="G42" s="129">
        <f>SUMIF(A39:A41,"=1",G39:G41)</f>
        <v>-25015.5</v>
      </c>
      <c r="H42" s="129">
        <f>SUMIF(A39:A41,"=1",H39:H41)</f>
        <v>0</v>
      </c>
      <c r="I42" s="130">
        <f>SUMIF(A39:A41,"=1",I39:I41)</f>
        <v>-25015.5</v>
      </c>
      <c r="J42" s="105">
        <f>SUMIF(A39:A41,"=1",J39:J41)</f>
        <v>100</v>
      </c>
    </row>
    <row r="46" spans="1:10" ht="15.75" x14ac:dyDescent="0.25">
      <c r="B46" s="138" t="s">
        <v>72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73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74</v>
      </c>
      <c r="C49" s="201" t="s">
        <v>75</v>
      </c>
      <c r="D49" s="202"/>
      <c r="E49" s="202"/>
      <c r="F49" s="152" t="s">
        <v>28</v>
      </c>
      <c r="G49" s="149"/>
      <c r="H49" s="149"/>
      <c r="I49" s="149">
        <v>-25015.5</v>
      </c>
      <c r="J49" s="150">
        <f>IF(I50=0,"",I49/I50*100)</f>
        <v>100</v>
      </c>
    </row>
    <row r="50" spans="1:10" ht="25.5" customHeight="1" x14ac:dyDescent="0.2">
      <c r="A50" s="141"/>
      <c r="B50" s="144" t="s">
        <v>1</v>
      </c>
      <c r="C50" s="144"/>
      <c r="D50" s="145"/>
      <c r="E50" s="145"/>
      <c r="F50" s="153"/>
      <c r="G50" s="147"/>
      <c r="H50" s="147"/>
      <c r="I50" s="147">
        <f>I49</f>
        <v>-25015.5</v>
      </c>
      <c r="J50" s="151">
        <f>J49</f>
        <v>100</v>
      </c>
    </row>
    <row r="51" spans="1:10" x14ac:dyDescent="0.2">
      <c r="F51" s="100"/>
      <c r="G51" s="99"/>
      <c r="H51" s="100"/>
      <c r="I51" s="99"/>
      <c r="J51" s="101"/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75" t="s">
        <v>8</v>
      </c>
      <c r="B2" s="74"/>
      <c r="C2" s="230"/>
      <c r="D2" s="230"/>
      <c r="E2" s="230"/>
      <c r="F2" s="230"/>
      <c r="G2" s="231"/>
    </row>
    <row r="3" spans="1:7" ht="24.95" customHeight="1" x14ac:dyDescent="0.2">
      <c r="A3" s="75" t="s">
        <v>9</v>
      </c>
      <c r="B3" s="74"/>
      <c r="C3" s="230"/>
      <c r="D3" s="230"/>
      <c r="E3" s="230"/>
      <c r="F3" s="230"/>
      <c r="G3" s="231"/>
    </row>
    <row r="4" spans="1:7" ht="24.95" customHeight="1" x14ac:dyDescent="0.2">
      <c r="A4" s="75" t="s">
        <v>10</v>
      </c>
      <c r="B4" s="74"/>
      <c r="C4" s="230"/>
      <c r="D4" s="230"/>
      <c r="E4" s="230"/>
      <c r="F4" s="230"/>
      <c r="G4" s="23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4" workbookViewId="0">
      <selection activeCell="C16" sqref="C16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2" t="s">
        <v>7</v>
      </c>
      <c r="B1" s="232"/>
      <c r="C1" s="232"/>
      <c r="D1" s="232"/>
      <c r="E1" s="232"/>
      <c r="F1" s="232"/>
      <c r="G1" s="232"/>
      <c r="AE1" t="s">
        <v>78</v>
      </c>
    </row>
    <row r="2" spans="1:60" ht="24.95" customHeight="1" x14ac:dyDescent="0.2">
      <c r="A2" s="157" t="s">
        <v>8</v>
      </c>
      <c r="B2" s="74" t="s">
        <v>49</v>
      </c>
      <c r="C2" s="233" t="s">
        <v>50</v>
      </c>
      <c r="D2" s="234"/>
      <c r="E2" s="234"/>
      <c r="F2" s="234"/>
      <c r="G2" s="235"/>
      <c r="AE2" t="s">
        <v>79</v>
      </c>
    </row>
    <row r="3" spans="1:60" ht="24.95" customHeight="1" x14ac:dyDescent="0.2">
      <c r="A3" s="157" t="s">
        <v>9</v>
      </c>
      <c r="B3" s="74" t="s">
        <v>45</v>
      </c>
      <c r="C3" s="233" t="s">
        <v>46</v>
      </c>
      <c r="D3" s="234"/>
      <c r="E3" s="234"/>
      <c r="F3" s="234"/>
      <c r="G3" s="235"/>
      <c r="AC3" s="98" t="s">
        <v>79</v>
      </c>
      <c r="AE3" t="s">
        <v>80</v>
      </c>
    </row>
    <row r="4" spans="1:60" ht="24.95" customHeight="1" x14ac:dyDescent="0.2">
      <c r="A4" s="158" t="s">
        <v>10</v>
      </c>
      <c r="B4" s="159" t="s">
        <v>43</v>
      </c>
      <c r="C4" s="236" t="s">
        <v>44</v>
      </c>
      <c r="D4" s="237"/>
      <c r="E4" s="237"/>
      <c r="F4" s="237"/>
      <c r="G4" s="238"/>
      <c r="AE4" t="s">
        <v>81</v>
      </c>
    </row>
    <row r="5" spans="1:60" x14ac:dyDescent="0.2">
      <c r="D5" s="156"/>
    </row>
    <row r="6" spans="1:60" ht="38.25" x14ac:dyDescent="0.2">
      <c r="A6" s="165" t="s">
        <v>82</v>
      </c>
      <c r="B6" s="163" t="s">
        <v>83</v>
      </c>
      <c r="C6" s="163" t="s">
        <v>84</v>
      </c>
      <c r="D6" s="164" t="s">
        <v>85</v>
      </c>
      <c r="E6" s="165" t="s">
        <v>86</v>
      </c>
      <c r="F6" s="160" t="s">
        <v>87</v>
      </c>
      <c r="G6" s="165" t="s">
        <v>31</v>
      </c>
      <c r="H6" s="166" t="s">
        <v>32</v>
      </c>
      <c r="I6" s="166" t="s">
        <v>88</v>
      </c>
      <c r="J6" s="166" t="s">
        <v>33</v>
      </c>
      <c r="K6" s="166" t="s">
        <v>89</v>
      </c>
      <c r="L6" s="166" t="s">
        <v>90</v>
      </c>
      <c r="M6" s="166" t="s">
        <v>91</v>
      </c>
      <c r="N6" s="166" t="s">
        <v>92</v>
      </c>
      <c r="O6" s="166" t="s">
        <v>93</v>
      </c>
      <c r="P6" s="166" t="s">
        <v>94</v>
      </c>
      <c r="Q6" s="166" t="s">
        <v>95</v>
      </c>
      <c r="R6" s="166" t="s">
        <v>96</v>
      </c>
      <c r="S6" s="166" t="s">
        <v>97</v>
      </c>
      <c r="T6" s="166" t="s">
        <v>98</v>
      </c>
      <c r="U6" s="166" t="s">
        <v>99</v>
      </c>
    </row>
    <row r="7" spans="1:60" x14ac:dyDescent="0.2">
      <c r="A7" s="167" t="s">
        <v>100</v>
      </c>
      <c r="B7" s="168" t="s">
        <v>74</v>
      </c>
      <c r="C7" s="169" t="s">
        <v>75</v>
      </c>
      <c r="D7" s="170"/>
      <c r="E7" s="174"/>
      <c r="F7" s="177"/>
      <c r="G7" s="177">
        <f>SUMIF(AE8:AE28,"&lt;&gt;NOR",G8:G28)</f>
        <v>-25015.5</v>
      </c>
      <c r="H7" s="177"/>
      <c r="I7" s="177">
        <f>SUM(I8:I28)</f>
        <v>-25015.5</v>
      </c>
      <c r="J7" s="177"/>
      <c r="K7" s="177">
        <f>SUM(K8:K28)</f>
        <v>0</v>
      </c>
      <c r="L7" s="177"/>
      <c r="M7" s="177">
        <f>SUM(M8:M28)</f>
        <v>-30268.754999999997</v>
      </c>
      <c r="N7" s="177"/>
      <c r="O7" s="177">
        <f>SUM(O8:O28)</f>
        <v>0</v>
      </c>
      <c r="P7" s="177"/>
      <c r="Q7" s="177">
        <f>SUM(Q8:Q28)</f>
        <v>0</v>
      </c>
      <c r="R7" s="177"/>
      <c r="S7" s="177"/>
      <c r="T7" s="178"/>
      <c r="U7" s="177">
        <f>SUM(U8:U28)</f>
        <v>0</v>
      </c>
      <c r="AE7" t="s">
        <v>101</v>
      </c>
    </row>
    <row r="8" spans="1:60" ht="33.75" outlineLevel="1" x14ac:dyDescent="0.2">
      <c r="A8" s="162">
        <v>1</v>
      </c>
      <c r="B8" s="171" t="s">
        <v>102</v>
      </c>
      <c r="C8" s="187" t="s">
        <v>103</v>
      </c>
      <c r="D8" s="172" t="s">
        <v>104</v>
      </c>
      <c r="E8" s="175">
        <v>-2</v>
      </c>
      <c r="F8" s="179">
        <v>9945</v>
      </c>
      <c r="G8" s="179">
        <v>-19890</v>
      </c>
      <c r="H8" s="179">
        <v>9945</v>
      </c>
      <c r="I8" s="179">
        <f>ROUND(E8*H8,2)</f>
        <v>-19890</v>
      </c>
      <c r="J8" s="179">
        <v>0</v>
      </c>
      <c r="K8" s="179">
        <f>ROUND(E8*J8,2)</f>
        <v>0</v>
      </c>
      <c r="L8" s="179">
        <v>21</v>
      </c>
      <c r="M8" s="179">
        <f>G8*(1+L8/100)</f>
        <v>-24066.899999999998</v>
      </c>
      <c r="N8" s="179">
        <v>0</v>
      </c>
      <c r="O8" s="179">
        <f>ROUND(E8*N8,2)</f>
        <v>0</v>
      </c>
      <c r="P8" s="179">
        <v>0</v>
      </c>
      <c r="Q8" s="179">
        <f>ROUND(E8*P8,2)</f>
        <v>0</v>
      </c>
      <c r="R8" s="179"/>
      <c r="S8" s="179"/>
      <c r="T8" s="180">
        <v>0</v>
      </c>
      <c r="U8" s="179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105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outlineLevel="1" x14ac:dyDescent="0.2">
      <c r="A9" s="162"/>
      <c r="B9" s="171"/>
      <c r="C9" s="188" t="s">
        <v>106</v>
      </c>
      <c r="D9" s="173"/>
      <c r="E9" s="176">
        <v>-2</v>
      </c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80"/>
      <c r="U9" s="179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107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ht="22.5" outlineLevel="1" x14ac:dyDescent="0.2">
      <c r="A10" s="162">
        <v>2</v>
      </c>
      <c r="B10" s="171" t="s">
        <v>102</v>
      </c>
      <c r="C10" s="187" t="s">
        <v>108</v>
      </c>
      <c r="D10" s="172" t="s">
        <v>104</v>
      </c>
      <c r="E10" s="175">
        <v>-2</v>
      </c>
      <c r="F10" s="179">
        <v>5482.5</v>
      </c>
      <c r="G10" s="179">
        <v>-10965</v>
      </c>
      <c r="H10" s="179">
        <v>5482.5</v>
      </c>
      <c r="I10" s="179">
        <f>ROUND(E10*H10,2)</f>
        <v>-10965</v>
      </c>
      <c r="J10" s="179">
        <v>0</v>
      </c>
      <c r="K10" s="179">
        <f>ROUND(E10*J10,2)</f>
        <v>0</v>
      </c>
      <c r="L10" s="179">
        <v>21</v>
      </c>
      <c r="M10" s="179">
        <f>G10*(1+L10/100)</f>
        <v>-13267.65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/>
      <c r="T10" s="180">
        <v>0</v>
      </c>
      <c r="U10" s="179">
        <f>ROUND(E10*T10,2)</f>
        <v>0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105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/>
      <c r="B11" s="171"/>
      <c r="C11" s="188" t="s">
        <v>106</v>
      </c>
      <c r="D11" s="173"/>
      <c r="E11" s="176">
        <v>-2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80"/>
      <c r="U11" s="179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107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ht="22.5" outlineLevel="1" x14ac:dyDescent="0.2">
      <c r="A12" s="162"/>
      <c r="B12" s="171"/>
      <c r="C12" s="188" t="s">
        <v>109</v>
      </c>
      <c r="D12" s="173"/>
      <c r="E12" s="176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80"/>
      <c r="U12" s="179"/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107</v>
      </c>
      <c r="AF12" s="161">
        <v>0</v>
      </c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>
        <v>3</v>
      </c>
      <c r="B13" s="171" t="s">
        <v>102</v>
      </c>
      <c r="C13" s="187" t="s">
        <v>110</v>
      </c>
      <c r="D13" s="172" t="s">
        <v>111</v>
      </c>
      <c r="E13" s="175">
        <v>-2</v>
      </c>
      <c r="F13" s="179">
        <v>1249.5</v>
      </c>
      <c r="G13" s="179">
        <v>-2499</v>
      </c>
      <c r="H13" s="179">
        <v>1249.5</v>
      </c>
      <c r="I13" s="179">
        <f>ROUND(E13*H13,2)</f>
        <v>-2499</v>
      </c>
      <c r="J13" s="179">
        <v>0</v>
      </c>
      <c r="K13" s="179">
        <f>ROUND(E13*J13,2)</f>
        <v>0</v>
      </c>
      <c r="L13" s="179">
        <v>21</v>
      </c>
      <c r="M13" s="179">
        <f>G13*(1+L13/100)</f>
        <v>-3023.79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/>
      <c r="T13" s="180">
        <v>0</v>
      </c>
      <c r="U13" s="179">
        <f>ROUND(E13*T13,2)</f>
        <v>0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105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71"/>
      <c r="C14" s="188" t="s">
        <v>106</v>
      </c>
      <c r="D14" s="173"/>
      <c r="E14" s="176">
        <v>-2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80"/>
      <c r="U14" s="179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107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ht="22.5" outlineLevel="1" x14ac:dyDescent="0.2">
      <c r="A15" s="162"/>
      <c r="B15" s="171"/>
      <c r="C15" s="188" t="s">
        <v>109</v>
      </c>
      <c r="D15" s="173"/>
      <c r="E15" s="176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107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ht="45" outlineLevel="1" x14ac:dyDescent="0.2">
      <c r="A16" s="162">
        <v>4</v>
      </c>
      <c r="B16" s="171" t="s">
        <v>102</v>
      </c>
      <c r="C16" s="187" t="s">
        <v>112</v>
      </c>
      <c r="D16" s="172" t="s">
        <v>104</v>
      </c>
      <c r="E16" s="175">
        <v>3</v>
      </c>
      <c r="F16" s="179">
        <v>1819</v>
      </c>
      <c r="G16" s="179">
        <v>5457</v>
      </c>
      <c r="H16" s="179">
        <v>1819</v>
      </c>
      <c r="I16" s="179">
        <f>ROUND(E16*H16,2)</f>
        <v>5457</v>
      </c>
      <c r="J16" s="179">
        <v>0</v>
      </c>
      <c r="K16" s="179">
        <f>ROUND(E16*J16,2)</f>
        <v>0</v>
      </c>
      <c r="L16" s="179">
        <v>21</v>
      </c>
      <c r="M16" s="179">
        <f>G16*(1+L16/100)</f>
        <v>6602.97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/>
      <c r="T16" s="180">
        <v>0</v>
      </c>
      <c r="U16" s="179">
        <f>ROUND(E16*T16,2)</f>
        <v>0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105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/>
      <c r="B17" s="171"/>
      <c r="C17" s="188" t="s">
        <v>113</v>
      </c>
      <c r="D17" s="173"/>
      <c r="E17" s="176">
        <v>3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80"/>
      <c r="U17" s="179"/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107</v>
      </c>
      <c r="AF17" s="161">
        <v>0</v>
      </c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22.5" outlineLevel="1" x14ac:dyDescent="0.2">
      <c r="A18" s="162">
        <v>5</v>
      </c>
      <c r="B18" s="171" t="s">
        <v>102</v>
      </c>
      <c r="C18" s="187" t="s">
        <v>114</v>
      </c>
      <c r="D18" s="172" t="s">
        <v>104</v>
      </c>
      <c r="E18" s="175">
        <v>-3</v>
      </c>
      <c r="F18" s="179">
        <v>637.5</v>
      </c>
      <c r="G18" s="179">
        <v>-1912.5</v>
      </c>
      <c r="H18" s="179">
        <v>637.5</v>
      </c>
      <c r="I18" s="179">
        <f>ROUND(E18*H18,2)</f>
        <v>-1912.5</v>
      </c>
      <c r="J18" s="179">
        <v>0</v>
      </c>
      <c r="K18" s="179">
        <f>ROUND(E18*J18,2)</f>
        <v>0</v>
      </c>
      <c r="L18" s="179">
        <v>21</v>
      </c>
      <c r="M18" s="179">
        <f>G18*(1+L18/100)</f>
        <v>-2314.125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79"/>
      <c r="S18" s="179"/>
      <c r="T18" s="180">
        <v>0</v>
      </c>
      <c r="U18" s="179">
        <f>ROUND(E18*T18,2)</f>
        <v>0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105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/>
      <c r="B19" s="171"/>
      <c r="C19" s="188" t="s">
        <v>115</v>
      </c>
      <c r="D19" s="173"/>
      <c r="E19" s="176">
        <v>-3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107</v>
      </c>
      <c r="AF19" s="161">
        <v>0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ht="22.5" outlineLevel="1" x14ac:dyDescent="0.2">
      <c r="A20" s="162">
        <v>6</v>
      </c>
      <c r="B20" s="171" t="s">
        <v>116</v>
      </c>
      <c r="C20" s="187" t="s">
        <v>117</v>
      </c>
      <c r="D20" s="172" t="s">
        <v>104</v>
      </c>
      <c r="E20" s="175">
        <v>1</v>
      </c>
      <c r="F20" s="179">
        <v>6341</v>
      </c>
      <c r="G20" s="179">
        <v>6341</v>
      </c>
      <c r="H20" s="179">
        <v>6341</v>
      </c>
      <c r="I20" s="179">
        <f>ROUND(E20*H20,2)</f>
        <v>6341</v>
      </c>
      <c r="J20" s="179">
        <v>0</v>
      </c>
      <c r="K20" s="179">
        <f>ROUND(E20*J20,2)</f>
        <v>0</v>
      </c>
      <c r="L20" s="179">
        <v>21</v>
      </c>
      <c r="M20" s="179">
        <f>G20*(1+L20/100)</f>
        <v>7672.61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105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/>
      <c r="B21" s="171"/>
      <c r="C21" s="188" t="s">
        <v>118</v>
      </c>
      <c r="D21" s="173"/>
      <c r="E21" s="176">
        <v>1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107</v>
      </c>
      <c r="AF21" s="161">
        <v>0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>
        <v>7</v>
      </c>
      <c r="B22" s="171" t="s">
        <v>116</v>
      </c>
      <c r="C22" s="187" t="s">
        <v>119</v>
      </c>
      <c r="D22" s="172" t="s">
        <v>104</v>
      </c>
      <c r="E22" s="175">
        <v>-4</v>
      </c>
      <c r="F22" s="179">
        <v>2652</v>
      </c>
      <c r="G22" s="179">
        <v>-10608</v>
      </c>
      <c r="H22" s="179">
        <v>2652</v>
      </c>
      <c r="I22" s="179">
        <f>ROUND(E22*H22,2)</f>
        <v>-10608</v>
      </c>
      <c r="J22" s="179">
        <v>0</v>
      </c>
      <c r="K22" s="179">
        <f>ROUND(E22*J22,2)</f>
        <v>0</v>
      </c>
      <c r="L22" s="179">
        <v>21</v>
      </c>
      <c r="M22" s="179">
        <f>G22*(1+L22/100)</f>
        <v>-12835.68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/>
      <c r="S22" s="179"/>
      <c r="T22" s="180">
        <v>0</v>
      </c>
      <c r="U22" s="179">
        <f>ROUND(E22*T22,2)</f>
        <v>0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105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22.5" outlineLevel="1" x14ac:dyDescent="0.2">
      <c r="A23" s="162"/>
      <c r="B23" s="171"/>
      <c r="C23" s="188" t="s">
        <v>109</v>
      </c>
      <c r="D23" s="173"/>
      <c r="E23" s="176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80"/>
      <c r="U23" s="179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107</v>
      </c>
      <c r="AF23" s="161">
        <v>0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71"/>
      <c r="C24" s="188" t="s">
        <v>120</v>
      </c>
      <c r="D24" s="173"/>
      <c r="E24" s="176">
        <v>-4</v>
      </c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80"/>
      <c r="U24" s="179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107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22.5" outlineLevel="1" x14ac:dyDescent="0.2">
      <c r="A25" s="162">
        <v>8</v>
      </c>
      <c r="B25" s="171" t="s">
        <v>116</v>
      </c>
      <c r="C25" s="187" t="s">
        <v>121</v>
      </c>
      <c r="D25" s="172" t="s">
        <v>104</v>
      </c>
      <c r="E25" s="175">
        <v>2</v>
      </c>
      <c r="F25" s="179">
        <v>5865</v>
      </c>
      <c r="G25" s="179">
        <v>11730</v>
      </c>
      <c r="H25" s="179">
        <v>5865</v>
      </c>
      <c r="I25" s="179">
        <f>ROUND(E25*H25,2)</f>
        <v>11730</v>
      </c>
      <c r="J25" s="179">
        <v>0</v>
      </c>
      <c r="K25" s="179">
        <f>ROUND(E25*J25,2)</f>
        <v>0</v>
      </c>
      <c r="L25" s="179">
        <v>21</v>
      </c>
      <c r="M25" s="179">
        <f>G25*(1+L25/100)</f>
        <v>14193.3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/>
      <c r="T25" s="180">
        <v>0</v>
      </c>
      <c r="U25" s="179">
        <f>ROUND(E25*T25,2)</f>
        <v>0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105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71"/>
      <c r="C26" s="188" t="s">
        <v>122</v>
      </c>
      <c r="D26" s="173"/>
      <c r="E26" s="176">
        <v>2</v>
      </c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80"/>
      <c r="U26" s="179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107</v>
      </c>
      <c r="AF26" s="161">
        <v>0</v>
      </c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ht="33.75" outlineLevel="1" x14ac:dyDescent="0.2">
      <c r="A27" s="162">
        <v>9</v>
      </c>
      <c r="B27" s="171" t="s">
        <v>116</v>
      </c>
      <c r="C27" s="187" t="s">
        <v>123</v>
      </c>
      <c r="D27" s="172" t="s">
        <v>104</v>
      </c>
      <c r="E27" s="175">
        <v>-1</v>
      </c>
      <c r="F27" s="179">
        <v>2669</v>
      </c>
      <c r="G27" s="179">
        <v>-2669</v>
      </c>
      <c r="H27" s="179">
        <v>2669</v>
      </c>
      <c r="I27" s="179">
        <f>ROUND(E27*H27,2)</f>
        <v>-2669</v>
      </c>
      <c r="J27" s="179">
        <v>0</v>
      </c>
      <c r="K27" s="179">
        <f>ROUND(E27*J27,2)</f>
        <v>0</v>
      </c>
      <c r="L27" s="179">
        <v>21</v>
      </c>
      <c r="M27" s="179">
        <f>G27*(1+L27/100)</f>
        <v>-3229.49</v>
      </c>
      <c r="N27" s="179">
        <v>0</v>
      </c>
      <c r="O27" s="179">
        <f>ROUND(E27*N27,2)</f>
        <v>0</v>
      </c>
      <c r="P27" s="179">
        <v>0</v>
      </c>
      <c r="Q27" s="179">
        <f>ROUND(E27*P27,2)</f>
        <v>0</v>
      </c>
      <c r="R27" s="179"/>
      <c r="S27" s="179"/>
      <c r="T27" s="180">
        <v>0</v>
      </c>
      <c r="U27" s="179">
        <f>ROUND(E27*T27,2)</f>
        <v>0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105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81"/>
      <c r="B28" s="182"/>
      <c r="C28" s="189" t="s">
        <v>124</v>
      </c>
      <c r="D28" s="183"/>
      <c r="E28" s="184">
        <v>-1</v>
      </c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6"/>
      <c r="U28" s="185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107</v>
      </c>
      <c r="AF28" s="161">
        <v>0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x14ac:dyDescent="0.2">
      <c r="A29" s="6"/>
      <c r="B29" s="7" t="s">
        <v>125</v>
      </c>
      <c r="C29" s="190" t="s">
        <v>125</v>
      </c>
      <c r="D29" s="9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v>15</v>
      </c>
      <c r="AD29">
        <v>21</v>
      </c>
    </row>
    <row r="30" spans="1:60" x14ac:dyDescent="0.2">
      <c r="C30" s="191"/>
      <c r="D30" s="156"/>
      <c r="AE30" t="s">
        <v>126</v>
      </c>
    </row>
    <row r="31" spans="1:60" x14ac:dyDescent="0.2">
      <c r="D31" s="156"/>
    </row>
    <row r="32" spans="1:60" x14ac:dyDescent="0.2">
      <c r="D32" s="156"/>
    </row>
    <row r="33" spans="4:4" x14ac:dyDescent="0.2">
      <c r="D33" s="156"/>
    </row>
    <row r="34" spans="4:4" x14ac:dyDescent="0.2">
      <c r="D34" s="156"/>
    </row>
    <row r="35" spans="4:4" x14ac:dyDescent="0.2">
      <c r="D35" s="156"/>
    </row>
    <row r="36" spans="4:4" x14ac:dyDescent="0.2">
      <c r="D36" s="156"/>
    </row>
    <row r="37" spans="4:4" x14ac:dyDescent="0.2">
      <c r="D37" s="156"/>
    </row>
    <row r="38" spans="4:4" x14ac:dyDescent="0.2">
      <c r="D38" s="156"/>
    </row>
    <row r="39" spans="4:4" x14ac:dyDescent="0.2">
      <c r="D39" s="156"/>
    </row>
    <row r="40" spans="4:4" x14ac:dyDescent="0.2">
      <c r="D40" s="156"/>
    </row>
    <row r="41" spans="4:4" x14ac:dyDescent="0.2">
      <c r="D41" s="156"/>
    </row>
    <row r="42" spans="4:4" x14ac:dyDescent="0.2">
      <c r="D42" s="156"/>
    </row>
    <row r="43" spans="4:4" x14ac:dyDescent="0.2">
      <c r="D43" s="156"/>
    </row>
    <row r="44" spans="4:4" x14ac:dyDescent="0.2">
      <c r="D44" s="156"/>
    </row>
    <row r="45" spans="4:4" x14ac:dyDescent="0.2">
      <c r="D45" s="156"/>
    </row>
    <row r="46" spans="4:4" x14ac:dyDescent="0.2">
      <c r="D46" s="156"/>
    </row>
    <row r="47" spans="4:4" x14ac:dyDescent="0.2">
      <c r="D47" s="156"/>
    </row>
    <row r="48" spans="4:4" x14ac:dyDescent="0.2">
      <c r="D48" s="156"/>
    </row>
    <row r="49" spans="4:4" x14ac:dyDescent="0.2">
      <c r="D49" s="156"/>
    </row>
    <row r="50" spans="4:4" x14ac:dyDescent="0.2">
      <c r="D50" s="156"/>
    </row>
    <row r="51" spans="4:4" x14ac:dyDescent="0.2">
      <c r="D51" s="156"/>
    </row>
    <row r="52" spans="4:4" x14ac:dyDescent="0.2">
      <c r="D52" s="156"/>
    </row>
    <row r="53" spans="4:4" x14ac:dyDescent="0.2">
      <c r="D53" s="156"/>
    </row>
    <row r="54" spans="4:4" x14ac:dyDescent="0.2">
      <c r="D54" s="156"/>
    </row>
    <row r="55" spans="4:4" x14ac:dyDescent="0.2">
      <c r="D55" s="156"/>
    </row>
    <row r="56" spans="4:4" x14ac:dyDescent="0.2">
      <c r="D56" s="156"/>
    </row>
    <row r="57" spans="4:4" x14ac:dyDescent="0.2">
      <c r="D57" s="156"/>
    </row>
    <row r="58" spans="4:4" x14ac:dyDescent="0.2">
      <c r="D58" s="156"/>
    </row>
    <row r="59" spans="4:4" x14ac:dyDescent="0.2">
      <c r="D59" s="156"/>
    </row>
    <row r="60" spans="4:4" x14ac:dyDescent="0.2">
      <c r="D60" s="156"/>
    </row>
    <row r="61" spans="4:4" x14ac:dyDescent="0.2">
      <c r="D61" s="156"/>
    </row>
    <row r="62" spans="4:4" x14ac:dyDescent="0.2">
      <c r="D62" s="156"/>
    </row>
    <row r="63" spans="4:4" x14ac:dyDescent="0.2">
      <c r="D63" s="156"/>
    </row>
    <row r="64" spans="4:4" x14ac:dyDescent="0.2">
      <c r="D64" s="156"/>
    </row>
    <row r="65" spans="4:4" x14ac:dyDescent="0.2">
      <c r="D65" s="156"/>
    </row>
    <row r="66" spans="4:4" x14ac:dyDescent="0.2">
      <c r="D66" s="156"/>
    </row>
    <row r="67" spans="4:4" x14ac:dyDescent="0.2">
      <c r="D67" s="156"/>
    </row>
    <row r="68" spans="4:4" x14ac:dyDescent="0.2">
      <c r="D68" s="156"/>
    </row>
    <row r="69" spans="4:4" x14ac:dyDescent="0.2">
      <c r="D69" s="156"/>
    </row>
    <row r="70" spans="4:4" x14ac:dyDescent="0.2">
      <c r="D70" s="156"/>
    </row>
    <row r="71" spans="4:4" x14ac:dyDescent="0.2">
      <c r="D71" s="156"/>
    </row>
    <row r="72" spans="4:4" x14ac:dyDescent="0.2">
      <c r="D72" s="156"/>
    </row>
    <row r="73" spans="4:4" x14ac:dyDescent="0.2">
      <c r="D73" s="156"/>
    </row>
    <row r="74" spans="4:4" x14ac:dyDescent="0.2">
      <c r="D74" s="156"/>
    </row>
    <row r="75" spans="4:4" x14ac:dyDescent="0.2">
      <c r="D75" s="156"/>
    </row>
    <row r="76" spans="4:4" x14ac:dyDescent="0.2">
      <c r="D76" s="156"/>
    </row>
    <row r="77" spans="4:4" x14ac:dyDescent="0.2">
      <c r="D77" s="156"/>
    </row>
    <row r="78" spans="4:4" x14ac:dyDescent="0.2">
      <c r="D78" s="156"/>
    </row>
    <row r="79" spans="4:4" x14ac:dyDescent="0.2">
      <c r="D79" s="156"/>
    </row>
    <row r="80" spans="4:4" x14ac:dyDescent="0.2">
      <c r="D80" s="156"/>
    </row>
    <row r="81" spans="4:4" x14ac:dyDescent="0.2">
      <c r="D81" s="156"/>
    </row>
    <row r="82" spans="4:4" x14ac:dyDescent="0.2">
      <c r="D82" s="156"/>
    </row>
    <row r="83" spans="4:4" x14ac:dyDescent="0.2">
      <c r="D83" s="156"/>
    </row>
    <row r="84" spans="4:4" x14ac:dyDescent="0.2">
      <c r="D84" s="156"/>
    </row>
    <row r="85" spans="4:4" x14ac:dyDescent="0.2">
      <c r="D85" s="156"/>
    </row>
    <row r="86" spans="4:4" x14ac:dyDescent="0.2">
      <c r="D86" s="156"/>
    </row>
    <row r="87" spans="4:4" x14ac:dyDescent="0.2">
      <c r="D87" s="156"/>
    </row>
    <row r="88" spans="4:4" x14ac:dyDescent="0.2">
      <c r="D88" s="156"/>
    </row>
    <row r="89" spans="4:4" x14ac:dyDescent="0.2">
      <c r="D89" s="156"/>
    </row>
    <row r="90" spans="4:4" x14ac:dyDescent="0.2">
      <c r="D90" s="156"/>
    </row>
    <row r="91" spans="4:4" x14ac:dyDescent="0.2">
      <c r="D91" s="156"/>
    </row>
    <row r="92" spans="4:4" x14ac:dyDescent="0.2">
      <c r="D92" s="156"/>
    </row>
    <row r="93" spans="4:4" x14ac:dyDescent="0.2">
      <c r="D93" s="156"/>
    </row>
    <row r="94" spans="4:4" x14ac:dyDescent="0.2">
      <c r="D94" s="156"/>
    </row>
    <row r="95" spans="4:4" x14ac:dyDescent="0.2">
      <c r="D95" s="156"/>
    </row>
    <row r="96" spans="4:4" x14ac:dyDescent="0.2">
      <c r="D96" s="156"/>
    </row>
    <row r="97" spans="4:4" x14ac:dyDescent="0.2">
      <c r="D97" s="156"/>
    </row>
    <row r="98" spans="4:4" x14ac:dyDescent="0.2">
      <c r="D98" s="156"/>
    </row>
    <row r="99" spans="4:4" x14ac:dyDescent="0.2">
      <c r="D99" s="156"/>
    </row>
    <row r="100" spans="4:4" x14ac:dyDescent="0.2">
      <c r="D100" s="156"/>
    </row>
    <row r="101" spans="4:4" x14ac:dyDescent="0.2">
      <c r="D101" s="156"/>
    </row>
    <row r="102" spans="4:4" x14ac:dyDescent="0.2">
      <c r="D102" s="156"/>
    </row>
    <row r="103" spans="4:4" x14ac:dyDescent="0.2">
      <c r="D103" s="156"/>
    </row>
    <row r="104" spans="4:4" x14ac:dyDescent="0.2">
      <c r="D104" s="156"/>
    </row>
    <row r="105" spans="4:4" x14ac:dyDescent="0.2">
      <c r="D105" s="156"/>
    </row>
    <row r="106" spans="4:4" x14ac:dyDescent="0.2">
      <c r="D106" s="156"/>
    </row>
    <row r="107" spans="4:4" x14ac:dyDescent="0.2">
      <c r="D107" s="156"/>
    </row>
    <row r="108" spans="4:4" x14ac:dyDescent="0.2">
      <c r="D108" s="156"/>
    </row>
    <row r="109" spans="4:4" x14ac:dyDescent="0.2">
      <c r="D109" s="156"/>
    </row>
    <row r="110" spans="4:4" x14ac:dyDescent="0.2">
      <c r="D110" s="156"/>
    </row>
    <row r="111" spans="4:4" x14ac:dyDescent="0.2">
      <c r="D111" s="156"/>
    </row>
    <row r="112" spans="4:4" x14ac:dyDescent="0.2">
      <c r="D112" s="156"/>
    </row>
    <row r="113" spans="4:4" x14ac:dyDescent="0.2">
      <c r="D113" s="156"/>
    </row>
    <row r="114" spans="4:4" x14ac:dyDescent="0.2">
      <c r="D114" s="156"/>
    </row>
    <row r="115" spans="4:4" x14ac:dyDescent="0.2">
      <c r="D115" s="156"/>
    </row>
    <row r="116" spans="4:4" x14ac:dyDescent="0.2">
      <c r="D116" s="156"/>
    </row>
    <row r="117" spans="4:4" x14ac:dyDescent="0.2">
      <c r="D117" s="156"/>
    </row>
    <row r="118" spans="4:4" x14ac:dyDescent="0.2">
      <c r="D118" s="156"/>
    </row>
    <row r="119" spans="4:4" x14ac:dyDescent="0.2">
      <c r="D119" s="156"/>
    </row>
    <row r="120" spans="4:4" x14ac:dyDescent="0.2">
      <c r="D120" s="156"/>
    </row>
    <row r="121" spans="4:4" x14ac:dyDescent="0.2">
      <c r="D121" s="156"/>
    </row>
    <row r="122" spans="4:4" x14ac:dyDescent="0.2">
      <c r="D122" s="156"/>
    </row>
    <row r="123" spans="4:4" x14ac:dyDescent="0.2">
      <c r="D123" s="156"/>
    </row>
    <row r="124" spans="4:4" x14ac:dyDescent="0.2">
      <c r="D124" s="156"/>
    </row>
    <row r="125" spans="4:4" x14ac:dyDescent="0.2">
      <c r="D125" s="156"/>
    </row>
    <row r="126" spans="4:4" x14ac:dyDescent="0.2">
      <c r="D126" s="156"/>
    </row>
    <row r="127" spans="4:4" x14ac:dyDescent="0.2">
      <c r="D127" s="156"/>
    </row>
    <row r="128" spans="4:4" x14ac:dyDescent="0.2">
      <c r="D128" s="156"/>
    </row>
    <row r="129" spans="4:4" x14ac:dyDescent="0.2">
      <c r="D129" s="156"/>
    </row>
    <row r="130" spans="4:4" x14ac:dyDescent="0.2">
      <c r="D130" s="156"/>
    </row>
    <row r="131" spans="4:4" x14ac:dyDescent="0.2">
      <c r="D131" s="156"/>
    </row>
    <row r="132" spans="4:4" x14ac:dyDescent="0.2">
      <c r="D132" s="156"/>
    </row>
    <row r="133" spans="4:4" x14ac:dyDescent="0.2">
      <c r="D133" s="156"/>
    </row>
    <row r="134" spans="4:4" x14ac:dyDescent="0.2">
      <c r="D134" s="156"/>
    </row>
    <row r="135" spans="4:4" x14ac:dyDescent="0.2">
      <c r="D135" s="156"/>
    </row>
    <row r="136" spans="4:4" x14ac:dyDescent="0.2">
      <c r="D136" s="156"/>
    </row>
    <row r="137" spans="4:4" x14ac:dyDescent="0.2">
      <c r="D137" s="156"/>
    </row>
    <row r="138" spans="4:4" x14ac:dyDescent="0.2">
      <c r="D138" s="156"/>
    </row>
    <row r="139" spans="4:4" x14ac:dyDescent="0.2">
      <c r="D139" s="156"/>
    </row>
    <row r="140" spans="4:4" x14ac:dyDescent="0.2">
      <c r="D140" s="156"/>
    </row>
    <row r="141" spans="4:4" x14ac:dyDescent="0.2">
      <c r="D141" s="156"/>
    </row>
    <row r="142" spans="4:4" x14ac:dyDescent="0.2">
      <c r="D142" s="156"/>
    </row>
    <row r="143" spans="4:4" x14ac:dyDescent="0.2">
      <c r="D143" s="156"/>
    </row>
    <row r="144" spans="4:4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ZL45a ZL45a3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'ZL45a ZL45a3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2015-08-25T04:28:56Z</dcterms:modified>
</cp:coreProperties>
</file>