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3b - objekt K4 - odpočet obkladu za kuchyňskou linkou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3 ZL43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'ZL43 ZL43b Pol'!$A$1:$U$30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2" i="12"/>
  <c r="K12" i="12"/>
  <c r="M12" i="12"/>
  <c r="O12" i="12"/>
  <c r="O7" i="12" s="1"/>
  <c r="Q12" i="12"/>
  <c r="U12" i="12"/>
  <c r="I16" i="12"/>
  <c r="K16" i="12"/>
  <c r="M16" i="12"/>
  <c r="O16" i="12"/>
  <c r="Q16" i="12"/>
  <c r="U16" i="12"/>
  <c r="I20" i="12"/>
  <c r="K20" i="12"/>
  <c r="M20" i="12"/>
  <c r="O20" i="12"/>
  <c r="Q20" i="12"/>
  <c r="U20" i="12"/>
  <c r="I25" i="12"/>
  <c r="K25" i="12"/>
  <c r="M25" i="12"/>
  <c r="O25" i="12"/>
  <c r="Q25" i="12"/>
  <c r="U25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<sst xmlns="http://schemas.openxmlformats.org/spreadsheetml/2006/main" count="193" uniqueCount="130">
  <si>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</si>
  <si>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</si>
  <si>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</si>
  <si>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</si>
  <si>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</si>
  <si>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</si>
  <si>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</si>
  <si>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</si>
  <si>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</si>
  <si>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</si>
  <si>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</si>
  <si>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</si>
  <si>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</si>
  <si>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</si>
  <si>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</si>
  <si>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</si>
  <si>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</si>
  <si>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</si>
  <si>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</si>
  <si>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</si>
  <si>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</si>
  <si>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</si>
  <si>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</si>
  <si>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</si>
  <si>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</si>
  <si>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</si>
  <si>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</si>
  <si>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</si>
  <si>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</si>
  <si>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</si>
  <si>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</si>
  <si>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</si>
  <si>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</si>
  <si>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</si>
  <si>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</si>
  <si>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</si>
  <si>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</si>
  <si>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</si>
  <si>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</si>
  <si>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</si>
  <si>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</si>
  <si>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</si>
  <si>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</si>
  <si>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ZL43b</t>
  </si>
  <si>
    <t>Odpočet obkladů za kuchyňskými linkami</t>
  </si>
  <si>
    <t>ZL43</t>
  </si>
  <si>
    <t>K4 - odpočty změna výmalby a obklady za kuchyňskými linkami</t>
  </si>
  <si>
    <t>Objekt:</t>
  </si>
  <si>
    <t>Rozpočet:</t>
  </si>
  <si>
    <t>ZL41-43</t>
  </si>
  <si>
    <t>Rekonstrukce bývalého kláštera sv. Kláry - objekt K4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</si>
  <si>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</si>
  <si>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</si>
  <si>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</si>
  <si>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</si>
  <si>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</si>
  <si>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</si>
  <si>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</si>
  <si>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</si>
  <si>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</si>
  <si>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</si>
  <si>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</si>
  <si>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</si>
  <si>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</si>
  <si>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</si>
  <si>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</si>
  <si>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</si>
  <si>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</si>
  <si>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</si>
  <si>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</si>
  <si>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</si>
  <si>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</si>
  <si>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</si>
  <si>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</si>
  <si>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781</t>
  </si>
  <si>
    <t>Obklady keramické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</si>
  <si>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</si>
  <si>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</si>
  <si>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</si>
  <si>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</si>
  <si>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</si>
  <si>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</si>
  <si>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</si>
  <si>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</si>
  <si>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</si>
  <si>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</si>
  <si>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</si>
  <si>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</si>
  <si>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</si>
  <si>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</si>
  <si>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</si>
  <si>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</si>
  <si>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</si>
  <si>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</si>
  <si>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</si>
  <si>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</si>
  <si>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</si>
  <si>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</si>
  <si>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</si>
  <si>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</si>
  <si>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</si>
  <si>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</si>
  <si>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781101210</t>
  </si>
  <si>
    <t>Penetrace podkladu pod obklady, penetrační nátěr ASO-Unigrund K</t>
  </si>
  <si>
    <t>m2</t>
  </si>
  <si>
    <t>POL1_7</t>
  </si>
  <si>
    <t xml:space="preserve">výkres č.A.1.2.b.05 - 2.NP  :  </t>
  </si>
  <si>
    <t>VV</t>
  </si>
  <si>
    <t>místnost č. K4-2-006 : -0,8*(3,59+0,6*2)</t>
  </si>
  <si>
    <t>Mezisoučet</t>
  </si>
  <si>
    <t>781475111</t>
  </si>
  <si>
    <t>Montáž obkladů vnitřních z dlaždic keramických kladených do tmele 100 x 100 mm,  , kladených do, flexibilního tmele</t>
  </si>
  <si>
    <t>místnost č. K4-2-006 :  -0,8*(3,59+0,6*2)</t>
  </si>
  <si>
    <t>781479705</t>
  </si>
  <si>
    <t>Přípl.za spárovací hmotu - plošně</t>
  </si>
  <si>
    <t>59700001</t>
  </si>
  <si>
    <t>Dlaždice terakotová glazovaná 110/110/15 mm, asymetricky glazované, různé barvy</t>
  </si>
  <si>
    <t xml:space="preserve">m2    </t>
  </si>
  <si>
    <t>POL3_7</t>
  </si>
  <si>
    <t>místnost č. K4-2-006 : -0,8*(3,59+0,6*2)*1,05</t>
  </si>
  <si>
    <t xml:space="preserve">ztrátné 5%  :  </t>
  </si>
  <si>
    <t>998781101</t>
  </si>
  <si>
    <t>Přesun hmot pro obklady keramické, výšky do 6 m</t>
  </si>
  <si>
    <t>t</t>
  </si>
  <si>
    <t>POL7_</t>
  </si>
  <si>
    <t xml:space="preserve">Hmotnosti z položek s pořadovými čísly: : </t>
  </si>
  <si>
    <t xml:space="preserve">1,2,3,4, : </t>
  </si>
  <si>
    <t>Součet: : -0,14067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</si>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</sst>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N4" sqref="N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49</v>
      </c>
      <c r="E2" s="106" t="s">
        <v>50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47</v>
      </c>
      <c r="C3" s="105"/>
      <c r="D3" s="111" t="s">
        <v>45</v>
      </c>
      <c r="E3" s="111" t="s">
        <v>46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48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21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21" t="s">
        <v>60</v>
      </c>
      <c r="D10" s="122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63</v>
      </c>
      <c r="E11" s="123"/>
      <c r="F11" s="123"/>
      <c r="G11" s="123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4" t="s">
        <v>64</v>
      </c>
      <c r="E12" s="124"/>
      <c r="F12" s="124"/>
      <c r="G12" s="124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21" t="s">
        <v>66</v>
      </c>
      <c r="D13" s="125" t="s">
        <v>65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194" t="s">
        <v>26</v>
      </c>
      <c r="B16" s="195" t="s">
        <v>26</v>
      </c>
      <c r="C16" s="54"/>
      <c r="D16" s="55"/>
      <c r="E16" s="80"/>
      <c r="F16" s="81"/>
      <c r="G16" s="80"/>
      <c r="H16" s="81"/>
      <c r="I16" s="80">
        <v>0</v>
      </c>
      <c r="J16" s="90"/>
    </row>
    <row r="17" spans="1:10" ht="23.25" customHeight="1" x14ac:dyDescent="0.2">
      <c r="A17" s="194" t="s">
        <v>27</v>
      </c>
      <c r="B17" s="195" t="s">
        <v>27</v>
      </c>
      <c r="C17" s="54"/>
      <c r="D17" s="55"/>
      <c r="E17" s="80"/>
      <c r="F17" s="81"/>
      <c r="G17" s="80"/>
      <c r="H17" s="81"/>
      <c r="I17" s="80">
        <v>-7831.62</v>
      </c>
      <c r="J17" s="90"/>
    </row>
    <row r="18" spans="1:10" ht="23.25" customHeight="1" x14ac:dyDescent="0.2">
      <c r="A18" s="194" t="s">
        <v>28</v>
      </c>
      <c r="B18" s="195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4" t="s">
        <v>76</v>
      </c>
      <c r="B19" s="195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194" t="s">
        <v>77</v>
      </c>
      <c r="B20" s="195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-7831.62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-7831.62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-7831.62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41834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69</v>
      </c>
      <c r="C39" s="141"/>
      <c r="D39" s="142"/>
      <c r="E39" s="142"/>
      <c r="F39" s="154">
        <v>0</v>
      </c>
      <c r="G39" s="155">
        <v>-7831.62</v>
      </c>
      <c r="H39" s="156"/>
      <c r="I39" s="157">
        <v>-7831.62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45</v>
      </c>
      <c r="C40" s="131" t="s">
        <v>46</v>
      </c>
      <c r="D40" s="135"/>
      <c r="E40" s="135"/>
      <c r="F40" s="158">
        <v>0</v>
      </c>
      <c r="G40" s="159">
        <v>-7831.62</v>
      </c>
      <c r="H40" s="159"/>
      <c r="I40" s="160">
        <v>-7831.62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-7831.62</v>
      </c>
      <c r="H41" s="162"/>
      <c r="I41" s="163">
        <v>-7831.62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70</v>
      </c>
      <c r="C42" s="149"/>
      <c r="D42" s="149"/>
      <c r="E42" s="149"/>
      <c r="F42" s="164">
        <f>SUMIF(A39:A41,"=1",F39:F41)</f>
        <v>0</v>
      </c>
      <c r="G42" s="165">
        <f>SUMIF(A39:A41,"=1",G39:G41)</f>
        <v>-7831.62</v>
      </c>
      <c r="H42" s="165">
        <f>SUMIF(A39:A41,"=1",H39:H41)</f>
        <v>0</v>
      </c>
      <c r="I42" s="166">
        <f>SUMIF(A39:A41,"=1",I39:I41)</f>
        <v>-7831.62</v>
      </c>
      <c r="J42" s="134">
        <f>SUMIF(A39:A41,"=1",J39:J41)</f>
        <v>100</v>
      </c>
    </row>
    <row r="46" spans="1:10" ht="15.75" x14ac:dyDescent="0.25">
      <c r="B46" s="176" t="s">
        <v>72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8"/>
      <c r="B49" s="186" t="s">
        <v>74</v>
      </c>
      <c r="C49" s="187" t="s">
        <v>75</v>
      </c>
      <c r="D49" s="188"/>
      <c r="E49" s="188"/>
      <c r="F49" s="192" t="s">
        <v>27</v>
      </c>
      <c r="G49" s="189"/>
      <c r="H49" s="189"/>
      <c r="I49" s="189">
        <v>-7831.62</v>
      </c>
      <c r="J49" s="190">
        <f>IF(I50=0,"",I49/I50*100)</f>
        <v>100</v>
      </c>
    </row>
    <row r="50" spans="1:10" ht="25.5" customHeight="1" x14ac:dyDescent="0.2">
      <c r="A50" s="179"/>
      <c r="B50" s="182" t="s">
        <v>1</v>
      </c>
      <c r="C50" s="182"/>
      <c r="D50" s="183"/>
      <c r="E50" s="183"/>
      <c r="F50" s="193"/>
      <c r="G50" s="185"/>
      <c r="H50" s="185"/>
      <c r="I50" s="185">
        <f>I49</f>
        <v>-7831.62</v>
      </c>
      <c r="J50" s="191">
        <f>J49</f>
        <v>100</v>
      </c>
    </row>
    <row r="51" spans="1:10" x14ac:dyDescent="0.2">
      <c r="F51" s="128"/>
      <c r="G51" s="127"/>
      <c r="H51" s="128"/>
      <c r="I51" s="127"/>
      <c r="J51" s="129"/>
    </row>
    <row r="52" spans="1:10" x14ac:dyDescent="0.2">
      <c r="F52" s="128"/>
      <c r="G52" s="127"/>
      <c r="H52" s="128"/>
      <c r="I52" s="127"/>
      <c r="J52" s="129"/>
    </row>
    <row r="53" spans="1:10" x14ac:dyDescent="0.2">
      <c r="F53" s="128"/>
      <c r="G53" s="127"/>
      <c r="H53" s="128"/>
      <c r="I53" s="127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39:E39"/>
    <mergeCell ref="C40:E40"/>
    <mergeCell ref="C41:E41"/>
    <mergeCell ref="B42:E42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E1" t="s">
        <v>78</v>
      </c>
    </row>
    <row r="2" spans="1:60" ht="24.95" customHeight="1" x14ac:dyDescent="0.2">
      <c r="A2" s="198" t="s">
        <v>8</v>
      </c>
      <c r="B2" s="74" t="s">
        <v>49</v>
      </c>
      <c r="C2" s="201" t="s">
        <v>50</v>
      </c>
      <c r="D2" s="199"/>
      <c r="E2" s="199"/>
      <c r="F2" s="199"/>
      <c r="G2" s="200"/>
      <c r="AE2" t="s">
        <v>79</v>
      </c>
    </row>
    <row r="3" spans="1:60" ht="24.95" customHeight="1" x14ac:dyDescent="0.2">
      <c r="A3" s="198" t="s">
        <v>9</v>
      </c>
      <c r="B3" s="74" t="s">
        <v>45</v>
      </c>
      <c r="C3" s="201" t="s">
        <v>46</v>
      </c>
      <c r="D3" s="199"/>
      <c r="E3" s="199"/>
      <c r="F3" s="199"/>
      <c r="G3" s="200"/>
      <c r="AC3" s="126" t="s">
        <v>79</v>
      </c>
      <c r="AE3" t="s">
        <v>80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E4" t="s">
        <v>81</v>
      </c>
    </row>
    <row r="5" spans="1:60" x14ac:dyDescent="0.2">
      <c r="D5" s="196"/>
    </row>
    <row r="6" spans="1:60" ht="38.25" x14ac:dyDescent="0.2">
      <c r="A6" s="212" t="s">
        <v>82</v>
      </c>
      <c r="B6" s="210" t="s">
        <v>83</v>
      </c>
      <c r="C6" s="210" t="s">
        <v>84</v>
      </c>
      <c r="D6" s="211" t="s">
        <v>85</v>
      </c>
      <c r="E6" s="212" t="s">
        <v>86</v>
      </c>
      <c r="F6" s="207" t="s">
        <v>87</v>
      </c>
      <c r="G6" s="212" t="s">
        <v>31</v>
      </c>
      <c r="H6" s="213" t="s">
        <v>32</v>
      </c>
      <c r="I6" s="213" t="s">
        <v>88</v>
      </c>
      <c r="J6" s="213" t="s">
        <v>33</v>
      </c>
      <c r="K6" s="213" t="s">
        <v>89</v>
      </c>
      <c r="L6" s="213" t="s">
        <v>90</v>
      </c>
      <c r="M6" s="213" t="s">
        <v>91</v>
      </c>
      <c r="N6" s="213" t="s">
        <v>92</v>
      </c>
      <c r="O6" s="213" t="s">
        <v>93</v>
      </c>
      <c r="P6" s="213" t="s">
        <v>94</v>
      </c>
      <c r="Q6" s="213" t="s">
        <v>95</v>
      </c>
      <c r="R6" s="213" t="s">
        <v>96</v>
      </c>
      <c r="S6" s="213" t="s">
        <v>97</v>
      </c>
      <c r="T6" s="213" t="s">
        <v>98</v>
      </c>
      <c r="U6" s="213" t="s">
        <v>99</v>
      </c>
    </row>
    <row r="7" spans="1:60" x14ac:dyDescent="0.2">
      <c r="A7" s="214" t="s">
        <v>100</v>
      </c>
      <c r="B7" s="215" t="s">
        <v>74</v>
      </c>
      <c r="C7" s="216" t="s">
        <v>75</v>
      </c>
      <c r="D7" s="217"/>
      <c r="E7" s="222"/>
      <c r="F7" s="226"/>
      <c r="G7" s="226">
        <f>SUMIF(AE8:AE28,"&lt;&gt;NOR",G8:G28)</f>
        <v>-7831.62</v>
      </c>
      <c r="H7" s="226"/>
      <c r="I7" s="226">
        <f>SUM(I8:I28)</f>
        <v>-6327.11</v>
      </c>
      <c r="J7" s="226"/>
      <c r="K7" s="226">
        <f>SUM(K8:K28)</f>
        <v>-1504.51</v>
      </c>
      <c r="L7" s="226"/>
      <c r="M7" s="226">
        <f>SUM(M8:M28)</f>
        <v>-9476.2602000000006</v>
      </c>
      <c r="N7" s="226"/>
      <c r="O7" s="226">
        <f>SUM(O8:O28)</f>
        <v>-0.13999999999999999</v>
      </c>
      <c r="P7" s="226"/>
      <c r="Q7" s="226">
        <f>SUM(Q8:Q28)</f>
        <v>0</v>
      </c>
      <c r="R7" s="226"/>
      <c r="S7" s="226"/>
      <c r="T7" s="227"/>
      <c r="U7" s="226">
        <f>SUM(U8:U28)</f>
        <v>0</v>
      </c>
      <c r="AE7" t="s">
        <v>101</v>
      </c>
    </row>
    <row r="8" spans="1:60" ht="22.5" outlineLevel="1" x14ac:dyDescent="0.2">
      <c r="A8" s="209">
        <v>1</v>
      </c>
      <c r="B8" s="218" t="s">
        <v>102</v>
      </c>
      <c r="C8" s="236" t="s">
        <v>103</v>
      </c>
      <c r="D8" s="219" t="s">
        <v>104</v>
      </c>
      <c r="E8" s="223">
        <v>-3.8319999999999999</v>
      </c>
      <c r="F8" s="228">
        <v>17</v>
      </c>
      <c r="G8" s="228">
        <v>-65.14</v>
      </c>
      <c r="H8" s="228">
        <v>0</v>
      </c>
      <c r="I8" s="228">
        <f>ROUND(E8*H8,2)</f>
        <v>0</v>
      </c>
      <c r="J8" s="228">
        <v>17</v>
      </c>
      <c r="K8" s="228">
        <f>ROUND(E8*J8,2)</f>
        <v>-65.14</v>
      </c>
      <c r="L8" s="228">
        <v>21</v>
      </c>
      <c r="M8" s="228">
        <f>G8*(1+L8/100)</f>
        <v>-78.819400000000002</v>
      </c>
      <c r="N8" s="228">
        <v>1.1E-4</v>
      </c>
      <c r="O8" s="228">
        <f>ROUND(E8*N8,2)</f>
        <v>0</v>
      </c>
      <c r="P8" s="228">
        <v>0</v>
      </c>
      <c r="Q8" s="228">
        <f>ROUND(E8*P8,2)</f>
        <v>0</v>
      </c>
      <c r="R8" s="228"/>
      <c r="S8" s="228"/>
      <c r="T8" s="229">
        <v>0</v>
      </c>
      <c r="U8" s="228">
        <f>ROUND(E8*T8,2)</f>
        <v>0</v>
      </c>
      <c r="V8" s="208"/>
      <c r="W8" s="208"/>
      <c r="X8" s="208"/>
      <c r="Y8" s="208"/>
      <c r="Z8" s="208"/>
      <c r="AA8" s="208"/>
      <c r="AB8" s="208"/>
      <c r="AC8" s="208"/>
      <c r="AD8" s="208"/>
      <c r="AE8" s="208" t="s">
        <v>105</v>
      </c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</row>
    <row r="9" spans="1:60" outlineLevel="1" x14ac:dyDescent="0.2">
      <c r="A9" s="209"/>
      <c r="B9" s="218"/>
      <c r="C9" s="237" t="s">
        <v>106</v>
      </c>
      <c r="D9" s="220"/>
      <c r="E9" s="224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9"/>
      <c r="U9" s="228"/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107</v>
      </c>
      <c r="AF9" s="208">
        <v>0</v>
      </c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09"/>
      <c r="B10" s="218"/>
      <c r="C10" s="237" t="s">
        <v>108</v>
      </c>
      <c r="D10" s="220"/>
      <c r="E10" s="224">
        <v>-3.8319999999999999</v>
      </c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9"/>
      <c r="U10" s="22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107</v>
      </c>
      <c r="AF10" s="208">
        <v>0</v>
      </c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09"/>
      <c r="B11" s="218"/>
      <c r="C11" s="238" t="s">
        <v>109</v>
      </c>
      <c r="D11" s="221"/>
      <c r="E11" s="225">
        <v>-3.8319999999999999</v>
      </c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9"/>
      <c r="U11" s="22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107</v>
      </c>
      <c r="AF11" s="208">
        <v>1</v>
      </c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33.75" outlineLevel="1" x14ac:dyDescent="0.2">
      <c r="A12" s="209">
        <v>2</v>
      </c>
      <c r="B12" s="218" t="s">
        <v>110</v>
      </c>
      <c r="C12" s="236" t="s">
        <v>111</v>
      </c>
      <c r="D12" s="219" t="s">
        <v>104</v>
      </c>
      <c r="E12" s="223">
        <v>-3.8319999999999999</v>
      </c>
      <c r="F12" s="228">
        <v>333.2</v>
      </c>
      <c r="G12" s="228">
        <v>-1276.82</v>
      </c>
      <c r="H12" s="228">
        <v>0</v>
      </c>
      <c r="I12" s="228">
        <f>ROUND(E12*H12,2)</f>
        <v>0</v>
      </c>
      <c r="J12" s="228">
        <v>333.2</v>
      </c>
      <c r="K12" s="228">
        <f>ROUND(E12*J12,2)</f>
        <v>-1276.82</v>
      </c>
      <c r="L12" s="228">
        <v>21</v>
      </c>
      <c r="M12" s="228">
        <f>G12*(1+L12/100)</f>
        <v>-1544.9521999999999</v>
      </c>
      <c r="N12" s="228">
        <v>4.1999999999999997E-3</v>
      </c>
      <c r="O12" s="228">
        <f>ROUND(E12*N12,2)</f>
        <v>-0.02</v>
      </c>
      <c r="P12" s="228">
        <v>0</v>
      </c>
      <c r="Q12" s="228">
        <f>ROUND(E12*P12,2)</f>
        <v>0</v>
      </c>
      <c r="R12" s="228"/>
      <c r="S12" s="228"/>
      <c r="T12" s="229">
        <v>0</v>
      </c>
      <c r="U12" s="228">
        <f>ROUND(E12*T12,2)</f>
        <v>0</v>
      </c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105</v>
      </c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09"/>
      <c r="B13" s="218"/>
      <c r="C13" s="237" t="s">
        <v>106</v>
      </c>
      <c r="D13" s="220"/>
      <c r="E13" s="224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9"/>
      <c r="U13" s="22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107</v>
      </c>
      <c r="AF13" s="208">
        <v>0</v>
      </c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09"/>
      <c r="B14" s="218"/>
      <c r="C14" s="237" t="s">
        <v>112</v>
      </c>
      <c r="D14" s="220"/>
      <c r="E14" s="224">
        <v>-3.8319999999999999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9"/>
      <c r="U14" s="22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107</v>
      </c>
      <c r="AF14" s="208">
        <v>0</v>
      </c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09"/>
      <c r="B15" s="218"/>
      <c r="C15" s="238" t="s">
        <v>109</v>
      </c>
      <c r="D15" s="221"/>
      <c r="E15" s="225">
        <v>-3.8319999999999999</v>
      </c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9"/>
      <c r="U15" s="22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107</v>
      </c>
      <c r="AF15" s="208">
        <v>1</v>
      </c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09">
        <v>3</v>
      </c>
      <c r="B16" s="218" t="s">
        <v>113</v>
      </c>
      <c r="C16" s="236" t="s">
        <v>114</v>
      </c>
      <c r="D16" s="219" t="s">
        <v>104</v>
      </c>
      <c r="E16" s="223">
        <v>-3.8319999999999999</v>
      </c>
      <c r="F16" s="228">
        <v>29.75</v>
      </c>
      <c r="G16" s="228">
        <v>-114</v>
      </c>
      <c r="H16" s="228">
        <v>0</v>
      </c>
      <c r="I16" s="228">
        <f>ROUND(E16*H16,2)</f>
        <v>0</v>
      </c>
      <c r="J16" s="228">
        <v>29.75</v>
      </c>
      <c r="K16" s="228">
        <f>ROUND(E16*J16,2)</f>
        <v>-114</v>
      </c>
      <c r="L16" s="228">
        <v>21</v>
      </c>
      <c r="M16" s="228">
        <f>G16*(1+L16/100)</f>
        <v>-137.94</v>
      </c>
      <c r="N16" s="228">
        <v>8.9999999999999998E-4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/>
      <c r="T16" s="229">
        <v>0</v>
      </c>
      <c r="U16" s="228">
        <f>ROUND(E16*T16,2)</f>
        <v>0</v>
      </c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105</v>
      </c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09"/>
      <c r="B17" s="218"/>
      <c r="C17" s="237" t="s">
        <v>106</v>
      </c>
      <c r="D17" s="220"/>
      <c r="E17" s="224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9"/>
      <c r="U17" s="22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107</v>
      </c>
      <c r="AF17" s="208">
        <v>0</v>
      </c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09"/>
      <c r="B18" s="218"/>
      <c r="C18" s="237" t="s">
        <v>112</v>
      </c>
      <c r="D18" s="220"/>
      <c r="E18" s="224">
        <v>-3.8319999999999999</v>
      </c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9"/>
      <c r="U18" s="22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107</v>
      </c>
      <c r="AF18" s="208">
        <v>0</v>
      </c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09"/>
      <c r="B19" s="218"/>
      <c r="C19" s="238" t="s">
        <v>109</v>
      </c>
      <c r="D19" s="221"/>
      <c r="E19" s="225">
        <v>-3.8319999999999999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9"/>
      <c r="U19" s="22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107</v>
      </c>
      <c r="AF19" s="208">
        <v>1</v>
      </c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ht="22.5" outlineLevel="1" x14ac:dyDescent="0.2">
      <c r="A20" s="209">
        <v>4</v>
      </c>
      <c r="B20" s="218" t="s">
        <v>115</v>
      </c>
      <c r="C20" s="236" t="s">
        <v>116</v>
      </c>
      <c r="D20" s="219" t="s">
        <v>117</v>
      </c>
      <c r="E20" s="223">
        <v>-4.0236000000000001</v>
      </c>
      <c r="F20" s="228">
        <v>1572.5</v>
      </c>
      <c r="G20" s="228">
        <v>-6327.11</v>
      </c>
      <c r="H20" s="228">
        <v>1572.5</v>
      </c>
      <c r="I20" s="228">
        <f>ROUND(E20*H20,2)</f>
        <v>-6327.11</v>
      </c>
      <c r="J20" s="228">
        <v>0</v>
      </c>
      <c r="K20" s="228">
        <f>ROUND(E20*J20,2)</f>
        <v>0</v>
      </c>
      <c r="L20" s="228">
        <v>21</v>
      </c>
      <c r="M20" s="228">
        <f>G20*(1+L20/100)</f>
        <v>-7655.8030999999992</v>
      </c>
      <c r="N20" s="228">
        <v>0.03</v>
      </c>
      <c r="O20" s="228">
        <f>ROUND(E20*N20,2)</f>
        <v>-0.12</v>
      </c>
      <c r="P20" s="228">
        <v>0</v>
      </c>
      <c r="Q20" s="228">
        <f>ROUND(E20*P20,2)</f>
        <v>0</v>
      </c>
      <c r="R20" s="228"/>
      <c r="S20" s="228"/>
      <c r="T20" s="229">
        <v>0</v>
      </c>
      <c r="U20" s="228">
        <f>ROUND(E20*T20,2)</f>
        <v>0</v>
      </c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118</v>
      </c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09"/>
      <c r="B21" s="218"/>
      <c r="C21" s="237" t="s">
        <v>106</v>
      </c>
      <c r="D21" s="220"/>
      <c r="E21" s="224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9"/>
      <c r="U21" s="22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107</v>
      </c>
      <c r="AF21" s="208">
        <v>0</v>
      </c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09"/>
      <c r="B22" s="218"/>
      <c r="C22" s="237" t="s">
        <v>119</v>
      </c>
      <c r="D22" s="220"/>
      <c r="E22" s="224">
        <v>-4.0236000000000001</v>
      </c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9"/>
      <c r="U22" s="22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107</v>
      </c>
      <c r="AF22" s="208">
        <v>0</v>
      </c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09"/>
      <c r="B23" s="218"/>
      <c r="C23" s="238" t="s">
        <v>109</v>
      </c>
      <c r="D23" s="221"/>
      <c r="E23" s="225">
        <v>-4.0236000000000001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9"/>
      <c r="U23" s="22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107</v>
      </c>
      <c r="AF23" s="208">
        <v>1</v>
      </c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09"/>
      <c r="B24" s="218"/>
      <c r="C24" s="237" t="s">
        <v>120</v>
      </c>
      <c r="D24" s="220"/>
      <c r="E24" s="224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9"/>
      <c r="U24" s="22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107</v>
      </c>
      <c r="AF24" s="208">
        <v>0</v>
      </c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09">
        <v>5</v>
      </c>
      <c r="B25" s="218" t="s">
        <v>121</v>
      </c>
      <c r="C25" s="236" t="s">
        <v>122</v>
      </c>
      <c r="D25" s="219" t="s">
        <v>123</v>
      </c>
      <c r="E25" s="223">
        <v>-0.14066999999999999</v>
      </c>
      <c r="F25" s="228">
        <v>345.1</v>
      </c>
      <c r="G25" s="228">
        <v>-48.55</v>
      </c>
      <c r="H25" s="228">
        <v>0</v>
      </c>
      <c r="I25" s="228">
        <f>ROUND(E25*H25,2)</f>
        <v>0</v>
      </c>
      <c r="J25" s="228">
        <v>345.1</v>
      </c>
      <c r="K25" s="228">
        <f>ROUND(E25*J25,2)</f>
        <v>-48.55</v>
      </c>
      <c r="L25" s="228">
        <v>21</v>
      </c>
      <c r="M25" s="228">
        <f>G25*(1+L25/100)</f>
        <v>-58.745499999999993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/>
      <c r="T25" s="229">
        <v>0</v>
      </c>
      <c r="U25" s="228">
        <f>ROUND(E25*T25,2)</f>
        <v>0</v>
      </c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124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09"/>
      <c r="B26" s="218"/>
      <c r="C26" s="237" t="s">
        <v>125</v>
      </c>
      <c r="D26" s="220"/>
      <c r="E26" s="224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9"/>
      <c r="U26" s="22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107</v>
      </c>
      <c r="AF26" s="208">
        <v>0</v>
      </c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09"/>
      <c r="B27" s="218"/>
      <c r="C27" s="237" t="s">
        <v>126</v>
      </c>
      <c r="D27" s="220"/>
      <c r="E27" s="224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9"/>
      <c r="U27" s="22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107</v>
      </c>
      <c r="AF27" s="208">
        <v>0</v>
      </c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30"/>
      <c r="B28" s="231"/>
      <c r="C28" s="239" t="s">
        <v>127</v>
      </c>
      <c r="D28" s="232"/>
      <c r="E28" s="233">
        <v>-0.14066999999999999</v>
      </c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5"/>
      <c r="U28" s="234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107</v>
      </c>
      <c r="AF28" s="208">
        <v>0</v>
      </c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x14ac:dyDescent="0.2">
      <c r="A29" s="6"/>
      <c r="B29" s="7" t="s">
        <v>128</v>
      </c>
      <c r="C29" s="240" t="s">
        <v>128</v>
      </c>
      <c r="D29" s="9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C29">
        <v>15</v>
      </c>
      <c r="AD29">
        <v>21</v>
      </c>
    </row>
    <row r="30" spans="1:60" x14ac:dyDescent="0.2">
      <c r="C30" s="241"/>
      <c r="D30" s="196"/>
      <c r="AE30" t="s">
        <v>129</v>
      </c>
    </row>
    <row r="31" spans="1:60" x14ac:dyDescent="0.2">
      <c r="D31" s="196"/>
    </row>
    <row r="32" spans="1:60" x14ac:dyDescent="0.2">
      <c r="D32" s="196"/>
    </row>
    <row r="33" spans="4:4" x14ac:dyDescent="0.2">
      <c r="D33" s="196"/>
    </row>
    <row r="34" spans="4:4" x14ac:dyDescent="0.2">
      <c r="D34" s="196"/>
    </row>
    <row r="35" spans="4:4" x14ac:dyDescent="0.2">
      <c r="D35" s="196"/>
    </row>
    <row r="36" spans="4:4" x14ac:dyDescent="0.2">
      <c r="D36" s="196"/>
    </row>
    <row r="37" spans="4:4" x14ac:dyDescent="0.2">
      <c r="D37" s="196"/>
    </row>
    <row r="38" spans="4:4" x14ac:dyDescent="0.2">
      <c r="D38" s="196"/>
    </row>
    <row r="39" spans="4:4" x14ac:dyDescent="0.2">
      <c r="D39" s="196"/>
    </row>
    <row r="40" spans="4:4" x14ac:dyDescent="0.2">
      <c r="D40" s="196"/>
    </row>
    <row r="41" spans="4:4" x14ac:dyDescent="0.2">
      <c r="D41" s="196"/>
    </row>
    <row r="42" spans="4:4" x14ac:dyDescent="0.2">
      <c r="D42" s="196"/>
    </row>
    <row r="43" spans="4:4" x14ac:dyDescent="0.2">
      <c r="D43" s="196"/>
    </row>
    <row r="44" spans="4:4" x14ac:dyDescent="0.2">
      <c r="D44" s="196"/>
    </row>
    <row r="45" spans="4:4" x14ac:dyDescent="0.2">
      <c r="D45" s="196"/>
    </row>
    <row r="46" spans="4:4" x14ac:dyDescent="0.2">
      <c r="D46" s="196"/>
    </row>
    <row r="47" spans="4:4" x14ac:dyDescent="0.2">
      <c r="D47" s="196"/>
    </row>
    <row r="48" spans="4:4" x14ac:dyDescent="0.2">
      <c r="D48" s="196"/>
    </row>
    <row r="49" spans="4:4" x14ac:dyDescent="0.2">
      <c r="D49" s="196"/>
    </row>
    <row r="50" spans="4:4" x14ac:dyDescent="0.2">
      <c r="D50" s="196"/>
    </row>
    <row r="51" spans="4:4" x14ac:dyDescent="0.2">
      <c r="D51" s="196"/>
    </row>
    <row r="52" spans="4:4" x14ac:dyDescent="0.2">
      <c r="D52" s="196"/>
    </row>
    <row r="53" spans="4:4" x14ac:dyDescent="0.2">
      <c r="D53" s="196"/>
    </row>
    <row r="54" spans="4:4" x14ac:dyDescent="0.2">
      <c r="D54" s="196"/>
    </row>
    <row r="55" spans="4:4" x14ac:dyDescent="0.2">
      <c r="D55" s="196"/>
    </row>
    <row r="56" spans="4:4" x14ac:dyDescent="0.2">
      <c r="D56" s="196"/>
    </row>
    <row r="57" spans="4:4" x14ac:dyDescent="0.2">
      <c r="D57" s="196"/>
    </row>
    <row r="58" spans="4:4" x14ac:dyDescent="0.2">
      <c r="D58" s="196"/>
    </row>
    <row r="59" spans="4:4" x14ac:dyDescent="0.2">
      <c r="D59" s="196"/>
    </row>
    <row r="60" spans="4:4" x14ac:dyDescent="0.2">
      <c r="D60" s="196"/>
    </row>
    <row r="61" spans="4:4" x14ac:dyDescent="0.2">
      <c r="D61" s="196"/>
    </row>
    <row r="62" spans="4:4" x14ac:dyDescent="0.2">
      <c r="D62" s="196"/>
    </row>
    <row r="63" spans="4:4" x14ac:dyDescent="0.2">
      <c r="D63" s="196"/>
    </row>
    <row r="64" spans="4:4" x14ac:dyDescent="0.2">
      <c r="D64" s="196"/>
    </row>
    <row r="65" spans="4:4" x14ac:dyDescent="0.2">
      <c r="D65" s="196"/>
    </row>
    <row r="66" spans="4:4" x14ac:dyDescent="0.2">
      <c r="D66" s="196"/>
    </row>
    <row r="67" spans="4:4" x14ac:dyDescent="0.2">
      <c r="D67" s="196"/>
    </row>
    <row r="68" spans="4:4" x14ac:dyDescent="0.2">
      <c r="D68" s="196"/>
    </row>
    <row r="69" spans="4:4" x14ac:dyDescent="0.2">
      <c r="D69" s="196"/>
    </row>
    <row r="70" spans="4:4" x14ac:dyDescent="0.2">
      <c r="D70" s="196"/>
    </row>
    <row r="71" spans="4:4" x14ac:dyDescent="0.2">
      <c r="D71" s="196"/>
    </row>
    <row r="72" spans="4:4" x14ac:dyDescent="0.2">
      <c r="D72" s="196"/>
    </row>
    <row r="73" spans="4:4" x14ac:dyDescent="0.2">
      <c r="D73" s="196"/>
    </row>
    <row r="74" spans="4:4" x14ac:dyDescent="0.2">
      <c r="D74" s="196"/>
    </row>
    <row r="75" spans="4:4" x14ac:dyDescent="0.2">
      <c r="D75" s="196"/>
    </row>
    <row r="76" spans="4:4" x14ac:dyDescent="0.2">
      <c r="D76" s="196"/>
    </row>
    <row r="77" spans="4:4" x14ac:dyDescent="0.2">
      <c r="D77" s="196"/>
    </row>
    <row r="78" spans="4:4" x14ac:dyDescent="0.2">
      <c r="D78" s="196"/>
    </row>
    <row r="79" spans="4:4" x14ac:dyDescent="0.2">
      <c r="D79" s="196"/>
    </row>
    <row r="80" spans="4:4" x14ac:dyDescent="0.2">
      <c r="D80" s="196"/>
    </row>
    <row r="81" spans="4:4" x14ac:dyDescent="0.2">
      <c r="D81" s="196"/>
    </row>
    <row r="82" spans="4:4" x14ac:dyDescent="0.2">
      <c r="D82" s="196"/>
    </row>
    <row r="83" spans="4:4" x14ac:dyDescent="0.2">
      <c r="D83" s="196"/>
    </row>
    <row r="84" spans="4:4" x14ac:dyDescent="0.2">
      <c r="D84" s="196"/>
    </row>
    <row r="85" spans="4:4" x14ac:dyDescent="0.2">
      <c r="D85" s="196"/>
    </row>
    <row r="86" spans="4:4" x14ac:dyDescent="0.2">
      <c r="D86" s="196"/>
    </row>
    <row r="87" spans="4:4" x14ac:dyDescent="0.2">
      <c r="D87" s="196"/>
    </row>
    <row r="88" spans="4:4" x14ac:dyDescent="0.2">
      <c r="D88" s="196"/>
    </row>
    <row r="89" spans="4:4" x14ac:dyDescent="0.2">
      <c r="D89" s="196"/>
    </row>
    <row r="90" spans="4:4" x14ac:dyDescent="0.2">
      <c r="D90" s="196"/>
    </row>
    <row r="91" spans="4:4" x14ac:dyDescent="0.2">
      <c r="D91" s="196"/>
    </row>
    <row r="92" spans="4:4" x14ac:dyDescent="0.2">
      <c r="D92" s="196"/>
    </row>
    <row r="93" spans="4:4" x14ac:dyDescent="0.2">
      <c r="D93" s="196"/>
    </row>
    <row r="94" spans="4:4" x14ac:dyDescent="0.2">
      <c r="D94" s="196"/>
    </row>
    <row r="95" spans="4:4" x14ac:dyDescent="0.2">
      <c r="D95" s="196"/>
    </row>
    <row r="96" spans="4:4" x14ac:dyDescent="0.2">
      <c r="D96" s="196"/>
    </row>
    <row r="97" spans="4:4" x14ac:dyDescent="0.2">
      <c r="D97" s="196"/>
    </row>
    <row r="98" spans="4:4" x14ac:dyDescent="0.2">
      <c r="D98" s="196"/>
    </row>
    <row r="99" spans="4:4" x14ac:dyDescent="0.2">
      <c r="D99" s="196"/>
    </row>
    <row r="100" spans="4:4" x14ac:dyDescent="0.2">
      <c r="D100" s="196"/>
    </row>
    <row r="101" spans="4:4" x14ac:dyDescent="0.2">
      <c r="D101" s="196"/>
    </row>
    <row r="102" spans="4:4" x14ac:dyDescent="0.2">
      <c r="D102" s="196"/>
    </row>
    <row r="103" spans="4:4" x14ac:dyDescent="0.2">
      <c r="D103" s="196"/>
    </row>
    <row r="104" spans="4:4" x14ac:dyDescent="0.2">
      <c r="D104" s="196"/>
    </row>
    <row r="105" spans="4:4" x14ac:dyDescent="0.2">
      <c r="D105" s="196"/>
    </row>
    <row r="106" spans="4:4" x14ac:dyDescent="0.2">
      <c r="D106" s="196"/>
    </row>
    <row r="107" spans="4:4" x14ac:dyDescent="0.2">
      <c r="D107" s="196"/>
    </row>
    <row r="108" spans="4:4" x14ac:dyDescent="0.2">
      <c r="D108" s="196"/>
    </row>
    <row r="109" spans="4:4" x14ac:dyDescent="0.2">
      <c r="D109" s="196"/>
    </row>
    <row r="110" spans="4:4" x14ac:dyDescent="0.2">
      <c r="D110" s="196"/>
    </row>
    <row r="111" spans="4:4" x14ac:dyDescent="0.2">
      <c r="D111" s="196"/>
    </row>
    <row r="112" spans="4:4" x14ac:dyDescent="0.2">
      <c r="D112" s="196"/>
    </row>
    <row r="113" spans="4:4" x14ac:dyDescent="0.2">
      <c r="D113" s="196"/>
    </row>
    <row r="114" spans="4:4" x14ac:dyDescent="0.2">
      <c r="D114" s="196"/>
    </row>
    <row r="115" spans="4:4" x14ac:dyDescent="0.2">
      <c r="D115" s="196"/>
    </row>
    <row r="116" spans="4:4" x14ac:dyDescent="0.2">
      <c r="D116" s="196"/>
    </row>
    <row r="117" spans="4:4" x14ac:dyDescent="0.2">
      <c r="D117" s="196"/>
    </row>
    <row r="118" spans="4:4" x14ac:dyDescent="0.2">
      <c r="D118" s="196"/>
    </row>
    <row r="119" spans="4:4" x14ac:dyDescent="0.2">
      <c r="D119" s="196"/>
    </row>
    <row r="120" spans="4:4" x14ac:dyDescent="0.2">
      <c r="D120" s="196"/>
    </row>
    <row r="121" spans="4:4" x14ac:dyDescent="0.2">
      <c r="D121" s="196"/>
    </row>
    <row r="122" spans="4:4" x14ac:dyDescent="0.2">
      <c r="D122" s="196"/>
    </row>
    <row r="123" spans="4:4" x14ac:dyDescent="0.2">
      <c r="D123" s="196"/>
    </row>
    <row r="124" spans="4:4" x14ac:dyDescent="0.2">
      <c r="D124" s="196"/>
    </row>
    <row r="125" spans="4:4" x14ac:dyDescent="0.2">
      <c r="D125" s="196"/>
    </row>
    <row r="126" spans="4:4" x14ac:dyDescent="0.2">
      <c r="D126" s="196"/>
    </row>
    <row r="127" spans="4:4" x14ac:dyDescent="0.2">
      <c r="D127" s="196"/>
    </row>
    <row r="128" spans="4:4" x14ac:dyDescent="0.2">
      <c r="D128" s="196"/>
    </row>
    <row r="129" spans="4:4" x14ac:dyDescent="0.2">
      <c r="D129" s="196"/>
    </row>
    <row r="130" spans="4:4" x14ac:dyDescent="0.2">
      <c r="D130" s="196"/>
    </row>
    <row r="131" spans="4:4" x14ac:dyDescent="0.2">
      <c r="D131" s="196"/>
    </row>
    <row r="132" spans="4:4" x14ac:dyDescent="0.2">
      <c r="D132" s="196"/>
    </row>
    <row r="133" spans="4:4" x14ac:dyDescent="0.2">
      <c r="D133" s="196"/>
    </row>
    <row r="134" spans="4:4" x14ac:dyDescent="0.2">
      <c r="D134" s="196"/>
    </row>
    <row r="135" spans="4:4" x14ac:dyDescent="0.2">
      <c r="D135" s="196"/>
    </row>
    <row r="136" spans="4:4" x14ac:dyDescent="0.2">
      <c r="D136" s="196"/>
    </row>
    <row r="137" spans="4:4" x14ac:dyDescent="0.2">
      <c r="D137" s="196"/>
    </row>
    <row r="138" spans="4:4" x14ac:dyDescent="0.2">
      <c r="D138" s="196"/>
    </row>
    <row r="139" spans="4:4" x14ac:dyDescent="0.2">
      <c r="D139" s="196"/>
    </row>
    <row r="140" spans="4:4" x14ac:dyDescent="0.2">
      <c r="D140" s="196"/>
    </row>
    <row r="141" spans="4:4" x14ac:dyDescent="0.2">
      <c r="D141" s="196"/>
    </row>
    <row r="142" spans="4:4" x14ac:dyDescent="0.2">
      <c r="D142" s="196"/>
    </row>
    <row r="143" spans="4:4" x14ac:dyDescent="0.2">
      <c r="D143" s="196"/>
    </row>
    <row r="144" spans="4:4" x14ac:dyDescent="0.2">
      <c r="D144" s="196"/>
    </row>
    <row r="145" spans="4:4" x14ac:dyDescent="0.2">
      <c r="D145" s="196"/>
    </row>
    <row r="146" spans="4:4" x14ac:dyDescent="0.2">
      <c r="D146" s="196"/>
    </row>
    <row r="147" spans="4:4" x14ac:dyDescent="0.2">
      <c r="D147" s="196"/>
    </row>
    <row r="148" spans="4:4" x14ac:dyDescent="0.2">
      <c r="D148" s="196"/>
    </row>
    <row r="149" spans="4:4" x14ac:dyDescent="0.2">
      <c r="D149" s="196"/>
    </row>
    <row r="150" spans="4:4" x14ac:dyDescent="0.2">
      <c r="D150" s="196"/>
    </row>
    <row r="151" spans="4:4" x14ac:dyDescent="0.2">
      <c r="D151" s="196"/>
    </row>
    <row r="152" spans="4:4" x14ac:dyDescent="0.2">
      <c r="D152" s="196"/>
    </row>
    <row r="153" spans="4:4" x14ac:dyDescent="0.2">
      <c r="D153" s="196"/>
    </row>
    <row r="154" spans="4:4" x14ac:dyDescent="0.2">
      <c r="D154" s="196"/>
    </row>
    <row r="155" spans="4:4" x14ac:dyDescent="0.2">
      <c r="D155" s="196"/>
    </row>
    <row r="156" spans="4:4" x14ac:dyDescent="0.2">
      <c r="D156" s="196"/>
    </row>
    <row r="157" spans="4:4" x14ac:dyDescent="0.2">
      <c r="D157" s="196"/>
    </row>
    <row r="158" spans="4:4" x14ac:dyDescent="0.2">
      <c r="D158" s="196"/>
    </row>
    <row r="159" spans="4:4" x14ac:dyDescent="0.2">
      <c r="D159" s="196"/>
    </row>
    <row r="160" spans="4:4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ZL43 ZL43b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'ZL43 ZL43b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2015-07-16T14:34:27Z</dcterms:modified>
</cp:coreProperties>
</file>