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- klášter minoritů\ZL 25 - objekt M1 - restaurování místností 1_22 a 1_23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25 ZL2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Stavba!$A$1:$J$51</definedName>
    <definedName name="_xlnm.Print_Area" localSheetId="3">'ZL25 ZL25 Pol'!$A$1:$U$38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0" i="12"/>
  <c r="K10" i="12"/>
  <c r="M10" i="12"/>
  <c r="O10" i="12"/>
  <c r="Q10" i="12"/>
  <c r="U10" i="12"/>
  <c r="I13" i="12"/>
  <c r="K13" i="12"/>
  <c r="M13" i="12"/>
  <c r="O13" i="12"/>
  <c r="Q13" i="12"/>
  <c r="U13" i="12"/>
  <c r="I15" i="12"/>
  <c r="K15" i="12"/>
  <c r="M15" i="12"/>
  <c r="O15" i="12"/>
  <c r="Q15" i="12"/>
  <c r="U15" i="12"/>
  <c r="I18" i="12"/>
  <c r="K18" i="12"/>
  <c r="M18" i="12"/>
  <c r="O18" i="12"/>
  <c r="Q18" i="12"/>
  <c r="U18" i="12"/>
  <c r="I22" i="12"/>
  <c r="K22" i="12"/>
  <c r="M22" i="12"/>
  <c r="O22" i="12"/>
  <c r="Q22" i="12"/>
  <c r="U22" i="12"/>
  <c r="I26" i="12"/>
  <c r="K26" i="12"/>
  <c r="M26" i="12"/>
  <c r="O26" i="12"/>
  <c r="Q26" i="12"/>
  <c r="U26" i="12"/>
  <c r="I28" i="12"/>
  <c r="K28" i="12"/>
  <c r="M28" i="12"/>
  <c r="O28" i="12"/>
  <c r="Q28" i="12"/>
  <c r="U28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G35" i="12"/>
  <c r="I35" i="12"/>
  <c r="Q35" i="12"/>
  <c r="I36" i="12"/>
  <c r="K36" i="12"/>
  <c r="K35" i="12" s="1"/>
  <c r="M36" i="12"/>
  <c r="M35" i="12" s="1"/>
  <c r="O36" i="12"/>
  <c r="O35" i="12" s="1"/>
  <c r="Q36" i="12"/>
  <c r="U36" i="12"/>
  <c r="U35" i="12" s="1"/>
  <c r="I51" i="1"/>
  <c r="J50" i="1" s="1"/>
  <c r="J49" i="1"/>
  <c r="F42" i="1"/>
  <c r="G42" i="1"/>
  <c r="H42" i="1"/>
  <c r="I42" i="1"/>
  <c r="J41" i="1" s="1"/>
  <c r="J40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39" i="1" l="1"/>
  <c r="J42" i="1" s="1"/>
  <c r="M7" i="12"/>
  <c r="O7" i="12"/>
  <c r="U7" i="12"/>
  <c r="K7" i="12"/>
  <c r="Q7" i="12"/>
  <c r="I7" i="12"/>
  <c r="J5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<sst xmlns="http://schemas.openxmlformats.org/spreadsheetml/2006/main" count="232" uniqueCount="136">
  <si>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</si>
  <si>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</si>
  <si>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</si>
  <si>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</si>
  <si>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</si>
  <si>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</si>
  <si>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</si>
  <si>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</si>
  <si>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</si>
  <si>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</si>
  <si>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</si>
  <si>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</si>
  <si>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</si>
  <si>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</si>
  <si>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</si>
  <si>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</si>
  <si>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</si>
  <si>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</si>
  <si>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</si>
  <si>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</si>
  <si>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</si>
  <si>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</si>
  <si>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</si>
  <si>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</si>
  <si>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</si>
  <si>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</si>
  <si>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</si>
  <si>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</si>
  <si>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</si>
  <si>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</si>
  <si>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</si>
  <si>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</si>
  <si>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</si>
  <si>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</si>
  <si>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</si>
  <si>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</si>
  <si>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</si>
  <si>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</si>
  <si>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</si>
  <si>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</si>
  <si>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</si>
  <si>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</si>
  <si>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</si>
  <si>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ZL25</t>
  </si>
  <si>
    <t>Objekt M1 - místnost 1.22 a 1.23 - restaurování dekorativní malby s rytinami grafitti</t>
  </si>
  <si>
    <t>Objekt M1 - místnost 1.22 a 1.23 - restaurátorské práce chodba</t>
  </si>
  <si>
    <t>Objekt:</t>
  </si>
  <si>
    <t>Rozpočet:</t>
  </si>
  <si>
    <t>ZL18-26-VIDOX</t>
  </si>
  <si>
    <t>Rekonstrukce bývalého areálu kláštera minoritů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</si>
  <si>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</si>
  <si>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</si>
  <si>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</si>
  <si>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</si>
  <si>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</si>
  <si>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</si>
  <si>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IKP Consulting Engineers, s.r.o.</t>
  </si>
  <si>
    <t>Jankovcova 1037/49</t>
  </si>
  <si>
    <t>Praha-Holešovice</t>
  </si>
  <si>
    <t>17000</t>
  </si>
  <si>
    <t>45799016</t>
  </si>
  <si>
    <t>CZ45799016</t>
  </si>
  <si>
    <t>Radniční 133/1</t>
  </si>
  <si>
    <t>České Budějovice-České Budějovice 1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</si>
  <si>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</si>
  <si>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</si>
  <si>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</si>
  <si>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</si>
  <si>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</si>
  <si>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</si>
  <si>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</si>
  <si>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</si>
  <si>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799-1</t>
  </si>
  <si>
    <t>Restaurátorské práce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</si>
  <si>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</si>
  <si>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</si>
  <si>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</si>
  <si>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</si>
  <si>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</si>
  <si>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</si>
  <si>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</si>
  <si>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</si>
  <si>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</si>
  <si>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</si>
  <si>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</si>
  <si>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</si>
  <si>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</si>
  <si>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</si>
  <si>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</si>
  <si>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</si>
  <si>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</si>
  <si>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</si>
  <si>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</si>
  <si>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</si>
  <si>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</si>
  <si>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</si>
  <si>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</si>
  <si>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</si>
  <si>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</si>
  <si>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</si>
  <si>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799-1-0</t>
  </si>
  <si>
    <t>Odkryv malby s upevněním - rostlinný dekor s rytinami</t>
  </si>
  <si>
    <t>m2</t>
  </si>
  <si>
    <t>POL3_7</t>
  </si>
  <si>
    <t>místnost č.1.23 : 47</t>
  </si>
  <si>
    <t>VV</t>
  </si>
  <si>
    <t>Odkryv malby s upevněním - barevné plochy stěny</t>
  </si>
  <si>
    <t>stěny pod okny : 18</t>
  </si>
  <si>
    <t>klenba : 56,5</t>
  </si>
  <si>
    <t>Mechanické a chemické čištění - rostlinný dekor s rytinami</t>
  </si>
  <si>
    <t>plochy s rostlinným dekorem : 90,9</t>
  </si>
  <si>
    <t>Mechanické a chemické čištění - barevné plochy klenby, stěny</t>
  </si>
  <si>
    <t>klenba : 64,5</t>
  </si>
  <si>
    <t>stěny : 20,6</t>
  </si>
  <si>
    <t>Tmelení a doplnění omítek</t>
  </si>
  <si>
    <t>klenba : 6</t>
  </si>
  <si>
    <t>stěny : 5,1</t>
  </si>
  <si>
    <t>plochy s rostlinným motivem : 8,5</t>
  </si>
  <si>
    <t>Fixáž barevné vrstvy</t>
  </si>
  <si>
    <t>Retuše a rekonstrukce dekorativní malby s rytinami</t>
  </si>
  <si>
    <t>Retuše a rekonstrukce barevných ploch</t>
  </si>
  <si>
    <t xml:space="preserve">Podrobný průzkum malby a dopracování návrhu na restaurování </t>
  </si>
  <si>
    <t>soubor</t>
  </si>
  <si>
    <t>799-1-1</t>
  </si>
  <si>
    <t xml:space="preserve">Podrobná restaurátorská zpráva z průběhu restaurátorských prací </t>
  </si>
  <si>
    <t>Fotodokumentace z průběhu restaurování</t>
  </si>
  <si>
    <t>Fotodokumentace dokončeného díla</t>
  </si>
  <si>
    <t>005121 R</t>
  </si>
  <si>
    <t>Zařízení staveniště</t>
  </si>
  <si>
    <t>Soubor</t>
  </si>
  <si>
    <t>POL99_2</t>
  </si>
  <si>
    <t/>
  </si>
  <si>
    <t>END</t>
  </si>
  <si>
    <t>Českém Krumlově</t>
  </si>
  <si>
    <t>Společnost pro revitalizaci areálu klášterů Český Krumlov, VIDOX s.r.o., jako vedoucí člen</t>
  </si>
  <si>
    <t>Josef Záleský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</si>
</sst>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64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Border="1"/>
    <xf numFmtId="0" fontId="0" fillId="0" borderId="2" xfId="0" applyBorder="1" applyAlignment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1" xfId="0" applyFont="1" applyBorder="1" applyAlignment="1">
      <alignment horizontal="left" vertical="center" indent="1"/>
    </xf>
    <xf numFmtId="0" fontId="0" fillId="0" borderId="8" xfId="0" applyBorder="1" applyAlignment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3" fillId="2" borderId="0" xfId="0" applyFont="1" applyFill="1" applyAlignment="1">
      <alignment horizontal="left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41</v>
      </c>
    </row>
    <row r="2" spans="1:7" ht="57.75" customHeight="1" x14ac:dyDescent="0.2">
      <c r="A2" s="212" t="s">
        <v>42</v>
      </c>
      <c r="B2" s="212"/>
      <c r="C2" s="212"/>
      <c r="D2" s="212"/>
      <c r="E2" s="212"/>
      <c r="F2" s="212"/>
      <c r="G2" s="21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1" zoomScaleNormal="100" zoomScaleSheetLayoutView="75" workbookViewId="0">
      <selection activeCell="B12" sqref="B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39</v>
      </c>
      <c r="B1" s="240" t="s">
        <v>4</v>
      </c>
      <c r="C1" s="241"/>
      <c r="D1" s="241"/>
      <c r="E1" s="241"/>
      <c r="F1" s="241"/>
      <c r="G1" s="241"/>
      <c r="H1" s="241"/>
      <c r="I1" s="241"/>
      <c r="J1" s="242"/>
    </row>
    <row r="2" spans="1:15" ht="23.25" customHeight="1" x14ac:dyDescent="0.2">
      <c r="A2" s="4"/>
      <c r="B2" s="72" t="s">
        <v>24</v>
      </c>
      <c r="C2" s="73"/>
      <c r="D2" s="74" t="s">
        <v>48</v>
      </c>
      <c r="E2" s="74" t="s">
        <v>49</v>
      </c>
      <c r="F2" s="75"/>
      <c r="G2" s="76"/>
      <c r="H2" s="75"/>
      <c r="I2" s="76"/>
      <c r="J2" s="77"/>
      <c r="O2" s="2"/>
    </row>
    <row r="3" spans="1:15" ht="23.25" customHeight="1" x14ac:dyDescent="0.2">
      <c r="A3" s="4"/>
      <c r="B3" s="78" t="s">
        <v>46</v>
      </c>
      <c r="C3" s="73"/>
      <c r="D3" s="79" t="s">
        <v>43</v>
      </c>
      <c r="E3" s="79" t="s">
        <v>45</v>
      </c>
      <c r="F3" s="80"/>
      <c r="G3" s="80"/>
      <c r="H3" s="73"/>
      <c r="I3" s="81"/>
      <c r="J3" s="82"/>
    </row>
    <row r="4" spans="1:15" ht="32.25" customHeight="1" x14ac:dyDescent="0.2">
      <c r="A4" s="4"/>
      <c r="B4" s="83" t="s">
        <v>47</v>
      </c>
      <c r="C4" s="84"/>
      <c r="D4" s="85" t="s">
        <v>43</v>
      </c>
      <c r="E4" s="213" t="s">
        <v>44</v>
      </c>
      <c r="F4" s="214"/>
      <c r="G4" s="214"/>
      <c r="H4" s="214"/>
      <c r="I4" s="214"/>
      <c r="J4" s="215"/>
    </row>
    <row r="5" spans="1:15" ht="24" customHeight="1" x14ac:dyDescent="0.2">
      <c r="A5" s="4"/>
      <c r="B5" s="42" t="s">
        <v>23</v>
      </c>
      <c r="C5" s="5"/>
      <c r="D5" s="71" t="s">
        <v>50</v>
      </c>
      <c r="E5" s="26"/>
      <c r="F5" s="26"/>
      <c r="G5" s="26"/>
      <c r="H5" s="27" t="s">
        <v>36</v>
      </c>
      <c r="I5" s="71" t="s">
        <v>54</v>
      </c>
      <c r="J5" s="11"/>
    </row>
    <row r="6" spans="1:15" ht="15.75" customHeight="1" x14ac:dyDescent="0.2">
      <c r="A6" s="4"/>
      <c r="B6" s="37"/>
      <c r="C6" s="26"/>
      <c r="D6" s="71" t="s">
        <v>51</v>
      </c>
      <c r="E6" s="26"/>
      <c r="F6" s="26"/>
      <c r="G6" s="26"/>
      <c r="H6" s="27" t="s">
        <v>37</v>
      </c>
      <c r="I6" s="71" t="s">
        <v>55</v>
      </c>
      <c r="J6" s="11"/>
    </row>
    <row r="7" spans="1:15" ht="15.75" customHeight="1" x14ac:dyDescent="0.2">
      <c r="A7" s="4"/>
      <c r="B7" s="38"/>
      <c r="C7" s="86" t="s">
        <v>53</v>
      </c>
      <c r="D7" s="69" t="s">
        <v>52</v>
      </c>
      <c r="E7" s="31"/>
      <c r="F7" s="31"/>
      <c r="G7" s="31"/>
      <c r="H7" s="32"/>
      <c r="I7" s="31"/>
      <c r="J7" s="46"/>
    </row>
    <row r="8" spans="1:15" ht="24" hidden="1" customHeight="1" x14ac:dyDescent="0.2">
      <c r="A8" s="4"/>
      <c r="B8" s="42" t="s">
        <v>21</v>
      </c>
      <c r="C8" s="5"/>
      <c r="D8" s="70" t="s">
        <v>56</v>
      </c>
      <c r="E8" s="5"/>
      <c r="F8" s="5"/>
      <c r="G8" s="41"/>
      <c r="H8" s="27" t="s">
        <v>36</v>
      </c>
      <c r="I8" s="71" t="s">
        <v>60</v>
      </c>
      <c r="J8" s="11"/>
    </row>
    <row r="9" spans="1:15" ht="15.75" hidden="1" customHeight="1" x14ac:dyDescent="0.2">
      <c r="A9" s="4"/>
      <c r="B9" s="4"/>
      <c r="C9" s="5"/>
      <c r="D9" s="70" t="s">
        <v>57</v>
      </c>
      <c r="E9" s="5"/>
      <c r="F9" s="5"/>
      <c r="G9" s="41"/>
      <c r="H9" s="27" t="s">
        <v>37</v>
      </c>
      <c r="I9" s="71" t="s">
        <v>61</v>
      </c>
      <c r="J9" s="11"/>
    </row>
    <row r="10" spans="1:15" ht="15.75" hidden="1" customHeight="1" x14ac:dyDescent="0.2">
      <c r="A10" s="4"/>
      <c r="B10" s="47"/>
      <c r="C10" s="86" t="s">
        <v>59</v>
      </c>
      <c r="D10" s="87" t="s">
        <v>58</v>
      </c>
      <c r="E10" s="50"/>
      <c r="F10" s="50"/>
      <c r="G10" s="48"/>
      <c r="H10" s="48"/>
      <c r="I10" s="49"/>
      <c r="J10" s="46"/>
    </row>
    <row r="11" spans="1:15" ht="24" customHeight="1" x14ac:dyDescent="0.2">
      <c r="A11" s="4"/>
      <c r="B11" s="200" t="s">
        <v>20</v>
      </c>
      <c r="C11" s="193"/>
      <c r="D11" s="216" t="s">
        <v>134</v>
      </c>
      <c r="E11" s="217"/>
      <c r="F11" s="217"/>
      <c r="G11" s="217"/>
      <c r="H11" s="196" t="s">
        <v>36</v>
      </c>
      <c r="I11" s="203" t="s">
        <v>65</v>
      </c>
      <c r="J11" s="194"/>
    </row>
    <row r="12" spans="1:15" ht="15.75" customHeight="1" x14ac:dyDescent="0.2">
      <c r="A12" s="4"/>
      <c r="B12" s="198"/>
      <c r="C12" s="195"/>
      <c r="D12" s="203" t="s">
        <v>62</v>
      </c>
      <c r="E12" s="203"/>
      <c r="F12" s="203"/>
      <c r="G12" s="203"/>
      <c r="H12" s="196" t="s">
        <v>37</v>
      </c>
      <c r="I12" s="203" t="s">
        <v>66</v>
      </c>
      <c r="J12" s="194"/>
    </row>
    <row r="13" spans="1:15" ht="15.75" customHeight="1" x14ac:dyDescent="0.2">
      <c r="A13" s="4"/>
      <c r="B13" s="199"/>
      <c r="C13" s="204" t="s">
        <v>64</v>
      </c>
      <c r="D13" s="202" t="s">
        <v>63</v>
      </c>
      <c r="E13" s="202"/>
      <c r="F13" s="202"/>
      <c r="G13" s="202"/>
      <c r="H13" s="205"/>
      <c r="I13" s="197"/>
      <c r="J13" s="201"/>
    </row>
    <row r="14" spans="1:15" ht="24" customHeight="1" x14ac:dyDescent="0.2">
      <c r="A14" s="4"/>
      <c r="B14" s="206" t="s">
        <v>22</v>
      </c>
      <c r="C14" s="207"/>
      <c r="D14" s="208" t="s">
        <v>135</v>
      </c>
      <c r="E14" s="209"/>
      <c r="F14" s="209"/>
      <c r="G14" s="209"/>
      <c r="H14" s="210"/>
      <c r="I14" s="209"/>
      <c r="J14" s="211"/>
    </row>
    <row r="15" spans="1:15" ht="32.25" customHeight="1" x14ac:dyDescent="0.2">
      <c r="A15" s="4"/>
      <c r="B15" s="47" t="s">
        <v>34</v>
      </c>
      <c r="C15" s="61"/>
      <c r="D15" s="48"/>
      <c r="E15" s="249"/>
      <c r="F15" s="249"/>
      <c r="G15" s="250"/>
      <c r="H15" s="250"/>
      <c r="I15" s="250" t="s">
        <v>31</v>
      </c>
      <c r="J15" s="251"/>
    </row>
    <row r="16" spans="1:15" ht="23.25" customHeight="1" x14ac:dyDescent="0.2">
      <c r="A16" s="148" t="s">
        <v>26</v>
      </c>
      <c r="B16" s="149" t="s">
        <v>26</v>
      </c>
      <c r="C16" s="53"/>
      <c r="D16" s="54"/>
      <c r="E16" s="230"/>
      <c r="F16" s="231"/>
      <c r="G16" s="230"/>
      <c r="H16" s="231"/>
      <c r="I16" s="230">
        <v>0</v>
      </c>
      <c r="J16" s="232"/>
    </row>
    <row r="17" spans="1:10" ht="23.25" customHeight="1" x14ac:dyDescent="0.2">
      <c r="A17" s="148" t="s">
        <v>27</v>
      </c>
      <c r="B17" s="149" t="s">
        <v>27</v>
      </c>
      <c r="C17" s="53"/>
      <c r="D17" s="54"/>
      <c r="E17" s="230"/>
      <c r="F17" s="231"/>
      <c r="G17" s="230"/>
      <c r="H17" s="231"/>
      <c r="I17" s="230">
        <v>628930</v>
      </c>
      <c r="J17" s="232"/>
    </row>
    <row r="18" spans="1:10" ht="23.25" customHeight="1" x14ac:dyDescent="0.2">
      <c r="A18" s="148" t="s">
        <v>28</v>
      </c>
      <c r="B18" s="149" t="s">
        <v>28</v>
      </c>
      <c r="C18" s="53"/>
      <c r="D18" s="54"/>
      <c r="E18" s="230"/>
      <c r="F18" s="231"/>
      <c r="G18" s="230"/>
      <c r="H18" s="231"/>
      <c r="I18" s="230">
        <v>0</v>
      </c>
      <c r="J18" s="232"/>
    </row>
    <row r="19" spans="1:10" ht="23.25" customHeight="1" x14ac:dyDescent="0.2">
      <c r="A19" s="148" t="s">
        <v>75</v>
      </c>
      <c r="B19" s="149" t="s">
        <v>29</v>
      </c>
      <c r="C19" s="53"/>
      <c r="D19" s="54"/>
      <c r="E19" s="230"/>
      <c r="F19" s="231"/>
      <c r="G19" s="230"/>
      <c r="H19" s="231"/>
      <c r="I19" s="230">
        <v>0</v>
      </c>
      <c r="J19" s="232"/>
    </row>
    <row r="20" spans="1:10" ht="23.25" customHeight="1" x14ac:dyDescent="0.2">
      <c r="A20" s="148" t="s">
        <v>74</v>
      </c>
      <c r="B20" s="149" t="s">
        <v>30</v>
      </c>
      <c r="C20" s="53"/>
      <c r="D20" s="54"/>
      <c r="E20" s="230"/>
      <c r="F20" s="231"/>
      <c r="G20" s="230"/>
      <c r="H20" s="231"/>
      <c r="I20" s="230">
        <v>4150.9399999999996</v>
      </c>
      <c r="J20" s="232"/>
    </row>
    <row r="21" spans="1:10" ht="23.25" customHeight="1" x14ac:dyDescent="0.2">
      <c r="A21" s="4"/>
      <c r="B21" s="63" t="s">
        <v>31</v>
      </c>
      <c r="C21" s="64"/>
      <c r="D21" s="65"/>
      <c r="E21" s="238"/>
      <c r="F21" s="247"/>
      <c r="G21" s="238"/>
      <c r="H21" s="247"/>
      <c r="I21" s="238">
        <f>SUM(I16:J20)</f>
        <v>633080.93999999994</v>
      </c>
      <c r="J21" s="239"/>
    </row>
    <row r="22" spans="1:10" ht="33" customHeight="1" x14ac:dyDescent="0.2">
      <c r="A22" s="4"/>
      <c r="B22" s="60" t="s">
        <v>35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4"/>
      <c r="B23" s="52" t="s">
        <v>13</v>
      </c>
      <c r="C23" s="53"/>
      <c r="D23" s="54"/>
      <c r="E23" s="55">
        <v>15</v>
      </c>
      <c r="F23" s="56" t="s">
        <v>0</v>
      </c>
      <c r="G23" s="236">
        <v>0</v>
      </c>
      <c r="H23" s="237"/>
      <c r="I23" s="237"/>
      <c r="J23" s="57" t="str">
        <f t="shared" ref="J23:J28" si="0">Mena</f>
        <v>CZK</v>
      </c>
    </row>
    <row r="24" spans="1:10" ht="23.25" hidden="1" customHeight="1" x14ac:dyDescent="0.2">
      <c r="A24" s="4"/>
      <c r="B24" s="52" t="s">
        <v>14</v>
      </c>
      <c r="C24" s="53"/>
      <c r="D24" s="54"/>
      <c r="E24" s="55">
        <f>SazbaDPH1</f>
        <v>15</v>
      </c>
      <c r="F24" s="56" t="s">
        <v>0</v>
      </c>
      <c r="G24" s="234">
        <f>I23*E23/100</f>
        <v>0</v>
      </c>
      <c r="H24" s="235"/>
      <c r="I24" s="235"/>
      <c r="J24" s="57" t="str">
        <f t="shared" si="0"/>
        <v>CZK</v>
      </c>
    </row>
    <row r="25" spans="1:10" ht="23.25" customHeight="1" thickBot="1" x14ac:dyDescent="0.25">
      <c r="A25" s="4"/>
      <c r="B25" s="52" t="s">
        <v>15</v>
      </c>
      <c r="C25" s="53"/>
      <c r="D25" s="54"/>
      <c r="E25" s="55">
        <v>21</v>
      </c>
      <c r="F25" s="56" t="s">
        <v>0</v>
      </c>
      <c r="G25" s="236">
        <v>633080.93999999994</v>
      </c>
      <c r="H25" s="237"/>
      <c r="I25" s="237"/>
      <c r="J25" s="57" t="str">
        <f t="shared" si="0"/>
        <v>CZK</v>
      </c>
    </row>
    <row r="26" spans="1:10" ht="23.25" hidden="1" customHeight="1" x14ac:dyDescent="0.2">
      <c r="A26" s="4"/>
      <c r="B26" s="44" t="s">
        <v>16</v>
      </c>
      <c r="C26" s="22"/>
      <c r="D26" s="18"/>
      <c r="E26" s="39">
        <f>SazbaDPH2</f>
        <v>21</v>
      </c>
      <c r="F26" s="40" t="s">
        <v>0</v>
      </c>
      <c r="G26" s="243">
        <f>I25*E25/100</f>
        <v>0</v>
      </c>
      <c r="H26" s="244"/>
      <c r="I26" s="244"/>
      <c r="J26" s="51" t="str">
        <f t="shared" si="0"/>
        <v>CZK</v>
      </c>
    </row>
    <row r="27" spans="1:10" ht="23.25" hidden="1" customHeight="1" thickBot="1" x14ac:dyDescent="0.25">
      <c r="A27" s="4"/>
      <c r="B27" s="43" t="s">
        <v>5</v>
      </c>
      <c r="C27" s="20"/>
      <c r="D27" s="23"/>
      <c r="E27" s="20"/>
      <c r="F27" s="21"/>
      <c r="G27" s="245"/>
      <c r="H27" s="245"/>
      <c r="I27" s="245"/>
      <c r="J27" s="58" t="str">
        <f t="shared" si="0"/>
        <v>CZK</v>
      </c>
    </row>
    <row r="28" spans="1:10" ht="27.75" customHeight="1" thickBot="1" x14ac:dyDescent="0.25">
      <c r="A28" s="4"/>
      <c r="B28" s="121" t="s">
        <v>25</v>
      </c>
      <c r="C28" s="122"/>
      <c r="D28" s="122"/>
      <c r="E28" s="123"/>
      <c r="F28" s="124"/>
      <c r="G28" s="246">
        <v>633080.93999999994</v>
      </c>
      <c r="H28" s="248"/>
      <c r="I28" s="248"/>
      <c r="J28" s="125" t="str">
        <f t="shared" si="0"/>
        <v>CZK</v>
      </c>
    </row>
    <row r="29" spans="1:10" ht="27.75" hidden="1" customHeight="1" thickBot="1" x14ac:dyDescent="0.25">
      <c r="A29" s="4"/>
      <c r="B29" s="121" t="s">
        <v>38</v>
      </c>
      <c r="C29" s="126"/>
      <c r="D29" s="126"/>
      <c r="E29" s="126"/>
      <c r="F29" s="126"/>
      <c r="G29" s="246">
        <f>SUM(I23:I27)</f>
        <v>0</v>
      </c>
      <c r="H29" s="246"/>
      <c r="I29" s="246"/>
      <c r="J29" s="127" t="s">
        <v>69</v>
      </c>
    </row>
    <row r="30" spans="1:10" ht="12.75" customHeight="1" x14ac:dyDescent="0.2">
      <c r="A30" s="4"/>
      <c r="B30" s="4"/>
      <c r="C30" s="5"/>
      <c r="D30" s="5"/>
      <c r="E30" s="5"/>
      <c r="F30" s="5"/>
      <c r="G30" s="41"/>
      <c r="H30" s="5"/>
      <c r="I30" s="41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1"/>
      <c r="H31" s="5"/>
      <c r="I31" s="41"/>
      <c r="J31" s="12"/>
    </row>
    <row r="32" spans="1:10" ht="18.75" customHeight="1" x14ac:dyDescent="0.2">
      <c r="A32" s="4"/>
      <c r="B32" s="24"/>
      <c r="C32" s="19" t="s">
        <v>12</v>
      </c>
      <c r="D32" s="35" t="s">
        <v>133</v>
      </c>
      <c r="E32" s="35"/>
      <c r="F32" s="19" t="s">
        <v>11</v>
      </c>
      <c r="G32" s="35"/>
      <c r="H32" s="36">
        <v>42186</v>
      </c>
      <c r="I32" s="35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1"/>
      <c r="H33" s="5"/>
      <c r="I33" s="41"/>
      <c r="J33" s="12"/>
    </row>
    <row r="34" spans="1:10" s="33" customFormat="1" ht="18.75" customHeight="1" x14ac:dyDescent="0.2">
      <c r="A34" s="28"/>
      <c r="B34" s="28"/>
      <c r="C34" s="29"/>
      <c r="D34" s="25"/>
      <c r="E34" s="25"/>
      <c r="F34" s="29"/>
      <c r="G34" s="30"/>
      <c r="H34" s="25"/>
      <c r="I34" s="30"/>
      <c r="J34" s="34"/>
    </row>
    <row r="35" spans="1:10" ht="12.75" customHeight="1" x14ac:dyDescent="0.2">
      <c r="A35" s="4"/>
      <c r="B35" s="4"/>
      <c r="C35" s="5"/>
      <c r="D35" s="233" t="s">
        <v>2</v>
      </c>
      <c r="E35" s="233"/>
      <c r="F35" s="5"/>
      <c r="G35" s="41"/>
      <c r="H35" s="13" t="s">
        <v>3</v>
      </c>
      <c r="I35" s="41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66" t="s">
        <v>17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 x14ac:dyDescent="0.2">
      <c r="A38" s="92" t="s">
        <v>40</v>
      </c>
      <c r="B38" s="96" t="s">
        <v>18</v>
      </c>
      <c r="C38" s="97" t="s">
        <v>6</v>
      </c>
      <c r="D38" s="98"/>
      <c r="E38" s="98"/>
      <c r="F38" s="105" t="str">
        <f>B23</f>
        <v>Základ pro sníženou DPH</v>
      </c>
      <c r="G38" s="105" t="str">
        <f>B25</f>
        <v>Základ pro základní DPH</v>
      </c>
      <c r="H38" s="106" t="s">
        <v>19</v>
      </c>
      <c r="I38" s="107" t="s">
        <v>1</v>
      </c>
      <c r="J38" s="99" t="s">
        <v>0</v>
      </c>
    </row>
    <row r="39" spans="1:10" ht="25.5" hidden="1" customHeight="1" x14ac:dyDescent="0.2">
      <c r="A39" s="92">
        <v>1</v>
      </c>
      <c r="B39" s="100" t="s">
        <v>67</v>
      </c>
      <c r="C39" s="218"/>
      <c r="D39" s="219"/>
      <c r="E39" s="219"/>
      <c r="F39" s="108">
        <v>0</v>
      </c>
      <c r="G39" s="109">
        <v>633080.93999999994</v>
      </c>
      <c r="H39" s="110"/>
      <c r="I39" s="111">
        <v>633080.93999999994</v>
      </c>
      <c r="J39" s="101">
        <f>IF(CenaCelkemVypocet=0,"",I39/CenaCelkemVypocet*100)</f>
        <v>100</v>
      </c>
    </row>
    <row r="40" spans="1:10" ht="25.5" hidden="1" customHeight="1" x14ac:dyDescent="0.2">
      <c r="A40" s="92">
        <v>2</v>
      </c>
      <c r="B40" s="93" t="s">
        <v>43</v>
      </c>
      <c r="C40" s="220" t="s">
        <v>45</v>
      </c>
      <c r="D40" s="221"/>
      <c r="E40" s="221"/>
      <c r="F40" s="112">
        <v>0</v>
      </c>
      <c r="G40" s="113">
        <v>633080.93999999994</v>
      </c>
      <c r="H40" s="113"/>
      <c r="I40" s="114">
        <v>633080.93999999994</v>
      </c>
      <c r="J40" s="94">
        <f>IF(CenaCelkemVypocet=0,"",I40/CenaCelkemVypocet*100)</f>
        <v>100</v>
      </c>
    </row>
    <row r="41" spans="1:10" ht="25.5" hidden="1" customHeight="1" x14ac:dyDescent="0.2">
      <c r="A41" s="92">
        <v>3</v>
      </c>
      <c r="B41" s="102" t="s">
        <v>43</v>
      </c>
      <c r="C41" s="222" t="s">
        <v>44</v>
      </c>
      <c r="D41" s="223"/>
      <c r="E41" s="223"/>
      <c r="F41" s="115">
        <v>0</v>
      </c>
      <c r="G41" s="116">
        <v>633080.93999999994</v>
      </c>
      <c r="H41" s="116"/>
      <c r="I41" s="117">
        <v>633080.93999999994</v>
      </c>
      <c r="J41" s="103">
        <f>IF(CenaCelkemVypocet=0,"",I41/CenaCelkemVypocet*100)</f>
        <v>100</v>
      </c>
    </row>
    <row r="42" spans="1:10" ht="25.5" hidden="1" customHeight="1" x14ac:dyDescent="0.2">
      <c r="A42" s="92"/>
      <c r="B42" s="224" t="s">
        <v>68</v>
      </c>
      <c r="C42" s="225"/>
      <c r="D42" s="225"/>
      <c r="E42" s="225"/>
      <c r="F42" s="118">
        <f>SUMIF(A39:A41,"=1",F39:F41)</f>
        <v>0</v>
      </c>
      <c r="G42" s="119">
        <f>SUMIF(A39:A41,"=1",G39:G41)</f>
        <v>633080.93999999994</v>
      </c>
      <c r="H42" s="119">
        <f>SUMIF(A39:A41,"=1",H39:H41)</f>
        <v>0</v>
      </c>
      <c r="I42" s="120">
        <f>SUMIF(A39:A41,"=1",I39:I41)</f>
        <v>633080.93999999994</v>
      </c>
      <c r="J42" s="95">
        <f>SUMIF(A39:A41,"=1",J39:J41)</f>
        <v>100</v>
      </c>
    </row>
    <row r="46" spans="1:10" ht="15.75" x14ac:dyDescent="0.25">
      <c r="B46" s="128" t="s">
        <v>70</v>
      </c>
    </row>
    <row r="48" spans="1:10" ht="25.5" customHeight="1" x14ac:dyDescent="0.2">
      <c r="A48" s="129"/>
      <c r="B48" s="132" t="s">
        <v>18</v>
      </c>
      <c r="C48" s="132" t="s">
        <v>6</v>
      </c>
      <c r="D48" s="133"/>
      <c r="E48" s="133"/>
      <c r="F48" s="136" t="s">
        <v>71</v>
      </c>
      <c r="G48" s="136"/>
      <c r="H48" s="136"/>
      <c r="I48" s="136" t="s">
        <v>31</v>
      </c>
      <c r="J48" s="136" t="s">
        <v>0</v>
      </c>
    </row>
    <row r="49" spans="1:10" ht="25.5" customHeight="1" x14ac:dyDescent="0.2">
      <c r="A49" s="130"/>
      <c r="B49" s="138" t="s">
        <v>72</v>
      </c>
      <c r="C49" s="226" t="s">
        <v>73</v>
      </c>
      <c r="D49" s="227"/>
      <c r="E49" s="227"/>
      <c r="F49" s="145" t="s">
        <v>27</v>
      </c>
      <c r="G49" s="139"/>
      <c r="H49" s="139"/>
      <c r="I49" s="139">
        <v>628930</v>
      </c>
      <c r="J49" s="142">
        <f>IF(I51=0,"",I49/I51*100)</f>
        <v>99.344327125059252</v>
      </c>
    </row>
    <row r="50" spans="1:10" ht="25.5" customHeight="1" x14ac:dyDescent="0.2">
      <c r="A50" s="130"/>
      <c r="B50" s="140" t="s">
        <v>74</v>
      </c>
      <c r="C50" s="228" t="s">
        <v>30</v>
      </c>
      <c r="D50" s="229"/>
      <c r="E50" s="229"/>
      <c r="F50" s="146" t="s">
        <v>74</v>
      </c>
      <c r="G50" s="141"/>
      <c r="H50" s="141"/>
      <c r="I50" s="141">
        <v>4150.9399999999996</v>
      </c>
      <c r="J50" s="143">
        <f>IF(I51=0,"",I50/I51*100)</f>
        <v>0.65567287494076187</v>
      </c>
    </row>
    <row r="51" spans="1:10" ht="25.5" customHeight="1" x14ac:dyDescent="0.2">
      <c r="A51" s="131"/>
      <c r="B51" s="134" t="s">
        <v>1</v>
      </c>
      <c r="C51" s="134"/>
      <c r="D51" s="135"/>
      <c r="E51" s="135"/>
      <c r="F51" s="147"/>
      <c r="G51" s="137"/>
      <c r="H51" s="137"/>
      <c r="I51" s="137">
        <f>SUM(I49:I50)</f>
        <v>633080.93999999994</v>
      </c>
      <c r="J51" s="144">
        <f>SUM(J49:J50)</f>
        <v>100.00000000000001</v>
      </c>
    </row>
    <row r="52" spans="1:10" x14ac:dyDescent="0.2">
      <c r="F52" s="90"/>
      <c r="G52" s="89"/>
      <c r="H52" s="90"/>
      <c r="I52" s="89"/>
      <c r="J52" s="91"/>
    </row>
    <row r="53" spans="1:10" x14ac:dyDescent="0.2">
      <c r="F53" s="90"/>
      <c r="G53" s="89"/>
      <c r="H53" s="90"/>
      <c r="I53" s="89"/>
      <c r="J53" s="91"/>
    </row>
    <row r="54" spans="1:10" x14ac:dyDescent="0.2">
      <c r="F54" s="90"/>
      <c r="G54" s="89"/>
      <c r="H54" s="90"/>
      <c r="I54" s="89"/>
      <c r="J54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G15:H15"/>
    <mergeCell ref="I15:J15"/>
    <mergeCell ref="E16:F16"/>
    <mergeCell ref="B42:E42"/>
    <mergeCell ref="C49:E49"/>
    <mergeCell ref="C50:E50"/>
    <mergeCell ref="E17:F17"/>
    <mergeCell ref="G16:H16"/>
    <mergeCell ref="G17:H17"/>
    <mergeCell ref="G18:H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E4:J4"/>
    <mergeCell ref="D11:G11"/>
    <mergeCell ref="C39:E39"/>
    <mergeCell ref="C40:E40"/>
    <mergeCell ref="C41:E41"/>
    <mergeCell ref="I17:J17"/>
    <mergeCell ref="I18:J18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2" t="s">
        <v>7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68" t="s">
        <v>8</v>
      </c>
      <c r="B2" s="67"/>
      <c r="C2" s="254"/>
      <c r="D2" s="254"/>
      <c r="E2" s="254"/>
      <c r="F2" s="254"/>
      <c r="G2" s="255"/>
    </row>
    <row r="3" spans="1:7" ht="24.95" customHeight="1" x14ac:dyDescent="0.2">
      <c r="A3" s="68" t="s">
        <v>9</v>
      </c>
      <c r="B3" s="67"/>
      <c r="C3" s="254"/>
      <c r="D3" s="254"/>
      <c r="E3" s="254"/>
      <c r="F3" s="254"/>
      <c r="G3" s="255"/>
    </row>
    <row r="4" spans="1:7" ht="24.95" customHeight="1" x14ac:dyDescent="0.2">
      <c r="A4" s="68" t="s">
        <v>10</v>
      </c>
      <c r="B4" s="67"/>
      <c r="C4" s="254"/>
      <c r="D4" s="254"/>
      <c r="E4" s="254"/>
      <c r="F4" s="254"/>
      <c r="G4" s="255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19" workbookViewId="0">
      <selection activeCell="C11" sqref="C11"/>
    </sheetView>
  </sheetViews>
  <sheetFormatPr defaultRowHeight="12.75" outlineLevelRow="1" x14ac:dyDescent="0.2"/>
  <cols>
    <col min="1" max="1" width="4.28515625" customWidth="1"/>
    <col min="2" max="2" width="14.42578125" style="88" customWidth="1"/>
    <col min="3" max="3" width="38.28515625" style="8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6" t="s">
        <v>7</v>
      </c>
      <c r="B1" s="256"/>
      <c r="C1" s="256"/>
      <c r="D1" s="256"/>
      <c r="E1" s="256"/>
      <c r="F1" s="256"/>
      <c r="G1" s="256"/>
      <c r="AE1" t="s">
        <v>76</v>
      </c>
    </row>
    <row r="2" spans="1:60" ht="24.95" customHeight="1" x14ac:dyDescent="0.2">
      <c r="A2" s="151" t="s">
        <v>8</v>
      </c>
      <c r="B2" s="67" t="s">
        <v>48</v>
      </c>
      <c r="C2" s="257" t="s">
        <v>49</v>
      </c>
      <c r="D2" s="258"/>
      <c r="E2" s="258"/>
      <c r="F2" s="258"/>
      <c r="G2" s="259"/>
      <c r="AE2" t="s">
        <v>77</v>
      </c>
    </row>
    <row r="3" spans="1:60" ht="24.95" customHeight="1" x14ac:dyDescent="0.2">
      <c r="A3" s="151" t="s">
        <v>9</v>
      </c>
      <c r="B3" s="67" t="s">
        <v>43</v>
      </c>
      <c r="C3" s="257" t="s">
        <v>45</v>
      </c>
      <c r="D3" s="258"/>
      <c r="E3" s="258"/>
      <c r="F3" s="258"/>
      <c r="G3" s="259"/>
      <c r="AC3" s="88" t="s">
        <v>77</v>
      </c>
      <c r="AE3" t="s">
        <v>78</v>
      </c>
    </row>
    <row r="4" spans="1:60" ht="24.95" customHeight="1" x14ac:dyDescent="0.2">
      <c r="A4" s="152" t="s">
        <v>10</v>
      </c>
      <c r="B4" s="153" t="s">
        <v>43</v>
      </c>
      <c r="C4" s="260" t="s">
        <v>44</v>
      </c>
      <c r="D4" s="261"/>
      <c r="E4" s="261"/>
      <c r="F4" s="261"/>
      <c r="G4" s="262"/>
      <c r="AE4" t="s">
        <v>79</v>
      </c>
    </row>
    <row r="5" spans="1:60" x14ac:dyDescent="0.2">
      <c r="D5" s="150"/>
    </row>
    <row r="6" spans="1:60" ht="38.25" x14ac:dyDescent="0.2">
      <c r="A6" s="159" t="s">
        <v>80</v>
      </c>
      <c r="B6" s="157" t="s">
        <v>81</v>
      </c>
      <c r="C6" s="157" t="s">
        <v>82</v>
      </c>
      <c r="D6" s="158" t="s">
        <v>83</v>
      </c>
      <c r="E6" s="159" t="s">
        <v>84</v>
      </c>
      <c r="F6" s="154" t="s">
        <v>85</v>
      </c>
      <c r="G6" s="159" t="s">
        <v>31</v>
      </c>
      <c r="H6" s="160" t="s">
        <v>32</v>
      </c>
      <c r="I6" s="160" t="s">
        <v>86</v>
      </c>
      <c r="J6" s="160" t="s">
        <v>33</v>
      </c>
      <c r="K6" s="160" t="s">
        <v>87</v>
      </c>
      <c r="L6" s="160" t="s">
        <v>88</v>
      </c>
      <c r="M6" s="160" t="s">
        <v>89</v>
      </c>
      <c r="N6" s="160" t="s">
        <v>90</v>
      </c>
      <c r="O6" s="160" t="s">
        <v>91</v>
      </c>
      <c r="P6" s="160" t="s">
        <v>92</v>
      </c>
      <c r="Q6" s="160" t="s">
        <v>93</v>
      </c>
      <c r="R6" s="160" t="s">
        <v>94</v>
      </c>
      <c r="S6" s="160" t="s">
        <v>95</v>
      </c>
      <c r="T6" s="160" t="s">
        <v>96</v>
      </c>
      <c r="U6" s="160" t="s">
        <v>97</v>
      </c>
    </row>
    <row r="7" spans="1:60" x14ac:dyDescent="0.2">
      <c r="A7" s="161" t="s">
        <v>98</v>
      </c>
      <c r="B7" s="163" t="s">
        <v>72</v>
      </c>
      <c r="C7" s="164" t="s">
        <v>73</v>
      </c>
      <c r="D7" s="165"/>
      <c r="E7" s="171"/>
      <c r="F7" s="175"/>
      <c r="G7" s="175">
        <f>SUMIF(AE8:AE34,"&lt;&gt;NOR",G8:G34)</f>
        <v>628930</v>
      </c>
      <c r="H7" s="175"/>
      <c r="I7" s="175">
        <f>SUM(I8:I34)</f>
        <v>628930</v>
      </c>
      <c r="J7" s="175"/>
      <c r="K7" s="175">
        <f>SUM(K8:K34)</f>
        <v>0</v>
      </c>
      <c r="L7" s="175"/>
      <c r="M7" s="175">
        <f>SUM(M8:M34)</f>
        <v>761005.3</v>
      </c>
      <c r="N7" s="175"/>
      <c r="O7" s="175">
        <f>SUM(O8:O34)</f>
        <v>0</v>
      </c>
      <c r="P7" s="175"/>
      <c r="Q7" s="175">
        <f>SUM(Q8:Q34)</f>
        <v>0</v>
      </c>
      <c r="R7" s="175"/>
      <c r="S7" s="175"/>
      <c r="T7" s="176"/>
      <c r="U7" s="175">
        <f>SUM(U8:U34)</f>
        <v>0</v>
      </c>
      <c r="AE7" t="s">
        <v>99</v>
      </c>
    </row>
    <row r="8" spans="1:60" ht="22.5" outlineLevel="1" x14ac:dyDescent="0.2">
      <c r="A8" s="156">
        <v>1</v>
      </c>
      <c r="B8" s="166" t="s">
        <v>100</v>
      </c>
      <c r="C8" s="187" t="s">
        <v>101</v>
      </c>
      <c r="D8" s="168" t="s">
        <v>102</v>
      </c>
      <c r="E8" s="172">
        <v>47</v>
      </c>
      <c r="F8" s="177">
        <v>1600</v>
      </c>
      <c r="G8" s="177">
        <v>75200</v>
      </c>
      <c r="H8" s="177">
        <v>1600</v>
      </c>
      <c r="I8" s="177">
        <f>ROUND(E8*H8,2)</f>
        <v>75200</v>
      </c>
      <c r="J8" s="177">
        <v>0</v>
      </c>
      <c r="K8" s="177">
        <f>ROUND(E8*J8,2)</f>
        <v>0</v>
      </c>
      <c r="L8" s="177">
        <v>21</v>
      </c>
      <c r="M8" s="177">
        <f>G8*(1+L8/100)</f>
        <v>90992</v>
      </c>
      <c r="N8" s="177">
        <v>0</v>
      </c>
      <c r="O8" s="177">
        <f>ROUND(E8*N8,2)</f>
        <v>0</v>
      </c>
      <c r="P8" s="177">
        <v>0</v>
      </c>
      <c r="Q8" s="177">
        <f>ROUND(E8*P8,2)</f>
        <v>0</v>
      </c>
      <c r="R8" s="177"/>
      <c r="S8" s="177"/>
      <c r="T8" s="178">
        <v>0</v>
      </c>
      <c r="U8" s="177">
        <f>ROUND(E8*T8,2)</f>
        <v>0</v>
      </c>
      <c r="V8" s="155"/>
      <c r="W8" s="155"/>
      <c r="X8" s="155"/>
      <c r="Y8" s="155"/>
      <c r="Z8" s="155"/>
      <c r="AA8" s="155"/>
      <c r="AB8" s="155"/>
      <c r="AC8" s="155"/>
      <c r="AD8" s="155"/>
      <c r="AE8" s="155" t="s">
        <v>103</v>
      </c>
      <c r="AF8" s="155"/>
      <c r="AG8" s="155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</row>
    <row r="9" spans="1:60" outlineLevel="1" x14ac:dyDescent="0.2">
      <c r="A9" s="156"/>
      <c r="B9" s="166"/>
      <c r="C9" s="188" t="s">
        <v>104</v>
      </c>
      <c r="D9" s="169"/>
      <c r="E9" s="173">
        <v>47</v>
      </c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8"/>
      <c r="U9" s="177"/>
      <c r="V9" s="155"/>
      <c r="W9" s="155"/>
      <c r="X9" s="155"/>
      <c r="Y9" s="155"/>
      <c r="Z9" s="155"/>
      <c r="AA9" s="155"/>
      <c r="AB9" s="155"/>
      <c r="AC9" s="155"/>
      <c r="AD9" s="155"/>
      <c r="AE9" s="155" t="s">
        <v>105</v>
      </c>
      <c r="AF9" s="155">
        <v>0</v>
      </c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</row>
    <row r="10" spans="1:60" outlineLevel="1" x14ac:dyDescent="0.2">
      <c r="A10" s="156">
        <v>2</v>
      </c>
      <c r="B10" s="166" t="s">
        <v>100</v>
      </c>
      <c r="C10" s="187" t="s">
        <v>106</v>
      </c>
      <c r="D10" s="168" t="s">
        <v>102</v>
      </c>
      <c r="E10" s="172">
        <v>74.5</v>
      </c>
      <c r="F10" s="177">
        <v>600</v>
      </c>
      <c r="G10" s="177">
        <v>44700</v>
      </c>
      <c r="H10" s="177">
        <v>600</v>
      </c>
      <c r="I10" s="177">
        <f>ROUND(E10*H10,2)</f>
        <v>44700</v>
      </c>
      <c r="J10" s="177">
        <v>0</v>
      </c>
      <c r="K10" s="177">
        <f>ROUND(E10*J10,2)</f>
        <v>0</v>
      </c>
      <c r="L10" s="177">
        <v>21</v>
      </c>
      <c r="M10" s="177">
        <f>G10*(1+L10/100)</f>
        <v>54087</v>
      </c>
      <c r="N10" s="177">
        <v>0</v>
      </c>
      <c r="O10" s="177">
        <f>ROUND(E10*N10,2)</f>
        <v>0</v>
      </c>
      <c r="P10" s="177">
        <v>0</v>
      </c>
      <c r="Q10" s="177">
        <f>ROUND(E10*P10,2)</f>
        <v>0</v>
      </c>
      <c r="R10" s="177"/>
      <c r="S10" s="177"/>
      <c r="T10" s="178">
        <v>0</v>
      </c>
      <c r="U10" s="177">
        <f>ROUND(E10*T10,2)</f>
        <v>0</v>
      </c>
      <c r="V10" s="155"/>
      <c r="W10" s="155"/>
      <c r="X10" s="155"/>
      <c r="Y10" s="155"/>
      <c r="Z10" s="155"/>
      <c r="AA10" s="155"/>
      <c r="AB10" s="155"/>
      <c r="AC10" s="155"/>
      <c r="AD10" s="155"/>
      <c r="AE10" s="155" t="s">
        <v>103</v>
      </c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</row>
    <row r="11" spans="1:60" outlineLevel="1" x14ac:dyDescent="0.2">
      <c r="A11" s="156"/>
      <c r="B11" s="166"/>
      <c r="C11" s="188" t="s">
        <v>107</v>
      </c>
      <c r="D11" s="169"/>
      <c r="E11" s="173">
        <v>18</v>
      </c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8"/>
      <c r="U11" s="177"/>
      <c r="V11" s="155"/>
      <c r="W11" s="155"/>
      <c r="X11" s="155"/>
      <c r="Y11" s="155"/>
      <c r="Z11" s="155"/>
      <c r="AA11" s="155"/>
      <c r="AB11" s="155"/>
      <c r="AC11" s="155"/>
      <c r="AD11" s="155"/>
      <c r="AE11" s="155" t="s">
        <v>105</v>
      </c>
      <c r="AF11" s="155">
        <v>0</v>
      </c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</row>
    <row r="12" spans="1:60" outlineLevel="1" x14ac:dyDescent="0.2">
      <c r="A12" s="156"/>
      <c r="B12" s="166"/>
      <c r="C12" s="188" t="s">
        <v>108</v>
      </c>
      <c r="D12" s="169"/>
      <c r="E12" s="173">
        <v>56.5</v>
      </c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8"/>
      <c r="U12" s="177"/>
      <c r="V12" s="155"/>
      <c r="W12" s="155"/>
      <c r="X12" s="155"/>
      <c r="Y12" s="155"/>
      <c r="Z12" s="155"/>
      <c r="AA12" s="155"/>
      <c r="AB12" s="155"/>
      <c r="AC12" s="155"/>
      <c r="AD12" s="155"/>
      <c r="AE12" s="155" t="s">
        <v>105</v>
      </c>
      <c r="AF12" s="155">
        <v>0</v>
      </c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</row>
    <row r="13" spans="1:60" ht="22.5" outlineLevel="1" x14ac:dyDescent="0.2">
      <c r="A13" s="156">
        <v>3</v>
      </c>
      <c r="B13" s="166" t="s">
        <v>100</v>
      </c>
      <c r="C13" s="187" t="s">
        <v>109</v>
      </c>
      <c r="D13" s="168" t="s">
        <v>102</v>
      </c>
      <c r="E13" s="172">
        <v>90.9</v>
      </c>
      <c r="F13" s="177">
        <v>1400</v>
      </c>
      <c r="G13" s="177">
        <v>127260</v>
      </c>
      <c r="H13" s="177">
        <v>1400</v>
      </c>
      <c r="I13" s="177">
        <f>ROUND(E13*H13,2)</f>
        <v>127260</v>
      </c>
      <c r="J13" s="177">
        <v>0</v>
      </c>
      <c r="K13" s="177">
        <f>ROUND(E13*J13,2)</f>
        <v>0</v>
      </c>
      <c r="L13" s="177">
        <v>21</v>
      </c>
      <c r="M13" s="177">
        <f>G13*(1+L13/100)</f>
        <v>153984.6</v>
      </c>
      <c r="N13" s="177">
        <v>0</v>
      </c>
      <c r="O13" s="177">
        <f>ROUND(E13*N13,2)</f>
        <v>0</v>
      </c>
      <c r="P13" s="177">
        <v>0</v>
      </c>
      <c r="Q13" s="177">
        <f>ROUND(E13*P13,2)</f>
        <v>0</v>
      </c>
      <c r="R13" s="177"/>
      <c r="S13" s="177"/>
      <c r="T13" s="178">
        <v>0</v>
      </c>
      <c r="U13" s="177">
        <f>ROUND(E13*T13,2)</f>
        <v>0</v>
      </c>
      <c r="V13" s="155"/>
      <c r="W13" s="155"/>
      <c r="X13" s="155"/>
      <c r="Y13" s="155"/>
      <c r="Z13" s="155"/>
      <c r="AA13" s="155"/>
      <c r="AB13" s="155"/>
      <c r="AC13" s="155"/>
      <c r="AD13" s="155"/>
      <c r="AE13" s="155" t="s">
        <v>103</v>
      </c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</row>
    <row r="14" spans="1:60" outlineLevel="1" x14ac:dyDescent="0.2">
      <c r="A14" s="156"/>
      <c r="B14" s="166"/>
      <c r="C14" s="188" t="s">
        <v>110</v>
      </c>
      <c r="D14" s="169"/>
      <c r="E14" s="173">
        <v>90.9</v>
      </c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8"/>
      <c r="U14" s="177"/>
      <c r="V14" s="155"/>
      <c r="W14" s="155"/>
      <c r="X14" s="155"/>
      <c r="Y14" s="155"/>
      <c r="Z14" s="155"/>
      <c r="AA14" s="155"/>
      <c r="AB14" s="155"/>
      <c r="AC14" s="155"/>
      <c r="AD14" s="155"/>
      <c r="AE14" s="155" t="s">
        <v>105</v>
      </c>
      <c r="AF14" s="155">
        <v>0</v>
      </c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</row>
    <row r="15" spans="1:60" ht="22.5" outlineLevel="1" x14ac:dyDescent="0.2">
      <c r="A15" s="156">
        <v>4</v>
      </c>
      <c r="B15" s="166" t="s">
        <v>100</v>
      </c>
      <c r="C15" s="187" t="s">
        <v>111</v>
      </c>
      <c r="D15" s="168" t="s">
        <v>102</v>
      </c>
      <c r="E15" s="172">
        <v>85.1</v>
      </c>
      <c r="F15" s="177">
        <v>300</v>
      </c>
      <c r="G15" s="177">
        <v>25530</v>
      </c>
      <c r="H15" s="177">
        <v>300</v>
      </c>
      <c r="I15" s="177">
        <f>ROUND(E15*H15,2)</f>
        <v>25530</v>
      </c>
      <c r="J15" s="177">
        <v>0</v>
      </c>
      <c r="K15" s="177">
        <f>ROUND(E15*J15,2)</f>
        <v>0</v>
      </c>
      <c r="L15" s="177">
        <v>21</v>
      </c>
      <c r="M15" s="177">
        <f>G15*(1+L15/100)</f>
        <v>30891.3</v>
      </c>
      <c r="N15" s="177">
        <v>0</v>
      </c>
      <c r="O15" s="177">
        <f>ROUND(E15*N15,2)</f>
        <v>0</v>
      </c>
      <c r="P15" s="177">
        <v>0</v>
      </c>
      <c r="Q15" s="177">
        <f>ROUND(E15*P15,2)</f>
        <v>0</v>
      </c>
      <c r="R15" s="177"/>
      <c r="S15" s="177"/>
      <c r="T15" s="178">
        <v>0</v>
      </c>
      <c r="U15" s="177">
        <f>ROUND(E15*T15,2)</f>
        <v>0</v>
      </c>
      <c r="V15" s="155"/>
      <c r="W15" s="155"/>
      <c r="X15" s="155"/>
      <c r="Y15" s="155"/>
      <c r="Z15" s="155"/>
      <c r="AA15" s="155"/>
      <c r="AB15" s="155"/>
      <c r="AC15" s="155"/>
      <c r="AD15" s="155"/>
      <c r="AE15" s="155" t="s">
        <v>103</v>
      </c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</row>
    <row r="16" spans="1:60" outlineLevel="1" x14ac:dyDescent="0.2">
      <c r="A16" s="156"/>
      <c r="B16" s="166"/>
      <c r="C16" s="188" t="s">
        <v>112</v>
      </c>
      <c r="D16" s="169"/>
      <c r="E16" s="173">
        <v>64.5</v>
      </c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8"/>
      <c r="U16" s="177"/>
      <c r="V16" s="155"/>
      <c r="W16" s="155"/>
      <c r="X16" s="155"/>
      <c r="Y16" s="155"/>
      <c r="Z16" s="155"/>
      <c r="AA16" s="155"/>
      <c r="AB16" s="155"/>
      <c r="AC16" s="155"/>
      <c r="AD16" s="155"/>
      <c r="AE16" s="155" t="s">
        <v>105</v>
      </c>
      <c r="AF16" s="155">
        <v>0</v>
      </c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</row>
    <row r="17" spans="1:60" outlineLevel="1" x14ac:dyDescent="0.2">
      <c r="A17" s="156"/>
      <c r="B17" s="166"/>
      <c r="C17" s="188" t="s">
        <v>113</v>
      </c>
      <c r="D17" s="169"/>
      <c r="E17" s="173">
        <v>20.6</v>
      </c>
      <c r="F17" s="17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8"/>
      <c r="U17" s="177"/>
      <c r="V17" s="155"/>
      <c r="W17" s="155"/>
      <c r="X17" s="155"/>
      <c r="Y17" s="155"/>
      <c r="Z17" s="155"/>
      <c r="AA17" s="155"/>
      <c r="AB17" s="155"/>
      <c r="AC17" s="155"/>
      <c r="AD17" s="155"/>
      <c r="AE17" s="155" t="s">
        <v>105</v>
      </c>
      <c r="AF17" s="155">
        <v>0</v>
      </c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</row>
    <row r="18" spans="1:60" outlineLevel="1" x14ac:dyDescent="0.2">
      <c r="A18" s="156">
        <v>5</v>
      </c>
      <c r="B18" s="166" t="s">
        <v>100</v>
      </c>
      <c r="C18" s="187" t="s">
        <v>114</v>
      </c>
      <c r="D18" s="168" t="s">
        <v>102</v>
      </c>
      <c r="E18" s="172">
        <v>19.600000000000001</v>
      </c>
      <c r="F18" s="177">
        <v>1600</v>
      </c>
      <c r="G18" s="177">
        <v>31360</v>
      </c>
      <c r="H18" s="177">
        <v>1600</v>
      </c>
      <c r="I18" s="177">
        <f>ROUND(E18*H18,2)</f>
        <v>31360</v>
      </c>
      <c r="J18" s="177">
        <v>0</v>
      </c>
      <c r="K18" s="177">
        <f>ROUND(E18*J18,2)</f>
        <v>0</v>
      </c>
      <c r="L18" s="177">
        <v>21</v>
      </c>
      <c r="M18" s="177">
        <f>G18*(1+L18/100)</f>
        <v>37945.599999999999</v>
      </c>
      <c r="N18" s="177">
        <v>0</v>
      </c>
      <c r="O18" s="177">
        <f>ROUND(E18*N18,2)</f>
        <v>0</v>
      </c>
      <c r="P18" s="177">
        <v>0</v>
      </c>
      <c r="Q18" s="177">
        <f>ROUND(E18*P18,2)</f>
        <v>0</v>
      </c>
      <c r="R18" s="177"/>
      <c r="S18" s="177"/>
      <c r="T18" s="178">
        <v>0</v>
      </c>
      <c r="U18" s="177">
        <f>ROUND(E18*T18,2)</f>
        <v>0</v>
      </c>
      <c r="V18" s="155"/>
      <c r="W18" s="155"/>
      <c r="X18" s="155"/>
      <c r="Y18" s="155"/>
      <c r="Z18" s="155"/>
      <c r="AA18" s="155"/>
      <c r="AB18" s="155"/>
      <c r="AC18" s="155"/>
      <c r="AD18" s="155"/>
      <c r="AE18" s="155" t="s">
        <v>103</v>
      </c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</row>
    <row r="19" spans="1:60" outlineLevel="1" x14ac:dyDescent="0.2">
      <c r="A19" s="156"/>
      <c r="B19" s="166"/>
      <c r="C19" s="188" t="s">
        <v>115</v>
      </c>
      <c r="D19" s="169"/>
      <c r="E19" s="173">
        <v>6</v>
      </c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8"/>
      <c r="U19" s="177"/>
      <c r="V19" s="155"/>
      <c r="W19" s="155"/>
      <c r="X19" s="155"/>
      <c r="Y19" s="155"/>
      <c r="Z19" s="155"/>
      <c r="AA19" s="155"/>
      <c r="AB19" s="155"/>
      <c r="AC19" s="155"/>
      <c r="AD19" s="155"/>
      <c r="AE19" s="155" t="s">
        <v>105</v>
      </c>
      <c r="AF19" s="155">
        <v>0</v>
      </c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</row>
    <row r="20" spans="1:60" outlineLevel="1" x14ac:dyDescent="0.2">
      <c r="A20" s="156"/>
      <c r="B20" s="166"/>
      <c r="C20" s="188" t="s">
        <v>116</v>
      </c>
      <c r="D20" s="169"/>
      <c r="E20" s="173">
        <v>5.0999999999999996</v>
      </c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8"/>
      <c r="U20" s="177"/>
      <c r="V20" s="155"/>
      <c r="W20" s="155"/>
      <c r="X20" s="155"/>
      <c r="Y20" s="155"/>
      <c r="Z20" s="155"/>
      <c r="AA20" s="155"/>
      <c r="AB20" s="155"/>
      <c r="AC20" s="155"/>
      <c r="AD20" s="155"/>
      <c r="AE20" s="155" t="s">
        <v>105</v>
      </c>
      <c r="AF20" s="155">
        <v>0</v>
      </c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</row>
    <row r="21" spans="1:60" outlineLevel="1" x14ac:dyDescent="0.2">
      <c r="A21" s="156"/>
      <c r="B21" s="166"/>
      <c r="C21" s="188" t="s">
        <v>117</v>
      </c>
      <c r="D21" s="169"/>
      <c r="E21" s="173">
        <v>8.5</v>
      </c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8"/>
      <c r="U21" s="177"/>
      <c r="V21" s="155"/>
      <c r="W21" s="155"/>
      <c r="X21" s="155"/>
      <c r="Y21" s="155"/>
      <c r="Z21" s="155"/>
      <c r="AA21" s="155"/>
      <c r="AB21" s="155"/>
      <c r="AC21" s="155"/>
      <c r="AD21" s="155"/>
      <c r="AE21" s="155" t="s">
        <v>105</v>
      </c>
      <c r="AF21" s="155">
        <v>0</v>
      </c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</row>
    <row r="22" spans="1:60" outlineLevel="1" x14ac:dyDescent="0.2">
      <c r="A22" s="156">
        <v>6</v>
      </c>
      <c r="B22" s="166" t="s">
        <v>100</v>
      </c>
      <c r="C22" s="187" t="s">
        <v>118</v>
      </c>
      <c r="D22" s="168" t="s">
        <v>102</v>
      </c>
      <c r="E22" s="172">
        <v>176</v>
      </c>
      <c r="F22" s="177">
        <v>300</v>
      </c>
      <c r="G22" s="177">
        <v>52800</v>
      </c>
      <c r="H22" s="177">
        <v>300</v>
      </c>
      <c r="I22" s="177">
        <f>ROUND(E22*H22,2)</f>
        <v>52800</v>
      </c>
      <c r="J22" s="177">
        <v>0</v>
      </c>
      <c r="K22" s="177">
        <f>ROUND(E22*J22,2)</f>
        <v>0</v>
      </c>
      <c r="L22" s="177">
        <v>21</v>
      </c>
      <c r="M22" s="177">
        <f>G22*(1+L22/100)</f>
        <v>63888</v>
      </c>
      <c r="N22" s="177">
        <v>0</v>
      </c>
      <c r="O22" s="177">
        <f>ROUND(E22*N22,2)</f>
        <v>0</v>
      </c>
      <c r="P22" s="177">
        <v>0</v>
      </c>
      <c r="Q22" s="177">
        <f>ROUND(E22*P22,2)</f>
        <v>0</v>
      </c>
      <c r="R22" s="177"/>
      <c r="S22" s="177"/>
      <c r="T22" s="178">
        <v>0</v>
      </c>
      <c r="U22" s="177">
        <f>ROUND(E22*T22,2)</f>
        <v>0</v>
      </c>
      <c r="V22" s="155"/>
      <c r="W22" s="155"/>
      <c r="X22" s="155"/>
      <c r="Y22" s="155"/>
      <c r="Z22" s="155"/>
      <c r="AA22" s="155"/>
      <c r="AB22" s="155"/>
      <c r="AC22" s="155"/>
      <c r="AD22" s="155"/>
      <c r="AE22" s="155" t="s">
        <v>103</v>
      </c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</row>
    <row r="23" spans="1:60" outlineLevel="1" x14ac:dyDescent="0.2">
      <c r="A23" s="156"/>
      <c r="B23" s="166"/>
      <c r="C23" s="188" t="s">
        <v>110</v>
      </c>
      <c r="D23" s="169"/>
      <c r="E23" s="173">
        <v>90.9</v>
      </c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8"/>
      <c r="U23" s="177"/>
      <c r="V23" s="155"/>
      <c r="W23" s="155"/>
      <c r="X23" s="155"/>
      <c r="Y23" s="155"/>
      <c r="Z23" s="155"/>
      <c r="AA23" s="155"/>
      <c r="AB23" s="155"/>
      <c r="AC23" s="155"/>
      <c r="AD23" s="155"/>
      <c r="AE23" s="155" t="s">
        <v>105</v>
      </c>
      <c r="AF23" s="155">
        <v>0</v>
      </c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  <c r="AW23" s="155"/>
      <c r="AX23" s="155"/>
      <c r="AY23" s="155"/>
      <c r="AZ23" s="155"/>
      <c r="BA23" s="155"/>
      <c r="BB23" s="155"/>
      <c r="BC23" s="155"/>
      <c r="BD23" s="155"/>
      <c r="BE23" s="155"/>
      <c r="BF23" s="155"/>
      <c r="BG23" s="155"/>
      <c r="BH23" s="155"/>
    </row>
    <row r="24" spans="1:60" outlineLevel="1" x14ac:dyDescent="0.2">
      <c r="A24" s="156"/>
      <c r="B24" s="166"/>
      <c r="C24" s="188" t="s">
        <v>112</v>
      </c>
      <c r="D24" s="169"/>
      <c r="E24" s="173">
        <v>64.5</v>
      </c>
      <c r="F24" s="177"/>
      <c r="G24" s="177"/>
      <c r="H24" s="177"/>
      <c r="I24" s="177"/>
      <c r="J24" s="177"/>
      <c r="K24" s="177"/>
      <c r="L24" s="177"/>
      <c r="M24" s="177"/>
      <c r="N24" s="177"/>
      <c r="O24" s="177"/>
      <c r="P24" s="177"/>
      <c r="Q24" s="177"/>
      <c r="R24" s="177"/>
      <c r="S24" s="177"/>
      <c r="T24" s="178"/>
      <c r="U24" s="177"/>
      <c r="V24" s="155"/>
      <c r="W24" s="155"/>
      <c r="X24" s="155"/>
      <c r="Y24" s="155"/>
      <c r="Z24" s="155"/>
      <c r="AA24" s="155"/>
      <c r="AB24" s="155"/>
      <c r="AC24" s="155"/>
      <c r="AD24" s="155"/>
      <c r="AE24" s="155" t="s">
        <v>105</v>
      </c>
      <c r="AF24" s="155">
        <v>0</v>
      </c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/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</row>
    <row r="25" spans="1:60" outlineLevel="1" x14ac:dyDescent="0.2">
      <c r="A25" s="156"/>
      <c r="B25" s="166"/>
      <c r="C25" s="188" t="s">
        <v>113</v>
      </c>
      <c r="D25" s="169"/>
      <c r="E25" s="173">
        <v>20.6</v>
      </c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8"/>
      <c r="U25" s="177"/>
      <c r="V25" s="155"/>
      <c r="W25" s="155"/>
      <c r="X25" s="155"/>
      <c r="Y25" s="155"/>
      <c r="Z25" s="155"/>
      <c r="AA25" s="155"/>
      <c r="AB25" s="155"/>
      <c r="AC25" s="155"/>
      <c r="AD25" s="155"/>
      <c r="AE25" s="155" t="s">
        <v>105</v>
      </c>
      <c r="AF25" s="155">
        <v>0</v>
      </c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/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</row>
    <row r="26" spans="1:60" outlineLevel="1" x14ac:dyDescent="0.2">
      <c r="A26" s="156">
        <v>7</v>
      </c>
      <c r="B26" s="166" t="s">
        <v>100</v>
      </c>
      <c r="C26" s="187" t="s">
        <v>119</v>
      </c>
      <c r="D26" s="168" t="s">
        <v>102</v>
      </c>
      <c r="E26" s="172">
        <v>90.9</v>
      </c>
      <c r="F26" s="177">
        <v>2500</v>
      </c>
      <c r="G26" s="177">
        <v>227250</v>
      </c>
      <c r="H26" s="177">
        <v>2500</v>
      </c>
      <c r="I26" s="177">
        <f>ROUND(E26*H26,2)</f>
        <v>227250</v>
      </c>
      <c r="J26" s="177">
        <v>0</v>
      </c>
      <c r="K26" s="177">
        <f>ROUND(E26*J26,2)</f>
        <v>0</v>
      </c>
      <c r="L26" s="177">
        <v>21</v>
      </c>
      <c r="M26" s="177">
        <f>G26*(1+L26/100)</f>
        <v>274972.5</v>
      </c>
      <c r="N26" s="177">
        <v>0</v>
      </c>
      <c r="O26" s="177">
        <f>ROUND(E26*N26,2)</f>
        <v>0</v>
      </c>
      <c r="P26" s="177">
        <v>0</v>
      </c>
      <c r="Q26" s="177">
        <f>ROUND(E26*P26,2)</f>
        <v>0</v>
      </c>
      <c r="R26" s="177"/>
      <c r="S26" s="177"/>
      <c r="T26" s="178">
        <v>0</v>
      </c>
      <c r="U26" s="177">
        <f>ROUND(E26*T26,2)</f>
        <v>0</v>
      </c>
      <c r="V26" s="155"/>
      <c r="W26" s="155"/>
      <c r="X26" s="155"/>
      <c r="Y26" s="155"/>
      <c r="Z26" s="155"/>
      <c r="AA26" s="155"/>
      <c r="AB26" s="155"/>
      <c r="AC26" s="155"/>
      <c r="AD26" s="155"/>
      <c r="AE26" s="155" t="s">
        <v>103</v>
      </c>
      <c r="AF26" s="155"/>
      <c r="AG26" s="155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/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</row>
    <row r="27" spans="1:60" outlineLevel="1" x14ac:dyDescent="0.2">
      <c r="A27" s="156"/>
      <c r="B27" s="166"/>
      <c r="C27" s="188" t="s">
        <v>110</v>
      </c>
      <c r="D27" s="169"/>
      <c r="E27" s="173">
        <v>90.9</v>
      </c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8"/>
      <c r="U27" s="177"/>
      <c r="V27" s="155"/>
      <c r="W27" s="155"/>
      <c r="X27" s="155"/>
      <c r="Y27" s="155"/>
      <c r="Z27" s="155"/>
      <c r="AA27" s="155"/>
      <c r="AB27" s="155"/>
      <c r="AC27" s="155"/>
      <c r="AD27" s="155"/>
      <c r="AE27" s="155" t="s">
        <v>105</v>
      </c>
      <c r="AF27" s="155">
        <v>0</v>
      </c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/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</row>
    <row r="28" spans="1:60" outlineLevel="1" x14ac:dyDescent="0.2">
      <c r="A28" s="156">
        <v>8</v>
      </c>
      <c r="B28" s="166" t="s">
        <v>100</v>
      </c>
      <c r="C28" s="187" t="s">
        <v>120</v>
      </c>
      <c r="D28" s="168" t="s">
        <v>102</v>
      </c>
      <c r="E28" s="172">
        <v>85.1</v>
      </c>
      <c r="F28" s="177">
        <v>300</v>
      </c>
      <c r="G28" s="177">
        <v>25530</v>
      </c>
      <c r="H28" s="177">
        <v>300</v>
      </c>
      <c r="I28" s="177">
        <f>ROUND(E28*H28,2)</f>
        <v>25530</v>
      </c>
      <c r="J28" s="177">
        <v>0</v>
      </c>
      <c r="K28" s="177">
        <f>ROUND(E28*J28,2)</f>
        <v>0</v>
      </c>
      <c r="L28" s="177">
        <v>21</v>
      </c>
      <c r="M28" s="177">
        <f>G28*(1+L28/100)</f>
        <v>30891.3</v>
      </c>
      <c r="N28" s="177">
        <v>0</v>
      </c>
      <c r="O28" s="177">
        <f>ROUND(E28*N28,2)</f>
        <v>0</v>
      </c>
      <c r="P28" s="177">
        <v>0</v>
      </c>
      <c r="Q28" s="177">
        <f>ROUND(E28*P28,2)</f>
        <v>0</v>
      </c>
      <c r="R28" s="177"/>
      <c r="S28" s="177"/>
      <c r="T28" s="178">
        <v>0</v>
      </c>
      <c r="U28" s="177">
        <f>ROUND(E28*T28,2)</f>
        <v>0</v>
      </c>
      <c r="V28" s="155"/>
      <c r="W28" s="155"/>
      <c r="X28" s="155"/>
      <c r="Y28" s="155"/>
      <c r="Z28" s="155"/>
      <c r="AA28" s="155"/>
      <c r="AB28" s="155"/>
      <c r="AC28" s="155"/>
      <c r="AD28" s="155"/>
      <c r="AE28" s="155" t="s">
        <v>103</v>
      </c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/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</row>
    <row r="29" spans="1:60" outlineLevel="1" x14ac:dyDescent="0.2">
      <c r="A29" s="156"/>
      <c r="B29" s="166"/>
      <c r="C29" s="188" t="s">
        <v>112</v>
      </c>
      <c r="D29" s="169"/>
      <c r="E29" s="173">
        <v>64.5</v>
      </c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8"/>
      <c r="U29" s="177"/>
      <c r="V29" s="155"/>
      <c r="W29" s="155"/>
      <c r="X29" s="155"/>
      <c r="Y29" s="155"/>
      <c r="Z29" s="155"/>
      <c r="AA29" s="155"/>
      <c r="AB29" s="155"/>
      <c r="AC29" s="155"/>
      <c r="AD29" s="155"/>
      <c r="AE29" s="155" t="s">
        <v>105</v>
      </c>
      <c r="AF29" s="155">
        <v>0</v>
      </c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/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</row>
    <row r="30" spans="1:60" outlineLevel="1" x14ac:dyDescent="0.2">
      <c r="A30" s="156"/>
      <c r="B30" s="166"/>
      <c r="C30" s="188" t="s">
        <v>113</v>
      </c>
      <c r="D30" s="169"/>
      <c r="E30" s="173">
        <v>20.6</v>
      </c>
      <c r="F30" s="177"/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8"/>
      <c r="U30" s="177"/>
      <c r="V30" s="155"/>
      <c r="W30" s="155"/>
      <c r="X30" s="155"/>
      <c r="Y30" s="155"/>
      <c r="Z30" s="155"/>
      <c r="AA30" s="155"/>
      <c r="AB30" s="155"/>
      <c r="AC30" s="155"/>
      <c r="AD30" s="155"/>
      <c r="AE30" s="155" t="s">
        <v>105</v>
      </c>
      <c r="AF30" s="155">
        <v>0</v>
      </c>
      <c r="AG30" s="155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  <c r="AW30" s="155"/>
      <c r="AX30" s="155"/>
      <c r="AY30" s="155"/>
      <c r="AZ30" s="155"/>
      <c r="BA30" s="155"/>
      <c r="BB30" s="155"/>
      <c r="BC30" s="155"/>
      <c r="BD30" s="155"/>
      <c r="BE30" s="155"/>
      <c r="BF30" s="155"/>
      <c r="BG30" s="155"/>
      <c r="BH30" s="155"/>
    </row>
    <row r="31" spans="1:60" ht="22.5" outlineLevel="1" x14ac:dyDescent="0.2">
      <c r="A31" s="156">
        <v>9</v>
      </c>
      <c r="B31" s="166" t="s">
        <v>100</v>
      </c>
      <c r="C31" s="187" t="s">
        <v>121</v>
      </c>
      <c r="D31" s="168" t="s">
        <v>122</v>
      </c>
      <c r="E31" s="172">
        <v>1</v>
      </c>
      <c r="F31" s="177">
        <v>7500</v>
      </c>
      <c r="G31" s="177">
        <v>7500</v>
      </c>
      <c r="H31" s="177">
        <v>7500</v>
      </c>
      <c r="I31" s="177">
        <f>ROUND(E31*H31,2)</f>
        <v>7500</v>
      </c>
      <c r="J31" s="177">
        <v>0</v>
      </c>
      <c r="K31" s="177">
        <f>ROUND(E31*J31,2)</f>
        <v>0</v>
      </c>
      <c r="L31" s="177">
        <v>21</v>
      </c>
      <c r="M31" s="177">
        <f>G31*(1+L31/100)</f>
        <v>9075</v>
      </c>
      <c r="N31" s="177">
        <v>0</v>
      </c>
      <c r="O31" s="177">
        <f>ROUND(E31*N31,2)</f>
        <v>0</v>
      </c>
      <c r="P31" s="177">
        <v>0</v>
      </c>
      <c r="Q31" s="177">
        <f>ROUND(E31*P31,2)</f>
        <v>0</v>
      </c>
      <c r="R31" s="177"/>
      <c r="S31" s="177"/>
      <c r="T31" s="178">
        <v>0</v>
      </c>
      <c r="U31" s="177">
        <f>ROUND(E31*T31,2)</f>
        <v>0</v>
      </c>
      <c r="V31" s="155"/>
      <c r="W31" s="155"/>
      <c r="X31" s="155"/>
      <c r="Y31" s="155"/>
      <c r="Z31" s="155"/>
      <c r="AA31" s="155"/>
      <c r="AB31" s="155"/>
      <c r="AC31" s="155"/>
      <c r="AD31" s="155"/>
      <c r="AE31" s="155" t="s">
        <v>103</v>
      </c>
      <c r="AF31" s="155"/>
      <c r="AG31" s="155"/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  <c r="AW31" s="155"/>
      <c r="AX31" s="155"/>
      <c r="AY31" s="155"/>
      <c r="AZ31" s="155"/>
      <c r="BA31" s="155"/>
      <c r="BB31" s="155"/>
      <c r="BC31" s="155"/>
      <c r="BD31" s="155"/>
      <c r="BE31" s="155"/>
      <c r="BF31" s="155"/>
      <c r="BG31" s="155"/>
      <c r="BH31" s="155"/>
    </row>
    <row r="32" spans="1:60" ht="22.5" outlineLevel="1" x14ac:dyDescent="0.2">
      <c r="A32" s="156">
        <v>10</v>
      </c>
      <c r="B32" s="166" t="s">
        <v>123</v>
      </c>
      <c r="C32" s="187" t="s">
        <v>124</v>
      </c>
      <c r="D32" s="168" t="s">
        <v>122</v>
      </c>
      <c r="E32" s="172">
        <v>1</v>
      </c>
      <c r="F32" s="177">
        <v>6000</v>
      </c>
      <c r="G32" s="177">
        <v>6000</v>
      </c>
      <c r="H32" s="177">
        <v>6000</v>
      </c>
      <c r="I32" s="177">
        <f>ROUND(E32*H32,2)</f>
        <v>6000</v>
      </c>
      <c r="J32" s="177">
        <v>0</v>
      </c>
      <c r="K32" s="177">
        <f>ROUND(E32*J32,2)</f>
        <v>0</v>
      </c>
      <c r="L32" s="177">
        <v>21</v>
      </c>
      <c r="M32" s="177">
        <f>G32*(1+L32/100)</f>
        <v>7260</v>
      </c>
      <c r="N32" s="177">
        <v>0</v>
      </c>
      <c r="O32" s="177">
        <f>ROUND(E32*N32,2)</f>
        <v>0</v>
      </c>
      <c r="P32" s="177">
        <v>0</v>
      </c>
      <c r="Q32" s="177">
        <f>ROUND(E32*P32,2)</f>
        <v>0</v>
      </c>
      <c r="R32" s="177"/>
      <c r="S32" s="177"/>
      <c r="T32" s="178">
        <v>0</v>
      </c>
      <c r="U32" s="177">
        <f>ROUND(E32*T32,2)</f>
        <v>0</v>
      </c>
      <c r="V32" s="155"/>
      <c r="W32" s="155"/>
      <c r="X32" s="155"/>
      <c r="Y32" s="155"/>
      <c r="Z32" s="155"/>
      <c r="AA32" s="155"/>
      <c r="AB32" s="155"/>
      <c r="AC32" s="155"/>
      <c r="AD32" s="155"/>
      <c r="AE32" s="155" t="s">
        <v>103</v>
      </c>
      <c r="AF32" s="155"/>
      <c r="AG32" s="155"/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5"/>
      <c r="BH32" s="155"/>
    </row>
    <row r="33" spans="1:60" outlineLevel="1" x14ac:dyDescent="0.2">
      <c r="A33" s="156">
        <v>11</v>
      </c>
      <c r="B33" s="166" t="s">
        <v>123</v>
      </c>
      <c r="C33" s="187" t="s">
        <v>125</v>
      </c>
      <c r="D33" s="168" t="s">
        <v>122</v>
      </c>
      <c r="E33" s="172">
        <v>1</v>
      </c>
      <c r="F33" s="177">
        <v>3800</v>
      </c>
      <c r="G33" s="177">
        <v>3800</v>
      </c>
      <c r="H33" s="177">
        <v>3800</v>
      </c>
      <c r="I33" s="177">
        <f>ROUND(E33*H33,2)</f>
        <v>3800</v>
      </c>
      <c r="J33" s="177">
        <v>0</v>
      </c>
      <c r="K33" s="177">
        <f>ROUND(E33*J33,2)</f>
        <v>0</v>
      </c>
      <c r="L33" s="177">
        <v>21</v>
      </c>
      <c r="M33" s="177">
        <f>G33*(1+L33/100)</f>
        <v>4598</v>
      </c>
      <c r="N33" s="177">
        <v>0</v>
      </c>
      <c r="O33" s="177">
        <f>ROUND(E33*N33,2)</f>
        <v>0</v>
      </c>
      <c r="P33" s="177">
        <v>0</v>
      </c>
      <c r="Q33" s="177">
        <f>ROUND(E33*P33,2)</f>
        <v>0</v>
      </c>
      <c r="R33" s="177"/>
      <c r="S33" s="177"/>
      <c r="T33" s="178">
        <v>0</v>
      </c>
      <c r="U33" s="177">
        <f>ROUND(E33*T33,2)</f>
        <v>0</v>
      </c>
      <c r="V33" s="155"/>
      <c r="W33" s="155"/>
      <c r="X33" s="155"/>
      <c r="Y33" s="155"/>
      <c r="Z33" s="155"/>
      <c r="AA33" s="155"/>
      <c r="AB33" s="155"/>
      <c r="AC33" s="155"/>
      <c r="AD33" s="155"/>
      <c r="AE33" s="155" t="s">
        <v>103</v>
      </c>
      <c r="AF33" s="155"/>
      <c r="AG33" s="155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  <c r="AW33" s="155"/>
      <c r="AX33" s="155"/>
      <c r="AY33" s="155"/>
      <c r="AZ33" s="155"/>
      <c r="BA33" s="155"/>
      <c r="BB33" s="155"/>
      <c r="BC33" s="155"/>
      <c r="BD33" s="155"/>
      <c r="BE33" s="155"/>
      <c r="BF33" s="155"/>
      <c r="BG33" s="155"/>
      <c r="BH33" s="155"/>
    </row>
    <row r="34" spans="1:60" outlineLevel="1" x14ac:dyDescent="0.2">
      <c r="A34" s="156">
        <v>12</v>
      </c>
      <c r="B34" s="166" t="s">
        <v>123</v>
      </c>
      <c r="C34" s="187" t="s">
        <v>126</v>
      </c>
      <c r="D34" s="168" t="s">
        <v>122</v>
      </c>
      <c r="E34" s="172">
        <v>1</v>
      </c>
      <c r="F34" s="177">
        <v>2000</v>
      </c>
      <c r="G34" s="177">
        <v>2000</v>
      </c>
      <c r="H34" s="177">
        <v>2000</v>
      </c>
      <c r="I34" s="177">
        <f>ROUND(E34*H34,2)</f>
        <v>2000</v>
      </c>
      <c r="J34" s="177">
        <v>0</v>
      </c>
      <c r="K34" s="177">
        <f>ROUND(E34*J34,2)</f>
        <v>0</v>
      </c>
      <c r="L34" s="177">
        <v>21</v>
      </c>
      <c r="M34" s="177">
        <f>G34*(1+L34/100)</f>
        <v>2420</v>
      </c>
      <c r="N34" s="177">
        <v>0</v>
      </c>
      <c r="O34" s="177">
        <f>ROUND(E34*N34,2)</f>
        <v>0</v>
      </c>
      <c r="P34" s="177">
        <v>0</v>
      </c>
      <c r="Q34" s="177">
        <f>ROUND(E34*P34,2)</f>
        <v>0</v>
      </c>
      <c r="R34" s="177"/>
      <c r="S34" s="177"/>
      <c r="T34" s="178">
        <v>0</v>
      </c>
      <c r="U34" s="177">
        <f>ROUND(E34*T34,2)</f>
        <v>0</v>
      </c>
      <c r="V34" s="155"/>
      <c r="W34" s="155"/>
      <c r="X34" s="155"/>
      <c r="Y34" s="155"/>
      <c r="Z34" s="155"/>
      <c r="AA34" s="155"/>
      <c r="AB34" s="155"/>
      <c r="AC34" s="155"/>
      <c r="AD34" s="155"/>
      <c r="AE34" s="155" t="s">
        <v>103</v>
      </c>
      <c r="AF34" s="155"/>
      <c r="AG34" s="155"/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  <c r="AW34" s="155"/>
      <c r="AX34" s="155"/>
      <c r="AY34" s="155"/>
      <c r="AZ34" s="155"/>
      <c r="BA34" s="155"/>
      <c r="BB34" s="155"/>
      <c r="BC34" s="155"/>
      <c r="BD34" s="155"/>
      <c r="BE34" s="155"/>
      <c r="BF34" s="155"/>
      <c r="BG34" s="155"/>
      <c r="BH34" s="155"/>
    </row>
    <row r="35" spans="1:60" x14ac:dyDescent="0.2">
      <c r="A35" s="162" t="s">
        <v>98</v>
      </c>
      <c r="B35" s="167" t="s">
        <v>74</v>
      </c>
      <c r="C35" s="189" t="s">
        <v>30</v>
      </c>
      <c r="D35" s="170"/>
      <c r="E35" s="174"/>
      <c r="F35" s="179"/>
      <c r="G35" s="179">
        <f>SUMIF(AE36:AE36,"&lt;&gt;NOR",G36:G36)</f>
        <v>4150.9399999999996</v>
      </c>
      <c r="H35" s="179"/>
      <c r="I35" s="179">
        <f>SUM(I36:I36)</f>
        <v>0</v>
      </c>
      <c r="J35" s="179"/>
      <c r="K35" s="179">
        <f>SUM(K36:K36)</f>
        <v>4150.9399999999996</v>
      </c>
      <c r="L35" s="179"/>
      <c r="M35" s="179">
        <f>SUM(M36:M36)</f>
        <v>5022.6373999999996</v>
      </c>
      <c r="N35" s="179"/>
      <c r="O35" s="179">
        <f>SUM(O36:O36)</f>
        <v>0</v>
      </c>
      <c r="P35" s="179"/>
      <c r="Q35" s="179">
        <f>SUM(Q36:Q36)</f>
        <v>0</v>
      </c>
      <c r="R35" s="179"/>
      <c r="S35" s="179"/>
      <c r="T35" s="180"/>
      <c r="U35" s="179">
        <f>SUM(U36:U36)</f>
        <v>0</v>
      </c>
      <c r="AE35" t="s">
        <v>99</v>
      </c>
    </row>
    <row r="36" spans="1:60" outlineLevel="1" x14ac:dyDescent="0.2">
      <c r="A36" s="181">
        <v>13</v>
      </c>
      <c r="B36" s="182" t="s">
        <v>127</v>
      </c>
      <c r="C36" s="190" t="s">
        <v>128</v>
      </c>
      <c r="D36" s="183" t="s">
        <v>129</v>
      </c>
      <c r="E36" s="184">
        <v>1</v>
      </c>
      <c r="F36" s="185">
        <v>4150.9399999999996</v>
      </c>
      <c r="G36" s="185">
        <v>4150.9399999999996</v>
      </c>
      <c r="H36" s="185">
        <v>0</v>
      </c>
      <c r="I36" s="185">
        <f>ROUND(E36*H36,2)</f>
        <v>0</v>
      </c>
      <c r="J36" s="185">
        <v>4150.9399999999996</v>
      </c>
      <c r="K36" s="185">
        <f>ROUND(E36*J36,2)</f>
        <v>4150.9399999999996</v>
      </c>
      <c r="L36" s="185">
        <v>21</v>
      </c>
      <c r="M36" s="185">
        <f>G36*(1+L36/100)</f>
        <v>5022.6373999999996</v>
      </c>
      <c r="N36" s="185">
        <v>0</v>
      </c>
      <c r="O36" s="185">
        <f>ROUND(E36*N36,2)</f>
        <v>0</v>
      </c>
      <c r="P36" s="185">
        <v>0</v>
      </c>
      <c r="Q36" s="185">
        <f>ROUND(E36*P36,2)</f>
        <v>0</v>
      </c>
      <c r="R36" s="185"/>
      <c r="S36" s="185"/>
      <c r="T36" s="186">
        <v>0</v>
      </c>
      <c r="U36" s="185">
        <f>ROUND(E36*T36,2)</f>
        <v>0</v>
      </c>
      <c r="V36" s="155"/>
      <c r="W36" s="155"/>
      <c r="X36" s="155"/>
      <c r="Y36" s="155"/>
      <c r="Z36" s="155"/>
      <c r="AA36" s="155"/>
      <c r="AB36" s="155"/>
      <c r="AC36" s="155"/>
      <c r="AD36" s="155"/>
      <c r="AE36" s="155" t="s">
        <v>130</v>
      </c>
      <c r="AF36" s="155"/>
      <c r="AG36" s="155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  <c r="AW36" s="155"/>
      <c r="AX36" s="155"/>
      <c r="AY36" s="155"/>
      <c r="AZ36" s="155"/>
      <c r="BA36" s="155"/>
      <c r="BB36" s="155"/>
      <c r="BC36" s="155"/>
      <c r="BD36" s="155"/>
      <c r="BE36" s="155"/>
      <c r="BF36" s="155"/>
      <c r="BG36" s="155"/>
      <c r="BH36" s="155"/>
    </row>
    <row r="37" spans="1:60" x14ac:dyDescent="0.2">
      <c r="A37" s="6"/>
      <c r="B37" s="7" t="s">
        <v>131</v>
      </c>
      <c r="C37" s="191" t="s">
        <v>131</v>
      </c>
      <c r="D37" s="9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AC37">
        <v>15</v>
      </c>
      <c r="AD37">
        <v>21</v>
      </c>
    </row>
    <row r="38" spans="1:60" x14ac:dyDescent="0.2">
      <c r="C38" s="192"/>
      <c r="D38" s="150"/>
      <c r="AE38" t="s">
        <v>132</v>
      </c>
    </row>
    <row r="39" spans="1:60" x14ac:dyDescent="0.2">
      <c r="D39" s="150"/>
    </row>
    <row r="40" spans="1:60" x14ac:dyDescent="0.2">
      <c r="D40" s="150"/>
    </row>
    <row r="41" spans="1:60" x14ac:dyDescent="0.2">
      <c r="D41" s="150"/>
    </row>
    <row r="42" spans="1:60" x14ac:dyDescent="0.2">
      <c r="D42" s="150"/>
    </row>
    <row r="43" spans="1:60" x14ac:dyDescent="0.2">
      <c r="D43" s="150"/>
    </row>
    <row r="44" spans="1:60" x14ac:dyDescent="0.2">
      <c r="D44" s="150"/>
    </row>
    <row r="45" spans="1:60" x14ac:dyDescent="0.2">
      <c r="D45" s="150"/>
    </row>
    <row r="46" spans="1:60" x14ac:dyDescent="0.2">
      <c r="D46" s="150"/>
    </row>
    <row r="47" spans="1:60" x14ac:dyDescent="0.2">
      <c r="D47" s="150"/>
    </row>
    <row r="48" spans="1:60" x14ac:dyDescent="0.2">
      <c r="D48" s="150"/>
    </row>
    <row r="49" spans="4:4" x14ac:dyDescent="0.2">
      <c r="D49" s="150"/>
    </row>
    <row r="50" spans="4:4" x14ac:dyDescent="0.2">
      <c r="D50" s="150"/>
    </row>
    <row r="51" spans="4:4" x14ac:dyDescent="0.2">
      <c r="D51" s="150"/>
    </row>
    <row r="52" spans="4:4" x14ac:dyDescent="0.2">
      <c r="D52" s="150"/>
    </row>
    <row r="53" spans="4:4" x14ac:dyDescent="0.2">
      <c r="D53" s="150"/>
    </row>
    <row r="54" spans="4:4" x14ac:dyDescent="0.2">
      <c r="D54" s="150"/>
    </row>
    <row r="55" spans="4:4" x14ac:dyDescent="0.2">
      <c r="D55" s="150"/>
    </row>
    <row r="56" spans="4:4" x14ac:dyDescent="0.2">
      <c r="D56" s="150"/>
    </row>
    <row r="57" spans="4:4" x14ac:dyDescent="0.2">
      <c r="D57" s="150"/>
    </row>
    <row r="58" spans="4:4" x14ac:dyDescent="0.2">
      <c r="D58" s="150"/>
    </row>
    <row r="59" spans="4:4" x14ac:dyDescent="0.2">
      <c r="D59" s="150"/>
    </row>
    <row r="60" spans="4:4" x14ac:dyDescent="0.2">
      <c r="D60" s="150"/>
    </row>
    <row r="61" spans="4:4" x14ac:dyDescent="0.2">
      <c r="D61" s="150"/>
    </row>
    <row r="62" spans="4:4" x14ac:dyDescent="0.2">
      <c r="D62" s="150"/>
    </row>
    <row r="63" spans="4:4" x14ac:dyDescent="0.2">
      <c r="D63" s="150"/>
    </row>
    <row r="64" spans="4:4" x14ac:dyDescent="0.2">
      <c r="D64" s="150"/>
    </row>
    <row r="65" spans="4:4" x14ac:dyDescent="0.2">
      <c r="D65" s="150"/>
    </row>
    <row r="66" spans="4:4" x14ac:dyDescent="0.2">
      <c r="D66" s="150"/>
    </row>
    <row r="67" spans="4:4" x14ac:dyDescent="0.2">
      <c r="D67" s="150"/>
    </row>
    <row r="68" spans="4:4" x14ac:dyDescent="0.2">
      <c r="D68" s="150"/>
    </row>
    <row r="69" spans="4:4" x14ac:dyDescent="0.2">
      <c r="D69" s="150"/>
    </row>
    <row r="70" spans="4:4" x14ac:dyDescent="0.2">
      <c r="D70" s="150"/>
    </row>
    <row r="71" spans="4:4" x14ac:dyDescent="0.2">
      <c r="D71" s="150"/>
    </row>
    <row r="72" spans="4:4" x14ac:dyDescent="0.2">
      <c r="D72" s="150"/>
    </row>
    <row r="73" spans="4:4" x14ac:dyDescent="0.2">
      <c r="D73" s="150"/>
    </row>
    <row r="74" spans="4:4" x14ac:dyDescent="0.2">
      <c r="D74" s="150"/>
    </row>
    <row r="75" spans="4:4" x14ac:dyDescent="0.2">
      <c r="D75" s="150"/>
    </row>
    <row r="76" spans="4:4" x14ac:dyDescent="0.2">
      <c r="D76" s="150"/>
    </row>
    <row r="77" spans="4:4" x14ac:dyDescent="0.2">
      <c r="D77" s="150"/>
    </row>
    <row r="78" spans="4:4" x14ac:dyDescent="0.2">
      <c r="D78" s="150"/>
    </row>
    <row r="79" spans="4:4" x14ac:dyDescent="0.2">
      <c r="D79" s="150"/>
    </row>
    <row r="80" spans="4:4" x14ac:dyDescent="0.2">
      <c r="D80" s="150"/>
    </row>
    <row r="81" spans="4:4" x14ac:dyDescent="0.2">
      <c r="D81" s="150"/>
    </row>
    <row r="82" spans="4:4" x14ac:dyDescent="0.2">
      <c r="D82" s="150"/>
    </row>
    <row r="83" spans="4:4" x14ac:dyDescent="0.2">
      <c r="D83" s="150"/>
    </row>
    <row r="84" spans="4:4" x14ac:dyDescent="0.2">
      <c r="D84" s="150"/>
    </row>
    <row r="85" spans="4:4" x14ac:dyDescent="0.2">
      <c r="D85" s="150"/>
    </row>
    <row r="86" spans="4:4" x14ac:dyDescent="0.2">
      <c r="D86" s="150"/>
    </row>
    <row r="87" spans="4:4" x14ac:dyDescent="0.2">
      <c r="D87" s="150"/>
    </row>
    <row r="88" spans="4:4" x14ac:dyDescent="0.2">
      <c r="D88" s="150"/>
    </row>
    <row r="89" spans="4:4" x14ac:dyDescent="0.2">
      <c r="D89" s="150"/>
    </row>
    <row r="90" spans="4:4" x14ac:dyDescent="0.2">
      <c r="D90" s="150"/>
    </row>
    <row r="91" spans="4:4" x14ac:dyDescent="0.2">
      <c r="D91" s="150"/>
    </row>
    <row r="92" spans="4:4" x14ac:dyDescent="0.2">
      <c r="D92" s="150"/>
    </row>
    <row r="93" spans="4:4" x14ac:dyDescent="0.2">
      <c r="D93" s="150"/>
    </row>
    <row r="94" spans="4:4" x14ac:dyDescent="0.2">
      <c r="D94" s="150"/>
    </row>
    <row r="95" spans="4:4" x14ac:dyDescent="0.2">
      <c r="D95" s="150"/>
    </row>
    <row r="96" spans="4:4" x14ac:dyDescent="0.2">
      <c r="D96" s="150"/>
    </row>
    <row r="97" spans="4:4" x14ac:dyDescent="0.2">
      <c r="D97" s="150"/>
    </row>
    <row r="98" spans="4:4" x14ac:dyDescent="0.2">
      <c r="D98" s="150"/>
    </row>
    <row r="99" spans="4:4" x14ac:dyDescent="0.2">
      <c r="D99" s="150"/>
    </row>
    <row r="100" spans="4:4" x14ac:dyDescent="0.2">
      <c r="D100" s="150"/>
    </row>
    <row r="101" spans="4:4" x14ac:dyDescent="0.2">
      <c r="D101" s="150"/>
    </row>
    <row r="102" spans="4:4" x14ac:dyDescent="0.2">
      <c r="D102" s="150"/>
    </row>
    <row r="103" spans="4:4" x14ac:dyDescent="0.2">
      <c r="D103" s="150"/>
    </row>
    <row r="104" spans="4:4" x14ac:dyDescent="0.2">
      <c r="D104" s="150"/>
    </row>
    <row r="105" spans="4:4" x14ac:dyDescent="0.2">
      <c r="D105" s="150"/>
    </row>
    <row r="106" spans="4:4" x14ac:dyDescent="0.2">
      <c r="D106" s="150"/>
    </row>
    <row r="107" spans="4:4" x14ac:dyDescent="0.2">
      <c r="D107" s="150"/>
    </row>
    <row r="108" spans="4:4" x14ac:dyDescent="0.2">
      <c r="D108" s="150"/>
    </row>
    <row r="109" spans="4:4" x14ac:dyDescent="0.2">
      <c r="D109" s="150"/>
    </row>
    <row r="110" spans="4:4" x14ac:dyDescent="0.2">
      <c r="D110" s="150"/>
    </row>
    <row r="111" spans="4:4" x14ac:dyDescent="0.2">
      <c r="D111" s="150"/>
    </row>
    <row r="112" spans="4:4" x14ac:dyDescent="0.2">
      <c r="D112" s="150"/>
    </row>
    <row r="113" spans="4:4" x14ac:dyDescent="0.2">
      <c r="D113" s="150"/>
    </row>
    <row r="114" spans="4:4" x14ac:dyDescent="0.2">
      <c r="D114" s="150"/>
    </row>
    <row r="115" spans="4:4" x14ac:dyDescent="0.2">
      <c r="D115" s="150"/>
    </row>
    <row r="116" spans="4:4" x14ac:dyDescent="0.2">
      <c r="D116" s="150"/>
    </row>
    <row r="117" spans="4:4" x14ac:dyDescent="0.2">
      <c r="D117" s="150"/>
    </row>
    <row r="118" spans="4:4" x14ac:dyDescent="0.2">
      <c r="D118" s="150"/>
    </row>
    <row r="119" spans="4:4" x14ac:dyDescent="0.2">
      <c r="D119" s="150"/>
    </row>
    <row r="120" spans="4:4" x14ac:dyDescent="0.2">
      <c r="D120" s="150"/>
    </row>
    <row r="121" spans="4:4" x14ac:dyDescent="0.2">
      <c r="D121" s="150"/>
    </row>
    <row r="122" spans="4:4" x14ac:dyDescent="0.2">
      <c r="D122" s="150"/>
    </row>
    <row r="123" spans="4:4" x14ac:dyDescent="0.2">
      <c r="D123" s="150"/>
    </row>
    <row r="124" spans="4:4" x14ac:dyDescent="0.2">
      <c r="D124" s="150"/>
    </row>
    <row r="125" spans="4:4" x14ac:dyDescent="0.2">
      <c r="D125" s="150"/>
    </row>
    <row r="126" spans="4:4" x14ac:dyDescent="0.2">
      <c r="D126" s="150"/>
    </row>
    <row r="127" spans="4:4" x14ac:dyDescent="0.2">
      <c r="D127" s="150"/>
    </row>
    <row r="128" spans="4:4" x14ac:dyDescent="0.2">
      <c r="D128" s="150"/>
    </row>
    <row r="129" spans="4:4" x14ac:dyDescent="0.2">
      <c r="D129" s="150"/>
    </row>
    <row r="130" spans="4:4" x14ac:dyDescent="0.2">
      <c r="D130" s="150"/>
    </row>
    <row r="131" spans="4:4" x14ac:dyDescent="0.2">
      <c r="D131" s="150"/>
    </row>
    <row r="132" spans="4:4" x14ac:dyDescent="0.2">
      <c r="D132" s="150"/>
    </row>
    <row r="133" spans="4:4" x14ac:dyDescent="0.2">
      <c r="D133" s="150"/>
    </row>
    <row r="134" spans="4:4" x14ac:dyDescent="0.2">
      <c r="D134" s="150"/>
    </row>
    <row r="135" spans="4:4" x14ac:dyDescent="0.2">
      <c r="D135" s="150"/>
    </row>
    <row r="136" spans="4:4" x14ac:dyDescent="0.2">
      <c r="D136" s="150"/>
    </row>
    <row r="137" spans="4:4" x14ac:dyDescent="0.2">
      <c r="D137" s="150"/>
    </row>
    <row r="138" spans="4:4" x14ac:dyDescent="0.2">
      <c r="D138" s="150"/>
    </row>
    <row r="139" spans="4:4" x14ac:dyDescent="0.2">
      <c r="D139" s="150"/>
    </row>
    <row r="140" spans="4:4" x14ac:dyDescent="0.2">
      <c r="D140" s="150"/>
    </row>
    <row r="141" spans="4:4" x14ac:dyDescent="0.2">
      <c r="D141" s="150"/>
    </row>
    <row r="142" spans="4:4" x14ac:dyDescent="0.2">
      <c r="D142" s="150"/>
    </row>
    <row r="143" spans="4:4" x14ac:dyDescent="0.2">
      <c r="D143" s="150"/>
    </row>
    <row r="144" spans="4:4" x14ac:dyDescent="0.2">
      <c r="D144" s="150"/>
    </row>
    <row r="145" spans="4:4" x14ac:dyDescent="0.2">
      <c r="D145" s="150"/>
    </row>
    <row r="146" spans="4:4" x14ac:dyDescent="0.2">
      <c r="D146" s="150"/>
    </row>
    <row r="147" spans="4:4" x14ac:dyDescent="0.2">
      <c r="D147" s="150"/>
    </row>
    <row r="148" spans="4:4" x14ac:dyDescent="0.2">
      <c r="D148" s="150"/>
    </row>
    <row r="149" spans="4:4" x14ac:dyDescent="0.2">
      <c r="D149" s="150"/>
    </row>
    <row r="150" spans="4:4" x14ac:dyDescent="0.2">
      <c r="D150" s="150"/>
    </row>
    <row r="151" spans="4:4" x14ac:dyDescent="0.2">
      <c r="D151" s="150"/>
    </row>
    <row r="152" spans="4:4" x14ac:dyDescent="0.2">
      <c r="D152" s="150"/>
    </row>
    <row r="153" spans="4:4" x14ac:dyDescent="0.2">
      <c r="D153" s="150"/>
    </row>
    <row r="154" spans="4:4" x14ac:dyDescent="0.2">
      <c r="D154" s="150"/>
    </row>
    <row r="155" spans="4:4" x14ac:dyDescent="0.2">
      <c r="D155" s="150"/>
    </row>
    <row r="156" spans="4:4" x14ac:dyDescent="0.2">
      <c r="D156" s="150"/>
    </row>
    <row r="157" spans="4:4" x14ac:dyDescent="0.2">
      <c r="D157" s="150"/>
    </row>
    <row r="158" spans="4:4" x14ac:dyDescent="0.2">
      <c r="D158" s="150"/>
    </row>
    <row r="159" spans="4:4" x14ac:dyDescent="0.2">
      <c r="D159" s="150"/>
    </row>
    <row r="160" spans="4:4" x14ac:dyDescent="0.2">
      <c r="D160" s="150"/>
    </row>
    <row r="161" spans="4:4" x14ac:dyDescent="0.2">
      <c r="D161" s="150"/>
    </row>
    <row r="162" spans="4:4" x14ac:dyDescent="0.2">
      <c r="D162" s="150"/>
    </row>
    <row r="163" spans="4:4" x14ac:dyDescent="0.2">
      <c r="D163" s="150"/>
    </row>
    <row r="164" spans="4:4" x14ac:dyDescent="0.2">
      <c r="D164" s="150"/>
    </row>
    <row r="165" spans="4:4" x14ac:dyDescent="0.2">
      <c r="D165" s="150"/>
    </row>
    <row r="166" spans="4:4" x14ac:dyDescent="0.2">
      <c r="D166" s="150"/>
    </row>
    <row r="167" spans="4:4" x14ac:dyDescent="0.2">
      <c r="D167" s="150"/>
    </row>
    <row r="168" spans="4:4" x14ac:dyDescent="0.2">
      <c r="D168" s="150"/>
    </row>
    <row r="169" spans="4:4" x14ac:dyDescent="0.2">
      <c r="D169" s="150"/>
    </row>
    <row r="170" spans="4:4" x14ac:dyDescent="0.2">
      <c r="D170" s="150"/>
    </row>
    <row r="171" spans="4:4" x14ac:dyDescent="0.2">
      <c r="D171" s="150"/>
    </row>
    <row r="172" spans="4:4" x14ac:dyDescent="0.2">
      <c r="D172" s="150"/>
    </row>
    <row r="173" spans="4:4" x14ac:dyDescent="0.2">
      <c r="D173" s="150"/>
    </row>
    <row r="174" spans="4:4" x14ac:dyDescent="0.2">
      <c r="D174" s="150"/>
    </row>
    <row r="175" spans="4:4" x14ac:dyDescent="0.2">
      <c r="D175" s="150"/>
    </row>
    <row r="176" spans="4:4" x14ac:dyDescent="0.2">
      <c r="D176" s="150"/>
    </row>
    <row r="177" spans="4:4" x14ac:dyDescent="0.2">
      <c r="D177" s="150"/>
    </row>
    <row r="178" spans="4:4" x14ac:dyDescent="0.2">
      <c r="D178" s="150"/>
    </row>
    <row r="179" spans="4:4" x14ac:dyDescent="0.2">
      <c r="D179" s="150"/>
    </row>
    <row r="180" spans="4:4" x14ac:dyDescent="0.2">
      <c r="D180" s="150"/>
    </row>
    <row r="181" spans="4:4" x14ac:dyDescent="0.2">
      <c r="D181" s="150"/>
    </row>
    <row r="182" spans="4:4" x14ac:dyDescent="0.2">
      <c r="D182" s="150"/>
    </row>
    <row r="183" spans="4:4" x14ac:dyDescent="0.2">
      <c r="D183" s="150"/>
    </row>
    <row r="184" spans="4:4" x14ac:dyDescent="0.2">
      <c r="D184" s="150"/>
    </row>
    <row r="185" spans="4:4" x14ac:dyDescent="0.2">
      <c r="D185" s="150"/>
    </row>
    <row r="186" spans="4:4" x14ac:dyDescent="0.2">
      <c r="D186" s="150"/>
    </row>
    <row r="187" spans="4:4" x14ac:dyDescent="0.2">
      <c r="D187" s="150"/>
    </row>
    <row r="188" spans="4:4" x14ac:dyDescent="0.2">
      <c r="D188" s="150"/>
    </row>
    <row r="189" spans="4:4" x14ac:dyDescent="0.2">
      <c r="D189" s="150"/>
    </row>
    <row r="190" spans="4:4" x14ac:dyDescent="0.2">
      <c r="D190" s="150"/>
    </row>
    <row r="191" spans="4:4" x14ac:dyDescent="0.2">
      <c r="D191" s="150"/>
    </row>
    <row r="192" spans="4:4" x14ac:dyDescent="0.2">
      <c r="D192" s="150"/>
    </row>
    <row r="193" spans="4:4" x14ac:dyDescent="0.2">
      <c r="D193" s="150"/>
    </row>
    <row r="194" spans="4:4" x14ac:dyDescent="0.2">
      <c r="D194" s="150"/>
    </row>
    <row r="195" spans="4:4" x14ac:dyDescent="0.2">
      <c r="D195" s="150"/>
    </row>
    <row r="196" spans="4:4" x14ac:dyDescent="0.2">
      <c r="D196" s="150"/>
    </row>
    <row r="197" spans="4:4" x14ac:dyDescent="0.2">
      <c r="D197" s="150"/>
    </row>
    <row r="198" spans="4:4" x14ac:dyDescent="0.2">
      <c r="D198" s="150"/>
    </row>
    <row r="199" spans="4:4" x14ac:dyDescent="0.2">
      <c r="D199" s="150"/>
    </row>
    <row r="200" spans="4:4" x14ac:dyDescent="0.2">
      <c r="D200" s="150"/>
    </row>
    <row r="201" spans="4:4" x14ac:dyDescent="0.2">
      <c r="D201" s="150"/>
    </row>
    <row r="202" spans="4:4" x14ac:dyDescent="0.2">
      <c r="D202" s="150"/>
    </row>
    <row r="203" spans="4:4" x14ac:dyDescent="0.2">
      <c r="D203" s="150"/>
    </row>
    <row r="204" spans="4:4" x14ac:dyDescent="0.2">
      <c r="D204" s="150"/>
    </row>
    <row r="205" spans="4:4" x14ac:dyDescent="0.2">
      <c r="D205" s="150"/>
    </row>
    <row r="206" spans="4:4" x14ac:dyDescent="0.2">
      <c r="D206" s="150"/>
    </row>
    <row r="207" spans="4:4" x14ac:dyDescent="0.2">
      <c r="D207" s="150"/>
    </row>
    <row r="208" spans="4:4" x14ac:dyDescent="0.2">
      <c r="D208" s="150"/>
    </row>
    <row r="209" spans="4:4" x14ac:dyDescent="0.2">
      <c r="D209" s="150"/>
    </row>
    <row r="210" spans="4:4" x14ac:dyDescent="0.2">
      <c r="D210" s="150"/>
    </row>
    <row r="211" spans="4:4" x14ac:dyDescent="0.2">
      <c r="D211" s="150"/>
    </row>
    <row r="212" spans="4:4" x14ac:dyDescent="0.2">
      <c r="D212" s="150"/>
    </row>
    <row r="213" spans="4:4" x14ac:dyDescent="0.2">
      <c r="D213" s="150"/>
    </row>
    <row r="214" spans="4:4" x14ac:dyDescent="0.2">
      <c r="D214" s="150"/>
    </row>
    <row r="215" spans="4:4" x14ac:dyDescent="0.2">
      <c r="D215" s="150"/>
    </row>
    <row r="216" spans="4:4" x14ac:dyDescent="0.2">
      <c r="D216" s="150"/>
    </row>
    <row r="217" spans="4:4" x14ac:dyDescent="0.2">
      <c r="D217" s="150"/>
    </row>
    <row r="218" spans="4:4" x14ac:dyDescent="0.2">
      <c r="D218" s="150"/>
    </row>
    <row r="219" spans="4:4" x14ac:dyDescent="0.2">
      <c r="D219" s="150"/>
    </row>
    <row r="220" spans="4:4" x14ac:dyDescent="0.2">
      <c r="D220" s="150"/>
    </row>
    <row r="221" spans="4:4" x14ac:dyDescent="0.2">
      <c r="D221" s="150"/>
    </row>
    <row r="222" spans="4:4" x14ac:dyDescent="0.2">
      <c r="D222" s="150"/>
    </row>
    <row r="223" spans="4:4" x14ac:dyDescent="0.2">
      <c r="D223" s="150"/>
    </row>
    <row r="224" spans="4:4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ZL25 ZL25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'ZL25 ZL25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2015-07-07T13:43:45Z</dcterms:modified>
</cp:coreProperties>
</file>