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RTL\Ertl 2024\E-2024-46 Přechod ul. Domoradická v Českém Krumlově\"/>
    </mc:Choice>
  </mc:AlternateContent>
  <bookViews>
    <workbookView xWindow="0" yWindow="0" windowWidth="9300" windowHeight="5505" activeTab="1"/>
  </bookViews>
  <sheets>
    <sheet name="Rekapitulace stavby" sheetId="1" r:id="rId1"/>
    <sheet name="SO 101 - Komunikace a zpe..." sheetId="2" r:id="rId2"/>
    <sheet name="SO 401 - Veřejné osvětlení" sheetId="3" r:id="rId3"/>
    <sheet name="Pokyny pro vyplnění" sheetId="4" r:id="rId4"/>
  </sheets>
  <definedNames>
    <definedName name="_xlnm._FilterDatabase" localSheetId="1" hidden="1">'SO 101 - Komunikace a zpe...'!$C$114:$K$737</definedName>
    <definedName name="_xlnm._FilterDatabase" localSheetId="2" hidden="1">'SO 401 - Veřejné osvětlení'!$C$84:$K$260</definedName>
    <definedName name="_xlnm.Print_Titles" localSheetId="0">'Rekapitulace stavby'!$52:$52</definedName>
    <definedName name="_xlnm.Print_Titles" localSheetId="1">'SO 101 - Komunikace a zpe...'!$114:$114</definedName>
    <definedName name="_xlnm.Print_Titles" localSheetId="2">'SO 401 - Veřejné osvětlení'!$84:$84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Komunikace a zpe...'!$C$4:$J$39,'SO 101 - Komunikace a zpe...'!$C$45:$J$96,'SO 101 - Komunikace a zpe...'!$C$102:$K$737</definedName>
    <definedName name="_xlnm.Print_Area" localSheetId="2">'SO 401 - Veřejné osvětlení'!$C$4:$J$39,'SO 401 - Veřejné osvětlení'!$C$45:$J$66,'SO 401 - Veřejné osvětlení'!$C$72:$K$260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BI88" i="3"/>
  <c r="BH88" i="3"/>
  <c r="BG88" i="3"/>
  <c r="BF88" i="3"/>
  <c r="T88" i="3"/>
  <c r="R88" i="3"/>
  <c r="P88" i="3"/>
  <c r="J81" i="3"/>
  <c r="F79" i="3"/>
  <c r="E77" i="3"/>
  <c r="J54" i="3"/>
  <c r="F52" i="3"/>
  <c r="E50" i="3"/>
  <c r="J24" i="3"/>
  <c r="E24" i="3"/>
  <c r="J82" i="3" s="1"/>
  <c r="J23" i="3"/>
  <c r="J18" i="3"/>
  <c r="E18" i="3"/>
  <c r="F82" i="3" s="1"/>
  <c r="J17" i="3"/>
  <c r="J15" i="3"/>
  <c r="E15" i="3"/>
  <c r="F81" i="3" s="1"/>
  <c r="J14" i="3"/>
  <c r="J12" i="3"/>
  <c r="J79" i="3"/>
  <c r="E7" i="3"/>
  <c r="E75" i="3"/>
  <c r="J37" i="2"/>
  <c r="J36" i="2"/>
  <c r="AY55" i="1" s="1"/>
  <c r="J35" i="2"/>
  <c r="AX55" i="1" s="1"/>
  <c r="BI735" i="2"/>
  <c r="BH735" i="2"/>
  <c r="BG735" i="2"/>
  <c r="BF735" i="2"/>
  <c r="T735" i="2"/>
  <c r="T734" i="2" s="1"/>
  <c r="R735" i="2"/>
  <c r="R734" i="2" s="1"/>
  <c r="P735" i="2"/>
  <c r="P734" i="2" s="1"/>
  <c r="BI731" i="2"/>
  <c r="BH731" i="2"/>
  <c r="BG731" i="2"/>
  <c r="BF731" i="2"/>
  <c r="T731" i="2"/>
  <c r="T730" i="2" s="1"/>
  <c r="R731" i="2"/>
  <c r="R730" i="2" s="1"/>
  <c r="P731" i="2"/>
  <c r="P730" i="2" s="1"/>
  <c r="BI727" i="2"/>
  <c r="BH727" i="2"/>
  <c r="BG727" i="2"/>
  <c r="BF727" i="2"/>
  <c r="T727" i="2"/>
  <c r="T726" i="2" s="1"/>
  <c r="R727" i="2"/>
  <c r="R726" i="2" s="1"/>
  <c r="P727" i="2"/>
  <c r="P726" i="2" s="1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7" i="2"/>
  <c r="BH717" i="2"/>
  <c r="BG717" i="2"/>
  <c r="BF717" i="2"/>
  <c r="T717" i="2"/>
  <c r="R717" i="2"/>
  <c r="P717" i="2"/>
  <c r="BI714" i="2"/>
  <c r="BH714" i="2"/>
  <c r="BG714" i="2"/>
  <c r="BF714" i="2"/>
  <c r="T714" i="2"/>
  <c r="R714" i="2"/>
  <c r="P714" i="2"/>
  <c r="BI709" i="2"/>
  <c r="BH709" i="2"/>
  <c r="BG709" i="2"/>
  <c r="BF709" i="2"/>
  <c r="T709" i="2"/>
  <c r="R709" i="2"/>
  <c r="P709" i="2"/>
  <c r="BI706" i="2"/>
  <c r="BH706" i="2"/>
  <c r="BG706" i="2"/>
  <c r="BF706" i="2"/>
  <c r="T706" i="2"/>
  <c r="R706" i="2"/>
  <c r="P706" i="2"/>
  <c r="BI703" i="2"/>
  <c r="BH703" i="2"/>
  <c r="BG703" i="2"/>
  <c r="BF703" i="2"/>
  <c r="T703" i="2"/>
  <c r="R703" i="2"/>
  <c r="P703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1" i="2"/>
  <c r="BH691" i="2"/>
  <c r="BG691" i="2"/>
  <c r="BF691" i="2"/>
  <c r="T691" i="2"/>
  <c r="R691" i="2"/>
  <c r="P691" i="2"/>
  <c r="BI687" i="2"/>
  <c r="BH687" i="2"/>
  <c r="BG687" i="2"/>
  <c r="BF687" i="2"/>
  <c r="T687" i="2"/>
  <c r="R687" i="2"/>
  <c r="P687" i="2"/>
  <c r="BI682" i="2"/>
  <c r="BH682" i="2"/>
  <c r="BG682" i="2"/>
  <c r="BF682" i="2"/>
  <c r="T682" i="2"/>
  <c r="R682" i="2"/>
  <c r="P682" i="2"/>
  <c r="BI678" i="2"/>
  <c r="BH678" i="2"/>
  <c r="BG678" i="2"/>
  <c r="BF678" i="2"/>
  <c r="T678" i="2"/>
  <c r="T677" i="2" s="1"/>
  <c r="R678" i="2"/>
  <c r="R677" i="2" s="1"/>
  <c r="P678" i="2"/>
  <c r="P677" i="2" s="1"/>
  <c r="BI664" i="2"/>
  <c r="BH664" i="2"/>
  <c r="BG664" i="2"/>
  <c r="BF664" i="2"/>
  <c r="T664" i="2"/>
  <c r="R664" i="2"/>
  <c r="P664" i="2"/>
  <c r="BI652" i="2"/>
  <c r="BH652" i="2"/>
  <c r="BG652" i="2"/>
  <c r="BF652" i="2"/>
  <c r="T652" i="2"/>
  <c r="R652" i="2"/>
  <c r="P652" i="2"/>
  <c r="BI648" i="2"/>
  <c r="BH648" i="2"/>
  <c r="BG648" i="2"/>
  <c r="BF648" i="2"/>
  <c r="T648" i="2"/>
  <c r="R648" i="2"/>
  <c r="P648" i="2"/>
  <c r="BI643" i="2"/>
  <c r="BH643" i="2"/>
  <c r="BG643" i="2"/>
  <c r="BF643" i="2"/>
  <c r="T643" i="2"/>
  <c r="R643" i="2"/>
  <c r="P643" i="2"/>
  <c r="BI635" i="2"/>
  <c r="BH635" i="2"/>
  <c r="BG635" i="2"/>
  <c r="BF635" i="2"/>
  <c r="T635" i="2"/>
  <c r="R635" i="2"/>
  <c r="P635" i="2"/>
  <c r="BI629" i="2"/>
  <c r="BH629" i="2"/>
  <c r="BG629" i="2"/>
  <c r="BF629" i="2"/>
  <c r="T629" i="2"/>
  <c r="R629" i="2"/>
  <c r="P629" i="2"/>
  <c r="BI626" i="2"/>
  <c r="BH626" i="2"/>
  <c r="BG626" i="2"/>
  <c r="BF626" i="2"/>
  <c r="T626" i="2"/>
  <c r="R626" i="2"/>
  <c r="P626" i="2"/>
  <c r="BI620" i="2"/>
  <c r="BH620" i="2"/>
  <c r="BG620" i="2"/>
  <c r="BF620" i="2"/>
  <c r="T620" i="2"/>
  <c r="R620" i="2"/>
  <c r="P620" i="2"/>
  <c r="BI616" i="2"/>
  <c r="BH616" i="2"/>
  <c r="BG616" i="2"/>
  <c r="BF616" i="2"/>
  <c r="T616" i="2"/>
  <c r="R616" i="2"/>
  <c r="P616" i="2"/>
  <c r="BI612" i="2"/>
  <c r="BH612" i="2"/>
  <c r="BG612" i="2"/>
  <c r="BF612" i="2"/>
  <c r="T612" i="2"/>
  <c r="R612" i="2"/>
  <c r="P612" i="2"/>
  <c r="BI608" i="2"/>
  <c r="BH608" i="2"/>
  <c r="BG608" i="2"/>
  <c r="BF608" i="2"/>
  <c r="T608" i="2"/>
  <c r="R608" i="2"/>
  <c r="P608" i="2"/>
  <c r="BI604" i="2"/>
  <c r="BH604" i="2"/>
  <c r="BG604" i="2"/>
  <c r="BF604" i="2"/>
  <c r="T604" i="2"/>
  <c r="R604" i="2"/>
  <c r="P604" i="2"/>
  <c r="BI600" i="2"/>
  <c r="BH600" i="2"/>
  <c r="BG600" i="2"/>
  <c r="BF600" i="2"/>
  <c r="T600" i="2"/>
  <c r="R600" i="2"/>
  <c r="P600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1" i="2"/>
  <c r="BH581" i="2"/>
  <c r="BG581" i="2"/>
  <c r="BF581" i="2"/>
  <c r="T581" i="2"/>
  <c r="R581" i="2"/>
  <c r="P581" i="2"/>
  <c r="BI577" i="2"/>
  <c r="BH577" i="2"/>
  <c r="BG577" i="2"/>
  <c r="BF577" i="2"/>
  <c r="T577" i="2"/>
  <c r="R577" i="2"/>
  <c r="P577" i="2"/>
  <c r="BI571" i="2"/>
  <c r="BH571" i="2"/>
  <c r="BG571" i="2"/>
  <c r="BF571" i="2"/>
  <c r="T571" i="2"/>
  <c r="R571" i="2"/>
  <c r="P571" i="2"/>
  <c r="BI567" i="2"/>
  <c r="BH567" i="2"/>
  <c r="BG567" i="2"/>
  <c r="BF567" i="2"/>
  <c r="T567" i="2"/>
  <c r="R567" i="2"/>
  <c r="P567" i="2"/>
  <c r="BI560" i="2"/>
  <c r="BH560" i="2"/>
  <c r="BG560" i="2"/>
  <c r="BF560" i="2"/>
  <c r="T560" i="2"/>
  <c r="R560" i="2"/>
  <c r="P560" i="2"/>
  <c r="BI556" i="2"/>
  <c r="BH556" i="2"/>
  <c r="BG556" i="2"/>
  <c r="BF556" i="2"/>
  <c r="T556" i="2"/>
  <c r="R556" i="2"/>
  <c r="P556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0" i="2"/>
  <c r="BH530" i="2"/>
  <c r="BG530" i="2"/>
  <c r="BF530" i="2"/>
  <c r="T530" i="2"/>
  <c r="R530" i="2"/>
  <c r="P530" i="2"/>
  <c r="BI526" i="2"/>
  <c r="BH526" i="2"/>
  <c r="BG526" i="2"/>
  <c r="BF526" i="2"/>
  <c r="T526" i="2"/>
  <c r="R526" i="2"/>
  <c r="P526" i="2"/>
  <c r="BI521" i="2"/>
  <c r="BH521" i="2"/>
  <c r="BG521" i="2"/>
  <c r="BF521" i="2"/>
  <c r="T521" i="2"/>
  <c r="R521" i="2"/>
  <c r="P521" i="2"/>
  <c r="BI516" i="2"/>
  <c r="BH516" i="2"/>
  <c r="BG516" i="2"/>
  <c r="BF516" i="2"/>
  <c r="T516" i="2"/>
  <c r="R516" i="2"/>
  <c r="P516" i="2"/>
  <c r="BI508" i="2"/>
  <c r="BH508" i="2"/>
  <c r="BG508" i="2"/>
  <c r="BF508" i="2"/>
  <c r="T508" i="2"/>
  <c r="R508" i="2"/>
  <c r="P508" i="2"/>
  <c r="BI503" i="2"/>
  <c r="BH503" i="2"/>
  <c r="BG503" i="2"/>
  <c r="BF503" i="2"/>
  <c r="T503" i="2"/>
  <c r="R503" i="2"/>
  <c r="P503" i="2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0" i="2"/>
  <c r="BH420" i="2"/>
  <c r="BG420" i="2"/>
  <c r="BF420" i="2"/>
  <c r="T420" i="2"/>
  <c r="R420" i="2"/>
  <c r="P420" i="2"/>
  <c r="BI413" i="2"/>
  <c r="BH413" i="2"/>
  <c r="BG413" i="2"/>
  <c r="BF413" i="2"/>
  <c r="T413" i="2"/>
  <c r="R413" i="2"/>
  <c r="P413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78" i="2"/>
  <c r="BH378" i="2"/>
  <c r="BG378" i="2"/>
  <c r="BF378" i="2"/>
  <c r="T378" i="2"/>
  <c r="R378" i="2"/>
  <c r="P378" i="2"/>
  <c r="BI372" i="2"/>
  <c r="BH372" i="2"/>
  <c r="BG372" i="2"/>
  <c r="BF372" i="2"/>
  <c r="T372" i="2"/>
  <c r="R372" i="2"/>
  <c r="P372" i="2"/>
  <c r="BI364" i="2"/>
  <c r="BH364" i="2"/>
  <c r="BG364" i="2"/>
  <c r="BF364" i="2"/>
  <c r="T364" i="2"/>
  <c r="R364" i="2"/>
  <c r="P364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4" i="2"/>
  <c r="BH344" i="2"/>
  <c r="BG344" i="2"/>
  <c r="BF344" i="2"/>
  <c r="T344" i="2"/>
  <c r="R344" i="2"/>
  <c r="P344" i="2"/>
  <c r="BI336" i="2"/>
  <c r="BH336" i="2"/>
  <c r="BG336" i="2"/>
  <c r="BF336" i="2"/>
  <c r="T336" i="2"/>
  <c r="T335" i="2"/>
  <c r="T334" i="2" s="1"/>
  <c r="R336" i="2"/>
  <c r="R335" i="2" s="1"/>
  <c r="R334" i="2" s="1"/>
  <c r="P336" i="2"/>
  <c r="P335" i="2"/>
  <c r="P334" i="2" s="1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5" i="2"/>
  <c r="BH315" i="2"/>
  <c r="BG315" i="2"/>
  <c r="BF315" i="2"/>
  <c r="T315" i="2"/>
  <c r="R315" i="2"/>
  <c r="P315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1" i="2"/>
  <c r="BH291" i="2"/>
  <c r="BG291" i="2"/>
  <c r="BF291" i="2"/>
  <c r="T291" i="2"/>
  <c r="R291" i="2"/>
  <c r="P291" i="2"/>
  <c r="BI280" i="2"/>
  <c r="BH280" i="2"/>
  <c r="BG280" i="2"/>
  <c r="BF280" i="2"/>
  <c r="T280" i="2"/>
  <c r="R280" i="2"/>
  <c r="P280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0" i="2"/>
  <c r="BH260" i="2"/>
  <c r="BG260" i="2"/>
  <c r="BF260" i="2"/>
  <c r="T260" i="2"/>
  <c r="R260" i="2"/>
  <c r="P260" i="2"/>
  <c r="BI254" i="2"/>
  <c r="BH254" i="2"/>
  <c r="BG254" i="2"/>
  <c r="BF254" i="2"/>
  <c r="T254" i="2"/>
  <c r="R254" i="2"/>
  <c r="P254" i="2"/>
  <c r="BI248" i="2"/>
  <c r="BH248" i="2"/>
  <c r="BG248" i="2"/>
  <c r="BF248" i="2"/>
  <c r="T248" i="2"/>
  <c r="R248" i="2"/>
  <c r="P248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195" i="2"/>
  <c r="BH195" i="2"/>
  <c r="BG195" i="2"/>
  <c r="BF195" i="2"/>
  <c r="T195" i="2"/>
  <c r="R195" i="2"/>
  <c r="P195" i="2"/>
  <c r="BI189" i="2"/>
  <c r="BH189" i="2"/>
  <c r="BG189" i="2"/>
  <c r="BF189" i="2"/>
  <c r="T189" i="2"/>
  <c r="R189" i="2"/>
  <c r="P189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J111" i="2"/>
  <c r="F109" i="2"/>
  <c r="E107" i="2"/>
  <c r="J54" i="2"/>
  <c r="F52" i="2"/>
  <c r="E50" i="2"/>
  <c r="J24" i="2"/>
  <c r="E24" i="2"/>
  <c r="J112" i="2"/>
  <c r="J23" i="2"/>
  <c r="J18" i="2"/>
  <c r="E18" i="2"/>
  <c r="F55" i="2"/>
  <c r="J17" i="2"/>
  <c r="J15" i="2"/>
  <c r="E15" i="2"/>
  <c r="F111" i="2"/>
  <c r="J14" i="2"/>
  <c r="J12" i="2"/>
  <c r="J109" i="2" s="1"/>
  <c r="E7" i="2"/>
  <c r="E105" i="2" s="1"/>
  <c r="L50" i="1"/>
  <c r="AM50" i="1"/>
  <c r="AM49" i="1"/>
  <c r="L49" i="1"/>
  <c r="AM47" i="1"/>
  <c r="L47" i="1"/>
  <c r="L45" i="1"/>
  <c r="L44" i="1"/>
  <c r="BK735" i="2"/>
  <c r="J727" i="2"/>
  <c r="J706" i="2"/>
  <c r="J699" i="2"/>
  <c r="BK682" i="2"/>
  <c r="J648" i="2"/>
  <c r="J626" i="2"/>
  <c r="J608" i="2"/>
  <c r="BK589" i="2"/>
  <c r="BK571" i="2"/>
  <c r="BK549" i="2"/>
  <c r="J537" i="2"/>
  <c r="BK516" i="2"/>
  <c r="BK495" i="2"/>
  <c r="J481" i="2"/>
  <c r="J460" i="2"/>
  <c r="BK451" i="2"/>
  <c r="BK437" i="2"/>
  <c r="BK426" i="2"/>
  <c r="BK397" i="2"/>
  <c r="J378" i="2"/>
  <c r="BK350" i="2"/>
  <c r="J330" i="2"/>
  <c r="J302" i="2"/>
  <c r="BK280" i="2"/>
  <c r="BK254" i="2"/>
  <c r="J221" i="2"/>
  <c r="J195" i="2"/>
  <c r="J169" i="2"/>
  <c r="J147" i="2"/>
  <c r="BK127" i="2"/>
  <c r="BK727" i="2"/>
  <c r="BK717" i="2"/>
  <c r="BK706" i="2"/>
  <c r="BK691" i="2"/>
  <c r="J682" i="2"/>
  <c r="BK648" i="2"/>
  <c r="BK626" i="2"/>
  <c r="BK608" i="2"/>
  <c r="J589" i="2"/>
  <c r="J571" i="2"/>
  <c r="BK560" i="2"/>
  <c r="J543" i="2"/>
  <c r="J526" i="2"/>
  <c r="BK503" i="2"/>
  <c r="J488" i="2"/>
  <c r="BK460" i="2"/>
  <c r="J451" i="2"/>
  <c r="BK444" i="2"/>
  <c r="J430" i="2"/>
  <c r="J407" i="2"/>
  <c r="BK388" i="2"/>
  <c r="BK364" i="2"/>
  <c r="BK330" i="2"/>
  <c r="BK302" i="2"/>
  <c r="BK273" i="2"/>
  <c r="BK248" i="2"/>
  <c r="BK221" i="2"/>
  <c r="J208" i="2"/>
  <c r="BK160" i="2"/>
  <c r="J151" i="2"/>
  <c r="BK132" i="2"/>
  <c r="BK252" i="3"/>
  <c r="J240" i="3"/>
  <c r="J235" i="3"/>
  <c r="BK231" i="3"/>
  <c r="J217" i="3"/>
  <c r="J211" i="3"/>
  <c r="BK205" i="3"/>
  <c r="BK196" i="3"/>
  <c r="BK184" i="3"/>
  <c r="BK171" i="3"/>
  <c r="J153" i="3"/>
  <c r="J141" i="3"/>
  <c r="J134" i="3"/>
  <c r="J122" i="3"/>
  <c r="J109" i="3"/>
  <c r="J97" i="3"/>
  <c r="J255" i="3"/>
  <c r="BK235" i="3"/>
  <c r="BK233" i="3"/>
  <c r="BK229" i="3"/>
  <c r="J214" i="3"/>
  <c r="BK202" i="3"/>
  <c r="J181" i="3"/>
  <c r="BK168" i="3"/>
  <c r="BK162" i="3"/>
  <c r="BK150" i="3"/>
  <c r="J138" i="3"/>
  <c r="BK125" i="3"/>
  <c r="BK112" i="3"/>
  <c r="BK100" i="3"/>
  <c r="BK88" i="3"/>
  <c r="J731" i="2"/>
  <c r="J717" i="2"/>
  <c r="BK703" i="2"/>
  <c r="BK687" i="2"/>
  <c r="BK652" i="2"/>
  <c r="J629" i="2"/>
  <c r="J612" i="2"/>
  <c r="BK592" i="2"/>
  <c r="BK577" i="2"/>
  <c r="J556" i="2"/>
  <c r="J540" i="2"/>
  <c r="BK521" i="2"/>
  <c r="J498" i="2"/>
  <c r="J485" i="2"/>
  <c r="BK464" i="2"/>
  <c r="J455" i="2"/>
  <c r="BK440" i="2"/>
  <c r="BK420" i="2"/>
  <c r="BK403" i="2"/>
  <c r="BK383" i="2"/>
  <c r="J354" i="2"/>
  <c r="BK336" i="2"/>
  <c r="J315" i="2"/>
  <c r="J273" i="2"/>
  <c r="J248" i="2"/>
  <c r="J225" i="2"/>
  <c r="J203" i="2"/>
  <c r="J175" i="2"/>
  <c r="BK156" i="2"/>
  <c r="BK151" i="2"/>
  <c r="J132" i="2"/>
  <c r="AS54" i="1"/>
  <c r="J687" i="2"/>
  <c r="J652" i="2"/>
  <c r="BK629" i="2"/>
  <c r="J620" i="2"/>
  <c r="J604" i="2"/>
  <c r="J585" i="2"/>
  <c r="J567" i="2"/>
  <c r="BK546" i="2"/>
  <c r="J521" i="2"/>
  <c r="BK508" i="2"/>
  <c r="J492" i="2"/>
  <c r="BK478" i="2"/>
  <c r="J464" i="2"/>
  <c r="BK447" i="2"/>
  <c r="BK433" i="2"/>
  <c r="J403" i="2"/>
  <c r="J392" i="2"/>
  <c r="J372" i="2"/>
  <c r="J350" i="2"/>
  <c r="J326" i="2"/>
  <c r="J298" i="2"/>
  <c r="J239" i="2"/>
  <c r="BK225" i="2"/>
  <c r="J216" i="2"/>
  <c r="J189" i="2"/>
  <c r="BK165" i="2"/>
  <c r="BK147" i="2"/>
  <c r="J127" i="2"/>
  <c r="J249" i="3"/>
  <c r="BK238" i="3"/>
  <c r="BK234" i="3"/>
  <c r="BK230" i="3"/>
  <c r="J220" i="3"/>
  <c r="BK208" i="3"/>
  <c r="J199" i="3"/>
  <c r="BK187" i="3"/>
  <c r="J174" i="3"/>
  <c r="J162" i="3"/>
  <c r="J150" i="3"/>
  <c r="J144" i="3"/>
  <c r="BK131" i="3"/>
  <c r="J106" i="3"/>
  <c r="J100" i="3"/>
  <c r="J88" i="3"/>
  <c r="J258" i="3"/>
  <c r="J246" i="3"/>
  <c r="J238" i="3"/>
  <c r="J234" i="3"/>
  <c r="J230" i="3"/>
  <c r="BK220" i="3"/>
  <c r="BK217" i="3"/>
  <c r="J205" i="3"/>
  <c r="BK190" i="3"/>
  <c r="J178" i="3"/>
  <c r="BK165" i="3"/>
  <c r="BK147" i="3"/>
  <c r="BK141" i="3"/>
  <c r="BK128" i="3"/>
  <c r="J116" i="3"/>
  <c r="BK103" i="3"/>
  <c r="BK91" i="3"/>
  <c r="BK731" i="2"/>
  <c r="BK720" i="2"/>
  <c r="J714" i="2"/>
  <c r="J691" i="2"/>
  <c r="J664" i="2"/>
  <c r="BK635" i="2"/>
  <c r="BK616" i="2"/>
  <c r="J600" i="2"/>
  <c r="BK581" i="2"/>
  <c r="J560" i="2"/>
  <c r="BK543" i="2"/>
  <c r="BK526" i="2"/>
  <c r="J503" i="2"/>
  <c r="BK488" i="2"/>
  <c r="J474" i="2"/>
  <c r="J467" i="2"/>
  <c r="J444" i="2"/>
  <c r="BK430" i="2"/>
  <c r="J413" i="2"/>
  <c r="J388" i="2"/>
  <c r="BK372" i="2"/>
  <c r="J359" i="2"/>
  <c r="J322" i="2"/>
  <c r="J291" i="2"/>
  <c r="BK267" i="2"/>
  <c r="BK234" i="2"/>
  <c r="BK208" i="2"/>
  <c r="BK181" i="2"/>
  <c r="J160" i="2"/>
  <c r="BK137" i="2"/>
  <c r="J119" i="2"/>
  <c r="J723" i="2"/>
  <c r="J720" i="2"/>
  <c r="BK714" i="2"/>
  <c r="BK699" i="2"/>
  <c r="BK664" i="2"/>
  <c r="J635" i="2"/>
  <c r="J616" i="2"/>
  <c r="BK600" i="2"/>
  <c r="J581" i="2"/>
  <c r="J549" i="2"/>
  <c r="BK537" i="2"/>
  <c r="J516" i="2"/>
  <c r="J495" i="2"/>
  <c r="BK481" i="2"/>
  <c r="BK474" i="2"/>
  <c r="BK467" i="2"/>
  <c r="J437" i="2"/>
  <c r="J420" i="2"/>
  <c r="J397" i="2"/>
  <c r="BK378" i="2"/>
  <c r="BK354" i="2"/>
  <c r="J344" i="2"/>
  <c r="BK322" i="2"/>
  <c r="BK291" i="2"/>
  <c r="J260" i="2"/>
  <c r="J234" i="2"/>
  <c r="BK195" i="2"/>
  <c r="J181" i="2"/>
  <c r="BK169" i="2"/>
  <c r="BK142" i="2"/>
  <c r="BK123" i="2"/>
  <c r="BK246" i="3"/>
  <c r="J237" i="3"/>
  <c r="J233" i="3"/>
  <c r="J229" i="3"/>
  <c r="J223" i="3"/>
  <c r="BK199" i="3"/>
  <c r="J190" i="3"/>
  <c r="BK178" i="3"/>
  <c r="J165" i="3"/>
  <c r="J159" i="3"/>
  <c r="J147" i="3"/>
  <c r="J128" i="3"/>
  <c r="BK116" i="3"/>
  <c r="J103" i="3"/>
  <c r="J91" i="3"/>
  <c r="BK249" i="3"/>
  <c r="J243" i="3"/>
  <c r="BK237" i="3"/>
  <c r="J231" i="3"/>
  <c r="BK223" i="3"/>
  <c r="J208" i="3"/>
  <c r="J193" i="3"/>
  <c r="J187" i="3"/>
  <c r="BK174" i="3"/>
  <c r="J156" i="3"/>
  <c r="BK144" i="3"/>
  <c r="J131" i="3"/>
  <c r="BK119" i="3"/>
  <c r="BK106" i="3"/>
  <c r="BK94" i="3"/>
  <c r="J735" i="2"/>
  <c r="BK723" i="2"/>
  <c r="J709" i="2"/>
  <c r="BK696" i="2"/>
  <c r="J678" i="2"/>
  <c r="BK643" i="2"/>
  <c r="BK620" i="2"/>
  <c r="BK604" i="2"/>
  <c r="BK585" i="2"/>
  <c r="BK567" i="2"/>
  <c r="J546" i="2"/>
  <c r="BK530" i="2"/>
  <c r="J508" i="2"/>
  <c r="BK492" i="2"/>
  <c r="J478" i="2"/>
  <c r="J471" i="2"/>
  <c r="J447" i="2"/>
  <c r="J433" i="2"/>
  <c r="BK407" i="2"/>
  <c r="BK392" i="2"/>
  <c r="J364" i="2"/>
  <c r="BK344" i="2"/>
  <c r="BK326" i="2"/>
  <c r="BK298" i="2"/>
  <c r="BK260" i="2"/>
  <c r="BK239" i="2"/>
  <c r="BK216" i="2"/>
  <c r="BK189" i="2"/>
  <c r="J165" i="2"/>
  <c r="J142" i="2"/>
  <c r="J123" i="2"/>
  <c r="BK709" i="2"/>
  <c r="J703" i="2"/>
  <c r="J696" i="2"/>
  <c r="BK678" i="2"/>
  <c r="J643" i="2"/>
  <c r="BK612" i="2"/>
  <c r="J592" i="2"/>
  <c r="J577" i="2"/>
  <c r="BK556" i="2"/>
  <c r="BK540" i="2"/>
  <c r="J530" i="2"/>
  <c r="BK498" i="2"/>
  <c r="BK485" i="2"/>
  <c r="BK471" i="2"/>
  <c r="BK455" i="2"/>
  <c r="J440" i="2"/>
  <c r="J426" i="2"/>
  <c r="BK413" i="2"/>
  <c r="J383" i="2"/>
  <c r="BK359" i="2"/>
  <c r="J336" i="2"/>
  <c r="BK315" i="2"/>
  <c r="J280" i="2"/>
  <c r="J267" i="2"/>
  <c r="J254" i="2"/>
  <c r="BK203" i="2"/>
  <c r="BK175" i="2"/>
  <c r="J156" i="2"/>
  <c r="J137" i="2"/>
  <c r="BK119" i="2"/>
  <c r="BK255" i="3"/>
  <c r="BK243" i="3"/>
  <c r="J236" i="3"/>
  <c r="BK232" i="3"/>
  <c r="J226" i="3"/>
  <c r="BK214" i="3"/>
  <c r="J202" i="3"/>
  <c r="BK193" i="3"/>
  <c r="BK181" i="3"/>
  <c r="J168" i="3"/>
  <c r="BK156" i="3"/>
  <c r="BK138" i="3"/>
  <c r="J125" i="3"/>
  <c r="J119" i="3"/>
  <c r="J112" i="3"/>
  <c r="J94" i="3"/>
  <c r="BK258" i="3"/>
  <c r="J252" i="3"/>
  <c r="BK240" i="3"/>
  <c r="BK236" i="3"/>
  <c r="J232" i="3"/>
  <c r="BK226" i="3"/>
  <c r="BK211" i="3"/>
  <c r="J196" i="3"/>
  <c r="J184" i="3"/>
  <c r="J171" i="3"/>
  <c r="BK159" i="3"/>
  <c r="BK153" i="3"/>
  <c r="BK134" i="3"/>
  <c r="BK122" i="3"/>
  <c r="BK109" i="3"/>
  <c r="BK97" i="3"/>
  <c r="P207" i="2" l="1"/>
  <c r="T207" i="2"/>
  <c r="R615" i="2"/>
  <c r="R207" i="2"/>
  <c r="P615" i="2"/>
  <c r="T615" i="2"/>
  <c r="P118" i="2"/>
  <c r="T118" i="2"/>
  <c r="P155" i="2"/>
  <c r="T155" i="2"/>
  <c r="P174" i="2"/>
  <c r="T174" i="2"/>
  <c r="P220" i="2"/>
  <c r="T220" i="2"/>
  <c r="P253" i="2"/>
  <c r="T253" i="2"/>
  <c r="P301" i="2"/>
  <c r="R301" i="2"/>
  <c r="BK321" i="2"/>
  <c r="BK320" i="2"/>
  <c r="J320" i="2" s="1"/>
  <c r="J69" i="2" s="1"/>
  <c r="R321" i="2"/>
  <c r="R320" i="2"/>
  <c r="P343" i="2"/>
  <c r="P342" i="2"/>
  <c r="T343" i="2"/>
  <c r="T342" i="2"/>
  <c r="P358" i="2"/>
  <c r="R358" i="2"/>
  <c r="BK377" i="2"/>
  <c r="J377" i="2"/>
  <c r="J77" i="2" s="1"/>
  <c r="R377" i="2"/>
  <c r="BK396" i="2"/>
  <c r="J396" i="2"/>
  <c r="J78" i="2" s="1"/>
  <c r="R396" i="2"/>
  <c r="P412" i="2"/>
  <c r="T412" i="2"/>
  <c r="P450" i="2"/>
  <c r="T450" i="2"/>
  <c r="P507" i="2"/>
  <c r="R507" i="2"/>
  <c r="BK625" i="2"/>
  <c r="J625" i="2"/>
  <c r="J85" i="2" s="1"/>
  <c r="T625" i="2"/>
  <c r="P681" i="2"/>
  <c r="P680" i="2"/>
  <c r="T681" i="2"/>
  <c r="T680" i="2"/>
  <c r="BK702" i="2"/>
  <c r="J702" i="2"/>
  <c r="J90" i="2" s="1"/>
  <c r="R702" i="2"/>
  <c r="R701" i="2" s="1"/>
  <c r="P713" i="2"/>
  <c r="P712" i="2" s="1"/>
  <c r="R713" i="2"/>
  <c r="R712" i="2" s="1"/>
  <c r="P87" i="3"/>
  <c r="T87" i="3"/>
  <c r="R115" i="3"/>
  <c r="BK137" i="3"/>
  <c r="J137" i="3"/>
  <c r="J63" i="3" s="1"/>
  <c r="R137" i="3"/>
  <c r="BK177" i="3"/>
  <c r="J177" i="3"/>
  <c r="J64" i="3" s="1"/>
  <c r="R177" i="3"/>
  <c r="BK239" i="3"/>
  <c r="J239" i="3"/>
  <c r="J65" i="3" s="1"/>
  <c r="R239" i="3"/>
  <c r="BK118" i="2"/>
  <c r="J118" i="2"/>
  <c r="J62" i="2" s="1"/>
  <c r="R118" i="2"/>
  <c r="BK155" i="2"/>
  <c r="J155" i="2"/>
  <c r="J63" i="2" s="1"/>
  <c r="R155" i="2"/>
  <c r="BK174" i="2"/>
  <c r="J174" i="2"/>
  <c r="J64" i="2" s="1"/>
  <c r="R174" i="2"/>
  <c r="BK220" i="2"/>
  <c r="J220" i="2"/>
  <c r="J66" i="2" s="1"/>
  <c r="R220" i="2"/>
  <c r="BK253" i="2"/>
  <c r="J253" i="2"/>
  <c r="J67" i="2" s="1"/>
  <c r="R253" i="2"/>
  <c r="BK301" i="2"/>
  <c r="J301" i="2"/>
  <c r="J68" i="2" s="1"/>
  <c r="T301" i="2"/>
  <c r="P321" i="2"/>
  <c r="P320" i="2"/>
  <c r="T321" i="2"/>
  <c r="T320" i="2"/>
  <c r="BK343" i="2"/>
  <c r="BK342" i="2"/>
  <c r="J342" i="2" s="1"/>
  <c r="J73" i="2" s="1"/>
  <c r="R343" i="2"/>
  <c r="R342" i="2"/>
  <c r="BK358" i="2"/>
  <c r="BK357" i="2"/>
  <c r="J357" i="2" s="1"/>
  <c r="J75" i="2" s="1"/>
  <c r="T358" i="2"/>
  <c r="P377" i="2"/>
  <c r="T377" i="2"/>
  <c r="P396" i="2"/>
  <c r="T396" i="2"/>
  <c r="BK412" i="2"/>
  <c r="J412" i="2" s="1"/>
  <c r="J80" i="2" s="1"/>
  <c r="R412" i="2"/>
  <c r="BK450" i="2"/>
  <c r="J450" i="2" s="1"/>
  <c r="J81" i="2" s="1"/>
  <c r="R450" i="2"/>
  <c r="BK507" i="2"/>
  <c r="J507" i="2" s="1"/>
  <c r="J83" i="2" s="1"/>
  <c r="T507" i="2"/>
  <c r="T506" i="2"/>
  <c r="P625" i="2"/>
  <c r="R625" i="2"/>
  <c r="BK681" i="2"/>
  <c r="J681" i="2"/>
  <c r="J88" i="2" s="1"/>
  <c r="R681" i="2"/>
  <c r="R680" i="2" s="1"/>
  <c r="P702" i="2"/>
  <c r="P701" i="2" s="1"/>
  <c r="T702" i="2"/>
  <c r="T701" i="2" s="1"/>
  <c r="BK713" i="2"/>
  <c r="J713" i="2" s="1"/>
  <c r="J92" i="2" s="1"/>
  <c r="T713" i="2"/>
  <c r="T712" i="2"/>
  <c r="BK87" i="3"/>
  <c r="J87" i="3"/>
  <c r="J61" i="3" s="1"/>
  <c r="R87" i="3"/>
  <c r="R86" i="3" s="1"/>
  <c r="R85" i="3" s="1"/>
  <c r="BK115" i="3"/>
  <c r="J115" i="3"/>
  <c r="J62" i="3" s="1"/>
  <c r="P115" i="3"/>
  <c r="T115" i="3"/>
  <c r="P137" i="3"/>
  <c r="T137" i="3"/>
  <c r="P177" i="3"/>
  <c r="T177" i="3"/>
  <c r="P239" i="3"/>
  <c r="T239" i="3"/>
  <c r="BK335" i="2"/>
  <c r="J335" i="2" s="1"/>
  <c r="J72" i="2" s="1"/>
  <c r="BK615" i="2"/>
  <c r="J615" i="2"/>
  <c r="J84" i="2" s="1"/>
  <c r="BK726" i="2"/>
  <c r="J726" i="2" s="1"/>
  <c r="J93" i="2" s="1"/>
  <c r="BK734" i="2"/>
  <c r="J734" i="2"/>
  <c r="J95" i="2" s="1"/>
  <c r="BK207" i="2"/>
  <c r="J207" i="2" s="1"/>
  <c r="J65" i="2" s="1"/>
  <c r="BK677" i="2"/>
  <c r="J677" i="2"/>
  <c r="J86" i="2" s="1"/>
  <c r="BK730" i="2"/>
  <c r="J730" i="2" s="1"/>
  <c r="J94" i="2" s="1"/>
  <c r="J321" i="2"/>
  <c r="J70" i="2"/>
  <c r="J343" i="2"/>
  <c r="J74" i="2"/>
  <c r="J358" i="2"/>
  <c r="J76" i="2"/>
  <c r="F54" i="3"/>
  <c r="F55" i="3"/>
  <c r="BE91" i="3"/>
  <c r="BE94" i="3"/>
  <c r="BE100" i="3"/>
  <c r="BE103" i="3"/>
  <c r="BE109" i="3"/>
  <c r="BE112" i="3"/>
  <c r="BE116" i="3"/>
  <c r="BE122" i="3"/>
  <c r="BE134" i="3"/>
  <c r="BE138" i="3"/>
  <c r="BE141" i="3"/>
  <c r="BE147" i="3"/>
  <c r="BE156" i="3"/>
  <c r="BE159" i="3"/>
  <c r="BE165" i="3"/>
  <c r="BE171" i="3"/>
  <c r="BE174" i="3"/>
  <c r="BE184" i="3"/>
  <c r="BE187" i="3"/>
  <c r="BE196" i="3"/>
  <c r="BE199" i="3"/>
  <c r="BE214" i="3"/>
  <c r="BE217" i="3"/>
  <c r="BE223" i="3"/>
  <c r="BE226" i="3"/>
  <c r="BE231" i="3"/>
  <c r="BE232" i="3"/>
  <c r="BE235" i="3"/>
  <c r="BE237" i="3"/>
  <c r="BE246" i="3"/>
  <c r="BE255" i="3"/>
  <c r="BE258" i="3"/>
  <c r="E48" i="3"/>
  <c r="J52" i="3"/>
  <c r="J55" i="3"/>
  <c r="BE88" i="3"/>
  <c r="BE97" i="3"/>
  <c r="BE106" i="3"/>
  <c r="BE119" i="3"/>
  <c r="BE125" i="3"/>
  <c r="BE128" i="3"/>
  <c r="BE131" i="3"/>
  <c r="BE144" i="3"/>
  <c r="BE150" i="3"/>
  <c r="BE153" i="3"/>
  <c r="BE162" i="3"/>
  <c r="BE168" i="3"/>
  <c r="BE178" i="3"/>
  <c r="BE181" i="3"/>
  <c r="BE190" i="3"/>
  <c r="BE193" i="3"/>
  <c r="BE202" i="3"/>
  <c r="BE205" i="3"/>
  <c r="BE208" i="3"/>
  <c r="BE211" i="3"/>
  <c r="BE220" i="3"/>
  <c r="BE229" i="3"/>
  <c r="BE230" i="3"/>
  <c r="BE233" i="3"/>
  <c r="BE234" i="3"/>
  <c r="BE236" i="3"/>
  <c r="BE238" i="3"/>
  <c r="BE240" i="3"/>
  <c r="BE243" i="3"/>
  <c r="BE249" i="3"/>
  <c r="BE252" i="3"/>
  <c r="F54" i="2"/>
  <c r="J55" i="2"/>
  <c r="F112" i="2"/>
  <c r="BE119" i="2"/>
  <c r="BE127" i="2"/>
  <c r="BE142" i="2"/>
  <c r="BE151" i="2"/>
  <c r="BE156" i="2"/>
  <c r="BE165" i="2"/>
  <c r="BE175" i="2"/>
  <c r="BE181" i="2"/>
  <c r="BE189" i="2"/>
  <c r="BE195" i="2"/>
  <c r="BE208" i="2"/>
  <c r="BE225" i="2"/>
  <c r="BE239" i="2"/>
  <c r="BE254" i="2"/>
  <c r="BE260" i="2"/>
  <c r="BE280" i="2"/>
  <c r="BE291" i="2"/>
  <c r="BE302" i="2"/>
  <c r="BE315" i="2"/>
  <c r="BE326" i="2"/>
  <c r="BE336" i="2"/>
  <c r="BE344" i="2"/>
  <c r="BE350" i="2"/>
  <c r="BE359" i="2"/>
  <c r="BE392" i="2"/>
  <c r="BE420" i="2"/>
  <c r="BE437" i="2"/>
  <c r="BE447" i="2"/>
  <c r="BE464" i="2"/>
  <c r="BE467" i="2"/>
  <c r="BE474" i="2"/>
  <c r="BE481" i="2"/>
  <c r="BE488" i="2"/>
  <c r="BE503" i="2"/>
  <c r="BE516" i="2"/>
  <c r="BE530" i="2"/>
  <c r="BE543" i="2"/>
  <c r="BE549" i="2"/>
  <c r="BE556" i="2"/>
  <c r="BE567" i="2"/>
  <c r="BE581" i="2"/>
  <c r="BE592" i="2"/>
  <c r="BE604" i="2"/>
  <c r="BE608" i="2"/>
  <c r="BE626" i="2"/>
  <c r="BE643" i="2"/>
  <c r="BE652" i="2"/>
  <c r="BE678" i="2"/>
  <c r="BE691" i="2"/>
  <c r="BE696" i="2"/>
  <c r="BE703" i="2"/>
  <c r="BE706" i="2"/>
  <c r="BE717" i="2"/>
  <c r="BE723" i="2"/>
  <c r="E48" i="2"/>
  <c r="J52" i="2"/>
  <c r="BE123" i="2"/>
  <c r="BE132" i="2"/>
  <c r="BE137" i="2"/>
  <c r="BE147" i="2"/>
  <c r="BE160" i="2"/>
  <c r="BE169" i="2"/>
  <c r="BE203" i="2"/>
  <c r="BE216" i="2"/>
  <c r="BE221" i="2"/>
  <c r="BE234" i="2"/>
  <c r="BE248" i="2"/>
  <c r="BE267" i="2"/>
  <c r="BE273" i="2"/>
  <c r="BE298" i="2"/>
  <c r="BE322" i="2"/>
  <c r="BE330" i="2"/>
  <c r="BE354" i="2"/>
  <c r="BE364" i="2"/>
  <c r="BE372" i="2"/>
  <c r="BE378" i="2"/>
  <c r="BE383" i="2"/>
  <c r="BE388" i="2"/>
  <c r="BE397" i="2"/>
  <c r="BE403" i="2"/>
  <c r="BE407" i="2"/>
  <c r="BE413" i="2"/>
  <c r="BE426" i="2"/>
  <c r="BE430" i="2"/>
  <c r="BE433" i="2"/>
  <c r="BE440" i="2"/>
  <c r="BE444" i="2"/>
  <c r="BE451" i="2"/>
  <c r="BE455" i="2"/>
  <c r="BE460" i="2"/>
  <c r="BE471" i="2"/>
  <c r="BE478" i="2"/>
  <c r="BE485" i="2"/>
  <c r="BE492" i="2"/>
  <c r="BE495" i="2"/>
  <c r="BE498" i="2"/>
  <c r="BE508" i="2"/>
  <c r="BE521" i="2"/>
  <c r="BE526" i="2"/>
  <c r="BE537" i="2"/>
  <c r="BE540" i="2"/>
  <c r="BE546" i="2"/>
  <c r="BE560" i="2"/>
  <c r="BE571" i="2"/>
  <c r="BE577" i="2"/>
  <c r="BE585" i="2"/>
  <c r="BE589" i="2"/>
  <c r="BE600" i="2"/>
  <c r="BE612" i="2"/>
  <c r="BE616" i="2"/>
  <c r="BE620" i="2"/>
  <c r="BE629" i="2"/>
  <c r="BE635" i="2"/>
  <c r="BE648" i="2"/>
  <c r="BE664" i="2"/>
  <c r="BE682" i="2"/>
  <c r="BE687" i="2"/>
  <c r="BE699" i="2"/>
  <c r="BE709" i="2"/>
  <c r="BE714" i="2"/>
  <c r="BE720" i="2"/>
  <c r="BE727" i="2"/>
  <c r="BE731" i="2"/>
  <c r="BE735" i="2"/>
  <c r="F34" i="2"/>
  <c r="BA55" i="1" s="1"/>
  <c r="F37" i="2"/>
  <c r="BD55" i="1" s="1"/>
  <c r="F36" i="2"/>
  <c r="BC55" i="1" s="1"/>
  <c r="F36" i="3"/>
  <c r="BC56" i="1" s="1"/>
  <c r="J34" i="3"/>
  <c r="AW56" i="1" s="1"/>
  <c r="J34" i="2"/>
  <c r="AW55" i="1" s="1"/>
  <c r="F35" i="2"/>
  <c r="BB55" i="1" s="1"/>
  <c r="F35" i="3"/>
  <c r="BB56" i="1" s="1"/>
  <c r="F34" i="3"/>
  <c r="BA56" i="1" s="1"/>
  <c r="F37" i="3"/>
  <c r="BD56" i="1" s="1"/>
  <c r="T357" i="2" l="1"/>
  <c r="R117" i="2"/>
  <c r="T86" i="3"/>
  <c r="T85" i="3"/>
  <c r="R506" i="2"/>
  <c r="P411" i="2"/>
  <c r="R357" i="2"/>
  <c r="P117" i="2"/>
  <c r="R411" i="2"/>
  <c r="P86" i="3"/>
  <c r="P85" i="3" s="1"/>
  <c r="AU56" i="1" s="1"/>
  <c r="P506" i="2"/>
  <c r="T411" i="2"/>
  <c r="P357" i="2"/>
  <c r="T117" i="2"/>
  <c r="T116" i="2" s="1"/>
  <c r="T115" i="2" s="1"/>
  <c r="BK117" i="2"/>
  <c r="J117" i="2"/>
  <c r="J61" i="2" s="1"/>
  <c r="BK334" i="2"/>
  <c r="J334" i="2" s="1"/>
  <c r="J71" i="2" s="1"/>
  <c r="BK411" i="2"/>
  <c r="J411" i="2"/>
  <c r="J79" i="2" s="1"/>
  <c r="BK506" i="2"/>
  <c r="J506" i="2" s="1"/>
  <c r="J82" i="2" s="1"/>
  <c r="BK701" i="2"/>
  <c r="J701" i="2"/>
  <c r="J89" i="2" s="1"/>
  <c r="BK712" i="2"/>
  <c r="J712" i="2" s="1"/>
  <c r="J91" i="2" s="1"/>
  <c r="BK86" i="3"/>
  <c r="J86" i="3"/>
  <c r="J60" i="3" s="1"/>
  <c r="BK680" i="2"/>
  <c r="J680" i="2" s="1"/>
  <c r="J87" i="2" s="1"/>
  <c r="F33" i="2"/>
  <c r="AZ55" i="1"/>
  <c r="BB54" i="1"/>
  <c r="AX54" i="1"/>
  <c r="BA54" i="1"/>
  <c r="W30" i="1"/>
  <c r="BC54" i="1"/>
  <c r="W32" i="1"/>
  <c r="F33" i="3"/>
  <c r="AZ56" i="1"/>
  <c r="J33" i="2"/>
  <c r="AV55" i="1"/>
  <c r="AT55" i="1" s="1"/>
  <c r="BD54" i="1"/>
  <c r="W33" i="1" s="1"/>
  <c r="J33" i="3"/>
  <c r="AV56" i="1" s="1"/>
  <c r="AT56" i="1" s="1"/>
  <c r="R116" i="2" l="1"/>
  <c r="R115" i="2"/>
  <c r="P116" i="2"/>
  <c r="P115" i="2"/>
  <c r="AU55" i="1" s="1"/>
  <c r="AU54" i="1" s="1"/>
  <c r="BK85" i="3"/>
  <c r="J85" i="3" s="1"/>
  <c r="J30" i="3" s="1"/>
  <c r="AG56" i="1" s="1"/>
  <c r="BK116" i="2"/>
  <c r="J116" i="2" s="1"/>
  <c r="J60" i="2" s="1"/>
  <c r="AZ54" i="1"/>
  <c r="W29" i="1" s="1"/>
  <c r="W31" i="1"/>
  <c r="AY54" i="1"/>
  <c r="AW54" i="1"/>
  <c r="AK30" i="1" s="1"/>
  <c r="J39" i="3" l="1"/>
  <c r="BK115" i="2"/>
  <c r="J115" i="2" s="1"/>
  <c r="J59" i="2" s="1"/>
  <c r="J59" i="3"/>
  <c r="AN56" i="1"/>
  <c r="AV54" i="1"/>
  <c r="AK29" i="1"/>
  <c r="J30" i="2" l="1"/>
  <c r="AG55" i="1"/>
  <c r="AG54" i="1" s="1"/>
  <c r="AT54" i="1"/>
  <c r="AK26" i="1" l="1"/>
  <c r="AN54" i="1"/>
  <c r="AN55" i="1"/>
  <c r="J39" i="2"/>
  <c r="AK35" i="1"/>
</calcChain>
</file>

<file path=xl/sharedStrings.xml><?xml version="1.0" encoding="utf-8"?>
<sst xmlns="http://schemas.openxmlformats.org/spreadsheetml/2006/main" count="8673" uniqueCount="1308">
  <si>
    <t>Export Komplet</t>
  </si>
  <si>
    <t>VZ</t>
  </si>
  <si>
    <t>2.0</t>
  </si>
  <si>
    <t/>
  </si>
  <si>
    <t>False</t>
  </si>
  <si>
    <t>{111d2cc9-40e9-4193-8566-ba987d62f3cd}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</si>
  <si>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</si>
  <si>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</si>
  <si>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</si>
  <si>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</si>
  <si>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</si>
  <si>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</si>
  <si>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</si>
  <si>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</si>
  <si>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</si>
  <si>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E-2024-46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</si>
  <si>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</si>
  <si>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</si>
  <si>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Přechod ul. Domoradická v Českém Krumlově</t>
  </si>
  <si>
    <t>KSO:</t>
  </si>
  <si>
    <t>CC-CZ:</t>
  </si>
  <si>
    <t>Místo:</t>
  </si>
  <si>
    <t>Český Krumlov</t>
  </si>
  <si>
    <t>Datum:</t>
  </si>
  <si>
    <t>23. 11. 2024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</si>
  <si>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</si>
  <si>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</si>
  <si>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</si>
  <si>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</si>
  <si>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</si>
  <si>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</si>
  <si>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</si>
  <si>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28131339</t>
  </si>
  <si>
    <t>PK Zenkl CB s.r.o</t>
  </si>
  <si>
    <t>CZ28131339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</si>
  <si>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</si>
  <si>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</si>
  <si>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</si>
  <si>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</si>
  <si>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</si>
  <si>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</si>
  <si>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</si>
  <si>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</si>
  <si>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</si>
  <si>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</si>
  <si>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</si>
  <si>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</si>
  <si>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</si>
  <si>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</si>
  <si>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</si>
  <si>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</si>
  <si>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</si>
  <si>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</si>
  <si>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</si>
  <si>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</si>
  <si>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</si>
  <si>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</si>
  <si>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</si>
  <si>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</si>
  <si>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</si>
  <si>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</si>
  <si>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</si>
  <si>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</si>
  <si>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</si>
  <si>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</si>
  <si>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</si>
  <si>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</si>
  <si>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</si>
  <si>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</si>
  <si>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</si>
  <si>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</si>
  <si>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</si>
  <si>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</si>
  <si>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</si>
  <si>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</si>
  <si>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</si>
  <si>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</si>
  <si>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</si>
  <si>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</si>
  <si>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</si>
  <si>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</si>
  <si>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</si>
  <si>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{82268b1e-060f-4544-9236-286476dc50a2}</t>
  </si>
  <si>
    <t>2</t>
  </si>
  <si>
    <t>SO 401</t>
  </si>
  <si>
    <t>Veřejné osvětlení</t>
  </si>
  <si>
    <t>{d2d79920-932c-4c08-a887-678d30adda3f}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</si>
  <si>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</si>
  <si>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</si>
  <si>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</si>
  <si>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</si>
  <si>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</si>
  <si>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</si>
  <si>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</si>
  <si>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</si>
  <si>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</si>
  <si>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</si>
  <si>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</si>
  <si>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 hloubené vykopávky</t>
  </si>
  <si>
    <t xml:space="preserve">      15 - Zemní práce - zajištění výkopu, násypu a svahu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</si>
  <si>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</si>
  <si>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</si>
  <si>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</si>
  <si>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2 - Zakládání</t>
  </si>
  <si>
    <t xml:space="preserve">      27 - Zakládání - základy</t>
  </si>
  <si>
    <t xml:space="preserve">    3 - Svislé a kompletní konstrukce</t>
  </si>
  <si>
    <t xml:space="preserve">      35 - Stoky</t>
  </si>
  <si>
    <t xml:space="preserve">    4 - Vodorovné konstrukce</t>
  </si>
  <si>
    <t xml:space="preserve">      45 - Podkladní a vedlejší konstrukce kromě vozovek a železničního svršku</t>
  </si>
  <si>
    <t xml:space="preserve">    5 - Komunikace pozemní</t>
  </si>
  <si>
    <t xml:space="preserve">      56 - Podkladní vrstvy komunikací, letišť a ploch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</si>
  <si>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</si>
  <si>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</si>
  <si>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</si>
  <si>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  87 - Potrubí z trub plastických a skleněných</t>
  </si>
  <si>
    <t xml:space="preserve">      89 - Ostatní konstrukce</t>
  </si>
  <si>
    <t xml:space="preserve">    9 - Ostatní konstrukce a práce, bourání</t>
  </si>
  <si>
    <t xml:space="preserve">      91 - Doplňující konstrukce práce pozemních komunikací</t>
  </si>
  <si>
    <t xml:space="preserve">      96 - Bourání konstrukcí</t>
  </si>
  <si>
    <t xml:space="preserve">      997 - Přesun sutě</t>
  </si>
  <si>
    <t xml:space="preserve">      998 - Přesun hmot</t>
  </si>
  <si>
    <t>PSV - Práce a dodávky PSV</t>
  </si>
  <si>
    <t xml:space="preserve">    711 - Izolace proti vodě, vlhkosti a plynům</t>
  </si>
  <si>
    <t>M - Práce a dodávky M</t>
  </si>
  <si>
    <t xml:space="preserve">    23-M-1 - Ochrana kabelů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</si>
  <si>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</si>
  <si>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</si>
  <si>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</si>
  <si>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</si>
  <si>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</si>
  <si>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</si>
  <si>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</si>
  <si>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</si>
  <si>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</si>
  <si>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</si>
  <si>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</si>
  <si>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</si>
  <si>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</si>
  <si>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</si>
  <si>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</si>
  <si>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</si>
  <si>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</si>
  <si>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</si>
  <si>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</si>
  <si>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</si>
  <si>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</si>
  <si>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</si>
  <si>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</si>
  <si>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</si>
  <si>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</si>
  <si>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111251102</t>
  </si>
  <si>
    <t>Odstranění křovin a stromů s odstraněním kořenů strojně průměru kmene do 100 mm v rovině nebo ve svahu sklonu terénu do 1:5, při celkové ploše přes 100 do 500 m2</t>
  </si>
  <si>
    <t>m2</t>
  </si>
  <si>
    <t>CS ÚRS 2024 02</t>
  </si>
  <si>
    <t>4</t>
  </si>
  <si>
    <t>3</t>
  </si>
  <si>
    <t>-745473060</t>
  </si>
  <si>
    <t>Online PSC</t>
  </si>
  <si>
    <t>https://podminky.urs.cz/item/CS_URS_2024_02/111251102</t>
  </si>
  <si>
    <t>VV</t>
  </si>
  <si>
    <t>"keře 3 ks" 2,5*2,5*3</t>
  </si>
  <si>
    <t>Součet</t>
  </si>
  <si>
    <t>112155311</t>
  </si>
  <si>
    <t>Štěpkování s naložením na dopravní prostředek a odvozem do 20 km keřového porostu středně hustého</t>
  </si>
  <si>
    <t>682686611</t>
  </si>
  <si>
    <t>https://podminky.urs.cz/item/CS_URS_2024_02/112155311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</si>
  <si>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</si>
  <si>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</si>
  <si>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1263099677</t>
  </si>
  <si>
    <t>https://podminky.urs.cz/item/CS_URS_2024_02/113106132</t>
  </si>
  <si>
    <t>"odstranění stávajícího chodníku z bet dlažby 20/20/5 cm" 11,20</t>
  </si>
  <si>
    <t>Mezisoučet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</si>
  <si>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</si>
  <si>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</si>
  <si>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1742183973</t>
  </si>
  <si>
    <t>https://podminky.urs.cz/item/CS_URS_2024_02/113107322</t>
  </si>
  <si>
    <t>"odstranění stávající štěrkové plochy v tl 150 mm" 30,3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</si>
  <si>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</si>
  <si>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</si>
  <si>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</si>
  <si>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-57451870</t>
  </si>
  <si>
    <t>https://podminky.urs.cz/item/CS_URS_2024_02/113107323</t>
  </si>
  <si>
    <t>"odstranění stávajícího chodníku z bet dlažby - štěrkové podklady v tl 250 mm" 11,20</t>
  </si>
  <si>
    <t>6</t>
  </si>
  <si>
    <t>113154523</t>
  </si>
  <si>
    <t>Frézování živičného podkladu nebo krytu s naložením hmot na dopravní prostředek plochy do 500 m2 pruhu šířky přes 0,5 m, tloušťky vrstvy 50 mm</t>
  </si>
  <si>
    <t>-1806838674</t>
  </si>
  <si>
    <t>https://podminky.urs.cz/item/CS_URS_2024_02/113154523</t>
  </si>
  <si>
    <t>"frézování stávající asf plochy  v tů. 2x50 mm" (16,0+6,4)*1,05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</si>
  <si>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</si>
  <si>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</si>
  <si>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</si>
  <si>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</si>
  <si>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413566605</t>
  </si>
  <si>
    <t>https://podminky.urs.cz/item/CS_URS_2024_02/113202111</t>
  </si>
  <si>
    <t>"odstranění stávající silniční obruby" 32,0</t>
  </si>
  <si>
    <t>8</t>
  </si>
  <si>
    <t>119001421</t>
  </si>
  <si>
    <t>Dočasné zajištění kabelů a kabelových tratí ze 3 volně ložených kabelů</t>
  </si>
  <si>
    <t>1367080280</t>
  </si>
  <si>
    <t>https://podminky.urs.cz/item/CS_URS_2024_02/119001421</t>
  </si>
  <si>
    <t>"kabely CETIN dl 4,7 m" 4,7</t>
  </si>
  <si>
    <t>Zemní práce - odkopávky a prokopávky</t>
  </si>
  <si>
    <t>9</t>
  </si>
  <si>
    <t>122252203</t>
  </si>
  <si>
    <t>Odkopávky a prokopávky nezapažené pro silnice a dálnice strojně v hornině třídy těžitelnosti I do 100 m3</t>
  </si>
  <si>
    <t>m3</t>
  </si>
  <si>
    <t>793390956</t>
  </si>
  <si>
    <t>https://podminky.urs.cz/item/CS_URS_2024_02/122252203</t>
  </si>
  <si>
    <t>"Výkop pod dlážděnou pochozí plochu" (67,6+10,55)*0,25*1,05*0,5</t>
  </si>
  <si>
    <t>10</t>
  </si>
  <si>
    <t>122252203.1</t>
  </si>
  <si>
    <t>Odkopávky a prokopávky nezapažené pro silnice a dálnice strojně v hornině třídy těžitelnosti I do 100 m3, sanace</t>
  </si>
  <si>
    <t>1483413992</t>
  </si>
  <si>
    <t>"výkop pro sanaci podloží v tl. 300 mm" (67,6+10,55)*0,3*1,05*0,5</t>
  </si>
  <si>
    <t>"Položka bude čerpána v případě, že nebude dosaženo požadované Edef na pláni"</t>
  </si>
  <si>
    <t>122452203</t>
  </si>
  <si>
    <t>Odkopávky a prokopávky nezapažené pro silnice a dálnice strojně v hornině třídy těžitelnosti II do 100 m3</t>
  </si>
  <si>
    <t>316182439</t>
  </si>
  <si>
    <t>https://podminky.urs.cz/item/CS_URS_2024_02/122452203</t>
  </si>
  <si>
    <t>122452203.1</t>
  </si>
  <si>
    <t>Odkopávky a prokopávky nezapažené pro silnice a dálnice strojně v hornině třídy těžitelnosti II do 100 m3, sanace</t>
  </si>
  <si>
    <t>1306697627</t>
  </si>
  <si>
    <t>13</t>
  </si>
  <si>
    <t>Zemní práce - hloubené vykopávky</t>
  </si>
  <si>
    <t>132251101</t>
  </si>
  <si>
    <t>Hloubení nezapažených rýh šířky do 800 mm strojně s urovnáním dna do předepsaného profilu a spádu v hornině třídy těžitelnosti I skupiny 3 do 20 m3</t>
  </si>
  <si>
    <t>841027453</t>
  </si>
  <si>
    <t>https://podminky.urs.cz/item/CS_URS_2024_02/132251101</t>
  </si>
  <si>
    <t>"sloupky nového SDZ" 0,4*0,4*0,6*4*0,5</t>
  </si>
  <si>
    <t>"přesun stávající SDZ P6" 1,2*1,2*0,6*0,5*2</t>
  </si>
  <si>
    <t>14</t>
  </si>
  <si>
    <t>132254201</t>
  </si>
  <si>
    <t>Hloubení zapažených rýh šířky přes 800 do 2 000 mm strojně s urovnáním dna do předepsaného profilu a spádu v hornině třídy těžitelnosti I skupiny 3 do 20 m3</t>
  </si>
  <si>
    <t>-766846250</t>
  </si>
  <si>
    <t>https://podminky.urs.cz/item/CS_URS_2024_02/132254201</t>
  </si>
  <si>
    <t>"kabely CETIN odhad" 0,8*1,2*1,7*0,5</t>
  </si>
  <si>
    <t>"přípojka UV KG 160 , lapač splavenin vlastní UV - odhad" (2,0+1,0)*0,8*1,0*0,5+0,8*0,8*1,5*0,5</t>
  </si>
  <si>
    <t>"sběrač střešních svodů KG 160 odhad " 30,0*0,8*1,0*0,5</t>
  </si>
  <si>
    <t>"rozšíření výkopu pro navrtávky" 2,0*1,0*1,0*0,5</t>
  </si>
  <si>
    <t>15</t>
  </si>
  <si>
    <t>132351101</t>
  </si>
  <si>
    <t>Hloubení nezapažených rýh šířky do 800 mm strojně s urovnáním dna do předepsaného profilu a spádu v hornině třídy těžitelnosti II skupiny 4 do 20 m3</t>
  </si>
  <si>
    <t>1467821425</t>
  </si>
  <si>
    <t>https://podminky.urs.cz/item/CS_URS_2024_02/132351101</t>
  </si>
  <si>
    <t>16</t>
  </si>
  <si>
    <t>132354201</t>
  </si>
  <si>
    <t>Hloubení zapažených rýh šířky přes 800 do 2 000 mm strojně s urovnáním dna do předepsaného profilu a spádu v hornině třídy těžitelnosti II skupiny 4 do 20 m3</t>
  </si>
  <si>
    <t>-526272193</t>
  </si>
  <si>
    <t>https://podminky.urs.cz/item/CS_URS_2024_02/132354201</t>
  </si>
  <si>
    <t>17</t>
  </si>
  <si>
    <t>139001101</t>
  </si>
  <si>
    <t>Příplatek k cenám hloubených vykopávek za ztížení vykopávky v blízkosti podzemního vedení nebo výbušnin pro jakoukoliv třídu horniny</t>
  </si>
  <si>
    <t>2036671984</t>
  </si>
  <si>
    <t>https://podminky.urs.cz/item/CS_URS_2024_02/139001101</t>
  </si>
  <si>
    <t>"kabely CETIN dl 4,7 m" 4,7*0,8*1,2</t>
  </si>
  <si>
    <t>Zemní práce - zajištění výkopu, násypu a svahu</t>
  </si>
  <si>
    <t>18</t>
  </si>
  <si>
    <t>151101101</t>
  </si>
  <si>
    <t>Zřízení pažení a rozepření stěn rýh pro podzemní vedení příložné pro jakoukoliv mezerovitost, hloubky do 2 m</t>
  </si>
  <si>
    <t>810466749</t>
  </si>
  <si>
    <t>https://podminky.urs.cz/item/CS_URS_2024_02/151101101</t>
  </si>
  <si>
    <t>"kabely CETIN odhad" 2*1,2*1,7</t>
  </si>
  <si>
    <t>"přípojka UV KG 160 , lapač splavenin vlastní UV - odhad" (2,0+1,0)*2*1,0+0,8*2*1,5</t>
  </si>
  <si>
    <t>"sběrač střešních svodů KG 160 odhad " 30,0*2*1,0</t>
  </si>
  <si>
    <t>"rozšíření výkopu pro navrtávky" 0</t>
  </si>
  <si>
    <t>19</t>
  </si>
  <si>
    <t>151101111</t>
  </si>
  <si>
    <t>Odstranění pažení a rozepření stěn rýh pro podzemní vedení s uložením materiálu na vzdálenost do 3 m od kraje výkopu příložné, hloubky do 2 m</t>
  </si>
  <si>
    <t>1977695097</t>
  </si>
  <si>
    <t>https://podminky.urs.cz/item/CS_URS_2024_02/151101111</t>
  </si>
  <si>
    <t>"viz pol zřízení" 72,48</t>
  </si>
  <si>
    <t>Zemní práce - přemístění výkopku</t>
  </si>
  <si>
    <t>20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</si>
  <si>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</si>
  <si>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</si>
  <si>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1627600597</t>
  </si>
  <si>
    <t>https://podminky.urs.cz/item/CS_URS_2024_02/162251102</t>
  </si>
  <si>
    <t>"přesun vykopané zeminy z meziskládky pro zásypy " 18,026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</si>
  <si>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</si>
  <si>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</si>
  <si>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-1015940160</t>
  </si>
  <si>
    <t>https://podminky.urs.cz/item/CS_URS_2024_02/162751117</t>
  </si>
  <si>
    <t>"odkopávky" 10,257</t>
  </si>
  <si>
    <t>"výkop rýh zapažených" 15,496</t>
  </si>
  <si>
    <t>"výkop rýh nezapažených" 1,056</t>
  </si>
  <si>
    <t>"zásypy" -18,026*0,5</t>
  </si>
  <si>
    <t>22</t>
  </si>
  <si>
    <t>162751117.1</t>
  </si>
  <si>
    <t>Vodorovné přemístění výkopku nebo sypaniny po suchu na obvyklém dopravním prostředku, bez naložení výkopku, avšak se složením bez rozhrnutí z horniny třídy těžitelnosti I skupiny 1 až 3 na vzdálenost přes 9 000 do 10 000 m - sanace</t>
  </si>
  <si>
    <t>2062520616</t>
  </si>
  <si>
    <t>"odvoz výkopu pro sanaci podloží v tl. 300 mm v hor.tř.I.,sk3" (67,6+10,55)*0,3*1,05*0,5</t>
  </si>
  <si>
    <t>23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</si>
  <si>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</si>
  <si>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</si>
  <si>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1098397355</t>
  </si>
  <si>
    <t>https://podminky.urs.cz/item/CS_URS_2024_02/162751137</t>
  </si>
  <si>
    <t>24</t>
  </si>
  <si>
    <t>162751137.1</t>
  </si>
  <si>
    <t>Vodorovné přemístění výkopku nebo sypaniny po suchu na obvyklém dopravním prostředku, bez naložení výkopku, avšak se složením bez rozhrnutí z horniny třídy těžitelnosti II skupiny 4 a 5 na vzdálenost přes 9 000 do 10 000 m - sanace</t>
  </si>
  <si>
    <t>-161920393</t>
  </si>
  <si>
    <t>"odvoz výkopu pro sanaci podloží v tl. 300 mm v hor.tř. II.,sk4" (67,6+10,55)*0,3*1,05*0,5</t>
  </si>
  <si>
    <t>Zemní práce - konstrukce ze zemin</t>
  </si>
  <si>
    <t>25</t>
  </si>
  <si>
    <t>171201221</t>
  </si>
  <si>
    <t>Poplatek za uložení stavebního odpadu na skládce (skládkovné) zeminy a kamení zatříděného do Katalogu odpadů pod kódem 17 05 04</t>
  </si>
  <si>
    <t>t</t>
  </si>
  <si>
    <t>312112448</t>
  </si>
  <si>
    <t>https://podminky.urs.cz/item/CS_URS_2024_02/171201221</t>
  </si>
  <si>
    <t>"odvoz zeminy v hor. tř. I.,sk.3" 17,796*1,60</t>
  </si>
  <si>
    <t>"odvoz zeminy v hor. tř. II.,sk. 4" 17,796*1,75</t>
  </si>
  <si>
    <t>26</t>
  </si>
  <si>
    <t>171201221.1</t>
  </si>
  <si>
    <t>Poplatek za uložení stavebního odpadu na skládce (skládkovné) zeminy a kamení zatříděného do Katalogu odpadů pod kódem 17 05 04 - sanace</t>
  </si>
  <si>
    <t>-668703511</t>
  </si>
  <si>
    <t>P</t>
  </si>
  <si>
    <t>Poznámka k položce:_x000D_
položka bude použita pouze při souhlasu investora na základě zkoušek v průběhu stavby</t>
  </si>
  <si>
    <t>"odvoz výkopu pro sanaci podloží v tl. 300 mm v hor.tř.I.,sk3" 12,309*1,60</t>
  </si>
  <si>
    <t>"odvoz výkopu pro sanaci podloží v tl. 300 mm v hor.tř. II.,sk4" 12,309*1,75</t>
  </si>
  <si>
    <t>27</t>
  </si>
  <si>
    <t>171251201</t>
  </si>
  <si>
    <t>Uložení sypaniny na skládky nebo meziskládky bez hutnění s upravením uložené sypaniny do předepsaného tvaru</t>
  </si>
  <si>
    <t>-1316687590</t>
  </si>
  <si>
    <t>https://podminky.urs.cz/item/CS_URS_2024_02/171251201</t>
  </si>
  <si>
    <t>"odvoz zeminy vhor. tř. I.,sk.3" 17,796</t>
  </si>
  <si>
    <t>"odvoz zeminy vhor. tř. II.,sk. 4" 17,796</t>
  </si>
  <si>
    <t>28</t>
  </si>
  <si>
    <t>171251201.1</t>
  </si>
  <si>
    <t>Uložení sypaniny na skládky nebo meziskládky bez hutnění s upravením uložené sypaniny do předepsaného tvaru - sanace</t>
  </si>
  <si>
    <t>-123423990</t>
  </si>
  <si>
    <t>"odvoz výkopu pro sanaci podloží v tl. 300 mm v hor.tř.I.,sk3" 12,309</t>
  </si>
  <si>
    <t>"odvoz výkopu pro sanaci podloží v tl. 300 mm v hor.tř. II.,sk4" 12,309</t>
  </si>
  <si>
    <t>29</t>
  </si>
  <si>
    <t>174151101</t>
  </si>
  <si>
    <t>Zásyp sypaninou z jakékoliv horniny strojně s uložením výkopku ve vrstvách se zhutněním jam, šachet, rýh nebo kolem objektů v těchto vykopávkách</t>
  </si>
  <si>
    <t>-1159204278</t>
  </si>
  <si>
    <t>https://podminky.urs.cz/item/CS_URS_2024_02/174151101</t>
  </si>
  <si>
    <t>"výkop rýh zapažených" 2*15,496</t>
  </si>
  <si>
    <t>"výkop rýh nezapažených" 2*1,056</t>
  </si>
  <si>
    <t>"šp lože" -2,640</t>
  </si>
  <si>
    <t>"obsyp potrubí" -11,481</t>
  </si>
  <si>
    <t>"potrubí" -0,663</t>
  </si>
  <si>
    <t>"šacty UV" -3,14*0,25*0,25*1,5</t>
  </si>
  <si>
    <t>30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</si>
  <si>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</si>
  <si>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</si>
  <si>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-2038179542</t>
  </si>
  <si>
    <t>https://podminky.urs.cz/item/CS_URS_2024_02/175151101</t>
  </si>
  <si>
    <t>"přípojka UV KG 160 , lapač splavenin vlastní UV - odhad" (2,0+1,0)*0,8*0,46</t>
  </si>
  <si>
    <t>"sběrač střešních svodů KG 160 odhad " 30,0*0,8*0,46</t>
  </si>
  <si>
    <t>"potrubí" -3,14*0,08*0,08*(3,0+30,00)</t>
  </si>
  <si>
    <t>31</t>
  </si>
  <si>
    <t>M</t>
  </si>
  <si>
    <t>58331200</t>
  </si>
  <si>
    <t>štěrkopísek netříděný</t>
  </si>
  <si>
    <t>514590595</t>
  </si>
  <si>
    <t>"obsyp"  11,481*2,15</t>
  </si>
  <si>
    <t>Zemní práce - povrchové úpravy terénu</t>
  </si>
  <si>
    <t>32</t>
  </si>
  <si>
    <t>181152302</t>
  </si>
  <si>
    <t>Úprava pláně na stavbách silnic a dálnic strojně v zářezech mimo skalních se zhutněním</t>
  </si>
  <si>
    <t>-874905910</t>
  </si>
  <si>
    <t>https://podminky.urs.cz/item/CS_URS_2024_02/181152302</t>
  </si>
  <si>
    <t>"1. komunikace asfaltová - podklad ŠDa 0/125  tl. 150 mm" 6,4*1,1</t>
  </si>
  <si>
    <t>"2. dlážděné pochozí plochy - podklad ŠDb 0/125 tl. 150 mm" (67,6+10,55)*1,1</t>
  </si>
  <si>
    <t>"rozšíření pod obrubami"</t>
  </si>
  <si>
    <t>"obrubník siniční 150x250x1000 mm" (20,85+3,83)*1,05*0,4</t>
  </si>
  <si>
    <t>"obrubník nájezdový 150x150x1000 mm" (3,4+4,1)*1,05*0,4</t>
  </si>
  <si>
    <t>"chodníkový obrubník 80x200x500 mm" (2,2+4+9,0)*1,05*0,3</t>
  </si>
  <si>
    <t>33</t>
  </si>
  <si>
    <t>R181951102</t>
  </si>
  <si>
    <t>Úprava pláně vyrovnáním výškových rozdílů v hornině tř. 1 až 4 se zhutněním ručně</t>
  </si>
  <si>
    <t>-793871658</t>
  </si>
  <si>
    <t>"přípojka UV KG 160 , lapač splavenin vlastní UV - odhad" (2,0+1,0)*0,8</t>
  </si>
  <si>
    <t>"sběrač střešních svodů KG 160 odhad " 30,0*0,8</t>
  </si>
  <si>
    <t>Zakládání</t>
  </si>
  <si>
    <t>Zakládání - základy</t>
  </si>
  <si>
    <t>34</t>
  </si>
  <si>
    <t>274313811</t>
  </si>
  <si>
    <t>Základy z betonu prostého pasy betonu kamenem neprokládaného tř. C 25/30</t>
  </si>
  <si>
    <t>-1900726374</t>
  </si>
  <si>
    <t>https://podminky.urs.cz/item/CS_URS_2024_02/274313811</t>
  </si>
  <si>
    <t>"sloupky nového SDZ" 0,4*0,4*0,6*4</t>
  </si>
  <si>
    <t>35</t>
  </si>
  <si>
    <t>275351121</t>
  </si>
  <si>
    <t>Bednění základů patek zřízení</t>
  </si>
  <si>
    <t>-955161495</t>
  </si>
  <si>
    <t>https://podminky.urs.cz/item/CS_URS_2024_02/275351121</t>
  </si>
  <si>
    <t>"sloupky nového SDZ zhlaví" 4*0,4*0,25*4</t>
  </si>
  <si>
    <t>36</t>
  </si>
  <si>
    <t>275351122</t>
  </si>
  <si>
    <t>Bednění základů patek odstranění</t>
  </si>
  <si>
    <t>1350369784</t>
  </si>
  <si>
    <t>https://podminky.urs.cz/item/CS_URS_2024_02/275351122</t>
  </si>
  <si>
    <t>Svislé a kompletní konstrukce</t>
  </si>
  <si>
    <t>Stoky</t>
  </si>
  <si>
    <t>37</t>
  </si>
  <si>
    <t>359901211</t>
  </si>
  <si>
    <t>Monitoring stok (kamerový systém) jakékoli výšky nová kanalizace</t>
  </si>
  <si>
    <t>587041928</t>
  </si>
  <si>
    <t>https://podminky.urs.cz/item/CS_URS_2024_02/359901211</t>
  </si>
  <si>
    <t>"přípojka UV KG 160 , lapač splavenin vlastní UV - odhad" (2,0+1,0)</t>
  </si>
  <si>
    <t>"sběrač střešních svodů KG 160 odhad " 30,0</t>
  </si>
  <si>
    <t>Vodorovné konstrukce</t>
  </si>
  <si>
    <t>45</t>
  </si>
  <si>
    <t>Podkladní a vedlejší konstrukce kromě vozovek a železničního svršku</t>
  </si>
  <si>
    <t>38</t>
  </si>
  <si>
    <t>451572111</t>
  </si>
  <si>
    <t>Lože pod potrubí, stoky a drobné objekty v otevřeném výkopu z kameniva drobného těženého 0 až 4 mm</t>
  </si>
  <si>
    <t>-1626379222</t>
  </si>
  <si>
    <t>https://podminky.urs.cz/item/CS_URS_2024_02/451572111</t>
  </si>
  <si>
    <t>"přípojka UV KG 160 , lapač splavenin vlastní UV - odhad" (2,0+1,0)*0,8*0,1</t>
  </si>
  <si>
    <t>"sběrač střešních svodů KG 160 odhad " 30,0*0,8*0,1</t>
  </si>
  <si>
    <t>39</t>
  </si>
  <si>
    <t>452112112</t>
  </si>
  <si>
    <t>Osazení betonových dílců prstenců nebo rámů pod poklopy a mříže, výšky do 100 mm</t>
  </si>
  <si>
    <t>kus</t>
  </si>
  <si>
    <t>-1903287672</t>
  </si>
  <si>
    <t>https://podminky.urs.cz/item/CS_URS_2024_02/452112112</t>
  </si>
  <si>
    <t>"nové UV" 1,0</t>
  </si>
  <si>
    <t>40</t>
  </si>
  <si>
    <t>59223864</t>
  </si>
  <si>
    <t>prstenec pro uliční vpusť vyrovnávací betonový 390x60x130mm</t>
  </si>
  <si>
    <t>128</t>
  </si>
  <si>
    <t>-1494952184</t>
  </si>
  <si>
    <t>"nové UV" 1,0*1,01</t>
  </si>
  <si>
    <t>Komunikace pozemní</t>
  </si>
  <si>
    <t>56</t>
  </si>
  <si>
    <t>Podkladní vrstvy komunikací, letišť a ploch</t>
  </si>
  <si>
    <t>41</t>
  </si>
  <si>
    <t>564801111</t>
  </si>
  <si>
    <t>Podklad ze štěrkodrti ŠD s rozprostřením a zhutněním plochy přes 100 m2, po zhutnění tl. 30 mm</t>
  </si>
  <si>
    <t>122658577</t>
  </si>
  <si>
    <t>https://podminky.urs.cz/item/CS_URS_2024_02/564801111</t>
  </si>
  <si>
    <t>"2. dlážděné pochozí plochy - ložná ŠD 4/8 tl. 30 mm" (67,6+10,55)*1,1</t>
  </si>
  <si>
    <t>42</t>
  </si>
  <si>
    <t>564851011</t>
  </si>
  <si>
    <t>Podklad ze štěrkodrti ŠD s rozprostřením a zhutněním plochy jednotlivě do 100 m2, po zhutnění tl. 150 mm</t>
  </si>
  <si>
    <t>1018632301</t>
  </si>
  <si>
    <t>https://podminky.urs.cz/item/CS_URS_2024_02/564851011</t>
  </si>
  <si>
    <t>"1. komunikace asfaltová - podklad ŠDa 0/63  tl. 150 mm" 6,4*1,1</t>
  </si>
  <si>
    <t>"1. komunikace asfaltová - podklad ŠDb 0/125  tl. 150 mm" 6,4*1,1</t>
  </si>
  <si>
    <t>43</t>
  </si>
  <si>
    <t>564871016.1</t>
  </si>
  <si>
    <t>Podklad ze štěrkodrti ŠD s rozprostřením a zhutněním plochy jednotlivě do 100 m2, po zhutnění tl. 300 mm, sanace</t>
  </si>
  <si>
    <t>-1212032372</t>
  </si>
  <si>
    <t>"sanace podloží ŠD 1/125 v tl. 300 mm" (67,6+10,55)*1,05</t>
  </si>
  <si>
    <t>57</t>
  </si>
  <si>
    <t>Kryty pozemních komunikací letišť a ploch z kameniva nebo živičné</t>
  </si>
  <si>
    <t>44</t>
  </si>
  <si>
    <t>573111111</t>
  </si>
  <si>
    <t>Postřik infiltrační PI z asfaltu silničního s posypem kamenivem, v množství 0,60 kg/m2</t>
  </si>
  <si>
    <t>2100973111</t>
  </si>
  <si>
    <t>https://podminky.urs.cz/item/CS_URS_2024_02/573111111</t>
  </si>
  <si>
    <t>"1. komunikace asfaltová - infiltrační postřik SP EP 40 kg/m2" 6,4*1,1</t>
  </si>
  <si>
    <t>573231107</t>
  </si>
  <si>
    <t>Postřik spojovací PS bez posypu kamenivem ze silniční emulze, v množství 0,40 kg/m2</t>
  </si>
  <si>
    <t>799137383</t>
  </si>
  <si>
    <t>https://podminky.urs.cz/item/CS_URS_2024_02/573231107</t>
  </si>
  <si>
    <t>"1. komunikace asfaltová - spojovací  postřik SP EP 0,25 kg/m2" 6,4*1,05</t>
  </si>
  <si>
    <t>46</t>
  </si>
  <si>
    <t>577134111</t>
  </si>
  <si>
    <t>Asfaltový beton vrstva obrusná ACO 11 (ABS) s rozprostřením a se zhutněním z nemodifikovaného asfaltu v pruhu šířky do 3 m tř. I (ACO 11+), po zhutnění tl. 40 mm</t>
  </si>
  <si>
    <t>-1843633861</t>
  </si>
  <si>
    <t>https://podminky.urs.cz/item/CS_URS_2024_02/577134111</t>
  </si>
  <si>
    <t>"1. komunikace asfaltová - obrus ACO 11+ tl. 40 mm" 6,4*1,05</t>
  </si>
  <si>
    <t>47</t>
  </si>
  <si>
    <t>577165112</t>
  </si>
  <si>
    <t>Asfaltový beton vrstva ložní ACL 16 (ABH) s rozprostřením a zhutněním z nemodifikovaného asfaltu v pruhu šířky do 3 m, po zhutnění tl. 70 mm</t>
  </si>
  <si>
    <t>-1116447888</t>
  </si>
  <si>
    <t>https://podminky.urs.cz/item/CS_URS_2024_02/577165112</t>
  </si>
  <si>
    <t>"1. komunikace asfaltová - ložná ACL 16+tl. 70 mm" 6,4*1,05</t>
  </si>
  <si>
    <t>59</t>
  </si>
  <si>
    <t>Kryty pozemních komunikací, letišť a ploch dlážděné</t>
  </si>
  <si>
    <t>48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</si>
  <si>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</si>
  <si>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</si>
  <si>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1544823887</t>
  </si>
  <si>
    <t>https://podminky.urs.cz/item/CS_URS_2024_02/596211111</t>
  </si>
  <si>
    <t>"2. dlážděné pochozí plochy - zd6 - přírodní " (11,6+52,7+3,3)*1,05</t>
  </si>
  <si>
    <t>"2. dlážděné pochozí plochy - zd6 - červená slepecká " (5,81+3,34+1,4)*1,05</t>
  </si>
  <si>
    <t>49</t>
  </si>
  <si>
    <t>59245018</t>
  </si>
  <si>
    <t>dlažba skladebná betonová 200x100mm tl 60mm přírodní</t>
  </si>
  <si>
    <t>-1956854840</t>
  </si>
  <si>
    <t>"2. dlážděné pochozí plochy - zd6 - přírodní " (11,6+52,7+3,3)*1,05*1,03</t>
  </si>
  <si>
    <t>50</t>
  </si>
  <si>
    <t>59245006</t>
  </si>
  <si>
    <t>dlažba pro nevidomé betonová 200x100mm tl 60mm barevná</t>
  </si>
  <si>
    <t>-1174029919</t>
  </si>
  <si>
    <t>"2. dlážděné pochozí plochy - zd6 - červená slepecká " (5,81+3,34+1,4)*1,05*1,03</t>
  </si>
  <si>
    <t>Trubní vedení</t>
  </si>
  <si>
    <t>87</t>
  </si>
  <si>
    <t>Potrubí z trub plastických a skleněných</t>
  </si>
  <si>
    <t>51</t>
  </si>
  <si>
    <t>871313121</t>
  </si>
  <si>
    <t>Montáž kanalizačního potrubí z tvrdého PVC-U hladkého plnostěnného tuhost SN 8 DN 160</t>
  </si>
  <si>
    <t>-1072158091</t>
  </si>
  <si>
    <t>https://podminky.urs.cz/item/CS_URS_2024_02/871313121</t>
  </si>
  <si>
    <t>"přípojka UV KG DN 160" 2,0</t>
  </si>
  <si>
    <t>"sběrač střešních vchodů PVV KG DN 160" 30,0</t>
  </si>
  <si>
    <t>52</t>
  </si>
  <si>
    <t>28611166</t>
  </si>
  <si>
    <t>trubka kanalizační PVC-U plnostěnná jednovrstvá DN 160x5000mm SN8</t>
  </si>
  <si>
    <t>1033640194</t>
  </si>
  <si>
    <t>"přípojka UV KG DN 160" 2,0*1,015</t>
  </si>
  <si>
    <t>"sběrač střešních vchodů PVV KG DN 160" 30,0*1,015</t>
  </si>
  <si>
    <t>53</t>
  </si>
  <si>
    <t>877260310</t>
  </si>
  <si>
    <t>Montáž tvarovek na kanalizačním plastovém potrubí z PP nebo PVC-U hladkého plnostěnného kolen, víček nebo hrdlových uzávěrů DN 100</t>
  </si>
  <si>
    <t>1466504088</t>
  </si>
  <si>
    <t>https://podminky.urs.cz/item/CS_URS_2024_02/877260310</t>
  </si>
  <si>
    <t>"koleno u lapače splavenin" 3,0</t>
  </si>
  <si>
    <t>54</t>
  </si>
  <si>
    <t>28617190</t>
  </si>
  <si>
    <t>koleno kanalizační PP třívrstvé SN16 DN 100x87°</t>
  </si>
  <si>
    <t>-1871757197</t>
  </si>
  <si>
    <t>55</t>
  </si>
  <si>
    <t>877260330</t>
  </si>
  <si>
    <t>Montáž tvarovek na kanalizačním plastovém potrubí z PP nebo PVC-U hladkého plnostěnného spojek nebo redukcí DN 100</t>
  </si>
  <si>
    <t>1492333899</t>
  </si>
  <si>
    <t>https://podminky.urs.cz/item/CS_URS_2024_02/877260330</t>
  </si>
  <si>
    <t>"spojka u lapače splavenin" 1</t>
  </si>
  <si>
    <t>28617232</t>
  </si>
  <si>
    <t>spojka přesuvná kanalizační PP třívrstvá DN 100</t>
  </si>
  <si>
    <t>404911341</t>
  </si>
  <si>
    <t>877310330</t>
  </si>
  <si>
    <t>Montáž tvarovek na kanalizačním plastovém potrubí z PP nebo PVC-U hladkého plnostěnného spojek nebo redukcí DN 150</t>
  </si>
  <si>
    <t>120834165</t>
  </si>
  <si>
    <t>https://podminky.urs.cz/item/CS_URS_2024_02/877310330</t>
  </si>
  <si>
    <t>"napojení lapače splavenin" 3</t>
  </si>
  <si>
    <t>58</t>
  </si>
  <si>
    <t>28611504</t>
  </si>
  <si>
    <t>redukce kanalizační PVC 160/110</t>
  </si>
  <si>
    <t>-1703604787</t>
  </si>
  <si>
    <t>R302108701.03</t>
  </si>
  <si>
    <t>Odbočka na plast potrubí DN 300/150 SN 16 - např Easy Clip REDI d+m</t>
  </si>
  <si>
    <t>-1242858656</t>
  </si>
  <si>
    <t>"Napojení sběrače srřešních svodů do potrubí PVC KG DN 300" 1</t>
  </si>
  <si>
    <t>89</t>
  </si>
  <si>
    <t>Ostatní konstrukce</t>
  </si>
  <si>
    <t>60</t>
  </si>
  <si>
    <t>890411811</t>
  </si>
  <si>
    <t>Bourání šachet a jímek ručně velikosti obestavěného prostoru do 1,5 m3 z prefabrikovaných skruží</t>
  </si>
  <si>
    <t>-1907858792</t>
  </si>
  <si>
    <t>https://podminky.urs.cz/item/CS_URS_2024_02/890411811</t>
  </si>
  <si>
    <t>"vybourání stávající UV" 3,14*0,25*0,25*1,50</t>
  </si>
  <si>
    <t>61</t>
  </si>
  <si>
    <t>892351111.1</t>
  </si>
  <si>
    <t>Zkouška vodotěsnosti dle čl.4.4.1.5 na potrubí DN 150 nebo 200. kontrola průtočnosti a geometrické přesnosti dle čl. 7.1.5.9.10 ČSN 73 6716,73 0212, 73 0422.</t>
  </si>
  <si>
    <t>-1194289871</t>
  </si>
  <si>
    <t>62</t>
  </si>
  <si>
    <t>895941343</t>
  </si>
  <si>
    <t>Osazení vpusti uliční z betonových dílců DN 500 dno vysoké s kalištěm</t>
  </si>
  <si>
    <t>836489817</t>
  </si>
  <si>
    <t>https://podminky.urs.cz/item/CS_URS_2024_02/895941343</t>
  </si>
  <si>
    <t>"nová UV" 1,0</t>
  </si>
  <si>
    <t>63</t>
  </si>
  <si>
    <t>59224470</t>
  </si>
  <si>
    <t>vpusť uliční DN 500 kaliště vysoké 500/525x65mm</t>
  </si>
  <si>
    <t>-1500791217</t>
  </si>
  <si>
    <t>"nová UV" 1,0*1,01</t>
  </si>
  <si>
    <t>64</t>
  </si>
  <si>
    <t>895941351</t>
  </si>
  <si>
    <t>Osazení vpusti uliční z betonových dílců DN 500 skruž horní pro čtvercovou vtokovou mříž</t>
  </si>
  <si>
    <t>544907627</t>
  </si>
  <si>
    <t>https://podminky.urs.cz/item/CS_URS_2024_02/895941351</t>
  </si>
  <si>
    <t>65</t>
  </si>
  <si>
    <t>59224460</t>
  </si>
  <si>
    <t>vpusť uliční DN 500 betonová 500x190x65mm čtvercový poklop</t>
  </si>
  <si>
    <t>1140438310</t>
  </si>
  <si>
    <t>66</t>
  </si>
  <si>
    <t>895941362</t>
  </si>
  <si>
    <t>Osazení vpusti uliční z betonových dílců DN 500 skruž středová 590 mm</t>
  </si>
  <si>
    <t>312942313</t>
  </si>
  <si>
    <t>https://podminky.urs.cz/item/CS_URS_2024_02/895941362</t>
  </si>
  <si>
    <t>67</t>
  </si>
  <si>
    <t>59224462</t>
  </si>
  <si>
    <t>vpusť uliční DN 500 skruž průběžná vysoká betonová 500/590x65mm</t>
  </si>
  <si>
    <t>284127190</t>
  </si>
  <si>
    <t>68</t>
  </si>
  <si>
    <t>895941366</t>
  </si>
  <si>
    <t>Osazení vpusti uliční z betonových dílců DN 500 skruž průběžná s výtokem</t>
  </si>
  <si>
    <t>456944904</t>
  </si>
  <si>
    <t>https://podminky.urs.cz/item/CS_URS_2024_02/895941366</t>
  </si>
  <si>
    <t>69</t>
  </si>
  <si>
    <t>59224463</t>
  </si>
  <si>
    <t>vpusť uliční DN 500 skruž průběžná 500/590x65mm betonová s odtokem 150mm</t>
  </si>
  <si>
    <t>57903823</t>
  </si>
  <si>
    <t>70</t>
  </si>
  <si>
    <t>899204112</t>
  </si>
  <si>
    <t>Osazení mříží litinových včetně rámů a košů na bahno pro třídu zatížení D400, E600</t>
  </si>
  <si>
    <t>-1301396215</t>
  </si>
  <si>
    <t>https://podminky.urs.cz/item/CS_URS_2024_02/899204112</t>
  </si>
  <si>
    <t>71</t>
  </si>
  <si>
    <t>59224481</t>
  </si>
  <si>
    <t>mříž vtoková s rámem pro uliční vpusť 500x500, zatížení 40 tun</t>
  </si>
  <si>
    <t>1520491345</t>
  </si>
  <si>
    <t>72</t>
  </si>
  <si>
    <t>KSI.UA4</t>
  </si>
  <si>
    <t>Betonová uliční vpusť, koš kalový, A4 vysoký v.600 pro 500x500</t>
  </si>
  <si>
    <t>-1199410902</t>
  </si>
  <si>
    <t>73</t>
  </si>
  <si>
    <t>899722113</t>
  </si>
  <si>
    <t>Krytí potrubí z plastů výstražnou fólií z PVC šířky přes 25 do 34 cm</t>
  </si>
  <si>
    <t>-568514784</t>
  </si>
  <si>
    <t>74</t>
  </si>
  <si>
    <t>R302308901.08</t>
  </si>
  <si>
    <t>Navrtávka DN160 do stávajících šachet vč. osazení potrubí a utěsnění d+m</t>
  </si>
  <si>
    <t>1828345314</t>
  </si>
  <si>
    <t>"napojení střešních svodů (1 ks do potrubí PVC KG DN 300) 1 ks do šachty" 1</t>
  </si>
  <si>
    <t>Ostatní konstrukce a práce, bourání</t>
  </si>
  <si>
    <t>91</t>
  </si>
  <si>
    <t>Doplňující konstrukce práce pozemních komunikací</t>
  </si>
  <si>
    <t>75</t>
  </si>
  <si>
    <t>914111111</t>
  </si>
  <si>
    <t>Montáž svislé dopravní značky základní velikosti do 1 m2 objímkami na sloupky nebo konzoly</t>
  </si>
  <si>
    <t>-781242764</t>
  </si>
  <si>
    <t>https://podminky.urs.cz/item/CS_URS_2024_02/914111111</t>
  </si>
  <si>
    <t>"nové SDZ:</t>
  </si>
  <si>
    <t>"IP6" 2</t>
  </si>
  <si>
    <t>"E2b tvar křižovatky Průsečná" 4</t>
  </si>
  <si>
    <t>"P2" 1</t>
  </si>
  <si>
    <t>76</t>
  </si>
  <si>
    <t>40445622</t>
  </si>
  <si>
    <t>informativní značky provozní IP1-IP3, IP4b-IP7, IP10a, b 750x750mm</t>
  </si>
  <si>
    <t>-1531981330</t>
  </si>
  <si>
    <t>77</t>
  </si>
  <si>
    <t>40445612</t>
  </si>
  <si>
    <t>značky upravující přednost P2, P3, P8 750mm</t>
  </si>
  <si>
    <t>-532889995</t>
  </si>
  <si>
    <t>78</t>
  </si>
  <si>
    <t>40445647</t>
  </si>
  <si>
    <t>dodatkové tabulky E1, E2a,b , E6, E9, E10 E12c, E17 500x500mm</t>
  </si>
  <si>
    <t>-1463345075</t>
  </si>
  <si>
    <t>79</t>
  </si>
  <si>
    <t>914511112</t>
  </si>
  <si>
    <t>Montáž sloupku dopravních značek délky do 3,5 m do hliníkové patky pro sloupek D 60 mm</t>
  </si>
  <si>
    <t>99124812</t>
  </si>
  <si>
    <t>"E2b tvar křižovatky Průsečná" 1</t>
  </si>
  <si>
    <t>80</t>
  </si>
  <si>
    <t>40445225</t>
  </si>
  <si>
    <t>sloupek pro dopravní značku Zn D 60mm v 3,5m</t>
  </si>
  <si>
    <t>132785810</t>
  </si>
  <si>
    <t>"viz pol mtž" 4</t>
  </si>
  <si>
    <t>81</t>
  </si>
  <si>
    <t>40445240</t>
  </si>
  <si>
    <t>patka pro sloupek Al D 60mm</t>
  </si>
  <si>
    <t>1475492263</t>
  </si>
  <si>
    <t>82</t>
  </si>
  <si>
    <t>40445256</t>
  </si>
  <si>
    <t>svorka upínací na sloupek dopravní značky D 60mm</t>
  </si>
  <si>
    <t>80822777</t>
  </si>
  <si>
    <t>"viz pol mtž značek" 7</t>
  </si>
  <si>
    <t>83</t>
  </si>
  <si>
    <t>40445253</t>
  </si>
  <si>
    <t>víčko plastové na sloupek D 60mm</t>
  </si>
  <si>
    <t>1247901600</t>
  </si>
  <si>
    <t>84</t>
  </si>
  <si>
    <t>915121112</t>
  </si>
  <si>
    <t>Vodorovné dopravní značení stříkané barvou vodící čára bílá šířky 250 mm souvislá retroreflexní</t>
  </si>
  <si>
    <t>-1704380451</t>
  </si>
  <si>
    <t>https://podminky.urs.cz/item/CS_URS_2024_02/915121112</t>
  </si>
  <si>
    <t>"V1a" 5,8+8,2</t>
  </si>
  <si>
    <t>"V2b" 25,0</t>
  </si>
  <si>
    <t>"V5" 3,0</t>
  </si>
  <si>
    <t>"V7 š. 4,0 m" 6,5*4,0</t>
  </si>
  <si>
    <t>85</t>
  </si>
  <si>
    <t>915231112</t>
  </si>
  <si>
    <t>Vodorovné dopravní značení stříkaným plastem přechody pro chodce, šipky, symboly nápisy bílé retroreflexní</t>
  </si>
  <si>
    <t>-1317749572</t>
  </si>
  <si>
    <t>https://podminky.urs.cz/item/CS_URS_2024_02/915231112</t>
  </si>
  <si>
    <t>"V15 Dej přednost v jízdě" 4,40</t>
  </si>
  <si>
    <t>86</t>
  </si>
  <si>
    <t>915611111</t>
  </si>
  <si>
    <t>Předznačení pro vodorovné značení stříkané barvou nebo prováděné z nátěrových hmot liniové dělicí čáry, vodicí proužky</t>
  </si>
  <si>
    <t>-1344239189</t>
  </si>
  <si>
    <t>https://podminky.urs.cz/item/CS_URS_2024_02/915611111</t>
  </si>
  <si>
    <t>915621111</t>
  </si>
  <si>
    <t>Předznačení pro vodorovné značení stříkané barvou nebo prováděné z nátěrových hmot plošné šipky, symboly, nápisy</t>
  </si>
  <si>
    <t>1378215331</t>
  </si>
  <si>
    <t>https://podminky.urs.cz/item/CS_URS_2024_02/915621111</t>
  </si>
  <si>
    <t>88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</si>
  <si>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</si>
  <si>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</si>
  <si>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8039172</t>
  </si>
  <si>
    <t>https://podminky.urs.cz/item/CS_URS_2024_02/916131213</t>
  </si>
  <si>
    <t>"obrubník siniční 150x250x1000 mm" (20,85+3,83)*1,05</t>
  </si>
  <si>
    <t>"obrubník nájezdový 150x150x1000 mm" (3,4+4,1)*1,05</t>
  </si>
  <si>
    <t>59217031</t>
  </si>
  <si>
    <t>obrubník silniční betonový 1000x150x250mm</t>
  </si>
  <si>
    <t>1423994665</t>
  </si>
  <si>
    <t>"obrubník siniční 150x250x1000 mm" (20,85+3,83)*1,05*1,01</t>
  </si>
  <si>
    <t>90</t>
  </si>
  <si>
    <t>59217029</t>
  </si>
  <si>
    <t>obrubník silniční betonový nájezdový 1000x150x150mm</t>
  </si>
  <si>
    <t>1284040511</t>
  </si>
  <si>
    <t>"obrubník nájezdový 150x150x1000 mm" (3,4+4,1)*1,05*1,01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</si>
  <si>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</si>
  <si>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</si>
  <si>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1068327644</t>
  </si>
  <si>
    <t>https://podminky.urs.cz/item/CS_URS_2024_02/916231113</t>
  </si>
  <si>
    <t>"chodníkový obrubník 80x200x500 mm" (2,2+4+9,0)*1,05</t>
  </si>
  <si>
    <t>92</t>
  </si>
  <si>
    <t>59217016</t>
  </si>
  <si>
    <t>obrubník betonový chodníkový 1000x80x250mm</t>
  </si>
  <si>
    <t>-682199733</t>
  </si>
  <si>
    <t>"chodníkový obrubník 80x200x500 mm" (2,2+4+9,0)*1,05*2</t>
  </si>
  <si>
    <t>93</t>
  </si>
  <si>
    <t>916991121</t>
  </si>
  <si>
    <t>Lože pod obrubníky, krajníky nebo obruby z dlažebních kostek z betonu prostého</t>
  </si>
  <si>
    <t>668391004</t>
  </si>
  <si>
    <t>https://podminky.urs.cz/item/CS_URS_2024_02/916991121</t>
  </si>
  <si>
    <t>"obrubník siniční 150x250x1000 mm" (20,85+3,83)*1,05*0,4*0,1</t>
  </si>
  <si>
    <t>"obrubník nájezdový 150x150x1000 mm" (3,4+4,1)*1,05*0,4*0,1</t>
  </si>
  <si>
    <t>"chodníkový obrubník 80x200x500 mm" (2,2+4+9,0)*1,05*0,4*0,1</t>
  </si>
  <si>
    <t>94</t>
  </si>
  <si>
    <t>919112222</t>
  </si>
  <si>
    <t>Řezání dilatačních spár v živičném krytu vytvoření komůrky pro těsnící zálivku šířky 15 mm, hloubky 25 mm</t>
  </si>
  <si>
    <t>2119134708</t>
  </si>
  <si>
    <t>https://podminky.urs.cz/item/CS_URS_2024_02/919112222</t>
  </si>
  <si>
    <t>"řezání asfal. vrstev  - vytvoření komůrky pro zálivku" (16,36+33,18)*1,05</t>
  </si>
  <si>
    <t>95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</si>
  <si>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</si>
  <si>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</si>
  <si>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1442501285</t>
  </si>
  <si>
    <t>https://podminky.urs.cz/item/CS_URS_2024_02/919732221</t>
  </si>
  <si>
    <t>"řezání asfal. vrstev  - zalití spáry asf.zálivkou" (16,36+33,18)*1,05</t>
  </si>
  <si>
    <t>96</t>
  </si>
  <si>
    <t>919735113</t>
  </si>
  <si>
    <t>Řezání stávajícího živičného krytu nebo podkladu hloubky přes 100 do 150 mm</t>
  </si>
  <si>
    <t>1142146262</t>
  </si>
  <si>
    <t>https://podminky.urs.cz/item/CS_URS_2024_02/919735113</t>
  </si>
  <si>
    <t>"řezání asfal. vrstel kom v tl 150 mm" (16,36+33,18)*1,05</t>
  </si>
  <si>
    <t>97</t>
  </si>
  <si>
    <t>R10191401</t>
  </si>
  <si>
    <t xml:space="preserve">Přesun SDZ na nové místo do 30 m t.j. sloupku, značky a betonové patky kopml vč. nového výkopu a zásypu jámy </t>
  </si>
  <si>
    <t>904817704</t>
  </si>
  <si>
    <t>"přesun stávající značky P6" 1</t>
  </si>
  <si>
    <t>Bourání konstrukcí</t>
  </si>
  <si>
    <t>98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</si>
  <si>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</si>
  <si>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</si>
  <si>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-2043195313</t>
  </si>
  <si>
    <t>https://podminky.urs.cz/item/CS_URS_2024_02/966006132</t>
  </si>
  <si>
    <t>"zrušení stávající značky E2b - tvar křižovatky T" 2</t>
  </si>
  <si>
    <t>99</t>
  </si>
  <si>
    <t>966008211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</si>
  <si>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</si>
  <si>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-1709496774</t>
  </si>
  <si>
    <t>https://podminky.urs.cz/item/CS_URS_2024_02/966008211</t>
  </si>
  <si>
    <t>"odstranění stávajícího bet. žlábku š. 020 m" 1,7</t>
  </si>
  <si>
    <t>997</t>
  </si>
  <si>
    <t>Přesun sutě</t>
  </si>
  <si>
    <t>100</t>
  </si>
  <si>
    <t>997013645.01</t>
  </si>
  <si>
    <t xml:space="preserve">Kompletní výluhová zkouška podkladních vrstev dle Vyhlášky 283/2023 Sb o stanovení podmínek, při jejichž splnění jsou znovuzískaná asfaltová směs a znovuzískaný penetrační makadam vedlejším produktem nebo přestávají být odpadním materiálem. </t>
  </si>
  <si>
    <t>kpl</t>
  </si>
  <si>
    <t>-1261093908</t>
  </si>
  <si>
    <t>101</t>
  </si>
  <si>
    <t>997013847</t>
  </si>
  <si>
    <t>Poplatek za uložení stavebního odpadu na skládce (skládkovné) asfaltového s obsahem dehtu zatříděného do Katalogu odpadů pod kódem 17 03 01</t>
  </si>
  <si>
    <t>1638600895</t>
  </si>
  <si>
    <t>https://podminky.urs.cz/item/CS_URS_2024_02/997013847</t>
  </si>
  <si>
    <t xml:space="preserve">Poznámka k položce:_x000D_
V případě, že nebude laboratorními testy prokázána nadlimitní přítomnost PAU, nebude tato položka fakturována. _x000D_
</t>
  </si>
  <si>
    <t>"Položka se použije v případě nadlimitního množství PAU ve vybourané asfltové směsi."</t>
  </si>
  <si>
    <t>102</t>
  </si>
  <si>
    <t>997013861</t>
  </si>
  <si>
    <t>Poplatek za uložení stavebního odpadu na recyklační skládce (skládkovné) z prostého betonu zatříděného do Katalogu odpadů pod kódem 17 01 01</t>
  </si>
  <si>
    <t>-66062815</t>
  </si>
  <si>
    <t>https://podminky.urs.cz/item/CS_URS_2024_02/997013861</t>
  </si>
  <si>
    <t>"suť beton UV" 0,564</t>
  </si>
  <si>
    <t>"suť beton žlaby" 0,425</t>
  </si>
  <si>
    <t>"suť beton patky SDZ" 0,164</t>
  </si>
  <si>
    <t>"suť beton dlažby" 2,856</t>
  </si>
  <si>
    <t>103</t>
  </si>
  <si>
    <t>997013873</t>
  </si>
  <si>
    <t>Poplatek za uložení stavebního odpadu na recyklační skládce (skládkovné) zeminy a kamení zatříděného do Katalogu odpadů pod kódem 17 05 04</t>
  </si>
  <si>
    <t>-372188479</t>
  </si>
  <si>
    <t>https://podminky.urs.cz/item/CS_URS_2024_02/997013873</t>
  </si>
  <si>
    <t>Poznámka k položce:_x000D_
položka bude čerpána v případě výskytu PAU dle skutečného rozsahu výskytu PAU</t>
  </si>
  <si>
    <t>"sutˇpodklady komunikací" 8,787+4,928</t>
  </si>
  <si>
    <t>104</t>
  </si>
  <si>
    <t>997013875</t>
  </si>
  <si>
    <t>Poplatek za uložení stavebního odpadu na recyklační skládce (skládkovné) asfaltového bez obsahu dehtu zatříděného do Katalogu odpadů pod kódem 17 03 02</t>
  </si>
  <si>
    <t>-1846052406</t>
  </si>
  <si>
    <t>https://podminky.urs.cz/item/CS_URS_2024_02/997013875</t>
  </si>
  <si>
    <t>"suť asfalt" 2,709+6,560</t>
  </si>
  <si>
    <t>105</t>
  </si>
  <si>
    <t>997221551</t>
  </si>
  <si>
    <t>Vodorovná doprava suti bez naložení, ale se složením a s hrubým urovnáním ze sypkých materiálů, na vzdálenost do 1 km</t>
  </si>
  <si>
    <t>384195661</t>
  </si>
  <si>
    <t>https://podminky.urs.cz/item/CS_URS_2024_02/997221551</t>
  </si>
  <si>
    <t>"suť asfalt" 2,705+6,560</t>
  </si>
  <si>
    <t>106</t>
  </si>
  <si>
    <t>997221559</t>
  </si>
  <si>
    <t>Vodorovná doprava suti bez naložení, ale se složením a s hrubým urovnáním Příplatek k ceně za každý další započatý 1 km přes 1 km</t>
  </si>
  <si>
    <t>-354833943</t>
  </si>
  <si>
    <t>https://podminky.urs.cz/item/CS_URS_2024_02/997221559</t>
  </si>
  <si>
    <t>"skládka předpoklad 10 km"</t>
  </si>
  <si>
    <t>"suť beton dlažby" 2,856*9</t>
  </si>
  <si>
    <t>"suť beton UV" 0,564*9</t>
  </si>
  <si>
    <t>"suť beton žlaby" 0,425*9</t>
  </si>
  <si>
    <t>"suť beton patky SDZ" 0,164*9</t>
  </si>
  <si>
    <t>"suť asfalt" (2,705+6,560)*9</t>
  </si>
  <si>
    <t>"sutˇpodklady komunikací" (8,787+4,928)*9</t>
  </si>
  <si>
    <t>998</t>
  </si>
  <si>
    <t>Přesun hmot</t>
  </si>
  <si>
    <t>107</t>
  </si>
  <si>
    <t>998225111</t>
  </si>
  <si>
    <t>Přesun hmot pro komunikace s krytem z kameniva, monolitickým betonovým nebo živičným dopravní vzdálenost do 200 m jakékoliv délky objektu</t>
  </si>
  <si>
    <t>-944497482</t>
  </si>
  <si>
    <t>https://podminky.urs.cz/item/CS_URS_2024_02/998225111</t>
  </si>
  <si>
    <t>PSV</t>
  </si>
  <si>
    <t>Práce a dodávky PSV</t>
  </si>
  <si>
    <t>711</t>
  </si>
  <si>
    <t>Izolace proti vodě, vlhkosti a plynům</t>
  </si>
  <si>
    <t>108</t>
  </si>
  <si>
    <t>711161273</t>
  </si>
  <si>
    <t>Provedení izolace proti zemní vlhkosti nopovou fólií na ploše svislé S z nopové fólie</t>
  </si>
  <si>
    <t>444791270</t>
  </si>
  <si>
    <t>https://podminky.urs.cz/item/CS_URS_2024_02/711161273</t>
  </si>
  <si>
    <t>Poznámka k položce:_x000D_
vč.kotevního materiálu.</t>
  </si>
  <si>
    <t>"izolace nopovou folií" 0,5*25,0</t>
  </si>
  <si>
    <t>109</t>
  </si>
  <si>
    <t>28323005</t>
  </si>
  <si>
    <t>fólie profilovaná (nopová) drenážní HDPE s výškou nopů 8mm</t>
  </si>
  <si>
    <t>1486833566</t>
  </si>
  <si>
    <t>"izolace nopovou folií" 0,5*25,0*1,1</t>
  </si>
  <si>
    <t>13,75*1,221 'Přepočtené koeficientem množství</t>
  </si>
  <si>
    <t>110</t>
  </si>
  <si>
    <t>711491176</t>
  </si>
  <si>
    <t>Provedení doplňků izolace proti vodě textilií připevnění izolace ukončovací lištou</t>
  </si>
  <si>
    <t>-2032975146</t>
  </si>
  <si>
    <t>https://podminky.urs.cz/item/CS_URS_2024_02/711491176</t>
  </si>
  <si>
    <t>"izolace nopovou folií - ukončovací lišta mtž"25,0</t>
  </si>
  <si>
    <t>111</t>
  </si>
  <si>
    <t>28323009.1</t>
  </si>
  <si>
    <t>lišta ukončovací Al š. 70 mm x tl.2 mm,dl 2,0 m pro drenážní fólie profilované tl 8mm, antracit 7016</t>
  </si>
  <si>
    <t>-1984031836</t>
  </si>
  <si>
    <t>"izolace nopovou folií - ukončovací lišta mtž" 26,0</t>
  </si>
  <si>
    <t>112</t>
  </si>
  <si>
    <t>998711101</t>
  </si>
  <si>
    <t>Přesun hmot pro izolace proti vodě, vlhkosti a plynům stanovený z hmotnosti přesunovaného materiálu vodorovná dopravní vzdálenost do 50 m základní v objektech výšky do 6 m</t>
  </si>
  <si>
    <t>-310584820</t>
  </si>
  <si>
    <t>https://podminky.urs.cz/item/CS_URS_2024_02/998711101</t>
  </si>
  <si>
    <t>Práce a dodávky M</t>
  </si>
  <si>
    <t>23-M-1</t>
  </si>
  <si>
    <t>Ochrana kabelů</t>
  </si>
  <si>
    <t>113</t>
  </si>
  <si>
    <t>230205125.1</t>
  </si>
  <si>
    <t>Montáž potrubí PE průměru přes 110 mm Ø 160, chráničky půlené ve výkopu</t>
  </si>
  <si>
    <t>-134579632</t>
  </si>
  <si>
    <t>"ochrana kabelů CENTIM" 4,7</t>
  </si>
  <si>
    <t>114</t>
  </si>
  <si>
    <t>1000290844</t>
  </si>
  <si>
    <t>KOPOS 06110/2 BA  CHRÁNIČKA DĚLENÁ KOPOHALF</t>
  </si>
  <si>
    <t>-161856528</t>
  </si>
  <si>
    <t>"ochrana kabelů CENTIM" 4,7*1,015</t>
  </si>
  <si>
    <t>115</t>
  </si>
  <si>
    <t>R013M2301</t>
  </si>
  <si>
    <t>Vypěnění konců chráničky montážní pěnou d+m</t>
  </si>
  <si>
    <t>ks</t>
  </si>
  <si>
    <t>-1231913923</t>
  </si>
  <si>
    <t>"odhad" 2</t>
  </si>
  <si>
    <t>VRN</t>
  </si>
  <si>
    <t>Vedlejší rozpočtové náklady</t>
  </si>
  <si>
    <t>VRN1</t>
  </si>
  <si>
    <t>Průzkumné, geodetické a projektové práce</t>
  </si>
  <si>
    <t>116</t>
  </si>
  <si>
    <t>011603002</t>
  </si>
  <si>
    <t>Vytýčení stávajících inženýrských sítí</t>
  </si>
  <si>
    <t>1566706134</t>
  </si>
  <si>
    <t>117</t>
  </si>
  <si>
    <t>012103001</t>
  </si>
  <si>
    <t>Geodetické práce před výstavbou - vytýčení stavby</t>
  </si>
  <si>
    <t>1024</t>
  </si>
  <si>
    <t>519038262</t>
  </si>
  <si>
    <t>118</t>
  </si>
  <si>
    <t>012303001</t>
  </si>
  <si>
    <t>Geodetické práce po výstavbě - zaměření skutečného provedení stavby</t>
  </si>
  <si>
    <t>1228076485</t>
  </si>
  <si>
    <t>119</t>
  </si>
  <si>
    <t>013254000</t>
  </si>
  <si>
    <t>Dokumentace skutečného provedení stavby</t>
  </si>
  <si>
    <t>895319757</t>
  </si>
  <si>
    <t>VRN3</t>
  </si>
  <si>
    <t>Zařízení staveniště</t>
  </si>
  <si>
    <t>120</t>
  </si>
  <si>
    <t>030001000</t>
  </si>
  <si>
    <t>-1550622813</t>
  </si>
  <si>
    <t>VRN4</t>
  </si>
  <si>
    <t>Inženýrská činnost</t>
  </si>
  <si>
    <t>121</t>
  </si>
  <si>
    <t>041103000</t>
  </si>
  <si>
    <t>Autorský dozor projektanta</t>
  </si>
  <si>
    <t>715609201</t>
  </si>
  <si>
    <t>VRN7</t>
  </si>
  <si>
    <t>Provozní vlivy</t>
  </si>
  <si>
    <t>122</t>
  </si>
  <si>
    <t>072103011.93</t>
  </si>
  <si>
    <t>Zajištění DIO, 20 ks SDZ bez řízení SS/pracovníky, trvá 61 dnů</t>
  </si>
  <si>
    <t>1074541146</t>
  </si>
  <si>
    <t>SO 401 - Veřejné osvětlení</t>
  </si>
  <si>
    <t>M - M</t>
  </si>
  <si>
    <t xml:space="preserve">    21-M-4 - Zemní a ostatní stavební  práce </t>
  </si>
  <si>
    <t xml:space="preserve">    21-M-1 - Materiál délkový</t>
  </si>
  <si>
    <t xml:space="preserve">    21-M-2 - Materiál kusový</t>
  </si>
  <si>
    <t xml:space="preserve">    21-M-3 - Elektromontáže</t>
  </si>
  <si>
    <t xml:space="preserve">    21-M-5 - Ostatní náklady</t>
  </si>
  <si>
    <t>21-M-4</t>
  </si>
  <si>
    <t xml:space="preserve">Zemní a ostatní stavební  práce </t>
  </si>
  <si>
    <t>ZP04001</t>
  </si>
  <si>
    <t>Termoplastický nástřik stožáru po spodní hranu dvířek dod+mtž</t>
  </si>
  <si>
    <t>256</t>
  </si>
  <si>
    <t>423300542</t>
  </si>
  <si>
    <t>ZP04002</t>
  </si>
  <si>
    <t>Výkop pro pouzdrový základ velký</t>
  </si>
  <si>
    <t>-1606955334</t>
  </si>
  <si>
    <t>1,00</t>
  </si>
  <si>
    <t>ZP04006</t>
  </si>
  <si>
    <t>Výkop kabelové rýhy 35x80 vč. záhozů a hutnění</t>
  </si>
  <si>
    <t>79914415</t>
  </si>
  <si>
    <t>10,00</t>
  </si>
  <si>
    <t>ZP02020.01</t>
  </si>
  <si>
    <t>Řízený podvrt vč. chráničky a starovacích jam</t>
  </si>
  <si>
    <t>939834490</t>
  </si>
  <si>
    <t>ZP03009</t>
  </si>
  <si>
    <t>Písek zásypový - kabelové lože</t>
  </si>
  <si>
    <t>-1179852284</t>
  </si>
  <si>
    <t>1,200</t>
  </si>
  <si>
    <t>ZP04010</t>
  </si>
  <si>
    <t>Beton prostý</t>
  </si>
  <si>
    <t>-1250564429</t>
  </si>
  <si>
    <t>0,800</t>
  </si>
  <si>
    <t>ZP04036</t>
  </si>
  <si>
    <t>Vytrhání obrub</t>
  </si>
  <si>
    <t>1510262162</t>
  </si>
  <si>
    <t>2,00</t>
  </si>
  <si>
    <t>ZP04037</t>
  </si>
  <si>
    <t>Uložení obrub</t>
  </si>
  <si>
    <t>636799159</t>
  </si>
  <si>
    <t>ZP04014.1</t>
  </si>
  <si>
    <t>Uvedení povrchů do původního stavu - zeleň</t>
  </si>
  <si>
    <t>-747423801</t>
  </si>
  <si>
    <t>10,0</t>
  </si>
  <si>
    <t>21-M-1</t>
  </si>
  <si>
    <t>Materiál délkový</t>
  </si>
  <si>
    <t>MD01001</t>
  </si>
  <si>
    <t>Kabel CYKY 3Cx1,5</t>
  </si>
  <si>
    <t>-2014223747</t>
  </si>
  <si>
    <t>20,00</t>
  </si>
  <si>
    <t>MD01003</t>
  </si>
  <si>
    <t>Kabel CYKY 4Bx10</t>
  </si>
  <si>
    <t>-2112192006</t>
  </si>
  <si>
    <t>40,00</t>
  </si>
  <si>
    <t>MD01005</t>
  </si>
  <si>
    <t>Trubka HDPE průměr 50 mm</t>
  </si>
  <si>
    <t>-2104330411</t>
  </si>
  <si>
    <t>25,00</t>
  </si>
  <si>
    <t>MD01006</t>
  </si>
  <si>
    <t>Vodič zemnící FeZn průměr 10</t>
  </si>
  <si>
    <t>-1698078024</t>
  </si>
  <si>
    <t>8,00</t>
  </si>
  <si>
    <t>MD01009</t>
  </si>
  <si>
    <t>Pásek zemnící FeZn 30x4</t>
  </si>
  <si>
    <t>622910708</t>
  </si>
  <si>
    <t>MD01007</t>
  </si>
  <si>
    <t>Výstražná folie PVC š.22 cm</t>
  </si>
  <si>
    <t>-1276240854</t>
  </si>
  <si>
    <t>MD01008</t>
  </si>
  <si>
    <t>Podružný materiál 3%</t>
  </si>
  <si>
    <t>%</t>
  </si>
  <si>
    <t>-1512465366</t>
  </si>
  <si>
    <t>3,00</t>
  </si>
  <si>
    <t>21-M-2</t>
  </si>
  <si>
    <t>Materiál kusový</t>
  </si>
  <si>
    <t>MK02002</t>
  </si>
  <si>
    <t>Svorka hromosvodná SP1</t>
  </si>
  <si>
    <t>436503524</t>
  </si>
  <si>
    <t>MK02012</t>
  </si>
  <si>
    <t>Svorka hromosvodná SR03</t>
  </si>
  <si>
    <t>784798244</t>
  </si>
  <si>
    <t>4,00</t>
  </si>
  <si>
    <t>MK02013</t>
  </si>
  <si>
    <t>Svorka hromosvodná SK</t>
  </si>
  <si>
    <t>-1442443471</t>
  </si>
  <si>
    <t>MK02042.02</t>
  </si>
  <si>
    <t>Výložník UD 1/89-2000 B - žárově pozinkovaný</t>
  </si>
  <si>
    <t>1094541498</t>
  </si>
  <si>
    <t>MK02045.2</t>
  </si>
  <si>
    <t>Výložník UD 1-3500 C- žárově pozinkovaný</t>
  </si>
  <si>
    <t>-452446723</t>
  </si>
  <si>
    <t>MK02023.4</t>
  </si>
  <si>
    <t>Svitidlo LED 55 W, 4000K - uvažovaný standard  OsramSTREET cross 55W 4000 K</t>
  </si>
  <si>
    <t>2036753781</t>
  </si>
  <si>
    <t>MK02031.4</t>
  </si>
  <si>
    <t>Stožár STP 6B  - žárově pozinkovaný</t>
  </si>
  <si>
    <t>859541049</t>
  </si>
  <si>
    <t>MK02031.10</t>
  </si>
  <si>
    <t>Stožár STP 6C  - žárově pozinkovaný</t>
  </si>
  <si>
    <t>484461210</t>
  </si>
  <si>
    <t>MK02005</t>
  </si>
  <si>
    <t>Elektrická výzbroj - 1 poj</t>
  </si>
  <si>
    <t>1958714833</t>
  </si>
  <si>
    <t>MK02032</t>
  </si>
  <si>
    <t>Pouzdrový základ pro stožár velký</t>
  </si>
  <si>
    <t>2108976839</t>
  </si>
  <si>
    <t>MK02009</t>
  </si>
  <si>
    <t>-1469116956</t>
  </si>
  <si>
    <t>MK02010</t>
  </si>
  <si>
    <t>-917852416</t>
  </si>
  <si>
    <t>MK02011</t>
  </si>
  <si>
    <t>-1450746091</t>
  </si>
  <si>
    <t>21-M-3</t>
  </si>
  <si>
    <t>Elektromontáže</t>
  </si>
  <si>
    <t>EM03001</t>
  </si>
  <si>
    <t>Kabel CYKY 3Cx1,5 mtž</t>
  </si>
  <si>
    <t>-591153015</t>
  </si>
  <si>
    <t>EM03002</t>
  </si>
  <si>
    <t>Kabel CYKY 4Bx10 mtž</t>
  </si>
  <si>
    <t>905222609</t>
  </si>
  <si>
    <t>EM03005</t>
  </si>
  <si>
    <t>Trubka HDPE 50 mm mtž</t>
  </si>
  <si>
    <t>790568814</t>
  </si>
  <si>
    <t>EM03006</t>
  </si>
  <si>
    <t>Vodič zemnící FeZn průměr 10 mtž</t>
  </si>
  <si>
    <t>-1046001553</t>
  </si>
  <si>
    <t>EM03017</t>
  </si>
  <si>
    <t>Pásek zemnící FeZn 30x4 mtž</t>
  </si>
  <si>
    <t>745051950</t>
  </si>
  <si>
    <t>EM03008</t>
  </si>
  <si>
    <t>Svorka hromosvodná SP1 mtž</t>
  </si>
  <si>
    <t>-1307070369</t>
  </si>
  <si>
    <t>EM03018</t>
  </si>
  <si>
    <t>Svorka hromosvodná SR03 mtž</t>
  </si>
  <si>
    <t>-599038082</t>
  </si>
  <si>
    <t>EM03019</t>
  </si>
  <si>
    <t>Svorka hromosvodná SK mtž</t>
  </si>
  <si>
    <t>1628735482</t>
  </si>
  <si>
    <t>EM03039.04</t>
  </si>
  <si>
    <t>Výložník rovný přechodový pr 89, dl. 2000 - žárově pozinkovaný např UD1-2000/B mtž</t>
  </si>
  <si>
    <t>1782727310</t>
  </si>
  <si>
    <t>EM03039.06</t>
  </si>
  <si>
    <t>Výložník rovný přechodový pr 89, dl. 3500 - žárově pozinkovaný např UD1-3500/C mtž</t>
  </si>
  <si>
    <t>-1796467936</t>
  </si>
  <si>
    <t>EM03023.4</t>
  </si>
  <si>
    <t>Svitidlo LED 55 W, 4000K - uvažovaný standard  OsramSTREET cross 55W 4000 K mtž</t>
  </si>
  <si>
    <t>-1358590706</t>
  </si>
  <si>
    <t>EP03031.4</t>
  </si>
  <si>
    <t>Stožár STP 6B  - žárově pozinkovaný, mtž</t>
  </si>
  <si>
    <t>1217466620</t>
  </si>
  <si>
    <t>EP03031.10</t>
  </si>
  <si>
    <t>Stožár STP 6C  - žárově pozinkovaný, mtž</t>
  </si>
  <si>
    <t>1266019822</t>
  </si>
  <si>
    <t>EM03011</t>
  </si>
  <si>
    <t>Elektrická výzbroj  1.poj.mtž</t>
  </si>
  <si>
    <t>-1463427530</t>
  </si>
  <si>
    <t>EM03012</t>
  </si>
  <si>
    <t>Pouzdrový základ pod stožár velký mtž</t>
  </si>
  <si>
    <t>-246325324</t>
  </si>
  <si>
    <t>EM02030</t>
  </si>
  <si>
    <t>Propojení na stávající VO mtž</t>
  </si>
  <si>
    <t>-611924981</t>
  </si>
  <si>
    <t>EM03016</t>
  </si>
  <si>
    <t>Výstražná folie PVC š.22 cm mtž</t>
  </si>
  <si>
    <t>-1934071107</t>
  </si>
  <si>
    <t>EM03021.08</t>
  </si>
  <si>
    <t>Svitidlo silniční LED 40W 2700K - uvažovaný standard GUIDA -GXS- 40 W- 2770-A8-2700K, mtž</t>
  </si>
  <si>
    <t>97702168</t>
  </si>
  <si>
    <t>EM03022.03</t>
  </si>
  <si>
    <t>Svitidlo silniční přechodové LED GXS-40 W- 50/70-PCDX 5000K, mtž</t>
  </si>
  <si>
    <t>1660863387</t>
  </si>
  <si>
    <t>EM03028.5</t>
  </si>
  <si>
    <t>Stožár siniční JB 8 - žárově pozinkovaný, mtž</t>
  </si>
  <si>
    <t>484631222</t>
  </si>
  <si>
    <t>EM03032.4</t>
  </si>
  <si>
    <t>Stožár STP 6A  - žárově pozinkovaný, mtž</t>
  </si>
  <si>
    <t>961895565</t>
  </si>
  <si>
    <t>EM03020.1</t>
  </si>
  <si>
    <t>Obloukový výložník 1,0 m - barva komaxit, mtž</t>
  </si>
  <si>
    <t>-838758128</t>
  </si>
  <si>
    <t>EM03020.2</t>
  </si>
  <si>
    <t>Obloukový výložník 1,5 m - barva komaxit, mtž</t>
  </si>
  <si>
    <t>-92727024</t>
  </si>
  <si>
    <t>EM03043.3</t>
  </si>
  <si>
    <t>Výložník rovný přechodový 1,50 m - žárově pozinkovaný, mtž</t>
  </si>
  <si>
    <t>40217783</t>
  </si>
  <si>
    <t>EM02056.1</t>
  </si>
  <si>
    <t>Demontáž stávajících osv.bodů vč, pouzder</t>
  </si>
  <si>
    <t>444152174</t>
  </si>
  <si>
    <t>EM03052.1</t>
  </si>
  <si>
    <t>Pilíř pro RVO mtž</t>
  </si>
  <si>
    <t>14643433</t>
  </si>
  <si>
    <t>EM03052.2</t>
  </si>
  <si>
    <t>Rozvaděž  RVO mtž</t>
  </si>
  <si>
    <t>1396898161</t>
  </si>
  <si>
    <t>21-M-5</t>
  </si>
  <si>
    <t>Ostatní náklady</t>
  </si>
  <si>
    <t>ON05004</t>
  </si>
  <si>
    <t>Vytýčení trasy - geodetické</t>
  </si>
  <si>
    <t>1602574601</t>
  </si>
  <si>
    <t>ON05005</t>
  </si>
  <si>
    <t>Vytýčení bodu - geodetické</t>
  </si>
  <si>
    <t>-132631333</t>
  </si>
  <si>
    <t>ON05007</t>
  </si>
  <si>
    <t xml:space="preserve">PPV 6% </t>
  </si>
  <si>
    <t>1732591735</t>
  </si>
  <si>
    <t>6,00</t>
  </si>
  <si>
    <t>ON05008</t>
  </si>
  <si>
    <t>Zjištění stávajících stavů</t>
  </si>
  <si>
    <t>478423082</t>
  </si>
  <si>
    <t>ON05009</t>
  </si>
  <si>
    <t xml:space="preserve">Plán skutečného provedení </t>
  </si>
  <si>
    <t>-325081074</t>
  </si>
  <si>
    <t>ON05010</t>
  </si>
  <si>
    <t>Přesuny</t>
  </si>
  <si>
    <t>-1130297140</t>
  </si>
  <si>
    <t>ON05011</t>
  </si>
  <si>
    <t>Revize</t>
  </si>
  <si>
    <t>240844480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</si>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</sst>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167" fontId="38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32351101" TargetMode="External"/><Relationship Id="rId18" Type="http://schemas.openxmlformats.org/officeDocument/2006/relationships/hyperlink" Target="https://podminky.urs.cz/item/CS_URS_2024_02/162251102" TargetMode="External"/><Relationship Id="rId26" Type="http://schemas.openxmlformats.org/officeDocument/2006/relationships/hyperlink" Target="https://podminky.urs.cz/item/CS_URS_2024_02/274313811" TargetMode="External"/><Relationship Id="rId39" Type="http://schemas.openxmlformats.org/officeDocument/2006/relationships/hyperlink" Target="https://podminky.urs.cz/item/CS_URS_2024_02/871313121" TargetMode="External"/><Relationship Id="rId21" Type="http://schemas.openxmlformats.org/officeDocument/2006/relationships/hyperlink" Target="https://podminky.urs.cz/item/CS_URS_2024_02/171201221" TargetMode="External"/><Relationship Id="rId34" Type="http://schemas.openxmlformats.org/officeDocument/2006/relationships/hyperlink" Target="https://podminky.urs.cz/item/CS_URS_2024_02/573111111" TargetMode="External"/><Relationship Id="rId42" Type="http://schemas.openxmlformats.org/officeDocument/2006/relationships/hyperlink" Target="https://podminky.urs.cz/item/CS_URS_2024_02/877310330" TargetMode="External"/><Relationship Id="rId47" Type="http://schemas.openxmlformats.org/officeDocument/2006/relationships/hyperlink" Target="https://podminky.urs.cz/item/CS_URS_2024_02/895941366" TargetMode="External"/><Relationship Id="rId50" Type="http://schemas.openxmlformats.org/officeDocument/2006/relationships/hyperlink" Target="https://podminky.urs.cz/item/CS_URS_2024_02/915121112" TargetMode="External"/><Relationship Id="rId55" Type="http://schemas.openxmlformats.org/officeDocument/2006/relationships/hyperlink" Target="https://podminky.urs.cz/item/CS_URS_2024_02/916231113" TargetMode="External"/><Relationship Id="rId63" Type="http://schemas.openxmlformats.org/officeDocument/2006/relationships/hyperlink" Target="https://podminky.urs.cz/item/CS_URS_2024_02/997013861" TargetMode="External"/><Relationship Id="rId68" Type="http://schemas.openxmlformats.org/officeDocument/2006/relationships/hyperlink" Target="https://podminky.urs.cz/item/CS_URS_2024_02/998225111" TargetMode="External"/><Relationship Id="rId7" Type="http://schemas.openxmlformats.org/officeDocument/2006/relationships/hyperlink" Target="https://podminky.urs.cz/item/CS_URS_2024_02/113202111" TargetMode="External"/><Relationship Id="rId71" Type="http://schemas.openxmlformats.org/officeDocument/2006/relationships/hyperlink" Target="https://podminky.urs.cz/item/CS_URS_2024_02/998711101" TargetMode="External"/><Relationship Id="rId2" Type="http://schemas.openxmlformats.org/officeDocument/2006/relationships/hyperlink" Target="https://podminky.urs.cz/item/CS_URS_2024_02/112155311" TargetMode="External"/><Relationship Id="rId16" Type="http://schemas.openxmlformats.org/officeDocument/2006/relationships/hyperlink" Target="https://podminky.urs.cz/item/CS_URS_2024_02/151101101" TargetMode="External"/><Relationship Id="rId29" Type="http://schemas.openxmlformats.org/officeDocument/2006/relationships/hyperlink" Target="https://podminky.urs.cz/item/CS_URS_2024_02/359901211" TargetMode="External"/><Relationship Id="rId1" Type="http://schemas.openxmlformats.org/officeDocument/2006/relationships/hyperlink" Target="https://podminky.urs.cz/item/CS_URS_2024_02/111251102" TargetMode="External"/><Relationship Id="rId6" Type="http://schemas.openxmlformats.org/officeDocument/2006/relationships/hyperlink" Target="https://podminky.urs.cz/item/CS_URS_2024_02/113154523" TargetMode="External"/><Relationship Id="rId11" Type="http://schemas.openxmlformats.org/officeDocument/2006/relationships/hyperlink" Target="https://podminky.urs.cz/item/CS_URS_2024_02/132251101" TargetMode="External"/><Relationship Id="rId24" Type="http://schemas.openxmlformats.org/officeDocument/2006/relationships/hyperlink" Target="https://podminky.urs.cz/item/CS_URS_2024_02/175151101" TargetMode="External"/><Relationship Id="rId32" Type="http://schemas.openxmlformats.org/officeDocument/2006/relationships/hyperlink" Target="https://podminky.urs.cz/item/CS_URS_2024_02/564801111" TargetMode="External"/><Relationship Id="rId37" Type="http://schemas.openxmlformats.org/officeDocument/2006/relationships/hyperlink" Target="https://podminky.urs.cz/item/CS_URS_2024_02/577165112" TargetMode="External"/><Relationship Id="rId40" Type="http://schemas.openxmlformats.org/officeDocument/2006/relationships/hyperlink" Target="https://podminky.urs.cz/item/CS_URS_2024_02/877260310" TargetMode="External"/><Relationship Id="rId45" Type="http://schemas.openxmlformats.org/officeDocument/2006/relationships/hyperlink" Target="https://podminky.urs.cz/item/CS_URS_2024_02/895941351" TargetMode="External"/><Relationship Id="rId53" Type="http://schemas.openxmlformats.org/officeDocument/2006/relationships/hyperlink" Target="https://podminky.urs.cz/item/CS_URS_2024_02/915621111" TargetMode="External"/><Relationship Id="rId58" Type="http://schemas.openxmlformats.org/officeDocument/2006/relationships/hyperlink" Target="https://podminky.urs.cz/item/CS_URS_2024_02/919732221" TargetMode="External"/><Relationship Id="rId66" Type="http://schemas.openxmlformats.org/officeDocument/2006/relationships/hyperlink" Target="https://podminky.urs.cz/item/CS_URS_2024_02/997221551" TargetMode="External"/><Relationship Id="rId5" Type="http://schemas.openxmlformats.org/officeDocument/2006/relationships/hyperlink" Target="https://podminky.urs.cz/item/CS_URS_2024_02/113107323" TargetMode="External"/><Relationship Id="rId15" Type="http://schemas.openxmlformats.org/officeDocument/2006/relationships/hyperlink" Target="https://podminky.urs.cz/item/CS_URS_2024_02/139001101" TargetMode="External"/><Relationship Id="rId23" Type="http://schemas.openxmlformats.org/officeDocument/2006/relationships/hyperlink" Target="https://podminky.urs.cz/item/CS_URS_2024_02/174151101" TargetMode="External"/><Relationship Id="rId28" Type="http://schemas.openxmlformats.org/officeDocument/2006/relationships/hyperlink" Target="https://podminky.urs.cz/item/CS_URS_2024_02/275351122" TargetMode="External"/><Relationship Id="rId36" Type="http://schemas.openxmlformats.org/officeDocument/2006/relationships/hyperlink" Target="https://podminky.urs.cz/item/CS_URS_2024_02/577134111" TargetMode="External"/><Relationship Id="rId49" Type="http://schemas.openxmlformats.org/officeDocument/2006/relationships/hyperlink" Target="https://podminky.urs.cz/item/CS_URS_2024_02/914111111" TargetMode="External"/><Relationship Id="rId57" Type="http://schemas.openxmlformats.org/officeDocument/2006/relationships/hyperlink" Target="https://podminky.urs.cz/item/CS_URS_2024_02/919112222" TargetMode="External"/><Relationship Id="rId61" Type="http://schemas.openxmlformats.org/officeDocument/2006/relationships/hyperlink" Target="https://podminky.urs.cz/item/CS_URS_2024_02/966008211" TargetMode="External"/><Relationship Id="rId10" Type="http://schemas.openxmlformats.org/officeDocument/2006/relationships/hyperlink" Target="https://podminky.urs.cz/item/CS_URS_2024_02/122452203" TargetMode="External"/><Relationship Id="rId19" Type="http://schemas.openxmlformats.org/officeDocument/2006/relationships/hyperlink" Target="https://podminky.urs.cz/item/CS_URS_2024_02/162751117" TargetMode="External"/><Relationship Id="rId31" Type="http://schemas.openxmlformats.org/officeDocument/2006/relationships/hyperlink" Target="https://podminky.urs.cz/item/CS_URS_2024_02/452112112" TargetMode="External"/><Relationship Id="rId44" Type="http://schemas.openxmlformats.org/officeDocument/2006/relationships/hyperlink" Target="https://podminky.urs.cz/item/CS_URS_2024_02/895941343" TargetMode="External"/><Relationship Id="rId52" Type="http://schemas.openxmlformats.org/officeDocument/2006/relationships/hyperlink" Target="https://podminky.urs.cz/item/CS_URS_2024_02/915611111" TargetMode="External"/><Relationship Id="rId60" Type="http://schemas.openxmlformats.org/officeDocument/2006/relationships/hyperlink" Target="https://podminky.urs.cz/item/CS_URS_2024_02/966006132" TargetMode="External"/><Relationship Id="rId65" Type="http://schemas.openxmlformats.org/officeDocument/2006/relationships/hyperlink" Target="https://podminky.urs.cz/item/CS_URS_2024_02/997013875" TargetMode="External"/><Relationship Id="rId4" Type="http://schemas.openxmlformats.org/officeDocument/2006/relationships/hyperlink" Target="https://podminky.urs.cz/item/CS_URS_2024_02/113107322" TargetMode="External"/><Relationship Id="rId9" Type="http://schemas.openxmlformats.org/officeDocument/2006/relationships/hyperlink" Target="https://podminky.urs.cz/item/CS_URS_2024_02/122252203" TargetMode="External"/><Relationship Id="rId14" Type="http://schemas.openxmlformats.org/officeDocument/2006/relationships/hyperlink" Target="https://podminky.urs.cz/item/CS_URS_2024_02/132354201" TargetMode="External"/><Relationship Id="rId22" Type="http://schemas.openxmlformats.org/officeDocument/2006/relationships/hyperlink" Target="https://podminky.urs.cz/item/CS_URS_2024_02/171251201" TargetMode="External"/><Relationship Id="rId27" Type="http://schemas.openxmlformats.org/officeDocument/2006/relationships/hyperlink" Target="https://podminky.urs.cz/item/CS_URS_2024_02/275351121" TargetMode="External"/><Relationship Id="rId30" Type="http://schemas.openxmlformats.org/officeDocument/2006/relationships/hyperlink" Target="https://podminky.urs.cz/item/CS_URS_2024_02/451572111" TargetMode="External"/><Relationship Id="rId35" Type="http://schemas.openxmlformats.org/officeDocument/2006/relationships/hyperlink" Target="https://podminky.urs.cz/item/CS_URS_2024_02/573231107" TargetMode="External"/><Relationship Id="rId43" Type="http://schemas.openxmlformats.org/officeDocument/2006/relationships/hyperlink" Target="https://podminky.urs.cz/item/CS_URS_2024_02/890411811" TargetMode="External"/><Relationship Id="rId48" Type="http://schemas.openxmlformats.org/officeDocument/2006/relationships/hyperlink" Target="https://podminky.urs.cz/item/CS_URS_2024_02/899204112" TargetMode="External"/><Relationship Id="rId56" Type="http://schemas.openxmlformats.org/officeDocument/2006/relationships/hyperlink" Target="https://podminky.urs.cz/item/CS_URS_2024_02/916991121" TargetMode="External"/><Relationship Id="rId64" Type="http://schemas.openxmlformats.org/officeDocument/2006/relationships/hyperlink" Target="https://podminky.urs.cz/item/CS_URS_2024_02/997013873" TargetMode="External"/><Relationship Id="rId69" Type="http://schemas.openxmlformats.org/officeDocument/2006/relationships/hyperlink" Target="https://podminky.urs.cz/item/CS_URS_2024_02/711161273" TargetMode="External"/><Relationship Id="rId8" Type="http://schemas.openxmlformats.org/officeDocument/2006/relationships/hyperlink" Target="https://podminky.urs.cz/item/CS_URS_2024_02/119001421" TargetMode="External"/><Relationship Id="rId51" Type="http://schemas.openxmlformats.org/officeDocument/2006/relationships/hyperlink" Target="https://podminky.urs.cz/item/CS_URS_2024_02/915231112" TargetMode="External"/><Relationship Id="rId72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113106132" TargetMode="External"/><Relationship Id="rId12" Type="http://schemas.openxmlformats.org/officeDocument/2006/relationships/hyperlink" Target="https://podminky.urs.cz/item/CS_URS_2024_02/132254201" TargetMode="External"/><Relationship Id="rId17" Type="http://schemas.openxmlformats.org/officeDocument/2006/relationships/hyperlink" Target="https://podminky.urs.cz/item/CS_URS_2024_02/151101111" TargetMode="External"/><Relationship Id="rId25" Type="http://schemas.openxmlformats.org/officeDocument/2006/relationships/hyperlink" Target="https://podminky.urs.cz/item/CS_URS_2024_02/181152302" TargetMode="External"/><Relationship Id="rId33" Type="http://schemas.openxmlformats.org/officeDocument/2006/relationships/hyperlink" Target="https://podminky.urs.cz/item/CS_URS_2024_02/564851011" TargetMode="External"/><Relationship Id="rId38" Type="http://schemas.openxmlformats.org/officeDocument/2006/relationships/hyperlink" Target="https://podminky.urs.cz/item/CS_URS_2024_02/596211111" TargetMode="External"/><Relationship Id="rId46" Type="http://schemas.openxmlformats.org/officeDocument/2006/relationships/hyperlink" Target="https://podminky.urs.cz/item/CS_URS_2024_02/895941362" TargetMode="External"/><Relationship Id="rId59" Type="http://schemas.openxmlformats.org/officeDocument/2006/relationships/hyperlink" Target="https://podminky.urs.cz/item/CS_URS_2024_02/919735113" TargetMode="External"/><Relationship Id="rId67" Type="http://schemas.openxmlformats.org/officeDocument/2006/relationships/hyperlink" Target="https://podminky.urs.cz/item/CS_URS_2024_02/997221559" TargetMode="External"/><Relationship Id="rId20" Type="http://schemas.openxmlformats.org/officeDocument/2006/relationships/hyperlink" Target="https://podminky.urs.cz/item/CS_URS_2024_02/162751137" TargetMode="External"/><Relationship Id="rId41" Type="http://schemas.openxmlformats.org/officeDocument/2006/relationships/hyperlink" Target="https://podminky.urs.cz/item/CS_URS_2024_02/877260330" TargetMode="External"/><Relationship Id="rId54" Type="http://schemas.openxmlformats.org/officeDocument/2006/relationships/hyperlink" Target="https://podminky.urs.cz/item/CS_URS_2024_02/916131213" TargetMode="External"/><Relationship Id="rId62" Type="http://schemas.openxmlformats.org/officeDocument/2006/relationships/hyperlink" Target="https://podminky.urs.cz/item/CS_URS_2024_02/997013847" TargetMode="External"/><Relationship Id="rId70" Type="http://schemas.openxmlformats.org/officeDocument/2006/relationships/hyperlink" Target="https://podminky.urs.cz/item/CS_URS_2024_02/71149117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4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30" t="s">
        <v>6</v>
      </c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20" t="s">
        <v>7</v>
      </c>
      <c r="BT2" s="20" t="s">
        <v>8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pans="1:74" s="1" customFormat="1" ht="24.95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pans="1:74" s="1" customFormat="1" ht="12" customHeight="1">
      <c r="B5" s="23"/>
      <c r="D5" s="27" t="s">
        <v>14</v>
      </c>
      <c r="K5" s="296" t="s">
        <v>15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R5" s="23"/>
      <c r="BE5" s="293" t="s">
        <v>16</v>
      </c>
      <c r="BS5" s="20" t="s">
        <v>7</v>
      </c>
    </row>
    <row r="6" spans="1:74" s="1" customFormat="1" ht="36.950000000000003" customHeight="1">
      <c r="B6" s="23"/>
      <c r="D6" s="29" t="s">
        <v>17</v>
      </c>
      <c r="K6" s="298" t="s">
        <v>18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R6" s="23"/>
      <c r="BE6" s="294"/>
      <c r="BS6" s="20" t="s">
        <v>7</v>
      </c>
    </row>
    <row r="7" spans="1:74" s="1" customFormat="1" ht="12" customHeight="1">
      <c r="B7" s="23"/>
      <c r="D7" s="30" t="s">
        <v>19</v>
      </c>
      <c r="K7" s="28" t="s">
        <v>3</v>
      </c>
      <c r="AK7" s="30" t="s">
        <v>20</v>
      </c>
      <c r="AN7" s="28" t="s">
        <v>3</v>
      </c>
      <c r="AR7" s="23"/>
      <c r="BE7" s="294"/>
      <c r="BS7" s="20" t="s">
        <v>7</v>
      </c>
    </row>
    <row r="8" spans="1:74" s="1" customFormat="1" ht="12" customHeight="1">
      <c r="B8" s="23"/>
      <c r="D8" s="30" t="s">
        <v>21</v>
      </c>
      <c r="K8" s="28" t="s">
        <v>22</v>
      </c>
      <c r="AK8" s="30" t="s">
        <v>23</v>
      </c>
      <c r="AN8" s="31" t="s">
        <v>24</v>
      </c>
      <c r="AR8" s="23"/>
      <c r="BE8" s="294"/>
      <c r="BS8" s="20" t="s">
        <v>7</v>
      </c>
    </row>
    <row r="9" spans="1:74" s="1" customFormat="1" ht="14.45" customHeight="1">
      <c r="B9" s="23"/>
      <c r="AR9" s="23"/>
      <c r="BE9" s="294"/>
      <c r="BS9" s="20" t="s">
        <v>7</v>
      </c>
    </row>
    <row r="10" spans="1:74" s="1" customFormat="1" ht="12" customHeight="1">
      <c r="B10" s="23"/>
      <c r="D10" s="30" t="s">
        <v>25</v>
      </c>
      <c r="AK10" s="30" t="s">
        <v>26</v>
      </c>
      <c r="AN10" s="28" t="s">
        <v>3</v>
      </c>
      <c r="AR10" s="23"/>
      <c r="BE10" s="294"/>
      <c r="BS10" s="20" t="s">
        <v>7</v>
      </c>
    </row>
    <row r="11" spans="1:74" s="1" customFormat="1" ht="18.399999999999999" customHeight="1">
      <c r="B11" s="23"/>
      <c r="E11" s="28" t="s">
        <v>27</v>
      </c>
      <c r="AK11" s="30" t="s">
        <v>28</v>
      </c>
      <c r="AN11" s="28" t="s">
        <v>3</v>
      </c>
      <c r="AR11" s="23"/>
      <c r="BE11" s="294"/>
      <c r="BS11" s="20" t="s">
        <v>7</v>
      </c>
    </row>
    <row r="12" spans="1:74" s="1" customFormat="1" ht="6.95" customHeight="1">
      <c r="B12" s="23"/>
      <c r="AR12" s="23"/>
      <c r="BE12" s="294"/>
      <c r="BS12" s="20" t="s">
        <v>7</v>
      </c>
    </row>
    <row r="13" spans="1:74" s="1" customFormat="1" ht="12" customHeight="1">
      <c r="B13" s="23"/>
      <c r="D13" s="30" t="s">
        <v>29</v>
      </c>
      <c r="AK13" s="30" t="s">
        <v>26</v>
      </c>
      <c r="AN13" s="32" t="s">
        <v>30</v>
      </c>
      <c r="AR13" s="23"/>
      <c r="BE13" s="294"/>
      <c r="BS13" s="20" t="s">
        <v>7</v>
      </c>
    </row>
    <row r="14" spans="1:74" ht="12.75">
      <c r="B14" s="23"/>
      <c r="E14" s="299" t="s">
        <v>30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" t="s">
        <v>28</v>
      </c>
      <c r="AN14" s="32" t="s">
        <v>30</v>
      </c>
      <c r="AR14" s="23"/>
      <c r="BE14" s="294"/>
      <c r="BS14" s="20" t="s">
        <v>7</v>
      </c>
    </row>
    <row r="15" spans="1:74" s="1" customFormat="1" ht="6.95" customHeight="1">
      <c r="B15" s="23"/>
      <c r="AR15" s="23"/>
      <c r="BE15" s="294"/>
      <c r="BS15" s="20" t="s">
        <v>4</v>
      </c>
    </row>
    <row r="16" spans="1:74" s="1" customFormat="1" ht="12" customHeight="1">
      <c r="B16" s="23"/>
      <c r="D16" s="30" t="s">
        <v>31</v>
      </c>
      <c r="AK16" s="30" t="s">
        <v>26</v>
      </c>
      <c r="AN16" s="28" t="s">
        <v>32</v>
      </c>
      <c r="AR16" s="23"/>
      <c r="BE16" s="294"/>
      <c r="BS16" s="20" t="s">
        <v>4</v>
      </c>
    </row>
    <row r="17" spans="1:71" s="1" customFormat="1" ht="18.399999999999999" customHeight="1">
      <c r="B17" s="23"/>
      <c r="E17" s="28" t="s">
        <v>33</v>
      </c>
      <c r="AK17" s="30" t="s">
        <v>28</v>
      </c>
      <c r="AN17" s="28" t="s">
        <v>34</v>
      </c>
      <c r="AR17" s="23"/>
      <c r="BE17" s="294"/>
      <c r="BS17" s="20" t="s">
        <v>35</v>
      </c>
    </row>
    <row r="18" spans="1:71" s="1" customFormat="1" ht="6.95" customHeight="1">
      <c r="B18" s="23"/>
      <c r="AR18" s="23"/>
      <c r="BE18" s="294"/>
      <c r="BS18" s="20" t="s">
        <v>7</v>
      </c>
    </row>
    <row r="19" spans="1:71" s="1" customFormat="1" ht="12" customHeight="1">
      <c r="B19" s="23"/>
      <c r="D19" s="30" t="s">
        <v>36</v>
      </c>
      <c r="AK19" s="30" t="s">
        <v>26</v>
      </c>
      <c r="AN19" s="28" t="s">
        <v>3</v>
      </c>
      <c r="AR19" s="23"/>
      <c r="BE19" s="294"/>
      <c r="BS19" s="20" t="s">
        <v>7</v>
      </c>
    </row>
    <row r="20" spans="1:71" s="1" customFormat="1" ht="18.399999999999999" customHeight="1">
      <c r="B20" s="23"/>
      <c r="E20" s="28" t="s">
        <v>27</v>
      </c>
      <c r="AK20" s="30" t="s">
        <v>28</v>
      </c>
      <c r="AN20" s="28" t="s">
        <v>3</v>
      </c>
      <c r="AR20" s="23"/>
      <c r="BE20" s="294"/>
      <c r="BS20" s="20" t="s">
        <v>4</v>
      </c>
    </row>
    <row r="21" spans="1:71" s="1" customFormat="1" ht="6.95" customHeight="1">
      <c r="B21" s="23"/>
      <c r="AR21" s="23"/>
      <c r="BE21" s="294"/>
    </row>
    <row r="22" spans="1:71" s="1" customFormat="1" ht="12" customHeight="1">
      <c r="B22" s="23"/>
      <c r="D22" s="30" t="s">
        <v>37</v>
      </c>
      <c r="AR22" s="23"/>
      <c r="BE22" s="294"/>
    </row>
    <row r="23" spans="1:71" s="1" customFormat="1" ht="47.25" customHeight="1">
      <c r="B23" s="23"/>
      <c r="E23" s="301" t="s">
        <v>38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3"/>
      <c r="BE23" s="294"/>
    </row>
    <row r="24" spans="1:71" s="1" customFormat="1" ht="6.95" customHeight="1">
      <c r="B24" s="23"/>
      <c r="AR24" s="23"/>
      <c r="BE24" s="294"/>
    </row>
    <row r="25" spans="1:71" s="1" customFormat="1" ht="6.95" customHeight="1">
      <c r="B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23"/>
      <c r="BE25" s="294"/>
    </row>
    <row r="26" spans="1:71" s="2" customFormat="1" ht="25.9" customHeight="1">
      <c r="A26" s="35"/>
      <c r="B26" s="36"/>
      <c r="C26" s="35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2">
        <f>ROUND(AG54,2)</f>
        <v>0</v>
      </c>
      <c r="AL26" s="303"/>
      <c r="AM26" s="303"/>
      <c r="AN26" s="303"/>
      <c r="AO26" s="303"/>
      <c r="AP26" s="35"/>
      <c r="AQ26" s="35"/>
      <c r="AR26" s="36"/>
      <c r="BE26" s="294"/>
    </row>
    <row r="27" spans="1:7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94"/>
    </row>
    <row r="28" spans="1:71" s="2" customFormat="1" ht="12.75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04" t="s">
        <v>40</v>
      </c>
      <c r="M28" s="304"/>
      <c r="N28" s="304"/>
      <c r="O28" s="304"/>
      <c r="P28" s="304"/>
      <c r="Q28" s="35"/>
      <c r="R28" s="35"/>
      <c r="S28" s="35"/>
      <c r="T28" s="35"/>
      <c r="U28" s="35"/>
      <c r="V28" s="35"/>
      <c r="W28" s="304" t="s">
        <v>41</v>
      </c>
      <c r="X28" s="304"/>
      <c r="Y28" s="304"/>
      <c r="Z28" s="304"/>
      <c r="AA28" s="304"/>
      <c r="AB28" s="304"/>
      <c r="AC28" s="304"/>
      <c r="AD28" s="304"/>
      <c r="AE28" s="304"/>
      <c r="AF28" s="35"/>
      <c r="AG28" s="35"/>
      <c r="AH28" s="35"/>
      <c r="AI28" s="35"/>
      <c r="AJ28" s="35"/>
      <c r="AK28" s="304" t="s">
        <v>42</v>
      </c>
      <c r="AL28" s="304"/>
      <c r="AM28" s="304"/>
      <c r="AN28" s="304"/>
      <c r="AO28" s="304"/>
      <c r="AP28" s="35"/>
      <c r="AQ28" s="35"/>
      <c r="AR28" s="36"/>
      <c r="BE28" s="294"/>
    </row>
    <row r="29" spans="1:71" s="3" customFormat="1" ht="14.45" customHeight="1">
      <c r="B29" s="40"/>
      <c r="D29" s="30" t="s">
        <v>43</v>
      </c>
      <c r="F29" s="30" t="s">
        <v>44</v>
      </c>
      <c r="L29" s="307">
        <v>0.21</v>
      </c>
      <c r="M29" s="306"/>
      <c r="N29" s="306"/>
      <c r="O29" s="306"/>
      <c r="P29" s="306"/>
      <c r="W29" s="305">
        <f>ROUND(AZ54, 2)</f>
        <v>0</v>
      </c>
      <c r="X29" s="306"/>
      <c r="Y29" s="306"/>
      <c r="Z29" s="306"/>
      <c r="AA29" s="306"/>
      <c r="AB29" s="306"/>
      <c r="AC29" s="306"/>
      <c r="AD29" s="306"/>
      <c r="AE29" s="306"/>
      <c r="AK29" s="305">
        <f>ROUND(AV54, 2)</f>
        <v>0</v>
      </c>
      <c r="AL29" s="306"/>
      <c r="AM29" s="306"/>
      <c r="AN29" s="306"/>
      <c r="AO29" s="306"/>
      <c r="AR29" s="40"/>
      <c r="BE29" s="295"/>
    </row>
    <row r="30" spans="1:71" s="3" customFormat="1" ht="14.45" customHeight="1">
      <c r="B30" s="40"/>
      <c r="F30" s="30" t="s">
        <v>45</v>
      </c>
      <c r="L30" s="307">
        <v>0.12</v>
      </c>
      <c r="M30" s="306"/>
      <c r="N30" s="306"/>
      <c r="O30" s="306"/>
      <c r="P30" s="306"/>
      <c r="W30" s="305">
        <f>ROUND(BA54, 2)</f>
        <v>0</v>
      </c>
      <c r="X30" s="306"/>
      <c r="Y30" s="306"/>
      <c r="Z30" s="306"/>
      <c r="AA30" s="306"/>
      <c r="AB30" s="306"/>
      <c r="AC30" s="306"/>
      <c r="AD30" s="306"/>
      <c r="AE30" s="306"/>
      <c r="AK30" s="305">
        <f>ROUND(AW54, 2)</f>
        <v>0</v>
      </c>
      <c r="AL30" s="306"/>
      <c r="AM30" s="306"/>
      <c r="AN30" s="306"/>
      <c r="AO30" s="306"/>
      <c r="AR30" s="40"/>
      <c r="BE30" s="295"/>
    </row>
    <row r="31" spans="1:71" s="3" customFormat="1" ht="14.45" hidden="1" customHeight="1">
      <c r="B31" s="40"/>
      <c r="F31" s="30" t="s">
        <v>46</v>
      </c>
      <c r="L31" s="307">
        <v>0.21</v>
      </c>
      <c r="M31" s="306"/>
      <c r="N31" s="306"/>
      <c r="O31" s="306"/>
      <c r="P31" s="306"/>
      <c r="W31" s="305">
        <f>ROUND(BB54, 2)</f>
        <v>0</v>
      </c>
      <c r="X31" s="306"/>
      <c r="Y31" s="306"/>
      <c r="Z31" s="306"/>
      <c r="AA31" s="306"/>
      <c r="AB31" s="306"/>
      <c r="AC31" s="306"/>
      <c r="AD31" s="306"/>
      <c r="AE31" s="306"/>
      <c r="AK31" s="305">
        <v>0</v>
      </c>
      <c r="AL31" s="306"/>
      <c r="AM31" s="306"/>
      <c r="AN31" s="306"/>
      <c r="AO31" s="306"/>
      <c r="AR31" s="40"/>
      <c r="BE31" s="295"/>
    </row>
    <row r="32" spans="1:71" s="3" customFormat="1" ht="14.45" hidden="1" customHeight="1">
      <c r="B32" s="40"/>
      <c r="F32" s="30" t="s">
        <v>47</v>
      </c>
      <c r="L32" s="307">
        <v>0.12</v>
      </c>
      <c r="M32" s="306"/>
      <c r="N32" s="306"/>
      <c r="O32" s="306"/>
      <c r="P32" s="306"/>
      <c r="W32" s="305">
        <f>ROUND(BC54, 2)</f>
        <v>0</v>
      </c>
      <c r="X32" s="306"/>
      <c r="Y32" s="306"/>
      <c r="Z32" s="306"/>
      <c r="AA32" s="306"/>
      <c r="AB32" s="306"/>
      <c r="AC32" s="306"/>
      <c r="AD32" s="306"/>
      <c r="AE32" s="306"/>
      <c r="AK32" s="305">
        <v>0</v>
      </c>
      <c r="AL32" s="306"/>
      <c r="AM32" s="306"/>
      <c r="AN32" s="306"/>
      <c r="AO32" s="306"/>
      <c r="AR32" s="40"/>
      <c r="BE32" s="295"/>
    </row>
    <row r="33" spans="1:57" s="3" customFormat="1" ht="14.45" hidden="1" customHeight="1">
      <c r="B33" s="40"/>
      <c r="F33" s="30" t="s">
        <v>48</v>
      </c>
      <c r="L33" s="307">
        <v>0</v>
      </c>
      <c r="M33" s="306"/>
      <c r="N33" s="306"/>
      <c r="O33" s="306"/>
      <c r="P33" s="306"/>
      <c r="W33" s="305">
        <f>ROUND(BD54, 2)</f>
        <v>0</v>
      </c>
      <c r="X33" s="306"/>
      <c r="Y33" s="306"/>
      <c r="Z33" s="306"/>
      <c r="AA33" s="306"/>
      <c r="AB33" s="306"/>
      <c r="AC33" s="306"/>
      <c r="AD33" s="306"/>
      <c r="AE33" s="306"/>
      <c r="AK33" s="305">
        <v>0</v>
      </c>
      <c r="AL33" s="306"/>
      <c r="AM33" s="306"/>
      <c r="AN33" s="306"/>
      <c r="AO33" s="306"/>
      <c r="AR33" s="40"/>
    </row>
    <row r="34" spans="1:57" s="2" customFormat="1" ht="6.95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pans="1:57" s="2" customFormat="1" ht="25.9" customHeight="1">
      <c r="A35" s="35"/>
      <c r="B35" s="36"/>
      <c r="C35" s="41"/>
      <c r="D35" s="42" t="s">
        <v>49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50</v>
      </c>
      <c r="U35" s="43"/>
      <c r="V35" s="43"/>
      <c r="W35" s="43"/>
      <c r="X35" s="308" t="s">
        <v>51</v>
      </c>
      <c r="Y35" s="309"/>
      <c r="Z35" s="309"/>
      <c r="AA35" s="309"/>
      <c r="AB35" s="309"/>
      <c r="AC35" s="43"/>
      <c r="AD35" s="43"/>
      <c r="AE35" s="43"/>
      <c r="AF35" s="43"/>
      <c r="AG35" s="43"/>
      <c r="AH35" s="43"/>
      <c r="AI35" s="43"/>
      <c r="AJ35" s="43"/>
      <c r="AK35" s="310">
        <f>SUM(AK26:AK33)</f>
        <v>0</v>
      </c>
      <c r="AL35" s="309"/>
      <c r="AM35" s="309"/>
      <c r="AN35" s="309"/>
      <c r="AO35" s="311"/>
      <c r="AP35" s="41"/>
      <c r="AQ35" s="41"/>
      <c r="AR35" s="36"/>
      <c r="BE35" s="35"/>
    </row>
    <row r="36" spans="1:57" s="2" customFormat="1" ht="6.95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pans="1:57" s="2" customFormat="1" ht="6.95" customHeight="1">
      <c r="A37" s="3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6"/>
      <c r="BE37" s="35"/>
    </row>
    <row r="41" spans="1:57" s="2" customFormat="1" ht="6.95" customHeight="1">
      <c r="A41" s="35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6"/>
      <c r="BE41" s="35"/>
    </row>
    <row r="42" spans="1:57" s="2" customFormat="1" ht="24.95" customHeight="1">
      <c r="A42" s="35"/>
      <c r="B42" s="36"/>
      <c r="C42" s="24" t="s">
        <v>52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2" customFormat="1" ht="6.9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pans="1:57" s="4" customFormat="1" ht="12" customHeight="1">
      <c r="B44" s="49"/>
      <c r="C44" s="30" t="s">
        <v>14</v>
      </c>
      <c r="L44" s="4" t="str">
        <f>K5</f>
        <v>E-2024-46</v>
      </c>
      <c r="AR44" s="49"/>
    </row>
    <row r="45" spans="1:57" s="5" customFormat="1" ht="36.950000000000003" customHeight="1">
      <c r="B45" s="50"/>
      <c r="C45" s="51" t="s">
        <v>17</v>
      </c>
      <c r="L45" s="312" t="str">
        <f>K6</f>
        <v>Přechod ul. Domoradická v Českém Krumlově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R45" s="50"/>
    </row>
    <row r="46" spans="1:57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pans="1:57" s="2" customFormat="1" ht="12" customHeight="1">
      <c r="A47" s="35"/>
      <c r="B47" s="36"/>
      <c r="C47" s="30" t="s">
        <v>21</v>
      </c>
      <c r="D47" s="35"/>
      <c r="E47" s="35"/>
      <c r="F47" s="35"/>
      <c r="G47" s="35"/>
      <c r="H47" s="35"/>
      <c r="I47" s="35"/>
      <c r="J47" s="35"/>
      <c r="K47" s="35"/>
      <c r="L47" s="52" t="str">
        <f>IF(K8="","",K8)</f>
        <v>Český Krumlov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23</v>
      </c>
      <c r="AJ47" s="35"/>
      <c r="AK47" s="35"/>
      <c r="AL47" s="35"/>
      <c r="AM47" s="314" t="str">
        <f>IF(AN8= "","",AN8)</f>
        <v>23. 11. 2024</v>
      </c>
      <c r="AN47" s="314"/>
      <c r="AO47" s="35"/>
      <c r="AP47" s="35"/>
      <c r="AQ47" s="35"/>
      <c r="AR47" s="36"/>
      <c r="BE47" s="35"/>
    </row>
    <row r="48" spans="1:57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pans="1:91" s="2" customFormat="1" ht="15.2" customHeight="1">
      <c r="A49" s="35"/>
      <c r="B49" s="36"/>
      <c r="C49" s="30" t="s">
        <v>25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31</v>
      </c>
      <c r="AJ49" s="35"/>
      <c r="AK49" s="35"/>
      <c r="AL49" s="35"/>
      <c r="AM49" s="315" t="str">
        <f>IF(E17="","",E17)</f>
        <v>PK Zenkl CB s.r.o</v>
      </c>
      <c r="AN49" s="316"/>
      <c r="AO49" s="316"/>
      <c r="AP49" s="316"/>
      <c r="AQ49" s="35"/>
      <c r="AR49" s="36"/>
      <c r="AS49" s="317" t="s">
        <v>53</v>
      </c>
      <c r="AT49" s="318"/>
      <c r="AU49" s="54"/>
      <c r="AV49" s="54"/>
      <c r="AW49" s="54"/>
      <c r="AX49" s="54"/>
      <c r="AY49" s="54"/>
      <c r="AZ49" s="54"/>
      <c r="BA49" s="54"/>
      <c r="BB49" s="54"/>
      <c r="BC49" s="54"/>
      <c r="BD49" s="55"/>
      <c r="BE49" s="35"/>
    </row>
    <row r="50" spans="1:91" s="2" customFormat="1" ht="15.2" customHeight="1">
      <c r="A50" s="35"/>
      <c r="B50" s="36"/>
      <c r="C50" s="30" t="s">
        <v>29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36</v>
      </c>
      <c r="AJ50" s="35"/>
      <c r="AK50" s="35"/>
      <c r="AL50" s="35"/>
      <c r="AM50" s="315" t="str">
        <f>IF(E20="","",E20)</f>
        <v xml:space="preserve"> </v>
      </c>
      <c r="AN50" s="316"/>
      <c r="AO50" s="316"/>
      <c r="AP50" s="316"/>
      <c r="AQ50" s="35"/>
      <c r="AR50" s="36"/>
      <c r="AS50" s="319"/>
      <c r="AT50" s="320"/>
      <c r="AU50" s="56"/>
      <c r="AV50" s="56"/>
      <c r="AW50" s="56"/>
      <c r="AX50" s="56"/>
      <c r="AY50" s="56"/>
      <c r="AZ50" s="56"/>
      <c r="BA50" s="56"/>
      <c r="BB50" s="56"/>
      <c r="BC50" s="56"/>
      <c r="BD50" s="57"/>
      <c r="BE50" s="35"/>
    </row>
    <row r="51" spans="1:91" s="2" customFormat="1" ht="10.9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319"/>
      <c r="AT51" s="320"/>
      <c r="AU51" s="56"/>
      <c r="AV51" s="56"/>
      <c r="AW51" s="56"/>
      <c r="AX51" s="56"/>
      <c r="AY51" s="56"/>
      <c r="AZ51" s="56"/>
      <c r="BA51" s="56"/>
      <c r="BB51" s="56"/>
      <c r="BC51" s="56"/>
      <c r="BD51" s="57"/>
      <c r="BE51" s="35"/>
    </row>
    <row r="52" spans="1:91" s="2" customFormat="1" ht="29.25" customHeight="1">
      <c r="A52" s="35"/>
      <c r="B52" s="36"/>
      <c r="C52" s="321" t="s">
        <v>54</v>
      </c>
      <c r="D52" s="322"/>
      <c r="E52" s="322"/>
      <c r="F52" s="322"/>
      <c r="G52" s="322"/>
      <c r="H52" s="58"/>
      <c r="I52" s="323" t="s">
        <v>55</v>
      </c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4" t="s">
        <v>56</v>
      </c>
      <c r="AH52" s="322"/>
      <c r="AI52" s="322"/>
      <c r="AJ52" s="322"/>
      <c r="AK52" s="322"/>
      <c r="AL52" s="322"/>
      <c r="AM52" s="322"/>
      <c r="AN52" s="323" t="s">
        <v>57</v>
      </c>
      <c r="AO52" s="322"/>
      <c r="AP52" s="322"/>
      <c r="AQ52" s="59" t="s">
        <v>58</v>
      </c>
      <c r="AR52" s="36"/>
      <c r="AS52" s="60" t="s">
        <v>59</v>
      </c>
      <c r="AT52" s="61" t="s">
        <v>60</v>
      </c>
      <c r="AU52" s="61" t="s">
        <v>61</v>
      </c>
      <c r="AV52" s="61" t="s">
        <v>62</v>
      </c>
      <c r="AW52" s="61" t="s">
        <v>63</v>
      </c>
      <c r="AX52" s="61" t="s">
        <v>64</v>
      </c>
      <c r="AY52" s="61" t="s">
        <v>65</v>
      </c>
      <c r="AZ52" s="61" t="s">
        <v>66</v>
      </c>
      <c r="BA52" s="61" t="s">
        <v>67</v>
      </c>
      <c r="BB52" s="61" t="s">
        <v>68</v>
      </c>
      <c r="BC52" s="61" t="s">
        <v>69</v>
      </c>
      <c r="BD52" s="62" t="s">
        <v>70</v>
      </c>
      <c r="BE52" s="35"/>
    </row>
    <row r="53" spans="1:91" s="2" customFormat="1" ht="10.9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63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5"/>
      <c r="BE53" s="35"/>
    </row>
    <row r="54" spans="1:91" s="6" customFormat="1" ht="32.450000000000003" customHeight="1">
      <c r="B54" s="66"/>
      <c r="C54" s="67" t="s">
        <v>71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328">
        <f>ROUND(SUM(AG55:AG56),2)</f>
        <v>0</v>
      </c>
      <c r="AH54" s="328"/>
      <c r="AI54" s="328"/>
      <c r="AJ54" s="328"/>
      <c r="AK54" s="328"/>
      <c r="AL54" s="328"/>
      <c r="AM54" s="328"/>
      <c r="AN54" s="329">
        <f>SUM(AG54,AT54)</f>
        <v>0</v>
      </c>
      <c r="AO54" s="329"/>
      <c r="AP54" s="329"/>
      <c r="AQ54" s="70" t="s">
        <v>3</v>
      </c>
      <c r="AR54" s="66"/>
      <c r="AS54" s="71">
        <f>ROUND(SUM(AS55:AS56),2)</f>
        <v>0</v>
      </c>
      <c r="AT54" s="72">
        <f>ROUND(SUM(AV54:AW54),2)</f>
        <v>0</v>
      </c>
      <c r="AU54" s="73">
        <f>ROUND(SUM(AU55:AU56),5)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ROUND(SUM(AZ55:AZ56),2)</f>
        <v>0</v>
      </c>
      <c r="BA54" s="72">
        <f>ROUND(SUM(BA55:BA56),2)</f>
        <v>0</v>
      </c>
      <c r="BB54" s="72">
        <f>ROUND(SUM(BB55:BB56),2)</f>
        <v>0</v>
      </c>
      <c r="BC54" s="72">
        <f>ROUND(SUM(BC55:BC56),2)</f>
        <v>0</v>
      </c>
      <c r="BD54" s="74">
        <f>ROUND(SUM(BD55:BD56),2)</f>
        <v>0</v>
      </c>
      <c r="BS54" s="75" t="s">
        <v>72</v>
      </c>
      <c r="BT54" s="75" t="s">
        <v>73</v>
      </c>
      <c r="BU54" s="76" t="s">
        <v>74</v>
      </c>
      <c r="BV54" s="75" t="s">
        <v>75</v>
      </c>
      <c r="BW54" s="75" t="s">
        <v>5</v>
      </c>
      <c r="BX54" s="75" t="s">
        <v>76</v>
      </c>
      <c r="CL54" s="75" t="s">
        <v>3</v>
      </c>
    </row>
    <row r="55" spans="1:91" s="7" customFormat="1" ht="16.5" customHeight="1">
      <c r="A55" s="77" t="s">
        <v>77</v>
      </c>
      <c r="B55" s="78"/>
      <c r="C55" s="79"/>
      <c r="D55" s="327" t="s">
        <v>78</v>
      </c>
      <c r="E55" s="327"/>
      <c r="F55" s="327"/>
      <c r="G55" s="327"/>
      <c r="H55" s="327"/>
      <c r="I55" s="80"/>
      <c r="J55" s="327" t="s">
        <v>79</v>
      </c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5">
        <f>'SO 101 - Komunikace a zpe...'!J30</f>
        <v>0</v>
      </c>
      <c r="AH55" s="326"/>
      <c r="AI55" s="326"/>
      <c r="AJ55" s="326"/>
      <c r="AK55" s="326"/>
      <c r="AL55" s="326"/>
      <c r="AM55" s="326"/>
      <c r="AN55" s="325">
        <f>SUM(AG55,AT55)</f>
        <v>0</v>
      </c>
      <c r="AO55" s="326"/>
      <c r="AP55" s="326"/>
      <c r="AQ55" s="81" t="s">
        <v>80</v>
      </c>
      <c r="AR55" s="78"/>
      <c r="AS55" s="82">
        <v>0</v>
      </c>
      <c r="AT55" s="83">
        <f>ROUND(SUM(AV55:AW55),2)</f>
        <v>0</v>
      </c>
      <c r="AU55" s="84">
        <f>'SO 101 - Komunikace a zpe...'!P115</f>
        <v>0</v>
      </c>
      <c r="AV55" s="83">
        <f>'SO 101 - Komunikace a zpe...'!J33</f>
        <v>0</v>
      </c>
      <c r="AW55" s="83">
        <f>'SO 101 - Komunikace a zpe...'!J34</f>
        <v>0</v>
      </c>
      <c r="AX55" s="83">
        <f>'SO 101 - Komunikace a zpe...'!J35</f>
        <v>0</v>
      </c>
      <c r="AY55" s="83">
        <f>'SO 101 - Komunikace a zpe...'!J36</f>
        <v>0</v>
      </c>
      <c r="AZ55" s="83">
        <f>'SO 101 - Komunikace a zpe...'!F33</f>
        <v>0</v>
      </c>
      <c r="BA55" s="83">
        <f>'SO 101 - Komunikace a zpe...'!F34</f>
        <v>0</v>
      </c>
      <c r="BB55" s="83">
        <f>'SO 101 - Komunikace a zpe...'!F35</f>
        <v>0</v>
      </c>
      <c r="BC55" s="83">
        <f>'SO 101 - Komunikace a zpe...'!F36</f>
        <v>0</v>
      </c>
      <c r="BD55" s="85">
        <f>'SO 101 - Komunikace a zpe...'!F37</f>
        <v>0</v>
      </c>
      <c r="BT55" s="86" t="s">
        <v>81</v>
      </c>
      <c r="BV55" s="86" t="s">
        <v>75</v>
      </c>
      <c r="BW55" s="86" t="s">
        <v>82</v>
      </c>
      <c r="BX55" s="86" t="s">
        <v>5</v>
      </c>
      <c r="CL55" s="86" t="s">
        <v>3</v>
      </c>
      <c r="CM55" s="86" t="s">
        <v>83</v>
      </c>
    </row>
    <row r="56" spans="1:91" s="7" customFormat="1" ht="16.5" customHeight="1">
      <c r="A56" s="77" t="s">
        <v>77</v>
      </c>
      <c r="B56" s="78"/>
      <c r="C56" s="79"/>
      <c r="D56" s="327" t="s">
        <v>84</v>
      </c>
      <c r="E56" s="327"/>
      <c r="F56" s="327"/>
      <c r="G56" s="327"/>
      <c r="H56" s="327"/>
      <c r="I56" s="80"/>
      <c r="J56" s="327" t="s">
        <v>85</v>
      </c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5">
        <f>'SO 401 - Veřejné osvětlení'!J30</f>
        <v>0</v>
      </c>
      <c r="AH56" s="326"/>
      <c r="AI56" s="326"/>
      <c r="AJ56" s="326"/>
      <c r="AK56" s="326"/>
      <c r="AL56" s="326"/>
      <c r="AM56" s="326"/>
      <c r="AN56" s="325">
        <f>SUM(AG56,AT56)</f>
        <v>0</v>
      </c>
      <c r="AO56" s="326"/>
      <c r="AP56" s="326"/>
      <c r="AQ56" s="81" t="s">
        <v>80</v>
      </c>
      <c r="AR56" s="78"/>
      <c r="AS56" s="87">
        <v>0</v>
      </c>
      <c r="AT56" s="88">
        <f>ROUND(SUM(AV56:AW56),2)</f>
        <v>0</v>
      </c>
      <c r="AU56" s="89">
        <f>'SO 401 - Veřejné osvětlení'!P85</f>
        <v>0</v>
      </c>
      <c r="AV56" s="88">
        <f>'SO 401 - Veřejné osvětlení'!J33</f>
        <v>0</v>
      </c>
      <c r="AW56" s="88">
        <f>'SO 401 - Veřejné osvětlení'!J34</f>
        <v>0</v>
      </c>
      <c r="AX56" s="88">
        <f>'SO 401 - Veřejné osvětlení'!J35</f>
        <v>0</v>
      </c>
      <c r="AY56" s="88">
        <f>'SO 401 - Veřejné osvětlení'!J36</f>
        <v>0</v>
      </c>
      <c r="AZ56" s="88">
        <f>'SO 401 - Veřejné osvětlení'!F33</f>
        <v>0</v>
      </c>
      <c r="BA56" s="88">
        <f>'SO 401 - Veřejné osvětlení'!F34</f>
        <v>0</v>
      </c>
      <c r="BB56" s="88">
        <f>'SO 401 - Veřejné osvětlení'!F35</f>
        <v>0</v>
      </c>
      <c r="BC56" s="88">
        <f>'SO 401 - Veřejné osvětlení'!F36</f>
        <v>0</v>
      </c>
      <c r="BD56" s="90">
        <f>'SO 401 - Veřejné osvětlení'!F37</f>
        <v>0</v>
      </c>
      <c r="BT56" s="86" t="s">
        <v>81</v>
      </c>
      <c r="BV56" s="86" t="s">
        <v>75</v>
      </c>
      <c r="BW56" s="86" t="s">
        <v>86</v>
      </c>
      <c r="BX56" s="86" t="s">
        <v>5</v>
      </c>
      <c r="CL56" s="86" t="s">
        <v>3</v>
      </c>
      <c r="CM56" s="86" t="s">
        <v>83</v>
      </c>
    </row>
    <row r="57" spans="1:91" s="2" customFormat="1" ht="30" customHeight="1">
      <c r="A57" s="35"/>
      <c r="B57" s="36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6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36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Komunikace a zpe...'!C2" display="/"/>
    <hyperlink ref="A56" location="'SO 401 - Veřejné osvětlení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38"/>
  <sheetViews>
    <sheetView showGridLines="0" tabSelected="1" topLeftCell="A29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0" t="s">
        <v>6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20" t="s">
        <v>82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83</v>
      </c>
    </row>
    <row r="4" spans="1:46" s="1" customFormat="1" ht="24.95" customHeight="1">
      <c r="B4" s="23"/>
      <c r="D4" s="24" t="s">
        <v>87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1" t="str">
        <f>'Rekapitulace stavby'!K6</f>
        <v>Přechod ul. Domoradická v Českém Krumlově</v>
      </c>
      <c r="F7" s="332"/>
      <c r="G7" s="332"/>
      <c r="H7" s="332"/>
      <c r="L7" s="23"/>
    </row>
    <row r="8" spans="1:46" s="2" customFormat="1" ht="12" customHeight="1">
      <c r="A8" s="35"/>
      <c r="B8" s="36"/>
      <c r="C8" s="35"/>
      <c r="D8" s="30" t="s">
        <v>88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12" t="s">
        <v>89</v>
      </c>
      <c r="F9" s="333"/>
      <c r="G9" s="333"/>
      <c r="H9" s="333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23. 11. 2024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4" t="str">
        <f>'Rekapitulace stavby'!E14</f>
        <v>Vyplň údaj</v>
      </c>
      <c r="F18" s="296"/>
      <c r="G18" s="296"/>
      <c r="H18" s="296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32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33</v>
      </c>
      <c r="F21" s="35"/>
      <c r="G21" s="35"/>
      <c r="H21" s="35"/>
      <c r="I21" s="30" t="s">
        <v>28</v>
      </c>
      <c r="J21" s="28" t="s">
        <v>34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36</v>
      </c>
      <c r="E23" s="35"/>
      <c r="F23" s="35"/>
      <c r="G23" s="35"/>
      <c r="H23" s="35"/>
      <c r="I23" s="30" t="s">
        <v>26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28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37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01" t="s">
        <v>3</v>
      </c>
      <c r="F27" s="301"/>
      <c r="G27" s="301"/>
      <c r="H27" s="30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39</v>
      </c>
      <c r="E30" s="35"/>
      <c r="F30" s="35"/>
      <c r="G30" s="35"/>
      <c r="H30" s="35"/>
      <c r="I30" s="35"/>
      <c r="J30" s="69">
        <f>ROUND(J115,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41</v>
      </c>
      <c r="G32" s="35"/>
      <c r="H32" s="35"/>
      <c r="I32" s="39" t="s">
        <v>40</v>
      </c>
      <c r="J32" s="39" t="s">
        <v>42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43</v>
      </c>
      <c r="E33" s="30" t="s">
        <v>44</v>
      </c>
      <c r="F33" s="98">
        <f>ROUND((SUM(BE115:BE737)),  2)</f>
        <v>0</v>
      </c>
      <c r="G33" s="35"/>
      <c r="H33" s="35"/>
      <c r="I33" s="99">
        <v>0.21</v>
      </c>
      <c r="J33" s="98">
        <f>ROUND(((SUM(BE115:BE737))*I33),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45</v>
      </c>
      <c r="F34" s="98">
        <f>ROUND((SUM(BF115:BF737)),  2)</f>
        <v>0</v>
      </c>
      <c r="G34" s="35"/>
      <c r="H34" s="35"/>
      <c r="I34" s="99">
        <v>0.12</v>
      </c>
      <c r="J34" s="98">
        <f>ROUND(((SUM(BF115:BF737))*I34),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46</v>
      </c>
      <c r="F35" s="98">
        <f>ROUND((SUM(BG115:BG737)),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47</v>
      </c>
      <c r="F36" s="98">
        <f>ROUND((SUM(BH115:BH737)),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48</v>
      </c>
      <c r="F37" s="98">
        <f>ROUND((SUM(BI115:BI737)),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49</v>
      </c>
      <c r="E39" s="58"/>
      <c r="F39" s="58"/>
      <c r="G39" s="102" t="s">
        <v>50</v>
      </c>
      <c r="H39" s="103" t="s">
        <v>51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90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1" t="str">
        <f>E7</f>
        <v>Přechod ul. Domoradická v Českém Krumlově</v>
      </c>
      <c r="F48" s="332"/>
      <c r="G48" s="332"/>
      <c r="H48" s="332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88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312" t="str">
        <f>E9</f>
        <v>SO 101 - Komunikace a zpevněné plochy</v>
      </c>
      <c r="F50" s="333"/>
      <c r="G50" s="333"/>
      <c r="H50" s="333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Český Krumlov</v>
      </c>
      <c r="G52" s="35"/>
      <c r="H52" s="35"/>
      <c r="I52" s="30" t="s">
        <v>23</v>
      </c>
      <c r="J52" s="53" t="str">
        <f>IF(J12="","",J12)</f>
        <v>23. 11. 2024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PK Zenkl CB s.r.o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36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91</v>
      </c>
      <c r="D57" s="100"/>
      <c r="E57" s="100"/>
      <c r="F57" s="100"/>
      <c r="G57" s="100"/>
      <c r="H57" s="100"/>
      <c r="I57" s="100"/>
      <c r="J57" s="107" t="s">
        <v>92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71</v>
      </c>
      <c r="D59" s="35"/>
      <c r="E59" s="35"/>
      <c r="F59" s="35"/>
      <c r="G59" s="35"/>
      <c r="H59" s="35"/>
      <c r="I59" s="35"/>
      <c r="J59" s="69">
        <f>J115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93</v>
      </c>
    </row>
    <row r="60" spans="1:47" s="9" customFormat="1" ht="24.95" customHeight="1">
      <c r="B60" s="109"/>
      <c r="D60" s="110" t="s">
        <v>94</v>
      </c>
      <c r="E60" s="111"/>
      <c r="F60" s="111"/>
      <c r="G60" s="111"/>
      <c r="H60" s="111"/>
      <c r="I60" s="111"/>
      <c r="J60" s="112">
        <f>J116</f>
        <v>0</v>
      </c>
      <c r="L60" s="109"/>
    </row>
    <row r="61" spans="1:47" s="10" customFormat="1" ht="19.899999999999999" customHeight="1">
      <c r="B61" s="113"/>
      <c r="D61" s="114" t="s">
        <v>95</v>
      </c>
      <c r="E61" s="115"/>
      <c r="F61" s="115"/>
      <c r="G61" s="115"/>
      <c r="H61" s="115"/>
      <c r="I61" s="115"/>
      <c r="J61" s="116">
        <f>J117</f>
        <v>0</v>
      </c>
      <c r="L61" s="113"/>
    </row>
    <row r="62" spans="1:47" s="10" customFormat="1" ht="14.85" customHeight="1">
      <c r="B62" s="113"/>
      <c r="D62" s="114" t="s">
        <v>96</v>
      </c>
      <c r="E62" s="115"/>
      <c r="F62" s="115"/>
      <c r="G62" s="115"/>
      <c r="H62" s="115"/>
      <c r="I62" s="115"/>
      <c r="J62" s="116">
        <f>J118</f>
        <v>0</v>
      </c>
      <c r="L62" s="113"/>
    </row>
    <row r="63" spans="1:47" s="10" customFormat="1" ht="14.85" customHeight="1">
      <c r="B63" s="113"/>
      <c r="D63" s="114" t="s">
        <v>97</v>
      </c>
      <c r="E63" s="115"/>
      <c r="F63" s="115"/>
      <c r="G63" s="115"/>
      <c r="H63" s="115"/>
      <c r="I63" s="115"/>
      <c r="J63" s="116">
        <f>J155</f>
        <v>0</v>
      </c>
      <c r="L63" s="113"/>
    </row>
    <row r="64" spans="1:47" s="10" customFormat="1" ht="14.85" customHeight="1">
      <c r="B64" s="113"/>
      <c r="D64" s="114" t="s">
        <v>98</v>
      </c>
      <c r="E64" s="115"/>
      <c r="F64" s="115"/>
      <c r="G64" s="115"/>
      <c r="H64" s="115"/>
      <c r="I64" s="115"/>
      <c r="J64" s="116">
        <f>J174</f>
        <v>0</v>
      </c>
      <c r="L64" s="113"/>
    </row>
    <row r="65" spans="2:12" s="10" customFormat="1" ht="14.85" customHeight="1">
      <c r="B65" s="113"/>
      <c r="D65" s="114" t="s">
        <v>99</v>
      </c>
      <c r="E65" s="115"/>
      <c r="F65" s="115"/>
      <c r="G65" s="115"/>
      <c r="H65" s="115"/>
      <c r="I65" s="115"/>
      <c r="J65" s="116">
        <f>J207</f>
        <v>0</v>
      </c>
      <c r="L65" s="113"/>
    </row>
    <row r="66" spans="2:12" s="10" customFormat="1" ht="14.85" customHeight="1">
      <c r="B66" s="113"/>
      <c r="D66" s="114" t="s">
        <v>100</v>
      </c>
      <c r="E66" s="115"/>
      <c r="F66" s="115"/>
      <c r="G66" s="115"/>
      <c r="H66" s="115"/>
      <c r="I66" s="115"/>
      <c r="J66" s="116">
        <f>J220</f>
        <v>0</v>
      </c>
      <c r="L66" s="113"/>
    </row>
    <row r="67" spans="2:12" s="10" customFormat="1" ht="14.85" customHeight="1">
      <c r="B67" s="113"/>
      <c r="D67" s="114" t="s">
        <v>101</v>
      </c>
      <c r="E67" s="115"/>
      <c r="F67" s="115"/>
      <c r="G67" s="115"/>
      <c r="H67" s="115"/>
      <c r="I67" s="115"/>
      <c r="J67" s="116">
        <f>J253</f>
        <v>0</v>
      </c>
      <c r="L67" s="113"/>
    </row>
    <row r="68" spans="2:12" s="10" customFormat="1" ht="14.85" customHeight="1">
      <c r="B68" s="113"/>
      <c r="D68" s="114" t="s">
        <v>102</v>
      </c>
      <c r="E68" s="115"/>
      <c r="F68" s="115"/>
      <c r="G68" s="115"/>
      <c r="H68" s="115"/>
      <c r="I68" s="115"/>
      <c r="J68" s="116">
        <f>J301</f>
        <v>0</v>
      </c>
      <c r="L68" s="113"/>
    </row>
    <row r="69" spans="2:12" s="10" customFormat="1" ht="19.899999999999999" customHeight="1">
      <c r="B69" s="113"/>
      <c r="D69" s="114" t="s">
        <v>103</v>
      </c>
      <c r="E69" s="115"/>
      <c r="F69" s="115"/>
      <c r="G69" s="115"/>
      <c r="H69" s="115"/>
      <c r="I69" s="115"/>
      <c r="J69" s="116">
        <f>J320</f>
        <v>0</v>
      </c>
      <c r="L69" s="113"/>
    </row>
    <row r="70" spans="2:12" s="10" customFormat="1" ht="14.85" customHeight="1">
      <c r="B70" s="113"/>
      <c r="D70" s="114" t="s">
        <v>104</v>
      </c>
      <c r="E70" s="115"/>
      <c r="F70" s="115"/>
      <c r="G70" s="115"/>
      <c r="H70" s="115"/>
      <c r="I70" s="115"/>
      <c r="J70" s="116">
        <f>J321</f>
        <v>0</v>
      </c>
      <c r="L70" s="113"/>
    </row>
    <row r="71" spans="2:12" s="10" customFormat="1" ht="19.899999999999999" customHeight="1">
      <c r="B71" s="113"/>
      <c r="D71" s="114" t="s">
        <v>105</v>
      </c>
      <c r="E71" s="115"/>
      <c r="F71" s="115"/>
      <c r="G71" s="115"/>
      <c r="H71" s="115"/>
      <c r="I71" s="115"/>
      <c r="J71" s="116">
        <f>J334</f>
        <v>0</v>
      </c>
      <c r="L71" s="113"/>
    </row>
    <row r="72" spans="2:12" s="10" customFormat="1" ht="14.85" customHeight="1">
      <c r="B72" s="113"/>
      <c r="D72" s="114" t="s">
        <v>106</v>
      </c>
      <c r="E72" s="115"/>
      <c r="F72" s="115"/>
      <c r="G72" s="115"/>
      <c r="H72" s="115"/>
      <c r="I72" s="115"/>
      <c r="J72" s="116">
        <f>J335</f>
        <v>0</v>
      </c>
      <c r="L72" s="113"/>
    </row>
    <row r="73" spans="2:12" s="10" customFormat="1" ht="19.899999999999999" customHeight="1">
      <c r="B73" s="113"/>
      <c r="D73" s="114" t="s">
        <v>107</v>
      </c>
      <c r="E73" s="115"/>
      <c r="F73" s="115"/>
      <c r="G73" s="115"/>
      <c r="H73" s="115"/>
      <c r="I73" s="115"/>
      <c r="J73" s="116">
        <f>J342</f>
        <v>0</v>
      </c>
      <c r="L73" s="113"/>
    </row>
    <row r="74" spans="2:12" s="10" customFormat="1" ht="14.85" customHeight="1">
      <c r="B74" s="113"/>
      <c r="D74" s="114" t="s">
        <v>108</v>
      </c>
      <c r="E74" s="115"/>
      <c r="F74" s="115"/>
      <c r="G74" s="115"/>
      <c r="H74" s="115"/>
      <c r="I74" s="115"/>
      <c r="J74" s="116">
        <f>J343</f>
        <v>0</v>
      </c>
      <c r="L74" s="113"/>
    </row>
    <row r="75" spans="2:12" s="10" customFormat="1" ht="19.899999999999999" customHeight="1">
      <c r="B75" s="113"/>
      <c r="D75" s="114" t="s">
        <v>109</v>
      </c>
      <c r="E75" s="115"/>
      <c r="F75" s="115"/>
      <c r="G75" s="115"/>
      <c r="H75" s="115"/>
      <c r="I75" s="115"/>
      <c r="J75" s="116">
        <f>J357</f>
        <v>0</v>
      </c>
      <c r="L75" s="113"/>
    </row>
    <row r="76" spans="2:12" s="10" customFormat="1" ht="14.85" customHeight="1">
      <c r="B76" s="113"/>
      <c r="D76" s="114" t="s">
        <v>110</v>
      </c>
      <c r="E76" s="115"/>
      <c r="F76" s="115"/>
      <c r="G76" s="115"/>
      <c r="H76" s="115"/>
      <c r="I76" s="115"/>
      <c r="J76" s="116">
        <f>J358</f>
        <v>0</v>
      </c>
      <c r="L76" s="113"/>
    </row>
    <row r="77" spans="2:12" s="10" customFormat="1" ht="14.85" customHeight="1">
      <c r="B77" s="113"/>
      <c r="D77" s="114" t="s">
        <v>111</v>
      </c>
      <c r="E77" s="115"/>
      <c r="F77" s="115"/>
      <c r="G77" s="115"/>
      <c r="H77" s="115"/>
      <c r="I77" s="115"/>
      <c r="J77" s="116">
        <f>J377</f>
        <v>0</v>
      </c>
      <c r="L77" s="113"/>
    </row>
    <row r="78" spans="2:12" s="10" customFormat="1" ht="14.85" customHeight="1">
      <c r="B78" s="113"/>
      <c r="D78" s="114" t="s">
        <v>112</v>
      </c>
      <c r="E78" s="115"/>
      <c r="F78" s="115"/>
      <c r="G78" s="115"/>
      <c r="H78" s="115"/>
      <c r="I78" s="115"/>
      <c r="J78" s="116">
        <f>J396</f>
        <v>0</v>
      </c>
      <c r="L78" s="113"/>
    </row>
    <row r="79" spans="2:12" s="10" customFormat="1" ht="19.899999999999999" customHeight="1">
      <c r="B79" s="113"/>
      <c r="D79" s="114" t="s">
        <v>113</v>
      </c>
      <c r="E79" s="115"/>
      <c r="F79" s="115"/>
      <c r="G79" s="115"/>
      <c r="H79" s="115"/>
      <c r="I79" s="115"/>
      <c r="J79" s="116">
        <f>J411</f>
        <v>0</v>
      </c>
      <c r="L79" s="113"/>
    </row>
    <row r="80" spans="2:12" s="10" customFormat="1" ht="14.85" customHeight="1">
      <c r="B80" s="113"/>
      <c r="D80" s="114" t="s">
        <v>114</v>
      </c>
      <c r="E80" s="115"/>
      <c r="F80" s="115"/>
      <c r="G80" s="115"/>
      <c r="H80" s="115"/>
      <c r="I80" s="115"/>
      <c r="J80" s="116">
        <f>J412</f>
        <v>0</v>
      </c>
      <c r="L80" s="113"/>
    </row>
    <row r="81" spans="1:31" s="10" customFormat="1" ht="14.85" customHeight="1">
      <c r="B81" s="113"/>
      <c r="D81" s="114" t="s">
        <v>115</v>
      </c>
      <c r="E81" s="115"/>
      <c r="F81" s="115"/>
      <c r="G81" s="115"/>
      <c r="H81" s="115"/>
      <c r="I81" s="115"/>
      <c r="J81" s="116">
        <f>J450</f>
        <v>0</v>
      </c>
      <c r="L81" s="113"/>
    </row>
    <row r="82" spans="1:31" s="10" customFormat="1" ht="19.899999999999999" customHeight="1">
      <c r="B82" s="113"/>
      <c r="D82" s="114" t="s">
        <v>116</v>
      </c>
      <c r="E82" s="115"/>
      <c r="F82" s="115"/>
      <c r="G82" s="115"/>
      <c r="H82" s="115"/>
      <c r="I82" s="115"/>
      <c r="J82" s="116">
        <f>J506</f>
        <v>0</v>
      </c>
      <c r="L82" s="113"/>
    </row>
    <row r="83" spans="1:31" s="10" customFormat="1" ht="14.85" customHeight="1">
      <c r="B83" s="113"/>
      <c r="D83" s="114" t="s">
        <v>117</v>
      </c>
      <c r="E83" s="115"/>
      <c r="F83" s="115"/>
      <c r="G83" s="115"/>
      <c r="H83" s="115"/>
      <c r="I83" s="115"/>
      <c r="J83" s="116">
        <f>J507</f>
        <v>0</v>
      </c>
      <c r="L83" s="113"/>
    </row>
    <row r="84" spans="1:31" s="10" customFormat="1" ht="14.85" customHeight="1">
      <c r="B84" s="113"/>
      <c r="D84" s="114" t="s">
        <v>118</v>
      </c>
      <c r="E84" s="115"/>
      <c r="F84" s="115"/>
      <c r="G84" s="115"/>
      <c r="H84" s="115"/>
      <c r="I84" s="115"/>
      <c r="J84" s="116">
        <f>J615</f>
        <v>0</v>
      </c>
      <c r="L84" s="113"/>
    </row>
    <row r="85" spans="1:31" s="10" customFormat="1" ht="14.85" customHeight="1">
      <c r="B85" s="113"/>
      <c r="D85" s="114" t="s">
        <v>119</v>
      </c>
      <c r="E85" s="115"/>
      <c r="F85" s="115"/>
      <c r="G85" s="115"/>
      <c r="H85" s="115"/>
      <c r="I85" s="115"/>
      <c r="J85" s="116">
        <f>J625</f>
        <v>0</v>
      </c>
      <c r="L85" s="113"/>
    </row>
    <row r="86" spans="1:31" s="10" customFormat="1" ht="14.85" customHeight="1">
      <c r="B86" s="113"/>
      <c r="D86" s="114" t="s">
        <v>120</v>
      </c>
      <c r="E86" s="115"/>
      <c r="F86" s="115"/>
      <c r="G86" s="115"/>
      <c r="H86" s="115"/>
      <c r="I86" s="115"/>
      <c r="J86" s="116">
        <f>J677</f>
        <v>0</v>
      </c>
      <c r="L86" s="113"/>
    </row>
    <row r="87" spans="1:31" s="9" customFormat="1" ht="24.95" customHeight="1">
      <c r="B87" s="109"/>
      <c r="D87" s="110" t="s">
        <v>121</v>
      </c>
      <c r="E87" s="111"/>
      <c r="F87" s="111"/>
      <c r="G87" s="111"/>
      <c r="H87" s="111"/>
      <c r="I87" s="111"/>
      <c r="J87" s="112">
        <f>J680</f>
        <v>0</v>
      </c>
      <c r="L87" s="109"/>
    </row>
    <row r="88" spans="1:31" s="10" customFormat="1" ht="19.899999999999999" customHeight="1">
      <c r="B88" s="113"/>
      <c r="D88" s="114" t="s">
        <v>122</v>
      </c>
      <c r="E88" s="115"/>
      <c r="F88" s="115"/>
      <c r="G88" s="115"/>
      <c r="H88" s="115"/>
      <c r="I88" s="115"/>
      <c r="J88" s="116">
        <f>J681</f>
        <v>0</v>
      </c>
      <c r="L88" s="113"/>
    </row>
    <row r="89" spans="1:31" s="9" customFormat="1" ht="24.95" customHeight="1">
      <c r="B89" s="109"/>
      <c r="D89" s="110" t="s">
        <v>123</v>
      </c>
      <c r="E89" s="111"/>
      <c r="F89" s="111"/>
      <c r="G89" s="111"/>
      <c r="H89" s="111"/>
      <c r="I89" s="111"/>
      <c r="J89" s="112">
        <f>J701</f>
        <v>0</v>
      </c>
      <c r="L89" s="109"/>
    </row>
    <row r="90" spans="1:31" s="10" customFormat="1" ht="19.899999999999999" customHeight="1">
      <c r="B90" s="113"/>
      <c r="D90" s="114" t="s">
        <v>124</v>
      </c>
      <c r="E90" s="115"/>
      <c r="F90" s="115"/>
      <c r="G90" s="115"/>
      <c r="H90" s="115"/>
      <c r="I90" s="115"/>
      <c r="J90" s="116">
        <f>J702</f>
        <v>0</v>
      </c>
      <c r="L90" s="113"/>
    </row>
    <row r="91" spans="1:31" s="9" customFormat="1" ht="24.95" customHeight="1">
      <c r="B91" s="109"/>
      <c r="D91" s="110" t="s">
        <v>125</v>
      </c>
      <c r="E91" s="111"/>
      <c r="F91" s="111"/>
      <c r="G91" s="111"/>
      <c r="H91" s="111"/>
      <c r="I91" s="111"/>
      <c r="J91" s="112">
        <f>J712</f>
        <v>0</v>
      </c>
      <c r="L91" s="109"/>
    </row>
    <row r="92" spans="1:31" s="10" customFormat="1" ht="19.899999999999999" customHeight="1">
      <c r="B92" s="113"/>
      <c r="D92" s="114" t="s">
        <v>126</v>
      </c>
      <c r="E92" s="115"/>
      <c r="F92" s="115"/>
      <c r="G92" s="115"/>
      <c r="H92" s="115"/>
      <c r="I92" s="115"/>
      <c r="J92" s="116">
        <f>J713</f>
        <v>0</v>
      </c>
      <c r="L92" s="113"/>
    </row>
    <row r="93" spans="1:31" s="10" customFormat="1" ht="19.899999999999999" customHeight="1">
      <c r="B93" s="113"/>
      <c r="D93" s="114" t="s">
        <v>127</v>
      </c>
      <c r="E93" s="115"/>
      <c r="F93" s="115"/>
      <c r="G93" s="115"/>
      <c r="H93" s="115"/>
      <c r="I93" s="115"/>
      <c r="J93" s="116">
        <f>J726</f>
        <v>0</v>
      </c>
      <c r="L93" s="113"/>
    </row>
    <row r="94" spans="1:31" s="10" customFormat="1" ht="19.899999999999999" customHeight="1">
      <c r="B94" s="113"/>
      <c r="D94" s="114" t="s">
        <v>128</v>
      </c>
      <c r="E94" s="115"/>
      <c r="F94" s="115"/>
      <c r="G94" s="115"/>
      <c r="H94" s="115"/>
      <c r="I94" s="115"/>
      <c r="J94" s="116">
        <f>J730</f>
        <v>0</v>
      </c>
      <c r="L94" s="113"/>
    </row>
    <row r="95" spans="1:31" s="10" customFormat="1" ht="19.899999999999999" customHeight="1">
      <c r="B95" s="113"/>
      <c r="D95" s="114" t="s">
        <v>129</v>
      </c>
      <c r="E95" s="115"/>
      <c r="F95" s="115"/>
      <c r="G95" s="115"/>
      <c r="H95" s="115"/>
      <c r="I95" s="115"/>
      <c r="J95" s="116">
        <f>J734</f>
        <v>0</v>
      </c>
      <c r="L95" s="113"/>
    </row>
    <row r="96" spans="1:31" s="2" customFormat="1" ht="21.7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9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31" s="2" customFormat="1" ht="6.95" customHeight="1">
      <c r="A97" s="35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9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101" spans="1:31" s="2" customFormat="1" ht="6.95" customHeight="1">
      <c r="A101" s="35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9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24.95" customHeight="1">
      <c r="A102" s="35"/>
      <c r="B102" s="36"/>
      <c r="C102" s="24" t="s">
        <v>130</v>
      </c>
      <c r="D102" s="35"/>
      <c r="E102" s="35"/>
      <c r="F102" s="35"/>
      <c r="G102" s="35"/>
      <c r="H102" s="35"/>
      <c r="I102" s="35"/>
      <c r="J102" s="35"/>
      <c r="K102" s="35"/>
      <c r="L102" s="9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9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12" customHeight="1">
      <c r="A104" s="35"/>
      <c r="B104" s="36"/>
      <c r="C104" s="30" t="s">
        <v>17</v>
      </c>
      <c r="D104" s="35"/>
      <c r="E104" s="35"/>
      <c r="F104" s="35"/>
      <c r="G104" s="35"/>
      <c r="H104" s="35"/>
      <c r="I104" s="35"/>
      <c r="J104" s="35"/>
      <c r="K104" s="35"/>
      <c r="L104" s="9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16.5" customHeight="1">
      <c r="A105" s="35"/>
      <c r="B105" s="36"/>
      <c r="C105" s="35"/>
      <c r="D105" s="35"/>
      <c r="E105" s="331" t="str">
        <f>E7</f>
        <v>Přechod ul. Domoradická v Českém Krumlově</v>
      </c>
      <c r="F105" s="332"/>
      <c r="G105" s="332"/>
      <c r="H105" s="332"/>
      <c r="I105" s="35"/>
      <c r="J105" s="35"/>
      <c r="K105" s="35"/>
      <c r="L105" s="9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88</v>
      </c>
      <c r="D106" s="35"/>
      <c r="E106" s="35"/>
      <c r="F106" s="35"/>
      <c r="G106" s="35"/>
      <c r="H106" s="35"/>
      <c r="I106" s="35"/>
      <c r="J106" s="35"/>
      <c r="K106" s="35"/>
      <c r="L106" s="9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5"/>
      <c r="D107" s="35"/>
      <c r="E107" s="312" t="str">
        <f>E9</f>
        <v>SO 101 - Komunikace a zpevněné plochy</v>
      </c>
      <c r="F107" s="333"/>
      <c r="G107" s="333"/>
      <c r="H107" s="333"/>
      <c r="I107" s="35"/>
      <c r="J107" s="35"/>
      <c r="K107" s="35"/>
      <c r="L107" s="9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9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21</v>
      </c>
      <c r="D109" s="35"/>
      <c r="E109" s="35"/>
      <c r="F109" s="28" t="str">
        <f>F12</f>
        <v>Český Krumlov</v>
      </c>
      <c r="G109" s="35"/>
      <c r="H109" s="35"/>
      <c r="I109" s="30" t="s">
        <v>23</v>
      </c>
      <c r="J109" s="53" t="str">
        <f>IF(J12="","",J12)</f>
        <v>23. 11. 2024</v>
      </c>
      <c r="K109" s="35"/>
      <c r="L109" s="9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9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5.2" customHeight="1">
      <c r="A111" s="35"/>
      <c r="B111" s="36"/>
      <c r="C111" s="30" t="s">
        <v>25</v>
      </c>
      <c r="D111" s="35"/>
      <c r="E111" s="35"/>
      <c r="F111" s="28" t="str">
        <f>E15</f>
        <v xml:space="preserve"> </v>
      </c>
      <c r="G111" s="35"/>
      <c r="H111" s="35"/>
      <c r="I111" s="30" t="s">
        <v>31</v>
      </c>
      <c r="J111" s="33" t="str">
        <f>E21</f>
        <v>PK Zenkl CB s.r.o</v>
      </c>
      <c r="K111" s="35"/>
      <c r="L111" s="9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5.2" customHeight="1">
      <c r="A112" s="35"/>
      <c r="B112" s="36"/>
      <c r="C112" s="30" t="s">
        <v>29</v>
      </c>
      <c r="D112" s="35"/>
      <c r="E112" s="35"/>
      <c r="F112" s="28" t="str">
        <f>IF(E18="","",E18)</f>
        <v>Vyplň údaj</v>
      </c>
      <c r="G112" s="35"/>
      <c r="H112" s="35"/>
      <c r="I112" s="30" t="s">
        <v>36</v>
      </c>
      <c r="J112" s="33" t="str">
        <f>E24</f>
        <v xml:space="preserve"> </v>
      </c>
      <c r="K112" s="35"/>
      <c r="L112" s="9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0.35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9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1" customFormat="1" ht="29.25" customHeight="1">
      <c r="A114" s="117"/>
      <c r="B114" s="118"/>
      <c r="C114" s="119" t="s">
        <v>131</v>
      </c>
      <c r="D114" s="120" t="s">
        <v>58</v>
      </c>
      <c r="E114" s="120" t="s">
        <v>54</v>
      </c>
      <c r="F114" s="120" t="s">
        <v>55</v>
      </c>
      <c r="G114" s="120" t="s">
        <v>132</v>
      </c>
      <c r="H114" s="120" t="s">
        <v>133</v>
      </c>
      <c r="I114" s="120" t="s">
        <v>134</v>
      </c>
      <c r="J114" s="120" t="s">
        <v>92</v>
      </c>
      <c r="K114" s="121" t="s">
        <v>135</v>
      </c>
      <c r="L114" s="122"/>
      <c r="M114" s="60" t="s">
        <v>3</v>
      </c>
      <c r="N114" s="61" t="s">
        <v>43</v>
      </c>
      <c r="O114" s="61" t="s">
        <v>136</v>
      </c>
      <c r="P114" s="61" t="s">
        <v>137</v>
      </c>
      <c r="Q114" s="61" t="s">
        <v>138</v>
      </c>
      <c r="R114" s="61" t="s">
        <v>139</v>
      </c>
      <c r="S114" s="61" t="s">
        <v>140</v>
      </c>
      <c r="T114" s="62" t="s">
        <v>141</v>
      </c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</row>
    <row r="115" spans="1:65" s="2" customFormat="1" ht="22.9" customHeight="1">
      <c r="A115" s="35"/>
      <c r="B115" s="36"/>
      <c r="C115" s="67" t="s">
        <v>142</v>
      </c>
      <c r="D115" s="35"/>
      <c r="E115" s="35"/>
      <c r="F115" s="35"/>
      <c r="G115" s="35"/>
      <c r="H115" s="35"/>
      <c r="I115" s="35"/>
      <c r="J115" s="123">
        <f>BK115</f>
        <v>0</v>
      </c>
      <c r="K115" s="35"/>
      <c r="L115" s="36"/>
      <c r="M115" s="63"/>
      <c r="N115" s="54"/>
      <c r="O115" s="64"/>
      <c r="P115" s="124">
        <f>P116+P680+P701+P712</f>
        <v>0</v>
      </c>
      <c r="Q115" s="64"/>
      <c r="R115" s="124">
        <f>R116+R680+R701+R712</f>
        <v>38.219391540000004</v>
      </c>
      <c r="S115" s="64"/>
      <c r="T115" s="125">
        <f>T116+T680+T701+T712</f>
        <v>26.989279999999994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20" t="s">
        <v>72</v>
      </c>
      <c r="AU115" s="20" t="s">
        <v>93</v>
      </c>
      <c r="BK115" s="126">
        <f>BK116+BK680+BK701+BK712</f>
        <v>0</v>
      </c>
    </row>
    <row r="116" spans="1:65" s="12" customFormat="1" ht="25.9" customHeight="1">
      <c r="B116" s="127"/>
      <c r="D116" s="128" t="s">
        <v>72</v>
      </c>
      <c r="E116" s="129" t="s">
        <v>143</v>
      </c>
      <c r="F116" s="129" t="s">
        <v>144</v>
      </c>
      <c r="I116" s="130"/>
      <c r="J116" s="131">
        <f>BK116</f>
        <v>0</v>
      </c>
      <c r="L116" s="127"/>
      <c r="M116" s="132"/>
      <c r="N116" s="133"/>
      <c r="O116" s="133"/>
      <c r="P116" s="134">
        <f>P117+P320+P334+P342+P357+P411+P506</f>
        <v>0</v>
      </c>
      <c r="Q116" s="133"/>
      <c r="R116" s="134">
        <f>R117+R320+R334+R342+R357+R411+R506</f>
        <v>38.17827484</v>
      </c>
      <c r="S116" s="133"/>
      <c r="T116" s="135">
        <f>T117+T320+T334+T342+T357+T411+T506</f>
        <v>26.989279999999994</v>
      </c>
      <c r="AR116" s="128" t="s">
        <v>81</v>
      </c>
      <c r="AT116" s="136" t="s">
        <v>72</v>
      </c>
      <c r="AU116" s="136" t="s">
        <v>73</v>
      </c>
      <c r="AY116" s="128" t="s">
        <v>145</v>
      </c>
      <c r="BK116" s="137">
        <f>BK117+BK320+BK334+BK342+BK357+BK411+BK506</f>
        <v>0</v>
      </c>
    </row>
    <row r="117" spans="1:65" s="12" customFormat="1" ht="22.9" customHeight="1">
      <c r="B117" s="127"/>
      <c r="D117" s="128" t="s">
        <v>72</v>
      </c>
      <c r="E117" s="138" t="s">
        <v>81</v>
      </c>
      <c r="F117" s="138" t="s">
        <v>146</v>
      </c>
      <c r="I117" s="130"/>
      <c r="J117" s="139">
        <f>BK117</f>
        <v>0</v>
      </c>
      <c r="L117" s="127"/>
      <c r="M117" s="132"/>
      <c r="N117" s="133"/>
      <c r="O117" s="133"/>
      <c r="P117" s="134">
        <f>P118+P155+P174+P207+P220+P253+P301</f>
        <v>0</v>
      </c>
      <c r="Q117" s="133"/>
      <c r="R117" s="134">
        <f>R118+R155+R174+R207+R220+R253+R301</f>
        <v>0.23454840000000002</v>
      </c>
      <c r="S117" s="133"/>
      <c r="T117" s="135">
        <f>T118+T155+T174+T207+T220+T253+T301</f>
        <v>25.835799999999995</v>
      </c>
      <c r="AR117" s="128" t="s">
        <v>81</v>
      </c>
      <c r="AT117" s="136" t="s">
        <v>72</v>
      </c>
      <c r="AU117" s="136" t="s">
        <v>81</v>
      </c>
      <c r="AY117" s="128" t="s">
        <v>145</v>
      </c>
      <c r="BK117" s="137">
        <f>BK118+BK155+BK174+BK207+BK220+BK253+BK301</f>
        <v>0</v>
      </c>
    </row>
    <row r="118" spans="1:65" s="12" customFormat="1" ht="20.85" customHeight="1">
      <c r="B118" s="127"/>
      <c r="D118" s="128" t="s">
        <v>72</v>
      </c>
      <c r="E118" s="138" t="s">
        <v>147</v>
      </c>
      <c r="F118" s="138" t="s">
        <v>148</v>
      </c>
      <c r="I118" s="130"/>
      <c r="J118" s="139">
        <f>BK118</f>
        <v>0</v>
      </c>
      <c r="L118" s="127"/>
      <c r="M118" s="132"/>
      <c r="N118" s="133"/>
      <c r="O118" s="133"/>
      <c r="P118" s="134">
        <f>SUM(P119:P154)</f>
        <v>0</v>
      </c>
      <c r="Q118" s="133"/>
      <c r="R118" s="134">
        <f>SUM(R119:R154)</f>
        <v>0.17366520000000002</v>
      </c>
      <c r="S118" s="133"/>
      <c r="T118" s="135">
        <f>SUM(T119:T154)</f>
        <v>25.835799999999995</v>
      </c>
      <c r="AR118" s="128" t="s">
        <v>81</v>
      </c>
      <c r="AT118" s="136" t="s">
        <v>72</v>
      </c>
      <c r="AU118" s="136" t="s">
        <v>83</v>
      </c>
      <c r="AY118" s="128" t="s">
        <v>145</v>
      </c>
      <c r="BK118" s="137">
        <f>SUM(BK119:BK154)</f>
        <v>0</v>
      </c>
    </row>
    <row r="119" spans="1:65" s="2" customFormat="1" ht="49.15" customHeight="1">
      <c r="A119" s="35"/>
      <c r="B119" s="140"/>
      <c r="C119" s="141" t="s">
        <v>81</v>
      </c>
      <c r="D119" s="141" t="s">
        <v>149</v>
      </c>
      <c r="E119" s="142" t="s">
        <v>150</v>
      </c>
      <c r="F119" s="143" t="s">
        <v>151</v>
      </c>
      <c r="G119" s="144" t="s">
        <v>152</v>
      </c>
      <c r="H119" s="145">
        <v>18.75</v>
      </c>
      <c r="I119" s="146"/>
      <c r="J119" s="147">
        <f>ROUND(I119*H119,2)</f>
        <v>0</v>
      </c>
      <c r="K119" s="143" t="s">
        <v>153</v>
      </c>
      <c r="L119" s="36"/>
      <c r="M119" s="148" t="s">
        <v>3</v>
      </c>
      <c r="N119" s="149" t="s">
        <v>44</v>
      </c>
      <c r="O119" s="56"/>
      <c r="P119" s="150">
        <f>O119*H119</f>
        <v>0</v>
      </c>
      <c r="Q119" s="150">
        <v>0</v>
      </c>
      <c r="R119" s="150">
        <f>Q119*H119</f>
        <v>0</v>
      </c>
      <c r="S119" s="150">
        <v>0</v>
      </c>
      <c r="T119" s="15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52" t="s">
        <v>154</v>
      </c>
      <c r="AT119" s="152" t="s">
        <v>149</v>
      </c>
      <c r="AU119" s="152" t="s">
        <v>155</v>
      </c>
      <c r="AY119" s="20" t="s">
        <v>145</v>
      </c>
      <c r="BE119" s="153">
        <f>IF(N119="základní",J119,0)</f>
        <v>0</v>
      </c>
      <c r="BF119" s="153">
        <f>IF(N119="snížená",J119,0)</f>
        <v>0</v>
      </c>
      <c r="BG119" s="153">
        <f>IF(N119="zákl. přenesená",J119,0)</f>
        <v>0</v>
      </c>
      <c r="BH119" s="153">
        <f>IF(N119="sníž. přenesená",J119,0)</f>
        <v>0</v>
      </c>
      <c r="BI119" s="153">
        <f>IF(N119="nulová",J119,0)</f>
        <v>0</v>
      </c>
      <c r="BJ119" s="20" t="s">
        <v>81</v>
      </c>
      <c r="BK119" s="153">
        <f>ROUND(I119*H119,2)</f>
        <v>0</v>
      </c>
      <c r="BL119" s="20" t="s">
        <v>154</v>
      </c>
      <c r="BM119" s="152" t="s">
        <v>156</v>
      </c>
    </row>
    <row r="120" spans="1:65" s="2" customFormat="1" ht="11.25">
      <c r="A120" s="35"/>
      <c r="B120" s="36"/>
      <c r="C120" s="35"/>
      <c r="D120" s="154" t="s">
        <v>157</v>
      </c>
      <c r="E120" s="35"/>
      <c r="F120" s="155" t="s">
        <v>158</v>
      </c>
      <c r="G120" s="35"/>
      <c r="H120" s="35"/>
      <c r="I120" s="156"/>
      <c r="J120" s="35"/>
      <c r="K120" s="35"/>
      <c r="L120" s="36"/>
      <c r="M120" s="157"/>
      <c r="N120" s="158"/>
      <c r="O120" s="56"/>
      <c r="P120" s="56"/>
      <c r="Q120" s="56"/>
      <c r="R120" s="56"/>
      <c r="S120" s="56"/>
      <c r="T120" s="57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20" t="s">
        <v>157</v>
      </c>
      <c r="AU120" s="20" t="s">
        <v>155</v>
      </c>
    </row>
    <row r="121" spans="1:65" s="13" customFormat="1" ht="11.25">
      <c r="B121" s="159"/>
      <c r="D121" s="160" t="s">
        <v>159</v>
      </c>
      <c r="E121" s="161" t="s">
        <v>3</v>
      </c>
      <c r="F121" s="162" t="s">
        <v>160</v>
      </c>
      <c r="H121" s="163">
        <v>18.75</v>
      </c>
      <c r="I121" s="164"/>
      <c r="L121" s="159"/>
      <c r="M121" s="165"/>
      <c r="N121" s="166"/>
      <c r="O121" s="166"/>
      <c r="P121" s="166"/>
      <c r="Q121" s="166"/>
      <c r="R121" s="166"/>
      <c r="S121" s="166"/>
      <c r="T121" s="167"/>
      <c r="AT121" s="161" t="s">
        <v>159</v>
      </c>
      <c r="AU121" s="161" t="s">
        <v>155</v>
      </c>
      <c r="AV121" s="13" t="s">
        <v>83</v>
      </c>
      <c r="AW121" s="13" t="s">
        <v>35</v>
      </c>
      <c r="AX121" s="13" t="s">
        <v>73</v>
      </c>
      <c r="AY121" s="161" t="s">
        <v>145</v>
      </c>
    </row>
    <row r="122" spans="1:65" s="14" customFormat="1" ht="11.25">
      <c r="B122" s="168"/>
      <c r="D122" s="160" t="s">
        <v>159</v>
      </c>
      <c r="E122" s="169" t="s">
        <v>3</v>
      </c>
      <c r="F122" s="170" t="s">
        <v>161</v>
      </c>
      <c r="H122" s="171">
        <v>18.75</v>
      </c>
      <c r="I122" s="172"/>
      <c r="L122" s="168"/>
      <c r="M122" s="173"/>
      <c r="N122" s="174"/>
      <c r="O122" s="174"/>
      <c r="P122" s="174"/>
      <c r="Q122" s="174"/>
      <c r="R122" s="174"/>
      <c r="S122" s="174"/>
      <c r="T122" s="175"/>
      <c r="AT122" s="169" t="s">
        <v>159</v>
      </c>
      <c r="AU122" s="169" t="s">
        <v>155</v>
      </c>
      <c r="AV122" s="14" t="s">
        <v>154</v>
      </c>
      <c r="AW122" s="14" t="s">
        <v>35</v>
      </c>
      <c r="AX122" s="14" t="s">
        <v>81</v>
      </c>
      <c r="AY122" s="169" t="s">
        <v>145</v>
      </c>
    </row>
    <row r="123" spans="1:65" s="2" customFormat="1" ht="33" customHeight="1">
      <c r="A123" s="35"/>
      <c r="B123" s="140"/>
      <c r="C123" s="141" t="s">
        <v>83</v>
      </c>
      <c r="D123" s="141" t="s">
        <v>149</v>
      </c>
      <c r="E123" s="142" t="s">
        <v>162</v>
      </c>
      <c r="F123" s="143" t="s">
        <v>163</v>
      </c>
      <c r="G123" s="144" t="s">
        <v>152</v>
      </c>
      <c r="H123" s="145">
        <v>18.75</v>
      </c>
      <c r="I123" s="146"/>
      <c r="J123" s="147">
        <f>ROUND(I123*H123,2)</f>
        <v>0</v>
      </c>
      <c r="K123" s="143" t="s">
        <v>153</v>
      </c>
      <c r="L123" s="36"/>
      <c r="M123" s="148" t="s">
        <v>3</v>
      </c>
      <c r="N123" s="149" t="s">
        <v>44</v>
      </c>
      <c r="O123" s="56"/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52" t="s">
        <v>154</v>
      </c>
      <c r="AT123" s="152" t="s">
        <v>149</v>
      </c>
      <c r="AU123" s="152" t="s">
        <v>155</v>
      </c>
      <c r="AY123" s="20" t="s">
        <v>145</v>
      </c>
      <c r="BE123" s="153">
        <f>IF(N123="základní",J123,0)</f>
        <v>0</v>
      </c>
      <c r="BF123" s="153">
        <f>IF(N123="snížená",J123,0)</f>
        <v>0</v>
      </c>
      <c r="BG123" s="153">
        <f>IF(N123="zákl. přenesená",J123,0)</f>
        <v>0</v>
      </c>
      <c r="BH123" s="153">
        <f>IF(N123="sníž. přenesená",J123,0)</f>
        <v>0</v>
      </c>
      <c r="BI123" s="153">
        <f>IF(N123="nulová",J123,0)</f>
        <v>0</v>
      </c>
      <c r="BJ123" s="20" t="s">
        <v>81</v>
      </c>
      <c r="BK123" s="153">
        <f>ROUND(I123*H123,2)</f>
        <v>0</v>
      </c>
      <c r="BL123" s="20" t="s">
        <v>154</v>
      </c>
      <c r="BM123" s="152" t="s">
        <v>164</v>
      </c>
    </row>
    <row r="124" spans="1:65" s="2" customFormat="1" ht="11.25">
      <c r="A124" s="35"/>
      <c r="B124" s="36"/>
      <c r="C124" s="35"/>
      <c r="D124" s="154" t="s">
        <v>157</v>
      </c>
      <c r="E124" s="35"/>
      <c r="F124" s="155" t="s">
        <v>165</v>
      </c>
      <c r="G124" s="35"/>
      <c r="H124" s="35"/>
      <c r="I124" s="156"/>
      <c r="J124" s="35"/>
      <c r="K124" s="35"/>
      <c r="L124" s="36"/>
      <c r="M124" s="157"/>
      <c r="N124" s="158"/>
      <c r="O124" s="56"/>
      <c r="P124" s="56"/>
      <c r="Q124" s="56"/>
      <c r="R124" s="56"/>
      <c r="S124" s="56"/>
      <c r="T124" s="57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20" t="s">
        <v>157</v>
      </c>
      <c r="AU124" s="20" t="s">
        <v>155</v>
      </c>
    </row>
    <row r="125" spans="1:65" s="13" customFormat="1" ht="11.25">
      <c r="B125" s="159"/>
      <c r="D125" s="160" t="s">
        <v>159</v>
      </c>
      <c r="E125" s="161" t="s">
        <v>3</v>
      </c>
      <c r="F125" s="162" t="s">
        <v>160</v>
      </c>
      <c r="H125" s="163">
        <v>18.75</v>
      </c>
      <c r="I125" s="164"/>
      <c r="L125" s="159"/>
      <c r="M125" s="165"/>
      <c r="N125" s="166"/>
      <c r="O125" s="166"/>
      <c r="P125" s="166"/>
      <c r="Q125" s="166"/>
      <c r="R125" s="166"/>
      <c r="S125" s="166"/>
      <c r="T125" s="167"/>
      <c r="AT125" s="161" t="s">
        <v>159</v>
      </c>
      <c r="AU125" s="161" t="s">
        <v>155</v>
      </c>
      <c r="AV125" s="13" t="s">
        <v>83</v>
      </c>
      <c r="AW125" s="13" t="s">
        <v>35</v>
      </c>
      <c r="AX125" s="13" t="s">
        <v>73</v>
      </c>
      <c r="AY125" s="161" t="s">
        <v>145</v>
      </c>
    </row>
    <row r="126" spans="1:65" s="14" customFormat="1" ht="11.25">
      <c r="B126" s="168"/>
      <c r="D126" s="160" t="s">
        <v>159</v>
      </c>
      <c r="E126" s="169" t="s">
        <v>3</v>
      </c>
      <c r="F126" s="170" t="s">
        <v>161</v>
      </c>
      <c r="H126" s="171">
        <v>18.75</v>
      </c>
      <c r="I126" s="172"/>
      <c r="L126" s="168"/>
      <c r="M126" s="173"/>
      <c r="N126" s="174"/>
      <c r="O126" s="174"/>
      <c r="P126" s="174"/>
      <c r="Q126" s="174"/>
      <c r="R126" s="174"/>
      <c r="S126" s="174"/>
      <c r="T126" s="175"/>
      <c r="AT126" s="169" t="s">
        <v>159</v>
      </c>
      <c r="AU126" s="169" t="s">
        <v>155</v>
      </c>
      <c r="AV126" s="14" t="s">
        <v>154</v>
      </c>
      <c r="AW126" s="14" t="s">
        <v>35</v>
      </c>
      <c r="AX126" s="14" t="s">
        <v>81</v>
      </c>
      <c r="AY126" s="169" t="s">
        <v>145</v>
      </c>
    </row>
    <row r="127" spans="1:65" s="2" customFormat="1" ht="78" customHeight="1">
      <c r="A127" s="35"/>
      <c r="B127" s="140"/>
      <c r="C127" s="141" t="s">
        <v>155</v>
      </c>
      <c r="D127" s="141" t="s">
        <v>149</v>
      </c>
      <c r="E127" s="142" t="s">
        <v>166</v>
      </c>
      <c r="F127" s="143" t="s">
        <v>167</v>
      </c>
      <c r="G127" s="144" t="s">
        <v>152</v>
      </c>
      <c r="H127" s="145">
        <v>11.2</v>
      </c>
      <c r="I127" s="146"/>
      <c r="J127" s="147">
        <f>ROUND(I127*H127,2)</f>
        <v>0</v>
      </c>
      <c r="K127" s="143" t="s">
        <v>153</v>
      </c>
      <c r="L127" s="36"/>
      <c r="M127" s="148" t="s">
        <v>3</v>
      </c>
      <c r="N127" s="149" t="s">
        <v>44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0.255</v>
      </c>
      <c r="T127" s="151">
        <f>S127*H127</f>
        <v>2.8559999999999999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154</v>
      </c>
      <c r="AT127" s="152" t="s">
        <v>149</v>
      </c>
      <c r="AU127" s="152" t="s">
        <v>155</v>
      </c>
      <c r="AY127" s="20" t="s">
        <v>145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81</v>
      </c>
      <c r="BK127" s="153">
        <f>ROUND(I127*H127,2)</f>
        <v>0</v>
      </c>
      <c r="BL127" s="20" t="s">
        <v>154</v>
      </c>
      <c r="BM127" s="152" t="s">
        <v>168</v>
      </c>
    </row>
    <row r="128" spans="1:65" s="2" customFormat="1" ht="11.25">
      <c r="A128" s="35"/>
      <c r="B128" s="36"/>
      <c r="C128" s="35"/>
      <c r="D128" s="154" t="s">
        <v>157</v>
      </c>
      <c r="E128" s="35"/>
      <c r="F128" s="155" t="s">
        <v>169</v>
      </c>
      <c r="G128" s="35"/>
      <c r="H128" s="35"/>
      <c r="I128" s="156"/>
      <c r="J128" s="35"/>
      <c r="K128" s="35"/>
      <c r="L128" s="36"/>
      <c r="M128" s="157"/>
      <c r="N128" s="158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157</v>
      </c>
      <c r="AU128" s="20" t="s">
        <v>155</v>
      </c>
    </row>
    <row r="129" spans="1:65" s="13" customFormat="1" ht="22.5">
      <c r="B129" s="159"/>
      <c r="D129" s="160" t="s">
        <v>159</v>
      </c>
      <c r="E129" s="161" t="s">
        <v>3</v>
      </c>
      <c r="F129" s="162" t="s">
        <v>170</v>
      </c>
      <c r="H129" s="163">
        <v>11.2</v>
      </c>
      <c r="I129" s="164"/>
      <c r="L129" s="159"/>
      <c r="M129" s="165"/>
      <c r="N129" s="166"/>
      <c r="O129" s="166"/>
      <c r="P129" s="166"/>
      <c r="Q129" s="166"/>
      <c r="R129" s="166"/>
      <c r="S129" s="166"/>
      <c r="T129" s="167"/>
      <c r="AT129" s="161" t="s">
        <v>159</v>
      </c>
      <c r="AU129" s="161" t="s">
        <v>155</v>
      </c>
      <c r="AV129" s="13" t="s">
        <v>83</v>
      </c>
      <c r="AW129" s="13" t="s">
        <v>35</v>
      </c>
      <c r="AX129" s="13" t="s">
        <v>73</v>
      </c>
      <c r="AY129" s="161" t="s">
        <v>145</v>
      </c>
    </row>
    <row r="130" spans="1:65" s="15" customFormat="1" ht="11.25">
      <c r="B130" s="176"/>
      <c r="D130" s="160" t="s">
        <v>159</v>
      </c>
      <c r="E130" s="177" t="s">
        <v>3</v>
      </c>
      <c r="F130" s="178" t="s">
        <v>171</v>
      </c>
      <c r="H130" s="179">
        <v>11.2</v>
      </c>
      <c r="I130" s="180"/>
      <c r="L130" s="176"/>
      <c r="M130" s="181"/>
      <c r="N130" s="182"/>
      <c r="O130" s="182"/>
      <c r="P130" s="182"/>
      <c r="Q130" s="182"/>
      <c r="R130" s="182"/>
      <c r="S130" s="182"/>
      <c r="T130" s="183"/>
      <c r="AT130" s="177" t="s">
        <v>159</v>
      </c>
      <c r="AU130" s="177" t="s">
        <v>155</v>
      </c>
      <c r="AV130" s="15" t="s">
        <v>155</v>
      </c>
      <c r="AW130" s="15" t="s">
        <v>35</v>
      </c>
      <c r="AX130" s="15" t="s">
        <v>73</v>
      </c>
      <c r="AY130" s="177" t="s">
        <v>145</v>
      </c>
    </row>
    <row r="131" spans="1:65" s="14" customFormat="1" ht="11.25">
      <c r="B131" s="168"/>
      <c r="D131" s="160" t="s">
        <v>159</v>
      </c>
      <c r="E131" s="169" t="s">
        <v>3</v>
      </c>
      <c r="F131" s="170" t="s">
        <v>161</v>
      </c>
      <c r="H131" s="171">
        <v>11.2</v>
      </c>
      <c r="I131" s="172"/>
      <c r="L131" s="168"/>
      <c r="M131" s="173"/>
      <c r="N131" s="174"/>
      <c r="O131" s="174"/>
      <c r="P131" s="174"/>
      <c r="Q131" s="174"/>
      <c r="R131" s="174"/>
      <c r="S131" s="174"/>
      <c r="T131" s="175"/>
      <c r="AT131" s="169" t="s">
        <v>159</v>
      </c>
      <c r="AU131" s="169" t="s">
        <v>155</v>
      </c>
      <c r="AV131" s="14" t="s">
        <v>154</v>
      </c>
      <c r="AW131" s="14" t="s">
        <v>35</v>
      </c>
      <c r="AX131" s="14" t="s">
        <v>81</v>
      </c>
      <c r="AY131" s="169" t="s">
        <v>145</v>
      </c>
    </row>
    <row r="132" spans="1:65" s="2" customFormat="1" ht="66.75" customHeight="1">
      <c r="A132" s="35"/>
      <c r="B132" s="140"/>
      <c r="C132" s="141" t="s">
        <v>154</v>
      </c>
      <c r="D132" s="141" t="s">
        <v>149</v>
      </c>
      <c r="E132" s="142" t="s">
        <v>172</v>
      </c>
      <c r="F132" s="143" t="s">
        <v>173</v>
      </c>
      <c r="G132" s="144" t="s">
        <v>152</v>
      </c>
      <c r="H132" s="145">
        <v>30.3</v>
      </c>
      <c r="I132" s="146"/>
      <c r="J132" s="147">
        <f>ROUND(I132*H132,2)</f>
        <v>0</v>
      </c>
      <c r="K132" s="143" t="s">
        <v>153</v>
      </c>
      <c r="L132" s="36"/>
      <c r="M132" s="148" t="s">
        <v>3</v>
      </c>
      <c r="N132" s="149" t="s">
        <v>44</v>
      </c>
      <c r="O132" s="56"/>
      <c r="P132" s="150">
        <f>O132*H132</f>
        <v>0</v>
      </c>
      <c r="Q132" s="150">
        <v>0</v>
      </c>
      <c r="R132" s="150">
        <f>Q132*H132</f>
        <v>0</v>
      </c>
      <c r="S132" s="150">
        <v>0.28999999999999998</v>
      </c>
      <c r="T132" s="151">
        <f>S132*H132</f>
        <v>8.786999999999999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52" t="s">
        <v>154</v>
      </c>
      <c r="AT132" s="152" t="s">
        <v>149</v>
      </c>
      <c r="AU132" s="152" t="s">
        <v>155</v>
      </c>
      <c r="AY132" s="20" t="s">
        <v>145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20" t="s">
        <v>81</v>
      </c>
      <c r="BK132" s="153">
        <f>ROUND(I132*H132,2)</f>
        <v>0</v>
      </c>
      <c r="BL132" s="20" t="s">
        <v>154</v>
      </c>
      <c r="BM132" s="152" t="s">
        <v>174</v>
      </c>
    </row>
    <row r="133" spans="1:65" s="2" customFormat="1" ht="11.25">
      <c r="A133" s="35"/>
      <c r="B133" s="36"/>
      <c r="C133" s="35"/>
      <c r="D133" s="154" t="s">
        <v>157</v>
      </c>
      <c r="E133" s="35"/>
      <c r="F133" s="155" t="s">
        <v>175</v>
      </c>
      <c r="G133" s="35"/>
      <c r="H133" s="35"/>
      <c r="I133" s="156"/>
      <c r="J133" s="35"/>
      <c r="K133" s="35"/>
      <c r="L133" s="36"/>
      <c r="M133" s="157"/>
      <c r="N133" s="158"/>
      <c r="O133" s="56"/>
      <c r="P133" s="56"/>
      <c r="Q133" s="56"/>
      <c r="R133" s="56"/>
      <c r="S133" s="56"/>
      <c r="T133" s="5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20" t="s">
        <v>157</v>
      </c>
      <c r="AU133" s="20" t="s">
        <v>155</v>
      </c>
    </row>
    <row r="134" spans="1:65" s="13" customFormat="1" ht="11.25">
      <c r="B134" s="159"/>
      <c r="D134" s="160" t="s">
        <v>159</v>
      </c>
      <c r="E134" s="161" t="s">
        <v>3</v>
      </c>
      <c r="F134" s="162" t="s">
        <v>176</v>
      </c>
      <c r="H134" s="163">
        <v>30.3</v>
      </c>
      <c r="I134" s="164"/>
      <c r="L134" s="159"/>
      <c r="M134" s="165"/>
      <c r="N134" s="166"/>
      <c r="O134" s="166"/>
      <c r="P134" s="166"/>
      <c r="Q134" s="166"/>
      <c r="R134" s="166"/>
      <c r="S134" s="166"/>
      <c r="T134" s="167"/>
      <c r="AT134" s="161" t="s">
        <v>159</v>
      </c>
      <c r="AU134" s="161" t="s">
        <v>155</v>
      </c>
      <c r="AV134" s="13" t="s">
        <v>83</v>
      </c>
      <c r="AW134" s="13" t="s">
        <v>35</v>
      </c>
      <c r="AX134" s="13" t="s">
        <v>73</v>
      </c>
      <c r="AY134" s="161" t="s">
        <v>145</v>
      </c>
    </row>
    <row r="135" spans="1:65" s="15" customFormat="1" ht="11.25">
      <c r="B135" s="176"/>
      <c r="D135" s="160" t="s">
        <v>159</v>
      </c>
      <c r="E135" s="177" t="s">
        <v>3</v>
      </c>
      <c r="F135" s="178" t="s">
        <v>171</v>
      </c>
      <c r="H135" s="179">
        <v>30.3</v>
      </c>
      <c r="I135" s="180"/>
      <c r="L135" s="176"/>
      <c r="M135" s="181"/>
      <c r="N135" s="182"/>
      <c r="O135" s="182"/>
      <c r="P135" s="182"/>
      <c r="Q135" s="182"/>
      <c r="R135" s="182"/>
      <c r="S135" s="182"/>
      <c r="T135" s="183"/>
      <c r="AT135" s="177" t="s">
        <v>159</v>
      </c>
      <c r="AU135" s="177" t="s">
        <v>155</v>
      </c>
      <c r="AV135" s="15" t="s">
        <v>155</v>
      </c>
      <c r="AW135" s="15" t="s">
        <v>35</v>
      </c>
      <c r="AX135" s="15" t="s">
        <v>73</v>
      </c>
      <c r="AY135" s="177" t="s">
        <v>145</v>
      </c>
    </row>
    <row r="136" spans="1:65" s="14" customFormat="1" ht="11.25">
      <c r="B136" s="168"/>
      <c r="D136" s="160" t="s">
        <v>159</v>
      </c>
      <c r="E136" s="169" t="s">
        <v>3</v>
      </c>
      <c r="F136" s="170" t="s">
        <v>161</v>
      </c>
      <c r="H136" s="171">
        <v>30.3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159</v>
      </c>
      <c r="AU136" s="169" t="s">
        <v>155</v>
      </c>
      <c r="AV136" s="14" t="s">
        <v>154</v>
      </c>
      <c r="AW136" s="14" t="s">
        <v>35</v>
      </c>
      <c r="AX136" s="14" t="s">
        <v>81</v>
      </c>
      <c r="AY136" s="169" t="s">
        <v>145</v>
      </c>
    </row>
    <row r="137" spans="1:65" s="2" customFormat="1" ht="66.75" customHeight="1">
      <c r="A137" s="35"/>
      <c r="B137" s="140"/>
      <c r="C137" s="141" t="s">
        <v>177</v>
      </c>
      <c r="D137" s="141" t="s">
        <v>149</v>
      </c>
      <c r="E137" s="142" t="s">
        <v>178</v>
      </c>
      <c r="F137" s="143" t="s">
        <v>179</v>
      </c>
      <c r="G137" s="144" t="s">
        <v>152</v>
      </c>
      <c r="H137" s="145">
        <v>11.2</v>
      </c>
      <c r="I137" s="146"/>
      <c r="J137" s="147">
        <f>ROUND(I137*H137,2)</f>
        <v>0</v>
      </c>
      <c r="K137" s="143" t="s">
        <v>153</v>
      </c>
      <c r="L137" s="36"/>
      <c r="M137" s="148" t="s">
        <v>3</v>
      </c>
      <c r="N137" s="149" t="s">
        <v>44</v>
      </c>
      <c r="O137" s="56"/>
      <c r="P137" s="150">
        <f>O137*H137</f>
        <v>0</v>
      </c>
      <c r="Q137" s="150">
        <v>0</v>
      </c>
      <c r="R137" s="150">
        <f>Q137*H137</f>
        <v>0</v>
      </c>
      <c r="S137" s="150">
        <v>0.44</v>
      </c>
      <c r="T137" s="151">
        <f>S137*H137</f>
        <v>4.9279999999999999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52" t="s">
        <v>154</v>
      </c>
      <c r="AT137" s="152" t="s">
        <v>149</v>
      </c>
      <c r="AU137" s="152" t="s">
        <v>155</v>
      </c>
      <c r="AY137" s="20" t="s">
        <v>145</v>
      </c>
      <c r="BE137" s="153">
        <f>IF(N137="základní",J137,0)</f>
        <v>0</v>
      </c>
      <c r="BF137" s="153">
        <f>IF(N137="snížená",J137,0)</f>
        <v>0</v>
      </c>
      <c r="BG137" s="153">
        <f>IF(N137="zákl. přenesená",J137,0)</f>
        <v>0</v>
      </c>
      <c r="BH137" s="153">
        <f>IF(N137="sníž. přenesená",J137,0)</f>
        <v>0</v>
      </c>
      <c r="BI137" s="153">
        <f>IF(N137="nulová",J137,0)</f>
        <v>0</v>
      </c>
      <c r="BJ137" s="20" t="s">
        <v>81</v>
      </c>
      <c r="BK137" s="153">
        <f>ROUND(I137*H137,2)</f>
        <v>0</v>
      </c>
      <c r="BL137" s="20" t="s">
        <v>154</v>
      </c>
      <c r="BM137" s="152" t="s">
        <v>180</v>
      </c>
    </row>
    <row r="138" spans="1:65" s="2" customFormat="1" ht="11.25">
      <c r="A138" s="35"/>
      <c r="B138" s="36"/>
      <c r="C138" s="35"/>
      <c r="D138" s="154" t="s">
        <v>157</v>
      </c>
      <c r="E138" s="35"/>
      <c r="F138" s="155" t="s">
        <v>181</v>
      </c>
      <c r="G138" s="35"/>
      <c r="H138" s="35"/>
      <c r="I138" s="156"/>
      <c r="J138" s="35"/>
      <c r="K138" s="35"/>
      <c r="L138" s="36"/>
      <c r="M138" s="157"/>
      <c r="N138" s="158"/>
      <c r="O138" s="56"/>
      <c r="P138" s="56"/>
      <c r="Q138" s="56"/>
      <c r="R138" s="56"/>
      <c r="S138" s="56"/>
      <c r="T138" s="57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20" t="s">
        <v>157</v>
      </c>
      <c r="AU138" s="20" t="s">
        <v>155</v>
      </c>
    </row>
    <row r="139" spans="1:65" s="13" customFormat="1" ht="22.5">
      <c r="B139" s="159"/>
      <c r="D139" s="160" t="s">
        <v>159</v>
      </c>
      <c r="E139" s="161" t="s">
        <v>3</v>
      </c>
      <c r="F139" s="162" t="s">
        <v>182</v>
      </c>
      <c r="H139" s="163">
        <v>11.2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159</v>
      </c>
      <c r="AU139" s="161" t="s">
        <v>155</v>
      </c>
      <c r="AV139" s="13" t="s">
        <v>83</v>
      </c>
      <c r="AW139" s="13" t="s">
        <v>35</v>
      </c>
      <c r="AX139" s="13" t="s">
        <v>73</v>
      </c>
      <c r="AY139" s="161" t="s">
        <v>145</v>
      </c>
    </row>
    <row r="140" spans="1:65" s="15" customFormat="1" ht="11.25">
      <c r="B140" s="176"/>
      <c r="D140" s="160" t="s">
        <v>159</v>
      </c>
      <c r="E140" s="177" t="s">
        <v>3</v>
      </c>
      <c r="F140" s="178" t="s">
        <v>171</v>
      </c>
      <c r="H140" s="179">
        <v>11.2</v>
      </c>
      <c r="I140" s="180"/>
      <c r="L140" s="176"/>
      <c r="M140" s="181"/>
      <c r="N140" s="182"/>
      <c r="O140" s="182"/>
      <c r="P140" s="182"/>
      <c r="Q140" s="182"/>
      <c r="R140" s="182"/>
      <c r="S140" s="182"/>
      <c r="T140" s="183"/>
      <c r="AT140" s="177" t="s">
        <v>159</v>
      </c>
      <c r="AU140" s="177" t="s">
        <v>155</v>
      </c>
      <c r="AV140" s="15" t="s">
        <v>155</v>
      </c>
      <c r="AW140" s="15" t="s">
        <v>35</v>
      </c>
      <c r="AX140" s="15" t="s">
        <v>73</v>
      </c>
      <c r="AY140" s="177" t="s">
        <v>145</v>
      </c>
    </row>
    <row r="141" spans="1:65" s="14" customFormat="1" ht="11.25">
      <c r="B141" s="168"/>
      <c r="D141" s="160" t="s">
        <v>159</v>
      </c>
      <c r="E141" s="169" t="s">
        <v>3</v>
      </c>
      <c r="F141" s="170" t="s">
        <v>161</v>
      </c>
      <c r="H141" s="171">
        <v>11.2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T141" s="169" t="s">
        <v>159</v>
      </c>
      <c r="AU141" s="169" t="s">
        <v>155</v>
      </c>
      <c r="AV141" s="14" t="s">
        <v>154</v>
      </c>
      <c r="AW141" s="14" t="s">
        <v>35</v>
      </c>
      <c r="AX141" s="14" t="s">
        <v>81</v>
      </c>
      <c r="AY141" s="169" t="s">
        <v>145</v>
      </c>
    </row>
    <row r="142" spans="1:65" s="2" customFormat="1" ht="44.25" customHeight="1">
      <c r="A142" s="35"/>
      <c r="B142" s="140"/>
      <c r="C142" s="141" t="s">
        <v>183</v>
      </c>
      <c r="D142" s="141" t="s">
        <v>149</v>
      </c>
      <c r="E142" s="142" t="s">
        <v>184</v>
      </c>
      <c r="F142" s="143" t="s">
        <v>185</v>
      </c>
      <c r="G142" s="144" t="s">
        <v>152</v>
      </c>
      <c r="H142" s="145">
        <v>23.52</v>
      </c>
      <c r="I142" s="146"/>
      <c r="J142" s="147">
        <f>ROUND(I142*H142,2)</f>
        <v>0</v>
      </c>
      <c r="K142" s="143" t="s">
        <v>153</v>
      </c>
      <c r="L142" s="36"/>
      <c r="M142" s="148" t="s">
        <v>3</v>
      </c>
      <c r="N142" s="149" t="s">
        <v>44</v>
      </c>
      <c r="O142" s="56"/>
      <c r="P142" s="150">
        <f>O142*H142</f>
        <v>0</v>
      </c>
      <c r="Q142" s="150">
        <v>1.0000000000000001E-5</v>
      </c>
      <c r="R142" s="150">
        <f>Q142*H142</f>
        <v>2.3520000000000002E-4</v>
      </c>
      <c r="S142" s="150">
        <v>0.115</v>
      </c>
      <c r="T142" s="151">
        <f>S142*H142</f>
        <v>2.7048000000000001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2" t="s">
        <v>154</v>
      </c>
      <c r="AT142" s="152" t="s">
        <v>149</v>
      </c>
      <c r="AU142" s="152" t="s">
        <v>155</v>
      </c>
      <c r="AY142" s="20" t="s">
        <v>145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20" t="s">
        <v>81</v>
      </c>
      <c r="BK142" s="153">
        <f>ROUND(I142*H142,2)</f>
        <v>0</v>
      </c>
      <c r="BL142" s="20" t="s">
        <v>154</v>
      </c>
      <c r="BM142" s="152" t="s">
        <v>186</v>
      </c>
    </row>
    <row r="143" spans="1:65" s="2" customFormat="1" ht="11.25">
      <c r="A143" s="35"/>
      <c r="B143" s="36"/>
      <c r="C143" s="35"/>
      <c r="D143" s="154" t="s">
        <v>157</v>
      </c>
      <c r="E143" s="35"/>
      <c r="F143" s="155" t="s">
        <v>187</v>
      </c>
      <c r="G143" s="35"/>
      <c r="H143" s="35"/>
      <c r="I143" s="156"/>
      <c r="J143" s="35"/>
      <c r="K143" s="35"/>
      <c r="L143" s="36"/>
      <c r="M143" s="157"/>
      <c r="N143" s="158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157</v>
      </c>
      <c r="AU143" s="20" t="s">
        <v>155</v>
      </c>
    </row>
    <row r="144" spans="1:65" s="13" customFormat="1" ht="22.5">
      <c r="B144" s="159"/>
      <c r="D144" s="160" t="s">
        <v>159</v>
      </c>
      <c r="E144" s="161" t="s">
        <v>3</v>
      </c>
      <c r="F144" s="162" t="s">
        <v>188</v>
      </c>
      <c r="H144" s="163">
        <v>23.52</v>
      </c>
      <c r="I144" s="164"/>
      <c r="L144" s="159"/>
      <c r="M144" s="165"/>
      <c r="N144" s="166"/>
      <c r="O144" s="166"/>
      <c r="P144" s="166"/>
      <c r="Q144" s="166"/>
      <c r="R144" s="166"/>
      <c r="S144" s="166"/>
      <c r="T144" s="167"/>
      <c r="AT144" s="161" t="s">
        <v>159</v>
      </c>
      <c r="AU144" s="161" t="s">
        <v>155</v>
      </c>
      <c r="AV144" s="13" t="s">
        <v>83</v>
      </c>
      <c r="AW144" s="13" t="s">
        <v>35</v>
      </c>
      <c r="AX144" s="13" t="s">
        <v>73</v>
      </c>
      <c r="AY144" s="161" t="s">
        <v>145</v>
      </c>
    </row>
    <row r="145" spans="1:65" s="15" customFormat="1" ht="11.25">
      <c r="B145" s="176"/>
      <c r="D145" s="160" t="s">
        <v>159</v>
      </c>
      <c r="E145" s="177" t="s">
        <v>3</v>
      </c>
      <c r="F145" s="178" t="s">
        <v>171</v>
      </c>
      <c r="H145" s="179">
        <v>23.52</v>
      </c>
      <c r="I145" s="180"/>
      <c r="L145" s="176"/>
      <c r="M145" s="181"/>
      <c r="N145" s="182"/>
      <c r="O145" s="182"/>
      <c r="P145" s="182"/>
      <c r="Q145" s="182"/>
      <c r="R145" s="182"/>
      <c r="S145" s="182"/>
      <c r="T145" s="183"/>
      <c r="AT145" s="177" t="s">
        <v>159</v>
      </c>
      <c r="AU145" s="177" t="s">
        <v>155</v>
      </c>
      <c r="AV145" s="15" t="s">
        <v>155</v>
      </c>
      <c r="AW145" s="15" t="s">
        <v>35</v>
      </c>
      <c r="AX145" s="15" t="s">
        <v>73</v>
      </c>
      <c r="AY145" s="177" t="s">
        <v>145</v>
      </c>
    </row>
    <row r="146" spans="1:65" s="14" customFormat="1" ht="11.25">
      <c r="B146" s="168"/>
      <c r="D146" s="160" t="s">
        <v>159</v>
      </c>
      <c r="E146" s="169" t="s">
        <v>3</v>
      </c>
      <c r="F146" s="170" t="s">
        <v>161</v>
      </c>
      <c r="H146" s="171">
        <v>23.52</v>
      </c>
      <c r="I146" s="172"/>
      <c r="L146" s="168"/>
      <c r="M146" s="173"/>
      <c r="N146" s="174"/>
      <c r="O146" s="174"/>
      <c r="P146" s="174"/>
      <c r="Q146" s="174"/>
      <c r="R146" s="174"/>
      <c r="S146" s="174"/>
      <c r="T146" s="175"/>
      <c r="AT146" s="169" t="s">
        <v>159</v>
      </c>
      <c r="AU146" s="169" t="s">
        <v>155</v>
      </c>
      <c r="AV146" s="14" t="s">
        <v>154</v>
      </c>
      <c r="AW146" s="14" t="s">
        <v>35</v>
      </c>
      <c r="AX146" s="14" t="s">
        <v>81</v>
      </c>
      <c r="AY146" s="169" t="s">
        <v>145</v>
      </c>
    </row>
    <row r="147" spans="1:65" s="2" customFormat="1" ht="49.15" customHeight="1">
      <c r="A147" s="35"/>
      <c r="B147" s="140"/>
      <c r="C147" s="141" t="s">
        <v>189</v>
      </c>
      <c r="D147" s="141" t="s">
        <v>149</v>
      </c>
      <c r="E147" s="142" t="s">
        <v>190</v>
      </c>
      <c r="F147" s="143" t="s">
        <v>191</v>
      </c>
      <c r="G147" s="144" t="s">
        <v>192</v>
      </c>
      <c r="H147" s="145">
        <v>32</v>
      </c>
      <c r="I147" s="146"/>
      <c r="J147" s="147">
        <f>ROUND(I147*H147,2)</f>
        <v>0</v>
      </c>
      <c r="K147" s="143" t="s">
        <v>153</v>
      </c>
      <c r="L147" s="36"/>
      <c r="M147" s="148" t="s">
        <v>3</v>
      </c>
      <c r="N147" s="149" t="s">
        <v>44</v>
      </c>
      <c r="O147" s="56"/>
      <c r="P147" s="150">
        <f>O147*H147</f>
        <v>0</v>
      </c>
      <c r="Q147" s="150">
        <v>0</v>
      </c>
      <c r="R147" s="150">
        <f>Q147*H147</f>
        <v>0</v>
      </c>
      <c r="S147" s="150">
        <v>0.20499999999999999</v>
      </c>
      <c r="T147" s="151">
        <f>S147*H147</f>
        <v>6.56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52" t="s">
        <v>154</v>
      </c>
      <c r="AT147" s="152" t="s">
        <v>149</v>
      </c>
      <c r="AU147" s="152" t="s">
        <v>155</v>
      </c>
      <c r="AY147" s="20" t="s">
        <v>145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20" t="s">
        <v>81</v>
      </c>
      <c r="BK147" s="153">
        <f>ROUND(I147*H147,2)</f>
        <v>0</v>
      </c>
      <c r="BL147" s="20" t="s">
        <v>154</v>
      </c>
      <c r="BM147" s="152" t="s">
        <v>193</v>
      </c>
    </row>
    <row r="148" spans="1:65" s="2" customFormat="1" ht="11.25">
      <c r="A148" s="35"/>
      <c r="B148" s="36"/>
      <c r="C148" s="35"/>
      <c r="D148" s="154" t="s">
        <v>157</v>
      </c>
      <c r="E148" s="35"/>
      <c r="F148" s="155" t="s">
        <v>194</v>
      </c>
      <c r="G148" s="35"/>
      <c r="H148" s="35"/>
      <c r="I148" s="156"/>
      <c r="J148" s="35"/>
      <c r="K148" s="35"/>
      <c r="L148" s="36"/>
      <c r="M148" s="157"/>
      <c r="N148" s="158"/>
      <c r="O148" s="56"/>
      <c r="P148" s="56"/>
      <c r="Q148" s="56"/>
      <c r="R148" s="56"/>
      <c r="S148" s="56"/>
      <c r="T148" s="57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20" t="s">
        <v>157</v>
      </c>
      <c r="AU148" s="20" t="s">
        <v>155</v>
      </c>
    </row>
    <row r="149" spans="1:65" s="13" customFormat="1" ht="11.25">
      <c r="B149" s="159"/>
      <c r="D149" s="160" t="s">
        <v>159</v>
      </c>
      <c r="E149" s="161" t="s">
        <v>3</v>
      </c>
      <c r="F149" s="162" t="s">
        <v>195</v>
      </c>
      <c r="H149" s="163">
        <v>32</v>
      </c>
      <c r="I149" s="164"/>
      <c r="L149" s="159"/>
      <c r="M149" s="165"/>
      <c r="N149" s="166"/>
      <c r="O149" s="166"/>
      <c r="P149" s="166"/>
      <c r="Q149" s="166"/>
      <c r="R149" s="166"/>
      <c r="S149" s="166"/>
      <c r="T149" s="167"/>
      <c r="AT149" s="161" t="s">
        <v>159</v>
      </c>
      <c r="AU149" s="161" t="s">
        <v>155</v>
      </c>
      <c r="AV149" s="13" t="s">
        <v>83</v>
      </c>
      <c r="AW149" s="13" t="s">
        <v>35</v>
      </c>
      <c r="AX149" s="13" t="s">
        <v>73</v>
      </c>
      <c r="AY149" s="161" t="s">
        <v>145</v>
      </c>
    </row>
    <row r="150" spans="1:65" s="14" customFormat="1" ht="11.25">
      <c r="B150" s="168"/>
      <c r="D150" s="160" t="s">
        <v>159</v>
      </c>
      <c r="E150" s="169" t="s">
        <v>3</v>
      </c>
      <c r="F150" s="170" t="s">
        <v>161</v>
      </c>
      <c r="H150" s="171">
        <v>32</v>
      </c>
      <c r="I150" s="172"/>
      <c r="L150" s="168"/>
      <c r="M150" s="173"/>
      <c r="N150" s="174"/>
      <c r="O150" s="174"/>
      <c r="P150" s="174"/>
      <c r="Q150" s="174"/>
      <c r="R150" s="174"/>
      <c r="S150" s="174"/>
      <c r="T150" s="175"/>
      <c r="AT150" s="169" t="s">
        <v>159</v>
      </c>
      <c r="AU150" s="169" t="s">
        <v>155</v>
      </c>
      <c r="AV150" s="14" t="s">
        <v>154</v>
      </c>
      <c r="AW150" s="14" t="s">
        <v>35</v>
      </c>
      <c r="AX150" s="14" t="s">
        <v>81</v>
      </c>
      <c r="AY150" s="169" t="s">
        <v>145</v>
      </c>
    </row>
    <row r="151" spans="1:65" s="2" customFormat="1" ht="24.2" customHeight="1">
      <c r="A151" s="35"/>
      <c r="B151" s="140"/>
      <c r="C151" s="141" t="s">
        <v>196</v>
      </c>
      <c r="D151" s="141" t="s">
        <v>149</v>
      </c>
      <c r="E151" s="142" t="s">
        <v>197</v>
      </c>
      <c r="F151" s="143" t="s">
        <v>198</v>
      </c>
      <c r="G151" s="144" t="s">
        <v>192</v>
      </c>
      <c r="H151" s="145">
        <v>4.7</v>
      </c>
      <c r="I151" s="146"/>
      <c r="J151" s="147">
        <f>ROUND(I151*H151,2)</f>
        <v>0</v>
      </c>
      <c r="K151" s="143" t="s">
        <v>153</v>
      </c>
      <c r="L151" s="36"/>
      <c r="M151" s="148" t="s">
        <v>3</v>
      </c>
      <c r="N151" s="149" t="s">
        <v>44</v>
      </c>
      <c r="O151" s="56"/>
      <c r="P151" s="150">
        <f>O151*H151</f>
        <v>0</v>
      </c>
      <c r="Q151" s="150">
        <v>3.6900000000000002E-2</v>
      </c>
      <c r="R151" s="150">
        <f>Q151*H151</f>
        <v>0.17343000000000003</v>
      </c>
      <c r="S151" s="150">
        <v>0</v>
      </c>
      <c r="T151" s="15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52" t="s">
        <v>154</v>
      </c>
      <c r="AT151" s="152" t="s">
        <v>149</v>
      </c>
      <c r="AU151" s="152" t="s">
        <v>155</v>
      </c>
      <c r="AY151" s="20" t="s">
        <v>145</v>
      </c>
      <c r="BE151" s="153">
        <f>IF(N151="základní",J151,0)</f>
        <v>0</v>
      </c>
      <c r="BF151" s="153">
        <f>IF(N151="snížená",J151,0)</f>
        <v>0</v>
      </c>
      <c r="BG151" s="153">
        <f>IF(N151="zákl. přenesená",J151,0)</f>
        <v>0</v>
      </c>
      <c r="BH151" s="153">
        <f>IF(N151="sníž. přenesená",J151,0)</f>
        <v>0</v>
      </c>
      <c r="BI151" s="153">
        <f>IF(N151="nulová",J151,0)</f>
        <v>0</v>
      </c>
      <c r="BJ151" s="20" t="s">
        <v>81</v>
      </c>
      <c r="BK151" s="153">
        <f>ROUND(I151*H151,2)</f>
        <v>0</v>
      </c>
      <c r="BL151" s="20" t="s">
        <v>154</v>
      </c>
      <c r="BM151" s="152" t="s">
        <v>199</v>
      </c>
    </row>
    <row r="152" spans="1:65" s="2" customFormat="1" ht="11.25">
      <c r="A152" s="35"/>
      <c r="B152" s="36"/>
      <c r="C152" s="35"/>
      <c r="D152" s="154" t="s">
        <v>157</v>
      </c>
      <c r="E152" s="35"/>
      <c r="F152" s="155" t="s">
        <v>200</v>
      </c>
      <c r="G152" s="35"/>
      <c r="H152" s="35"/>
      <c r="I152" s="156"/>
      <c r="J152" s="35"/>
      <c r="K152" s="35"/>
      <c r="L152" s="36"/>
      <c r="M152" s="157"/>
      <c r="N152" s="158"/>
      <c r="O152" s="56"/>
      <c r="P152" s="56"/>
      <c r="Q152" s="56"/>
      <c r="R152" s="56"/>
      <c r="S152" s="56"/>
      <c r="T152" s="57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20" t="s">
        <v>157</v>
      </c>
      <c r="AU152" s="20" t="s">
        <v>155</v>
      </c>
    </row>
    <row r="153" spans="1:65" s="13" customFormat="1" ht="11.25">
      <c r="B153" s="159"/>
      <c r="D153" s="160" t="s">
        <v>159</v>
      </c>
      <c r="E153" s="161" t="s">
        <v>3</v>
      </c>
      <c r="F153" s="162" t="s">
        <v>201</v>
      </c>
      <c r="H153" s="163">
        <v>4.7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159</v>
      </c>
      <c r="AU153" s="161" t="s">
        <v>155</v>
      </c>
      <c r="AV153" s="13" t="s">
        <v>83</v>
      </c>
      <c r="AW153" s="13" t="s">
        <v>35</v>
      </c>
      <c r="AX153" s="13" t="s">
        <v>73</v>
      </c>
      <c r="AY153" s="161" t="s">
        <v>145</v>
      </c>
    </row>
    <row r="154" spans="1:65" s="14" customFormat="1" ht="11.25">
      <c r="B154" s="168"/>
      <c r="D154" s="160" t="s">
        <v>159</v>
      </c>
      <c r="E154" s="169" t="s">
        <v>3</v>
      </c>
      <c r="F154" s="170" t="s">
        <v>161</v>
      </c>
      <c r="H154" s="171">
        <v>4.7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159</v>
      </c>
      <c r="AU154" s="169" t="s">
        <v>155</v>
      </c>
      <c r="AV154" s="14" t="s">
        <v>154</v>
      </c>
      <c r="AW154" s="14" t="s">
        <v>35</v>
      </c>
      <c r="AX154" s="14" t="s">
        <v>81</v>
      </c>
      <c r="AY154" s="169" t="s">
        <v>145</v>
      </c>
    </row>
    <row r="155" spans="1:65" s="12" customFormat="1" ht="20.85" customHeight="1">
      <c r="B155" s="127"/>
      <c r="D155" s="128" t="s">
        <v>72</v>
      </c>
      <c r="E155" s="138" t="s">
        <v>9</v>
      </c>
      <c r="F155" s="138" t="s">
        <v>202</v>
      </c>
      <c r="I155" s="130"/>
      <c r="J155" s="139">
        <f>BK155</f>
        <v>0</v>
      </c>
      <c r="L155" s="127"/>
      <c r="M155" s="132"/>
      <c r="N155" s="133"/>
      <c r="O155" s="133"/>
      <c r="P155" s="134">
        <f>SUM(P156:P173)</f>
        <v>0</v>
      </c>
      <c r="Q155" s="133"/>
      <c r="R155" s="134">
        <f>SUM(R156:R173)</f>
        <v>0</v>
      </c>
      <c r="S155" s="133"/>
      <c r="T155" s="135">
        <f>SUM(T156:T173)</f>
        <v>0</v>
      </c>
      <c r="AR155" s="128" t="s">
        <v>81</v>
      </c>
      <c r="AT155" s="136" t="s">
        <v>72</v>
      </c>
      <c r="AU155" s="136" t="s">
        <v>83</v>
      </c>
      <c r="AY155" s="128" t="s">
        <v>145</v>
      </c>
      <c r="BK155" s="137">
        <f>SUM(BK156:BK173)</f>
        <v>0</v>
      </c>
    </row>
    <row r="156" spans="1:65" s="2" customFormat="1" ht="33" customHeight="1">
      <c r="A156" s="35"/>
      <c r="B156" s="140"/>
      <c r="C156" s="141" t="s">
        <v>203</v>
      </c>
      <c r="D156" s="141" t="s">
        <v>149</v>
      </c>
      <c r="E156" s="142" t="s">
        <v>204</v>
      </c>
      <c r="F156" s="143" t="s">
        <v>205</v>
      </c>
      <c r="G156" s="144" t="s">
        <v>206</v>
      </c>
      <c r="H156" s="145">
        <v>10.257</v>
      </c>
      <c r="I156" s="146"/>
      <c r="J156" s="147">
        <f>ROUND(I156*H156,2)</f>
        <v>0</v>
      </c>
      <c r="K156" s="143" t="s">
        <v>153</v>
      </c>
      <c r="L156" s="36"/>
      <c r="M156" s="148" t="s">
        <v>3</v>
      </c>
      <c r="N156" s="149" t="s">
        <v>44</v>
      </c>
      <c r="O156" s="56"/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154</v>
      </c>
      <c r="AT156" s="152" t="s">
        <v>149</v>
      </c>
      <c r="AU156" s="152" t="s">
        <v>155</v>
      </c>
      <c r="AY156" s="20" t="s">
        <v>145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81</v>
      </c>
      <c r="BK156" s="153">
        <f>ROUND(I156*H156,2)</f>
        <v>0</v>
      </c>
      <c r="BL156" s="20" t="s">
        <v>154</v>
      </c>
      <c r="BM156" s="152" t="s">
        <v>207</v>
      </c>
    </row>
    <row r="157" spans="1:65" s="2" customFormat="1" ht="11.25">
      <c r="A157" s="35"/>
      <c r="B157" s="36"/>
      <c r="C157" s="35"/>
      <c r="D157" s="154" t="s">
        <v>157</v>
      </c>
      <c r="E157" s="35"/>
      <c r="F157" s="155" t="s">
        <v>208</v>
      </c>
      <c r="G157" s="35"/>
      <c r="H157" s="35"/>
      <c r="I157" s="156"/>
      <c r="J157" s="35"/>
      <c r="K157" s="35"/>
      <c r="L157" s="36"/>
      <c r="M157" s="157"/>
      <c r="N157" s="158"/>
      <c r="O157" s="56"/>
      <c r="P157" s="56"/>
      <c r="Q157" s="56"/>
      <c r="R157" s="56"/>
      <c r="S157" s="56"/>
      <c r="T157" s="57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20" t="s">
        <v>157</v>
      </c>
      <c r="AU157" s="20" t="s">
        <v>155</v>
      </c>
    </row>
    <row r="158" spans="1:65" s="13" customFormat="1" ht="22.5">
      <c r="B158" s="159"/>
      <c r="D158" s="160" t="s">
        <v>159</v>
      </c>
      <c r="E158" s="161" t="s">
        <v>3</v>
      </c>
      <c r="F158" s="162" t="s">
        <v>209</v>
      </c>
      <c r="H158" s="163">
        <v>10.257</v>
      </c>
      <c r="I158" s="164"/>
      <c r="L158" s="159"/>
      <c r="M158" s="165"/>
      <c r="N158" s="166"/>
      <c r="O158" s="166"/>
      <c r="P158" s="166"/>
      <c r="Q158" s="166"/>
      <c r="R158" s="166"/>
      <c r="S158" s="166"/>
      <c r="T158" s="167"/>
      <c r="AT158" s="161" t="s">
        <v>159</v>
      </c>
      <c r="AU158" s="161" t="s">
        <v>155</v>
      </c>
      <c r="AV158" s="13" t="s">
        <v>83</v>
      </c>
      <c r="AW158" s="13" t="s">
        <v>35</v>
      </c>
      <c r="AX158" s="13" t="s">
        <v>73</v>
      </c>
      <c r="AY158" s="161" t="s">
        <v>145</v>
      </c>
    </row>
    <row r="159" spans="1:65" s="14" customFormat="1" ht="11.25">
      <c r="B159" s="168"/>
      <c r="D159" s="160" t="s">
        <v>159</v>
      </c>
      <c r="E159" s="169" t="s">
        <v>3</v>
      </c>
      <c r="F159" s="170" t="s">
        <v>161</v>
      </c>
      <c r="H159" s="171">
        <v>10.257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T159" s="169" t="s">
        <v>159</v>
      </c>
      <c r="AU159" s="169" t="s">
        <v>155</v>
      </c>
      <c r="AV159" s="14" t="s">
        <v>154</v>
      </c>
      <c r="AW159" s="14" t="s">
        <v>35</v>
      </c>
      <c r="AX159" s="14" t="s">
        <v>81</v>
      </c>
      <c r="AY159" s="169" t="s">
        <v>145</v>
      </c>
    </row>
    <row r="160" spans="1:65" s="2" customFormat="1" ht="37.9" customHeight="1">
      <c r="A160" s="35"/>
      <c r="B160" s="140"/>
      <c r="C160" s="141" t="s">
        <v>210</v>
      </c>
      <c r="D160" s="141" t="s">
        <v>149</v>
      </c>
      <c r="E160" s="142" t="s">
        <v>211</v>
      </c>
      <c r="F160" s="143" t="s">
        <v>212</v>
      </c>
      <c r="G160" s="144" t="s">
        <v>206</v>
      </c>
      <c r="H160" s="145">
        <v>12.308999999999999</v>
      </c>
      <c r="I160" s="146"/>
      <c r="J160" s="147">
        <f>ROUND(I160*H160,2)</f>
        <v>0</v>
      </c>
      <c r="K160" s="143" t="s">
        <v>3</v>
      </c>
      <c r="L160" s="36"/>
      <c r="M160" s="148" t="s">
        <v>3</v>
      </c>
      <c r="N160" s="149" t="s">
        <v>44</v>
      </c>
      <c r="O160" s="56"/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52" t="s">
        <v>154</v>
      </c>
      <c r="AT160" s="152" t="s">
        <v>149</v>
      </c>
      <c r="AU160" s="152" t="s">
        <v>155</v>
      </c>
      <c r="AY160" s="20" t="s">
        <v>145</v>
      </c>
      <c r="BE160" s="153">
        <f>IF(N160="základní",J160,0)</f>
        <v>0</v>
      </c>
      <c r="BF160" s="153">
        <f>IF(N160="snížená",J160,0)</f>
        <v>0</v>
      </c>
      <c r="BG160" s="153">
        <f>IF(N160="zákl. přenesená",J160,0)</f>
        <v>0</v>
      </c>
      <c r="BH160" s="153">
        <f>IF(N160="sníž. přenesená",J160,0)</f>
        <v>0</v>
      </c>
      <c r="BI160" s="153">
        <f>IF(N160="nulová",J160,0)</f>
        <v>0</v>
      </c>
      <c r="BJ160" s="20" t="s">
        <v>81</v>
      </c>
      <c r="BK160" s="153">
        <f>ROUND(I160*H160,2)</f>
        <v>0</v>
      </c>
      <c r="BL160" s="20" t="s">
        <v>154</v>
      </c>
      <c r="BM160" s="152" t="s">
        <v>213</v>
      </c>
    </row>
    <row r="161" spans="1:65" s="13" customFormat="1" ht="22.5">
      <c r="B161" s="159"/>
      <c r="D161" s="160" t="s">
        <v>159</v>
      </c>
      <c r="E161" s="161" t="s">
        <v>3</v>
      </c>
      <c r="F161" s="162" t="s">
        <v>214</v>
      </c>
      <c r="H161" s="163">
        <v>12.308999999999999</v>
      </c>
      <c r="I161" s="164"/>
      <c r="L161" s="159"/>
      <c r="M161" s="165"/>
      <c r="N161" s="166"/>
      <c r="O161" s="166"/>
      <c r="P161" s="166"/>
      <c r="Q161" s="166"/>
      <c r="R161" s="166"/>
      <c r="S161" s="166"/>
      <c r="T161" s="167"/>
      <c r="AT161" s="161" t="s">
        <v>159</v>
      </c>
      <c r="AU161" s="161" t="s">
        <v>155</v>
      </c>
      <c r="AV161" s="13" t="s">
        <v>83</v>
      </c>
      <c r="AW161" s="13" t="s">
        <v>35</v>
      </c>
      <c r="AX161" s="13" t="s">
        <v>73</v>
      </c>
      <c r="AY161" s="161" t="s">
        <v>145</v>
      </c>
    </row>
    <row r="162" spans="1:65" s="15" customFormat="1" ht="11.25">
      <c r="B162" s="176"/>
      <c r="D162" s="160" t="s">
        <v>159</v>
      </c>
      <c r="E162" s="177" t="s">
        <v>3</v>
      </c>
      <c r="F162" s="178" t="s">
        <v>171</v>
      </c>
      <c r="H162" s="179">
        <v>12.308999999999999</v>
      </c>
      <c r="I162" s="180"/>
      <c r="L162" s="176"/>
      <c r="M162" s="181"/>
      <c r="N162" s="182"/>
      <c r="O162" s="182"/>
      <c r="P162" s="182"/>
      <c r="Q162" s="182"/>
      <c r="R162" s="182"/>
      <c r="S162" s="182"/>
      <c r="T162" s="183"/>
      <c r="AT162" s="177" t="s">
        <v>159</v>
      </c>
      <c r="AU162" s="177" t="s">
        <v>155</v>
      </c>
      <c r="AV162" s="15" t="s">
        <v>155</v>
      </c>
      <c r="AW162" s="15" t="s">
        <v>35</v>
      </c>
      <c r="AX162" s="15" t="s">
        <v>73</v>
      </c>
      <c r="AY162" s="177" t="s">
        <v>145</v>
      </c>
    </row>
    <row r="163" spans="1:65" s="16" customFormat="1" ht="22.5">
      <c r="B163" s="184"/>
      <c r="D163" s="160" t="s">
        <v>159</v>
      </c>
      <c r="E163" s="185" t="s">
        <v>3</v>
      </c>
      <c r="F163" s="186" t="s">
        <v>215</v>
      </c>
      <c r="H163" s="185" t="s">
        <v>3</v>
      </c>
      <c r="I163" s="187"/>
      <c r="L163" s="184"/>
      <c r="M163" s="188"/>
      <c r="N163" s="189"/>
      <c r="O163" s="189"/>
      <c r="P163" s="189"/>
      <c r="Q163" s="189"/>
      <c r="R163" s="189"/>
      <c r="S163" s="189"/>
      <c r="T163" s="190"/>
      <c r="AT163" s="185" t="s">
        <v>159</v>
      </c>
      <c r="AU163" s="185" t="s">
        <v>155</v>
      </c>
      <c r="AV163" s="16" t="s">
        <v>81</v>
      </c>
      <c r="AW163" s="16" t="s">
        <v>35</v>
      </c>
      <c r="AX163" s="16" t="s">
        <v>73</v>
      </c>
      <c r="AY163" s="185" t="s">
        <v>145</v>
      </c>
    </row>
    <row r="164" spans="1:65" s="14" customFormat="1" ht="11.25">
      <c r="B164" s="168"/>
      <c r="D164" s="160" t="s">
        <v>159</v>
      </c>
      <c r="E164" s="169" t="s">
        <v>3</v>
      </c>
      <c r="F164" s="170" t="s">
        <v>161</v>
      </c>
      <c r="H164" s="171">
        <v>12.308999999999999</v>
      </c>
      <c r="I164" s="172"/>
      <c r="L164" s="168"/>
      <c r="M164" s="173"/>
      <c r="N164" s="174"/>
      <c r="O164" s="174"/>
      <c r="P164" s="174"/>
      <c r="Q164" s="174"/>
      <c r="R164" s="174"/>
      <c r="S164" s="174"/>
      <c r="T164" s="175"/>
      <c r="AT164" s="169" t="s">
        <v>159</v>
      </c>
      <c r="AU164" s="169" t="s">
        <v>155</v>
      </c>
      <c r="AV164" s="14" t="s">
        <v>154</v>
      </c>
      <c r="AW164" s="14" t="s">
        <v>35</v>
      </c>
      <c r="AX164" s="14" t="s">
        <v>81</v>
      </c>
      <c r="AY164" s="169" t="s">
        <v>145</v>
      </c>
    </row>
    <row r="165" spans="1:65" s="2" customFormat="1" ht="33" customHeight="1">
      <c r="A165" s="35"/>
      <c r="B165" s="140"/>
      <c r="C165" s="141" t="s">
        <v>147</v>
      </c>
      <c r="D165" s="141" t="s">
        <v>149</v>
      </c>
      <c r="E165" s="142" t="s">
        <v>216</v>
      </c>
      <c r="F165" s="143" t="s">
        <v>217</v>
      </c>
      <c r="G165" s="144" t="s">
        <v>206</v>
      </c>
      <c r="H165" s="145">
        <v>10.257</v>
      </c>
      <c r="I165" s="146"/>
      <c r="J165" s="147">
        <f>ROUND(I165*H165,2)</f>
        <v>0</v>
      </c>
      <c r="K165" s="143" t="s">
        <v>153</v>
      </c>
      <c r="L165" s="36"/>
      <c r="M165" s="148" t="s">
        <v>3</v>
      </c>
      <c r="N165" s="149" t="s">
        <v>44</v>
      </c>
      <c r="O165" s="56"/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52" t="s">
        <v>154</v>
      </c>
      <c r="AT165" s="152" t="s">
        <v>149</v>
      </c>
      <c r="AU165" s="152" t="s">
        <v>155</v>
      </c>
      <c r="AY165" s="20" t="s">
        <v>145</v>
      </c>
      <c r="BE165" s="153">
        <f>IF(N165="základní",J165,0)</f>
        <v>0</v>
      </c>
      <c r="BF165" s="153">
        <f>IF(N165="snížená",J165,0)</f>
        <v>0</v>
      </c>
      <c r="BG165" s="153">
        <f>IF(N165="zákl. přenesená",J165,0)</f>
        <v>0</v>
      </c>
      <c r="BH165" s="153">
        <f>IF(N165="sníž. přenesená",J165,0)</f>
        <v>0</v>
      </c>
      <c r="BI165" s="153">
        <f>IF(N165="nulová",J165,0)</f>
        <v>0</v>
      </c>
      <c r="BJ165" s="20" t="s">
        <v>81</v>
      </c>
      <c r="BK165" s="153">
        <f>ROUND(I165*H165,2)</f>
        <v>0</v>
      </c>
      <c r="BL165" s="20" t="s">
        <v>154</v>
      </c>
      <c r="BM165" s="152" t="s">
        <v>218</v>
      </c>
    </row>
    <row r="166" spans="1:65" s="2" customFormat="1" ht="11.25">
      <c r="A166" s="35"/>
      <c r="B166" s="36"/>
      <c r="C166" s="35"/>
      <c r="D166" s="154" t="s">
        <v>157</v>
      </c>
      <c r="E166" s="35"/>
      <c r="F166" s="155" t="s">
        <v>219</v>
      </c>
      <c r="G166" s="35"/>
      <c r="H166" s="35"/>
      <c r="I166" s="156"/>
      <c r="J166" s="35"/>
      <c r="K166" s="35"/>
      <c r="L166" s="36"/>
      <c r="M166" s="157"/>
      <c r="N166" s="158"/>
      <c r="O166" s="56"/>
      <c r="P166" s="56"/>
      <c r="Q166" s="56"/>
      <c r="R166" s="56"/>
      <c r="S166" s="56"/>
      <c r="T166" s="57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20" t="s">
        <v>157</v>
      </c>
      <c r="AU166" s="20" t="s">
        <v>155</v>
      </c>
    </row>
    <row r="167" spans="1:65" s="13" customFormat="1" ht="22.5">
      <c r="B167" s="159"/>
      <c r="D167" s="160" t="s">
        <v>159</v>
      </c>
      <c r="E167" s="161" t="s">
        <v>3</v>
      </c>
      <c r="F167" s="162" t="s">
        <v>209</v>
      </c>
      <c r="H167" s="163">
        <v>10.257</v>
      </c>
      <c r="I167" s="164"/>
      <c r="L167" s="159"/>
      <c r="M167" s="165"/>
      <c r="N167" s="166"/>
      <c r="O167" s="166"/>
      <c r="P167" s="166"/>
      <c r="Q167" s="166"/>
      <c r="R167" s="166"/>
      <c r="S167" s="166"/>
      <c r="T167" s="167"/>
      <c r="AT167" s="161" t="s">
        <v>159</v>
      </c>
      <c r="AU167" s="161" t="s">
        <v>155</v>
      </c>
      <c r="AV167" s="13" t="s">
        <v>83</v>
      </c>
      <c r="AW167" s="13" t="s">
        <v>35</v>
      </c>
      <c r="AX167" s="13" t="s">
        <v>73</v>
      </c>
      <c r="AY167" s="161" t="s">
        <v>145</v>
      </c>
    </row>
    <row r="168" spans="1:65" s="14" customFormat="1" ht="11.25">
      <c r="B168" s="168"/>
      <c r="D168" s="160" t="s">
        <v>159</v>
      </c>
      <c r="E168" s="169" t="s">
        <v>3</v>
      </c>
      <c r="F168" s="170" t="s">
        <v>161</v>
      </c>
      <c r="H168" s="171">
        <v>10.257</v>
      </c>
      <c r="I168" s="172"/>
      <c r="L168" s="168"/>
      <c r="M168" s="173"/>
      <c r="N168" s="174"/>
      <c r="O168" s="174"/>
      <c r="P168" s="174"/>
      <c r="Q168" s="174"/>
      <c r="R168" s="174"/>
      <c r="S168" s="174"/>
      <c r="T168" s="175"/>
      <c r="AT168" s="169" t="s">
        <v>159</v>
      </c>
      <c r="AU168" s="169" t="s">
        <v>155</v>
      </c>
      <c r="AV168" s="14" t="s">
        <v>154</v>
      </c>
      <c r="AW168" s="14" t="s">
        <v>35</v>
      </c>
      <c r="AX168" s="14" t="s">
        <v>81</v>
      </c>
      <c r="AY168" s="169" t="s">
        <v>145</v>
      </c>
    </row>
    <row r="169" spans="1:65" s="2" customFormat="1" ht="37.9" customHeight="1">
      <c r="A169" s="35"/>
      <c r="B169" s="140"/>
      <c r="C169" s="141" t="s">
        <v>9</v>
      </c>
      <c r="D169" s="141" t="s">
        <v>149</v>
      </c>
      <c r="E169" s="142" t="s">
        <v>220</v>
      </c>
      <c r="F169" s="143" t="s">
        <v>221</v>
      </c>
      <c r="G169" s="144" t="s">
        <v>206</v>
      </c>
      <c r="H169" s="145">
        <v>12.308999999999999</v>
      </c>
      <c r="I169" s="146"/>
      <c r="J169" s="147">
        <f>ROUND(I169*H169,2)</f>
        <v>0</v>
      </c>
      <c r="K169" s="143" t="s">
        <v>3</v>
      </c>
      <c r="L169" s="36"/>
      <c r="M169" s="148" t="s">
        <v>3</v>
      </c>
      <c r="N169" s="149" t="s">
        <v>44</v>
      </c>
      <c r="O169" s="56"/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52" t="s">
        <v>154</v>
      </c>
      <c r="AT169" s="152" t="s">
        <v>149</v>
      </c>
      <c r="AU169" s="152" t="s">
        <v>155</v>
      </c>
      <c r="AY169" s="20" t="s">
        <v>145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20" t="s">
        <v>81</v>
      </c>
      <c r="BK169" s="153">
        <f>ROUND(I169*H169,2)</f>
        <v>0</v>
      </c>
      <c r="BL169" s="20" t="s">
        <v>154</v>
      </c>
      <c r="BM169" s="152" t="s">
        <v>222</v>
      </c>
    </row>
    <row r="170" spans="1:65" s="13" customFormat="1" ht="22.5">
      <c r="B170" s="159"/>
      <c r="D170" s="160" t="s">
        <v>159</v>
      </c>
      <c r="E170" s="161" t="s">
        <v>3</v>
      </c>
      <c r="F170" s="162" t="s">
        <v>214</v>
      </c>
      <c r="H170" s="163">
        <v>12.308999999999999</v>
      </c>
      <c r="I170" s="164"/>
      <c r="L170" s="159"/>
      <c r="M170" s="165"/>
      <c r="N170" s="166"/>
      <c r="O170" s="166"/>
      <c r="P170" s="166"/>
      <c r="Q170" s="166"/>
      <c r="R170" s="166"/>
      <c r="S170" s="166"/>
      <c r="T170" s="167"/>
      <c r="AT170" s="161" t="s">
        <v>159</v>
      </c>
      <c r="AU170" s="161" t="s">
        <v>155</v>
      </c>
      <c r="AV170" s="13" t="s">
        <v>83</v>
      </c>
      <c r="AW170" s="13" t="s">
        <v>35</v>
      </c>
      <c r="AX170" s="13" t="s">
        <v>73</v>
      </c>
      <c r="AY170" s="161" t="s">
        <v>145</v>
      </c>
    </row>
    <row r="171" spans="1:65" s="15" customFormat="1" ht="11.25">
      <c r="B171" s="176"/>
      <c r="D171" s="160" t="s">
        <v>159</v>
      </c>
      <c r="E171" s="177" t="s">
        <v>3</v>
      </c>
      <c r="F171" s="178" t="s">
        <v>171</v>
      </c>
      <c r="H171" s="179">
        <v>12.308999999999999</v>
      </c>
      <c r="I171" s="180"/>
      <c r="L171" s="176"/>
      <c r="M171" s="181"/>
      <c r="N171" s="182"/>
      <c r="O171" s="182"/>
      <c r="P171" s="182"/>
      <c r="Q171" s="182"/>
      <c r="R171" s="182"/>
      <c r="S171" s="182"/>
      <c r="T171" s="183"/>
      <c r="AT171" s="177" t="s">
        <v>159</v>
      </c>
      <c r="AU171" s="177" t="s">
        <v>155</v>
      </c>
      <c r="AV171" s="15" t="s">
        <v>155</v>
      </c>
      <c r="AW171" s="15" t="s">
        <v>35</v>
      </c>
      <c r="AX171" s="15" t="s">
        <v>73</v>
      </c>
      <c r="AY171" s="177" t="s">
        <v>145</v>
      </c>
    </row>
    <row r="172" spans="1:65" s="16" customFormat="1" ht="22.5">
      <c r="B172" s="184"/>
      <c r="D172" s="160" t="s">
        <v>159</v>
      </c>
      <c r="E172" s="185" t="s">
        <v>3</v>
      </c>
      <c r="F172" s="186" t="s">
        <v>215</v>
      </c>
      <c r="H172" s="185" t="s">
        <v>3</v>
      </c>
      <c r="I172" s="187"/>
      <c r="L172" s="184"/>
      <c r="M172" s="188"/>
      <c r="N172" s="189"/>
      <c r="O172" s="189"/>
      <c r="P172" s="189"/>
      <c r="Q172" s="189"/>
      <c r="R172" s="189"/>
      <c r="S172" s="189"/>
      <c r="T172" s="190"/>
      <c r="AT172" s="185" t="s">
        <v>159</v>
      </c>
      <c r="AU172" s="185" t="s">
        <v>155</v>
      </c>
      <c r="AV172" s="16" t="s">
        <v>81</v>
      </c>
      <c r="AW172" s="16" t="s">
        <v>35</v>
      </c>
      <c r="AX172" s="16" t="s">
        <v>73</v>
      </c>
      <c r="AY172" s="185" t="s">
        <v>145</v>
      </c>
    </row>
    <row r="173" spans="1:65" s="14" customFormat="1" ht="11.25">
      <c r="B173" s="168"/>
      <c r="D173" s="160" t="s">
        <v>159</v>
      </c>
      <c r="E173" s="169" t="s">
        <v>3</v>
      </c>
      <c r="F173" s="170" t="s">
        <v>161</v>
      </c>
      <c r="H173" s="171">
        <v>12.308999999999999</v>
      </c>
      <c r="I173" s="172"/>
      <c r="L173" s="168"/>
      <c r="M173" s="173"/>
      <c r="N173" s="174"/>
      <c r="O173" s="174"/>
      <c r="P173" s="174"/>
      <c r="Q173" s="174"/>
      <c r="R173" s="174"/>
      <c r="S173" s="174"/>
      <c r="T173" s="175"/>
      <c r="AT173" s="169" t="s">
        <v>159</v>
      </c>
      <c r="AU173" s="169" t="s">
        <v>155</v>
      </c>
      <c r="AV173" s="14" t="s">
        <v>154</v>
      </c>
      <c r="AW173" s="14" t="s">
        <v>35</v>
      </c>
      <c r="AX173" s="14" t="s">
        <v>81</v>
      </c>
      <c r="AY173" s="169" t="s">
        <v>145</v>
      </c>
    </row>
    <row r="174" spans="1:65" s="12" customFormat="1" ht="20.85" customHeight="1">
      <c r="B174" s="127"/>
      <c r="D174" s="128" t="s">
        <v>72</v>
      </c>
      <c r="E174" s="138" t="s">
        <v>223</v>
      </c>
      <c r="F174" s="138" t="s">
        <v>224</v>
      </c>
      <c r="I174" s="130"/>
      <c r="J174" s="139">
        <f>BK174</f>
        <v>0</v>
      </c>
      <c r="L174" s="127"/>
      <c r="M174" s="132"/>
      <c r="N174" s="133"/>
      <c r="O174" s="133"/>
      <c r="P174" s="134">
        <f>SUM(P175:P206)</f>
        <v>0</v>
      </c>
      <c r="Q174" s="133"/>
      <c r="R174" s="134">
        <f>SUM(R175:R206)</f>
        <v>0</v>
      </c>
      <c r="S174" s="133"/>
      <c r="T174" s="135">
        <f>SUM(T175:T206)</f>
        <v>0</v>
      </c>
      <c r="AR174" s="128" t="s">
        <v>81</v>
      </c>
      <c r="AT174" s="136" t="s">
        <v>72</v>
      </c>
      <c r="AU174" s="136" t="s">
        <v>83</v>
      </c>
      <c r="AY174" s="128" t="s">
        <v>145</v>
      </c>
      <c r="BK174" s="137">
        <f>SUM(BK175:BK206)</f>
        <v>0</v>
      </c>
    </row>
    <row r="175" spans="1:65" s="2" customFormat="1" ht="44.25" customHeight="1">
      <c r="A175" s="35"/>
      <c r="B175" s="140"/>
      <c r="C175" s="141" t="s">
        <v>223</v>
      </c>
      <c r="D175" s="141" t="s">
        <v>149</v>
      </c>
      <c r="E175" s="142" t="s">
        <v>225</v>
      </c>
      <c r="F175" s="143" t="s">
        <v>226</v>
      </c>
      <c r="G175" s="144" t="s">
        <v>206</v>
      </c>
      <c r="H175" s="145">
        <v>1.056</v>
      </c>
      <c r="I175" s="146"/>
      <c r="J175" s="147">
        <f>ROUND(I175*H175,2)</f>
        <v>0</v>
      </c>
      <c r="K175" s="143" t="s">
        <v>153</v>
      </c>
      <c r="L175" s="36"/>
      <c r="M175" s="148" t="s">
        <v>3</v>
      </c>
      <c r="N175" s="149" t="s">
        <v>44</v>
      </c>
      <c r="O175" s="56"/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52" t="s">
        <v>154</v>
      </c>
      <c r="AT175" s="152" t="s">
        <v>149</v>
      </c>
      <c r="AU175" s="152" t="s">
        <v>155</v>
      </c>
      <c r="AY175" s="20" t="s">
        <v>145</v>
      </c>
      <c r="BE175" s="153">
        <f>IF(N175="základní",J175,0)</f>
        <v>0</v>
      </c>
      <c r="BF175" s="153">
        <f>IF(N175="snížená",J175,0)</f>
        <v>0</v>
      </c>
      <c r="BG175" s="153">
        <f>IF(N175="zákl. přenesená",J175,0)</f>
        <v>0</v>
      </c>
      <c r="BH175" s="153">
        <f>IF(N175="sníž. přenesená",J175,0)</f>
        <v>0</v>
      </c>
      <c r="BI175" s="153">
        <f>IF(N175="nulová",J175,0)</f>
        <v>0</v>
      </c>
      <c r="BJ175" s="20" t="s">
        <v>81</v>
      </c>
      <c r="BK175" s="153">
        <f>ROUND(I175*H175,2)</f>
        <v>0</v>
      </c>
      <c r="BL175" s="20" t="s">
        <v>154</v>
      </c>
      <c r="BM175" s="152" t="s">
        <v>227</v>
      </c>
    </row>
    <row r="176" spans="1:65" s="2" customFormat="1" ht="11.25">
      <c r="A176" s="35"/>
      <c r="B176" s="36"/>
      <c r="C176" s="35"/>
      <c r="D176" s="154" t="s">
        <v>157</v>
      </c>
      <c r="E176" s="35"/>
      <c r="F176" s="155" t="s">
        <v>228</v>
      </c>
      <c r="G176" s="35"/>
      <c r="H176" s="35"/>
      <c r="I176" s="156"/>
      <c r="J176" s="35"/>
      <c r="K176" s="35"/>
      <c r="L176" s="36"/>
      <c r="M176" s="157"/>
      <c r="N176" s="158"/>
      <c r="O176" s="56"/>
      <c r="P176" s="56"/>
      <c r="Q176" s="56"/>
      <c r="R176" s="56"/>
      <c r="S176" s="56"/>
      <c r="T176" s="57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20" t="s">
        <v>157</v>
      </c>
      <c r="AU176" s="20" t="s">
        <v>155</v>
      </c>
    </row>
    <row r="177" spans="1:65" s="13" customFormat="1" ht="11.25">
      <c r="B177" s="159"/>
      <c r="D177" s="160" t="s">
        <v>159</v>
      </c>
      <c r="E177" s="161" t="s">
        <v>3</v>
      </c>
      <c r="F177" s="162" t="s">
        <v>229</v>
      </c>
      <c r="H177" s="163">
        <v>0.192</v>
      </c>
      <c r="I177" s="164"/>
      <c r="L177" s="159"/>
      <c r="M177" s="165"/>
      <c r="N177" s="166"/>
      <c r="O177" s="166"/>
      <c r="P177" s="166"/>
      <c r="Q177" s="166"/>
      <c r="R177" s="166"/>
      <c r="S177" s="166"/>
      <c r="T177" s="167"/>
      <c r="AT177" s="161" t="s">
        <v>159</v>
      </c>
      <c r="AU177" s="161" t="s">
        <v>155</v>
      </c>
      <c r="AV177" s="13" t="s">
        <v>83</v>
      </c>
      <c r="AW177" s="13" t="s">
        <v>35</v>
      </c>
      <c r="AX177" s="13" t="s">
        <v>73</v>
      </c>
      <c r="AY177" s="161" t="s">
        <v>145</v>
      </c>
    </row>
    <row r="178" spans="1:65" s="13" customFormat="1" ht="11.25">
      <c r="B178" s="159"/>
      <c r="D178" s="160" t="s">
        <v>159</v>
      </c>
      <c r="E178" s="161" t="s">
        <v>3</v>
      </c>
      <c r="F178" s="162" t="s">
        <v>230</v>
      </c>
      <c r="H178" s="163">
        <v>0.86399999999999999</v>
      </c>
      <c r="I178" s="164"/>
      <c r="L178" s="159"/>
      <c r="M178" s="165"/>
      <c r="N178" s="166"/>
      <c r="O178" s="166"/>
      <c r="P178" s="166"/>
      <c r="Q178" s="166"/>
      <c r="R178" s="166"/>
      <c r="S178" s="166"/>
      <c r="T178" s="167"/>
      <c r="AT178" s="161" t="s">
        <v>159</v>
      </c>
      <c r="AU178" s="161" t="s">
        <v>155</v>
      </c>
      <c r="AV178" s="13" t="s">
        <v>83</v>
      </c>
      <c r="AW178" s="13" t="s">
        <v>35</v>
      </c>
      <c r="AX178" s="13" t="s">
        <v>73</v>
      </c>
      <c r="AY178" s="161" t="s">
        <v>145</v>
      </c>
    </row>
    <row r="179" spans="1:65" s="15" customFormat="1" ht="11.25">
      <c r="B179" s="176"/>
      <c r="D179" s="160" t="s">
        <v>159</v>
      </c>
      <c r="E179" s="177" t="s">
        <v>3</v>
      </c>
      <c r="F179" s="178" t="s">
        <v>171</v>
      </c>
      <c r="H179" s="179">
        <v>1.056</v>
      </c>
      <c r="I179" s="180"/>
      <c r="L179" s="176"/>
      <c r="M179" s="181"/>
      <c r="N179" s="182"/>
      <c r="O179" s="182"/>
      <c r="P179" s="182"/>
      <c r="Q179" s="182"/>
      <c r="R179" s="182"/>
      <c r="S179" s="182"/>
      <c r="T179" s="183"/>
      <c r="AT179" s="177" t="s">
        <v>159</v>
      </c>
      <c r="AU179" s="177" t="s">
        <v>155</v>
      </c>
      <c r="AV179" s="15" t="s">
        <v>155</v>
      </c>
      <c r="AW179" s="15" t="s">
        <v>35</v>
      </c>
      <c r="AX179" s="15" t="s">
        <v>73</v>
      </c>
      <c r="AY179" s="177" t="s">
        <v>145</v>
      </c>
    </row>
    <row r="180" spans="1:65" s="14" customFormat="1" ht="11.25">
      <c r="B180" s="168"/>
      <c r="D180" s="160" t="s">
        <v>159</v>
      </c>
      <c r="E180" s="169" t="s">
        <v>3</v>
      </c>
      <c r="F180" s="170" t="s">
        <v>161</v>
      </c>
      <c r="H180" s="171">
        <v>1.056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159</v>
      </c>
      <c r="AU180" s="169" t="s">
        <v>155</v>
      </c>
      <c r="AV180" s="14" t="s">
        <v>154</v>
      </c>
      <c r="AW180" s="14" t="s">
        <v>35</v>
      </c>
      <c r="AX180" s="14" t="s">
        <v>81</v>
      </c>
      <c r="AY180" s="169" t="s">
        <v>145</v>
      </c>
    </row>
    <row r="181" spans="1:65" s="2" customFormat="1" ht="44.25" customHeight="1">
      <c r="A181" s="35"/>
      <c r="B181" s="140"/>
      <c r="C181" s="141" t="s">
        <v>231</v>
      </c>
      <c r="D181" s="141" t="s">
        <v>149</v>
      </c>
      <c r="E181" s="142" t="s">
        <v>232</v>
      </c>
      <c r="F181" s="143" t="s">
        <v>233</v>
      </c>
      <c r="G181" s="144" t="s">
        <v>206</v>
      </c>
      <c r="H181" s="145">
        <v>15.496</v>
      </c>
      <c r="I181" s="146"/>
      <c r="J181" s="147">
        <f>ROUND(I181*H181,2)</f>
        <v>0</v>
      </c>
      <c r="K181" s="143" t="s">
        <v>153</v>
      </c>
      <c r="L181" s="36"/>
      <c r="M181" s="148" t="s">
        <v>3</v>
      </c>
      <c r="N181" s="149" t="s">
        <v>44</v>
      </c>
      <c r="O181" s="56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154</v>
      </c>
      <c r="AT181" s="152" t="s">
        <v>149</v>
      </c>
      <c r="AU181" s="152" t="s">
        <v>155</v>
      </c>
      <c r="AY181" s="20" t="s">
        <v>145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81</v>
      </c>
      <c r="BK181" s="153">
        <f>ROUND(I181*H181,2)</f>
        <v>0</v>
      </c>
      <c r="BL181" s="20" t="s">
        <v>154</v>
      </c>
      <c r="BM181" s="152" t="s">
        <v>234</v>
      </c>
    </row>
    <row r="182" spans="1:65" s="2" customFormat="1" ht="11.25">
      <c r="A182" s="35"/>
      <c r="B182" s="36"/>
      <c r="C182" s="35"/>
      <c r="D182" s="154" t="s">
        <v>157</v>
      </c>
      <c r="E182" s="35"/>
      <c r="F182" s="155" t="s">
        <v>235</v>
      </c>
      <c r="G182" s="35"/>
      <c r="H182" s="35"/>
      <c r="I182" s="156"/>
      <c r="J182" s="35"/>
      <c r="K182" s="35"/>
      <c r="L182" s="36"/>
      <c r="M182" s="157"/>
      <c r="N182" s="158"/>
      <c r="O182" s="56"/>
      <c r="P182" s="56"/>
      <c r="Q182" s="56"/>
      <c r="R182" s="56"/>
      <c r="S182" s="56"/>
      <c r="T182" s="57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20" t="s">
        <v>157</v>
      </c>
      <c r="AU182" s="20" t="s">
        <v>155</v>
      </c>
    </row>
    <row r="183" spans="1:65" s="13" customFormat="1" ht="11.25">
      <c r="B183" s="159"/>
      <c r="D183" s="160" t="s">
        <v>159</v>
      </c>
      <c r="E183" s="161" t="s">
        <v>3</v>
      </c>
      <c r="F183" s="162" t="s">
        <v>236</v>
      </c>
      <c r="H183" s="163">
        <v>0.81599999999999995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159</v>
      </c>
      <c r="AU183" s="161" t="s">
        <v>155</v>
      </c>
      <c r="AV183" s="13" t="s">
        <v>83</v>
      </c>
      <c r="AW183" s="13" t="s">
        <v>35</v>
      </c>
      <c r="AX183" s="13" t="s">
        <v>73</v>
      </c>
      <c r="AY183" s="161" t="s">
        <v>145</v>
      </c>
    </row>
    <row r="184" spans="1:65" s="13" customFormat="1" ht="22.5">
      <c r="B184" s="159"/>
      <c r="D184" s="160" t="s">
        <v>159</v>
      </c>
      <c r="E184" s="161" t="s">
        <v>3</v>
      </c>
      <c r="F184" s="162" t="s">
        <v>237</v>
      </c>
      <c r="H184" s="163">
        <v>1.68</v>
      </c>
      <c r="I184" s="164"/>
      <c r="L184" s="159"/>
      <c r="M184" s="165"/>
      <c r="N184" s="166"/>
      <c r="O184" s="166"/>
      <c r="P184" s="166"/>
      <c r="Q184" s="166"/>
      <c r="R184" s="166"/>
      <c r="S184" s="166"/>
      <c r="T184" s="167"/>
      <c r="AT184" s="161" t="s">
        <v>159</v>
      </c>
      <c r="AU184" s="161" t="s">
        <v>155</v>
      </c>
      <c r="AV184" s="13" t="s">
        <v>83</v>
      </c>
      <c r="AW184" s="13" t="s">
        <v>35</v>
      </c>
      <c r="AX184" s="13" t="s">
        <v>73</v>
      </c>
      <c r="AY184" s="161" t="s">
        <v>145</v>
      </c>
    </row>
    <row r="185" spans="1:65" s="13" customFormat="1" ht="11.25">
      <c r="B185" s="159"/>
      <c r="D185" s="160" t="s">
        <v>159</v>
      </c>
      <c r="E185" s="161" t="s">
        <v>3</v>
      </c>
      <c r="F185" s="162" t="s">
        <v>238</v>
      </c>
      <c r="H185" s="163">
        <v>12</v>
      </c>
      <c r="I185" s="164"/>
      <c r="L185" s="159"/>
      <c r="M185" s="165"/>
      <c r="N185" s="166"/>
      <c r="O185" s="166"/>
      <c r="P185" s="166"/>
      <c r="Q185" s="166"/>
      <c r="R185" s="166"/>
      <c r="S185" s="166"/>
      <c r="T185" s="167"/>
      <c r="AT185" s="161" t="s">
        <v>159</v>
      </c>
      <c r="AU185" s="161" t="s">
        <v>155</v>
      </c>
      <c r="AV185" s="13" t="s">
        <v>83</v>
      </c>
      <c r="AW185" s="13" t="s">
        <v>35</v>
      </c>
      <c r="AX185" s="13" t="s">
        <v>73</v>
      </c>
      <c r="AY185" s="161" t="s">
        <v>145</v>
      </c>
    </row>
    <row r="186" spans="1:65" s="13" customFormat="1" ht="11.25">
      <c r="B186" s="159"/>
      <c r="D186" s="160" t="s">
        <v>159</v>
      </c>
      <c r="E186" s="161" t="s">
        <v>3</v>
      </c>
      <c r="F186" s="162" t="s">
        <v>239</v>
      </c>
      <c r="H186" s="163">
        <v>1</v>
      </c>
      <c r="I186" s="164"/>
      <c r="L186" s="159"/>
      <c r="M186" s="165"/>
      <c r="N186" s="166"/>
      <c r="O186" s="166"/>
      <c r="P186" s="166"/>
      <c r="Q186" s="166"/>
      <c r="R186" s="166"/>
      <c r="S186" s="166"/>
      <c r="T186" s="167"/>
      <c r="AT186" s="161" t="s">
        <v>159</v>
      </c>
      <c r="AU186" s="161" t="s">
        <v>155</v>
      </c>
      <c r="AV186" s="13" t="s">
        <v>83</v>
      </c>
      <c r="AW186" s="13" t="s">
        <v>35</v>
      </c>
      <c r="AX186" s="13" t="s">
        <v>73</v>
      </c>
      <c r="AY186" s="161" t="s">
        <v>145</v>
      </c>
    </row>
    <row r="187" spans="1:65" s="15" customFormat="1" ht="11.25">
      <c r="B187" s="176"/>
      <c r="D187" s="160" t="s">
        <v>159</v>
      </c>
      <c r="E187" s="177" t="s">
        <v>3</v>
      </c>
      <c r="F187" s="178" t="s">
        <v>171</v>
      </c>
      <c r="H187" s="179">
        <v>15.496</v>
      </c>
      <c r="I187" s="180"/>
      <c r="L187" s="176"/>
      <c r="M187" s="181"/>
      <c r="N187" s="182"/>
      <c r="O187" s="182"/>
      <c r="P187" s="182"/>
      <c r="Q187" s="182"/>
      <c r="R187" s="182"/>
      <c r="S187" s="182"/>
      <c r="T187" s="183"/>
      <c r="AT187" s="177" t="s">
        <v>159</v>
      </c>
      <c r="AU187" s="177" t="s">
        <v>155</v>
      </c>
      <c r="AV187" s="15" t="s">
        <v>155</v>
      </c>
      <c r="AW187" s="15" t="s">
        <v>35</v>
      </c>
      <c r="AX187" s="15" t="s">
        <v>73</v>
      </c>
      <c r="AY187" s="177" t="s">
        <v>145</v>
      </c>
    </row>
    <row r="188" spans="1:65" s="14" customFormat="1" ht="11.25">
      <c r="B188" s="168"/>
      <c r="D188" s="160" t="s">
        <v>159</v>
      </c>
      <c r="E188" s="169" t="s">
        <v>3</v>
      </c>
      <c r="F188" s="170" t="s">
        <v>161</v>
      </c>
      <c r="H188" s="171">
        <v>15.496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159</v>
      </c>
      <c r="AU188" s="169" t="s">
        <v>155</v>
      </c>
      <c r="AV188" s="14" t="s">
        <v>154</v>
      </c>
      <c r="AW188" s="14" t="s">
        <v>35</v>
      </c>
      <c r="AX188" s="14" t="s">
        <v>81</v>
      </c>
      <c r="AY188" s="169" t="s">
        <v>145</v>
      </c>
    </row>
    <row r="189" spans="1:65" s="2" customFormat="1" ht="44.25" customHeight="1">
      <c r="A189" s="35"/>
      <c r="B189" s="140"/>
      <c r="C189" s="141" t="s">
        <v>240</v>
      </c>
      <c r="D189" s="141" t="s">
        <v>149</v>
      </c>
      <c r="E189" s="142" t="s">
        <v>241</v>
      </c>
      <c r="F189" s="143" t="s">
        <v>242</v>
      </c>
      <c r="G189" s="144" t="s">
        <v>206</v>
      </c>
      <c r="H189" s="145">
        <v>1.056</v>
      </c>
      <c r="I189" s="146"/>
      <c r="J189" s="147">
        <f>ROUND(I189*H189,2)</f>
        <v>0</v>
      </c>
      <c r="K189" s="143" t="s">
        <v>153</v>
      </c>
      <c r="L189" s="36"/>
      <c r="M189" s="148" t="s">
        <v>3</v>
      </c>
      <c r="N189" s="149" t="s">
        <v>44</v>
      </c>
      <c r="O189" s="56"/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52" t="s">
        <v>154</v>
      </c>
      <c r="AT189" s="152" t="s">
        <v>149</v>
      </c>
      <c r="AU189" s="152" t="s">
        <v>155</v>
      </c>
      <c r="AY189" s="20" t="s">
        <v>145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20" t="s">
        <v>81</v>
      </c>
      <c r="BK189" s="153">
        <f>ROUND(I189*H189,2)</f>
        <v>0</v>
      </c>
      <c r="BL189" s="20" t="s">
        <v>154</v>
      </c>
      <c r="BM189" s="152" t="s">
        <v>243</v>
      </c>
    </row>
    <row r="190" spans="1:65" s="2" customFormat="1" ht="11.25">
      <c r="A190" s="35"/>
      <c r="B190" s="36"/>
      <c r="C190" s="35"/>
      <c r="D190" s="154" t="s">
        <v>157</v>
      </c>
      <c r="E190" s="35"/>
      <c r="F190" s="155" t="s">
        <v>244</v>
      </c>
      <c r="G190" s="35"/>
      <c r="H190" s="35"/>
      <c r="I190" s="156"/>
      <c r="J190" s="35"/>
      <c r="K190" s="35"/>
      <c r="L190" s="36"/>
      <c r="M190" s="157"/>
      <c r="N190" s="158"/>
      <c r="O190" s="56"/>
      <c r="P190" s="56"/>
      <c r="Q190" s="56"/>
      <c r="R190" s="56"/>
      <c r="S190" s="56"/>
      <c r="T190" s="57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20" t="s">
        <v>157</v>
      </c>
      <c r="AU190" s="20" t="s">
        <v>155</v>
      </c>
    </row>
    <row r="191" spans="1:65" s="13" customFormat="1" ht="11.25">
      <c r="B191" s="159"/>
      <c r="D191" s="160" t="s">
        <v>159</v>
      </c>
      <c r="E191" s="161" t="s">
        <v>3</v>
      </c>
      <c r="F191" s="162" t="s">
        <v>229</v>
      </c>
      <c r="H191" s="163">
        <v>0.192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159</v>
      </c>
      <c r="AU191" s="161" t="s">
        <v>155</v>
      </c>
      <c r="AV191" s="13" t="s">
        <v>83</v>
      </c>
      <c r="AW191" s="13" t="s">
        <v>35</v>
      </c>
      <c r="AX191" s="13" t="s">
        <v>73</v>
      </c>
      <c r="AY191" s="161" t="s">
        <v>145</v>
      </c>
    </row>
    <row r="192" spans="1:65" s="13" customFormat="1" ht="11.25">
      <c r="B192" s="159"/>
      <c r="D192" s="160" t="s">
        <v>159</v>
      </c>
      <c r="E192" s="161" t="s">
        <v>3</v>
      </c>
      <c r="F192" s="162" t="s">
        <v>230</v>
      </c>
      <c r="H192" s="163">
        <v>0.86399999999999999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159</v>
      </c>
      <c r="AU192" s="161" t="s">
        <v>155</v>
      </c>
      <c r="AV192" s="13" t="s">
        <v>83</v>
      </c>
      <c r="AW192" s="13" t="s">
        <v>35</v>
      </c>
      <c r="AX192" s="13" t="s">
        <v>73</v>
      </c>
      <c r="AY192" s="161" t="s">
        <v>145</v>
      </c>
    </row>
    <row r="193" spans="1:65" s="15" customFormat="1" ht="11.25">
      <c r="B193" s="176"/>
      <c r="D193" s="160" t="s">
        <v>159</v>
      </c>
      <c r="E193" s="177" t="s">
        <v>3</v>
      </c>
      <c r="F193" s="178" t="s">
        <v>171</v>
      </c>
      <c r="H193" s="179">
        <v>1.056</v>
      </c>
      <c r="I193" s="180"/>
      <c r="L193" s="176"/>
      <c r="M193" s="181"/>
      <c r="N193" s="182"/>
      <c r="O193" s="182"/>
      <c r="P193" s="182"/>
      <c r="Q193" s="182"/>
      <c r="R193" s="182"/>
      <c r="S193" s="182"/>
      <c r="T193" s="183"/>
      <c r="AT193" s="177" t="s">
        <v>159</v>
      </c>
      <c r="AU193" s="177" t="s">
        <v>155</v>
      </c>
      <c r="AV193" s="15" t="s">
        <v>155</v>
      </c>
      <c r="AW193" s="15" t="s">
        <v>35</v>
      </c>
      <c r="AX193" s="15" t="s">
        <v>73</v>
      </c>
      <c r="AY193" s="177" t="s">
        <v>145</v>
      </c>
    </row>
    <row r="194" spans="1:65" s="14" customFormat="1" ht="11.25">
      <c r="B194" s="168"/>
      <c r="D194" s="160" t="s">
        <v>159</v>
      </c>
      <c r="E194" s="169" t="s">
        <v>3</v>
      </c>
      <c r="F194" s="170" t="s">
        <v>161</v>
      </c>
      <c r="H194" s="171">
        <v>1.056</v>
      </c>
      <c r="I194" s="172"/>
      <c r="L194" s="168"/>
      <c r="M194" s="173"/>
      <c r="N194" s="174"/>
      <c r="O194" s="174"/>
      <c r="P194" s="174"/>
      <c r="Q194" s="174"/>
      <c r="R194" s="174"/>
      <c r="S194" s="174"/>
      <c r="T194" s="175"/>
      <c r="AT194" s="169" t="s">
        <v>159</v>
      </c>
      <c r="AU194" s="169" t="s">
        <v>155</v>
      </c>
      <c r="AV194" s="14" t="s">
        <v>154</v>
      </c>
      <c r="AW194" s="14" t="s">
        <v>35</v>
      </c>
      <c r="AX194" s="14" t="s">
        <v>81</v>
      </c>
      <c r="AY194" s="169" t="s">
        <v>145</v>
      </c>
    </row>
    <row r="195" spans="1:65" s="2" customFormat="1" ht="44.25" customHeight="1">
      <c r="A195" s="35"/>
      <c r="B195" s="140"/>
      <c r="C195" s="141" t="s">
        <v>245</v>
      </c>
      <c r="D195" s="141" t="s">
        <v>149</v>
      </c>
      <c r="E195" s="142" t="s">
        <v>246</v>
      </c>
      <c r="F195" s="143" t="s">
        <v>247</v>
      </c>
      <c r="G195" s="144" t="s">
        <v>206</v>
      </c>
      <c r="H195" s="145">
        <v>15.496</v>
      </c>
      <c r="I195" s="146"/>
      <c r="J195" s="147">
        <f>ROUND(I195*H195,2)</f>
        <v>0</v>
      </c>
      <c r="K195" s="143" t="s">
        <v>153</v>
      </c>
      <c r="L195" s="36"/>
      <c r="M195" s="148" t="s">
        <v>3</v>
      </c>
      <c r="N195" s="149" t="s">
        <v>44</v>
      </c>
      <c r="O195" s="56"/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52" t="s">
        <v>154</v>
      </c>
      <c r="AT195" s="152" t="s">
        <v>149</v>
      </c>
      <c r="AU195" s="152" t="s">
        <v>155</v>
      </c>
      <c r="AY195" s="20" t="s">
        <v>145</v>
      </c>
      <c r="BE195" s="153">
        <f>IF(N195="základní",J195,0)</f>
        <v>0</v>
      </c>
      <c r="BF195" s="153">
        <f>IF(N195="snížená",J195,0)</f>
        <v>0</v>
      </c>
      <c r="BG195" s="153">
        <f>IF(N195="zákl. přenesená",J195,0)</f>
        <v>0</v>
      </c>
      <c r="BH195" s="153">
        <f>IF(N195="sníž. přenesená",J195,0)</f>
        <v>0</v>
      </c>
      <c r="BI195" s="153">
        <f>IF(N195="nulová",J195,0)</f>
        <v>0</v>
      </c>
      <c r="BJ195" s="20" t="s">
        <v>81</v>
      </c>
      <c r="BK195" s="153">
        <f>ROUND(I195*H195,2)</f>
        <v>0</v>
      </c>
      <c r="BL195" s="20" t="s">
        <v>154</v>
      </c>
      <c r="BM195" s="152" t="s">
        <v>248</v>
      </c>
    </row>
    <row r="196" spans="1:65" s="2" customFormat="1" ht="11.25">
      <c r="A196" s="35"/>
      <c r="B196" s="36"/>
      <c r="C196" s="35"/>
      <c r="D196" s="154" t="s">
        <v>157</v>
      </c>
      <c r="E196" s="35"/>
      <c r="F196" s="155" t="s">
        <v>249</v>
      </c>
      <c r="G196" s="35"/>
      <c r="H196" s="35"/>
      <c r="I196" s="156"/>
      <c r="J196" s="35"/>
      <c r="K196" s="35"/>
      <c r="L196" s="36"/>
      <c r="M196" s="157"/>
      <c r="N196" s="158"/>
      <c r="O196" s="56"/>
      <c r="P196" s="56"/>
      <c r="Q196" s="56"/>
      <c r="R196" s="56"/>
      <c r="S196" s="56"/>
      <c r="T196" s="57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20" t="s">
        <v>157</v>
      </c>
      <c r="AU196" s="20" t="s">
        <v>155</v>
      </c>
    </row>
    <row r="197" spans="1:65" s="13" customFormat="1" ht="11.25">
      <c r="B197" s="159"/>
      <c r="D197" s="160" t="s">
        <v>159</v>
      </c>
      <c r="E197" s="161" t="s">
        <v>3</v>
      </c>
      <c r="F197" s="162" t="s">
        <v>236</v>
      </c>
      <c r="H197" s="163">
        <v>0.81599999999999995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159</v>
      </c>
      <c r="AU197" s="161" t="s">
        <v>155</v>
      </c>
      <c r="AV197" s="13" t="s">
        <v>83</v>
      </c>
      <c r="AW197" s="13" t="s">
        <v>35</v>
      </c>
      <c r="AX197" s="13" t="s">
        <v>73</v>
      </c>
      <c r="AY197" s="161" t="s">
        <v>145</v>
      </c>
    </row>
    <row r="198" spans="1:65" s="13" customFormat="1" ht="22.5">
      <c r="B198" s="159"/>
      <c r="D198" s="160" t="s">
        <v>159</v>
      </c>
      <c r="E198" s="161" t="s">
        <v>3</v>
      </c>
      <c r="F198" s="162" t="s">
        <v>237</v>
      </c>
      <c r="H198" s="163">
        <v>1.68</v>
      </c>
      <c r="I198" s="164"/>
      <c r="L198" s="159"/>
      <c r="M198" s="165"/>
      <c r="N198" s="166"/>
      <c r="O198" s="166"/>
      <c r="P198" s="166"/>
      <c r="Q198" s="166"/>
      <c r="R198" s="166"/>
      <c r="S198" s="166"/>
      <c r="T198" s="167"/>
      <c r="AT198" s="161" t="s">
        <v>159</v>
      </c>
      <c r="AU198" s="161" t="s">
        <v>155</v>
      </c>
      <c r="AV198" s="13" t="s">
        <v>83</v>
      </c>
      <c r="AW198" s="13" t="s">
        <v>35</v>
      </c>
      <c r="AX198" s="13" t="s">
        <v>73</v>
      </c>
      <c r="AY198" s="161" t="s">
        <v>145</v>
      </c>
    </row>
    <row r="199" spans="1:65" s="13" customFormat="1" ht="11.25">
      <c r="B199" s="159"/>
      <c r="D199" s="160" t="s">
        <v>159</v>
      </c>
      <c r="E199" s="161" t="s">
        <v>3</v>
      </c>
      <c r="F199" s="162" t="s">
        <v>238</v>
      </c>
      <c r="H199" s="163">
        <v>12</v>
      </c>
      <c r="I199" s="164"/>
      <c r="L199" s="159"/>
      <c r="M199" s="165"/>
      <c r="N199" s="166"/>
      <c r="O199" s="166"/>
      <c r="P199" s="166"/>
      <c r="Q199" s="166"/>
      <c r="R199" s="166"/>
      <c r="S199" s="166"/>
      <c r="T199" s="167"/>
      <c r="AT199" s="161" t="s">
        <v>159</v>
      </c>
      <c r="AU199" s="161" t="s">
        <v>155</v>
      </c>
      <c r="AV199" s="13" t="s">
        <v>83</v>
      </c>
      <c r="AW199" s="13" t="s">
        <v>35</v>
      </c>
      <c r="AX199" s="13" t="s">
        <v>73</v>
      </c>
      <c r="AY199" s="161" t="s">
        <v>145</v>
      </c>
    </row>
    <row r="200" spans="1:65" s="13" customFormat="1" ht="11.25">
      <c r="B200" s="159"/>
      <c r="D200" s="160" t="s">
        <v>159</v>
      </c>
      <c r="E200" s="161" t="s">
        <v>3</v>
      </c>
      <c r="F200" s="162" t="s">
        <v>239</v>
      </c>
      <c r="H200" s="163">
        <v>1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159</v>
      </c>
      <c r="AU200" s="161" t="s">
        <v>155</v>
      </c>
      <c r="AV200" s="13" t="s">
        <v>83</v>
      </c>
      <c r="AW200" s="13" t="s">
        <v>35</v>
      </c>
      <c r="AX200" s="13" t="s">
        <v>73</v>
      </c>
      <c r="AY200" s="161" t="s">
        <v>145</v>
      </c>
    </row>
    <row r="201" spans="1:65" s="15" customFormat="1" ht="11.25">
      <c r="B201" s="176"/>
      <c r="D201" s="160" t="s">
        <v>159</v>
      </c>
      <c r="E201" s="177" t="s">
        <v>3</v>
      </c>
      <c r="F201" s="178" t="s">
        <v>171</v>
      </c>
      <c r="H201" s="179">
        <v>15.496</v>
      </c>
      <c r="I201" s="180"/>
      <c r="L201" s="176"/>
      <c r="M201" s="181"/>
      <c r="N201" s="182"/>
      <c r="O201" s="182"/>
      <c r="P201" s="182"/>
      <c r="Q201" s="182"/>
      <c r="R201" s="182"/>
      <c r="S201" s="182"/>
      <c r="T201" s="183"/>
      <c r="AT201" s="177" t="s">
        <v>159</v>
      </c>
      <c r="AU201" s="177" t="s">
        <v>155</v>
      </c>
      <c r="AV201" s="15" t="s">
        <v>155</v>
      </c>
      <c r="AW201" s="15" t="s">
        <v>35</v>
      </c>
      <c r="AX201" s="15" t="s">
        <v>73</v>
      </c>
      <c r="AY201" s="177" t="s">
        <v>145</v>
      </c>
    </row>
    <row r="202" spans="1:65" s="14" customFormat="1" ht="11.25">
      <c r="B202" s="168"/>
      <c r="D202" s="160" t="s">
        <v>159</v>
      </c>
      <c r="E202" s="169" t="s">
        <v>3</v>
      </c>
      <c r="F202" s="170" t="s">
        <v>161</v>
      </c>
      <c r="H202" s="171">
        <v>15.496</v>
      </c>
      <c r="I202" s="172"/>
      <c r="L202" s="168"/>
      <c r="M202" s="173"/>
      <c r="N202" s="174"/>
      <c r="O202" s="174"/>
      <c r="P202" s="174"/>
      <c r="Q202" s="174"/>
      <c r="R202" s="174"/>
      <c r="S202" s="174"/>
      <c r="T202" s="175"/>
      <c r="AT202" s="169" t="s">
        <v>159</v>
      </c>
      <c r="AU202" s="169" t="s">
        <v>155</v>
      </c>
      <c r="AV202" s="14" t="s">
        <v>154</v>
      </c>
      <c r="AW202" s="14" t="s">
        <v>35</v>
      </c>
      <c r="AX202" s="14" t="s">
        <v>81</v>
      </c>
      <c r="AY202" s="169" t="s">
        <v>145</v>
      </c>
    </row>
    <row r="203" spans="1:65" s="2" customFormat="1" ht="37.9" customHeight="1">
      <c r="A203" s="35"/>
      <c r="B203" s="140"/>
      <c r="C203" s="141" t="s">
        <v>250</v>
      </c>
      <c r="D203" s="141" t="s">
        <v>149</v>
      </c>
      <c r="E203" s="142" t="s">
        <v>251</v>
      </c>
      <c r="F203" s="143" t="s">
        <v>252</v>
      </c>
      <c r="G203" s="144" t="s">
        <v>206</v>
      </c>
      <c r="H203" s="145">
        <v>4.5119999999999996</v>
      </c>
      <c r="I203" s="146"/>
      <c r="J203" s="147">
        <f>ROUND(I203*H203,2)</f>
        <v>0</v>
      </c>
      <c r="K203" s="143" t="s">
        <v>153</v>
      </c>
      <c r="L203" s="36"/>
      <c r="M203" s="148" t="s">
        <v>3</v>
      </c>
      <c r="N203" s="149" t="s">
        <v>44</v>
      </c>
      <c r="O203" s="56"/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52" t="s">
        <v>154</v>
      </c>
      <c r="AT203" s="152" t="s">
        <v>149</v>
      </c>
      <c r="AU203" s="152" t="s">
        <v>155</v>
      </c>
      <c r="AY203" s="20" t="s">
        <v>145</v>
      </c>
      <c r="BE203" s="153">
        <f>IF(N203="základní",J203,0)</f>
        <v>0</v>
      </c>
      <c r="BF203" s="153">
        <f>IF(N203="snížená",J203,0)</f>
        <v>0</v>
      </c>
      <c r="BG203" s="153">
        <f>IF(N203="zákl. přenesená",J203,0)</f>
        <v>0</v>
      </c>
      <c r="BH203" s="153">
        <f>IF(N203="sníž. přenesená",J203,0)</f>
        <v>0</v>
      </c>
      <c r="BI203" s="153">
        <f>IF(N203="nulová",J203,0)</f>
        <v>0</v>
      </c>
      <c r="BJ203" s="20" t="s">
        <v>81</v>
      </c>
      <c r="BK203" s="153">
        <f>ROUND(I203*H203,2)</f>
        <v>0</v>
      </c>
      <c r="BL203" s="20" t="s">
        <v>154</v>
      </c>
      <c r="BM203" s="152" t="s">
        <v>253</v>
      </c>
    </row>
    <row r="204" spans="1:65" s="2" customFormat="1" ht="11.25">
      <c r="A204" s="35"/>
      <c r="B204" s="36"/>
      <c r="C204" s="35"/>
      <c r="D204" s="154" t="s">
        <v>157</v>
      </c>
      <c r="E204" s="35"/>
      <c r="F204" s="155" t="s">
        <v>254</v>
      </c>
      <c r="G204" s="35"/>
      <c r="H204" s="35"/>
      <c r="I204" s="156"/>
      <c r="J204" s="35"/>
      <c r="K204" s="35"/>
      <c r="L204" s="36"/>
      <c r="M204" s="157"/>
      <c r="N204" s="158"/>
      <c r="O204" s="56"/>
      <c r="P204" s="56"/>
      <c r="Q204" s="56"/>
      <c r="R204" s="56"/>
      <c r="S204" s="56"/>
      <c r="T204" s="57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20" t="s">
        <v>157</v>
      </c>
      <c r="AU204" s="20" t="s">
        <v>155</v>
      </c>
    </row>
    <row r="205" spans="1:65" s="13" customFormat="1" ht="11.25">
      <c r="B205" s="159"/>
      <c r="D205" s="160" t="s">
        <v>159</v>
      </c>
      <c r="E205" s="161" t="s">
        <v>3</v>
      </c>
      <c r="F205" s="162" t="s">
        <v>255</v>
      </c>
      <c r="H205" s="163">
        <v>4.5119999999999996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159</v>
      </c>
      <c r="AU205" s="161" t="s">
        <v>155</v>
      </c>
      <c r="AV205" s="13" t="s">
        <v>83</v>
      </c>
      <c r="AW205" s="13" t="s">
        <v>35</v>
      </c>
      <c r="AX205" s="13" t="s">
        <v>73</v>
      </c>
      <c r="AY205" s="161" t="s">
        <v>145</v>
      </c>
    </row>
    <row r="206" spans="1:65" s="14" customFormat="1" ht="11.25">
      <c r="B206" s="168"/>
      <c r="D206" s="160" t="s">
        <v>159</v>
      </c>
      <c r="E206" s="169" t="s">
        <v>3</v>
      </c>
      <c r="F206" s="170" t="s">
        <v>161</v>
      </c>
      <c r="H206" s="171">
        <v>4.5119999999999996</v>
      </c>
      <c r="I206" s="172"/>
      <c r="L206" s="168"/>
      <c r="M206" s="173"/>
      <c r="N206" s="174"/>
      <c r="O206" s="174"/>
      <c r="P206" s="174"/>
      <c r="Q206" s="174"/>
      <c r="R206" s="174"/>
      <c r="S206" s="174"/>
      <c r="T206" s="175"/>
      <c r="AT206" s="169" t="s">
        <v>159</v>
      </c>
      <c r="AU206" s="169" t="s">
        <v>155</v>
      </c>
      <c r="AV206" s="14" t="s">
        <v>154</v>
      </c>
      <c r="AW206" s="14" t="s">
        <v>35</v>
      </c>
      <c r="AX206" s="14" t="s">
        <v>81</v>
      </c>
      <c r="AY206" s="169" t="s">
        <v>145</v>
      </c>
    </row>
    <row r="207" spans="1:65" s="12" customFormat="1" ht="20.85" customHeight="1">
      <c r="B207" s="127"/>
      <c r="D207" s="128" t="s">
        <v>72</v>
      </c>
      <c r="E207" s="138" t="s">
        <v>240</v>
      </c>
      <c r="F207" s="138" t="s">
        <v>256</v>
      </c>
      <c r="I207" s="130"/>
      <c r="J207" s="139">
        <f>BK207</f>
        <v>0</v>
      </c>
      <c r="L207" s="127"/>
      <c r="M207" s="132"/>
      <c r="N207" s="133"/>
      <c r="O207" s="133"/>
      <c r="P207" s="134">
        <f>SUM(P208:P219)</f>
        <v>0</v>
      </c>
      <c r="Q207" s="133"/>
      <c r="R207" s="134">
        <f>SUM(R208:R219)</f>
        <v>6.0883200000000005E-2</v>
      </c>
      <c r="S207" s="133"/>
      <c r="T207" s="135">
        <f>SUM(T208:T219)</f>
        <v>0</v>
      </c>
      <c r="AR207" s="128" t="s">
        <v>81</v>
      </c>
      <c r="AT207" s="136" t="s">
        <v>72</v>
      </c>
      <c r="AU207" s="136" t="s">
        <v>83</v>
      </c>
      <c r="AY207" s="128" t="s">
        <v>145</v>
      </c>
      <c r="BK207" s="137">
        <f>SUM(BK208:BK219)</f>
        <v>0</v>
      </c>
    </row>
    <row r="208" spans="1:65" s="2" customFormat="1" ht="37.9" customHeight="1">
      <c r="A208" s="35"/>
      <c r="B208" s="140"/>
      <c r="C208" s="141" t="s">
        <v>257</v>
      </c>
      <c r="D208" s="141" t="s">
        <v>149</v>
      </c>
      <c r="E208" s="142" t="s">
        <v>258</v>
      </c>
      <c r="F208" s="143" t="s">
        <v>259</v>
      </c>
      <c r="G208" s="144" t="s">
        <v>152</v>
      </c>
      <c r="H208" s="145">
        <v>72.48</v>
      </c>
      <c r="I208" s="146"/>
      <c r="J208" s="147">
        <f>ROUND(I208*H208,2)</f>
        <v>0</v>
      </c>
      <c r="K208" s="143" t="s">
        <v>153</v>
      </c>
      <c r="L208" s="36"/>
      <c r="M208" s="148" t="s">
        <v>3</v>
      </c>
      <c r="N208" s="149" t="s">
        <v>44</v>
      </c>
      <c r="O208" s="56"/>
      <c r="P208" s="150">
        <f>O208*H208</f>
        <v>0</v>
      </c>
      <c r="Q208" s="150">
        <v>8.4000000000000003E-4</v>
      </c>
      <c r="R208" s="150">
        <f>Q208*H208</f>
        <v>6.0883200000000005E-2</v>
      </c>
      <c r="S208" s="150">
        <v>0</v>
      </c>
      <c r="T208" s="15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52" t="s">
        <v>154</v>
      </c>
      <c r="AT208" s="152" t="s">
        <v>149</v>
      </c>
      <c r="AU208" s="152" t="s">
        <v>155</v>
      </c>
      <c r="AY208" s="20" t="s">
        <v>145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20" t="s">
        <v>81</v>
      </c>
      <c r="BK208" s="153">
        <f>ROUND(I208*H208,2)</f>
        <v>0</v>
      </c>
      <c r="BL208" s="20" t="s">
        <v>154</v>
      </c>
      <c r="BM208" s="152" t="s">
        <v>260</v>
      </c>
    </row>
    <row r="209" spans="1:65" s="2" customFormat="1" ht="11.25">
      <c r="A209" s="35"/>
      <c r="B209" s="36"/>
      <c r="C209" s="35"/>
      <c r="D209" s="154" t="s">
        <v>157</v>
      </c>
      <c r="E209" s="35"/>
      <c r="F209" s="155" t="s">
        <v>261</v>
      </c>
      <c r="G209" s="35"/>
      <c r="H209" s="35"/>
      <c r="I209" s="156"/>
      <c r="J209" s="35"/>
      <c r="K209" s="35"/>
      <c r="L209" s="36"/>
      <c r="M209" s="157"/>
      <c r="N209" s="158"/>
      <c r="O209" s="56"/>
      <c r="P209" s="56"/>
      <c r="Q209" s="56"/>
      <c r="R209" s="56"/>
      <c r="S209" s="56"/>
      <c r="T209" s="57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20" t="s">
        <v>157</v>
      </c>
      <c r="AU209" s="20" t="s">
        <v>155</v>
      </c>
    </row>
    <row r="210" spans="1:65" s="13" customFormat="1" ht="11.25">
      <c r="B210" s="159"/>
      <c r="D210" s="160" t="s">
        <v>159</v>
      </c>
      <c r="E210" s="161" t="s">
        <v>3</v>
      </c>
      <c r="F210" s="162" t="s">
        <v>262</v>
      </c>
      <c r="H210" s="163">
        <v>4.08</v>
      </c>
      <c r="I210" s="164"/>
      <c r="L210" s="159"/>
      <c r="M210" s="165"/>
      <c r="N210" s="166"/>
      <c r="O210" s="166"/>
      <c r="P210" s="166"/>
      <c r="Q210" s="166"/>
      <c r="R210" s="166"/>
      <c r="S210" s="166"/>
      <c r="T210" s="167"/>
      <c r="AT210" s="161" t="s">
        <v>159</v>
      </c>
      <c r="AU210" s="161" t="s">
        <v>155</v>
      </c>
      <c r="AV210" s="13" t="s">
        <v>83</v>
      </c>
      <c r="AW210" s="13" t="s">
        <v>35</v>
      </c>
      <c r="AX210" s="13" t="s">
        <v>73</v>
      </c>
      <c r="AY210" s="161" t="s">
        <v>145</v>
      </c>
    </row>
    <row r="211" spans="1:65" s="13" customFormat="1" ht="22.5">
      <c r="B211" s="159"/>
      <c r="D211" s="160" t="s">
        <v>159</v>
      </c>
      <c r="E211" s="161" t="s">
        <v>3</v>
      </c>
      <c r="F211" s="162" t="s">
        <v>263</v>
      </c>
      <c r="H211" s="163">
        <v>8.4</v>
      </c>
      <c r="I211" s="164"/>
      <c r="L211" s="159"/>
      <c r="M211" s="165"/>
      <c r="N211" s="166"/>
      <c r="O211" s="166"/>
      <c r="P211" s="166"/>
      <c r="Q211" s="166"/>
      <c r="R211" s="166"/>
      <c r="S211" s="166"/>
      <c r="T211" s="167"/>
      <c r="AT211" s="161" t="s">
        <v>159</v>
      </c>
      <c r="AU211" s="161" t="s">
        <v>155</v>
      </c>
      <c r="AV211" s="13" t="s">
        <v>83</v>
      </c>
      <c r="AW211" s="13" t="s">
        <v>35</v>
      </c>
      <c r="AX211" s="13" t="s">
        <v>73</v>
      </c>
      <c r="AY211" s="161" t="s">
        <v>145</v>
      </c>
    </row>
    <row r="212" spans="1:65" s="13" customFormat="1" ht="11.25">
      <c r="B212" s="159"/>
      <c r="D212" s="160" t="s">
        <v>159</v>
      </c>
      <c r="E212" s="161" t="s">
        <v>3</v>
      </c>
      <c r="F212" s="162" t="s">
        <v>264</v>
      </c>
      <c r="H212" s="163">
        <v>60</v>
      </c>
      <c r="I212" s="164"/>
      <c r="L212" s="159"/>
      <c r="M212" s="165"/>
      <c r="N212" s="166"/>
      <c r="O212" s="166"/>
      <c r="P212" s="166"/>
      <c r="Q212" s="166"/>
      <c r="R212" s="166"/>
      <c r="S212" s="166"/>
      <c r="T212" s="167"/>
      <c r="AT212" s="161" t="s">
        <v>159</v>
      </c>
      <c r="AU212" s="161" t="s">
        <v>155</v>
      </c>
      <c r="AV212" s="13" t="s">
        <v>83</v>
      </c>
      <c r="AW212" s="13" t="s">
        <v>35</v>
      </c>
      <c r="AX212" s="13" t="s">
        <v>73</v>
      </c>
      <c r="AY212" s="161" t="s">
        <v>145</v>
      </c>
    </row>
    <row r="213" spans="1:65" s="13" customFormat="1" ht="11.25">
      <c r="B213" s="159"/>
      <c r="D213" s="160" t="s">
        <v>159</v>
      </c>
      <c r="E213" s="161" t="s">
        <v>3</v>
      </c>
      <c r="F213" s="162" t="s">
        <v>265</v>
      </c>
      <c r="H213" s="163">
        <v>0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159</v>
      </c>
      <c r="AU213" s="161" t="s">
        <v>155</v>
      </c>
      <c r="AV213" s="13" t="s">
        <v>83</v>
      </c>
      <c r="AW213" s="13" t="s">
        <v>35</v>
      </c>
      <c r="AX213" s="13" t="s">
        <v>73</v>
      </c>
      <c r="AY213" s="161" t="s">
        <v>145</v>
      </c>
    </row>
    <row r="214" spans="1:65" s="15" customFormat="1" ht="11.25">
      <c r="B214" s="176"/>
      <c r="D214" s="160" t="s">
        <v>159</v>
      </c>
      <c r="E214" s="177" t="s">
        <v>3</v>
      </c>
      <c r="F214" s="178" t="s">
        <v>171</v>
      </c>
      <c r="H214" s="179">
        <v>72.48</v>
      </c>
      <c r="I214" s="180"/>
      <c r="L214" s="176"/>
      <c r="M214" s="181"/>
      <c r="N214" s="182"/>
      <c r="O214" s="182"/>
      <c r="P214" s="182"/>
      <c r="Q214" s="182"/>
      <c r="R214" s="182"/>
      <c r="S214" s="182"/>
      <c r="T214" s="183"/>
      <c r="AT214" s="177" t="s">
        <v>159</v>
      </c>
      <c r="AU214" s="177" t="s">
        <v>155</v>
      </c>
      <c r="AV214" s="15" t="s">
        <v>155</v>
      </c>
      <c r="AW214" s="15" t="s">
        <v>35</v>
      </c>
      <c r="AX214" s="15" t="s">
        <v>73</v>
      </c>
      <c r="AY214" s="177" t="s">
        <v>145</v>
      </c>
    </row>
    <row r="215" spans="1:65" s="14" customFormat="1" ht="11.25">
      <c r="B215" s="168"/>
      <c r="D215" s="160" t="s">
        <v>159</v>
      </c>
      <c r="E215" s="169" t="s">
        <v>3</v>
      </c>
      <c r="F215" s="170" t="s">
        <v>161</v>
      </c>
      <c r="H215" s="171">
        <v>72.48</v>
      </c>
      <c r="I215" s="172"/>
      <c r="L215" s="168"/>
      <c r="M215" s="173"/>
      <c r="N215" s="174"/>
      <c r="O215" s="174"/>
      <c r="P215" s="174"/>
      <c r="Q215" s="174"/>
      <c r="R215" s="174"/>
      <c r="S215" s="174"/>
      <c r="T215" s="175"/>
      <c r="AT215" s="169" t="s">
        <v>159</v>
      </c>
      <c r="AU215" s="169" t="s">
        <v>155</v>
      </c>
      <c r="AV215" s="14" t="s">
        <v>154</v>
      </c>
      <c r="AW215" s="14" t="s">
        <v>35</v>
      </c>
      <c r="AX215" s="14" t="s">
        <v>81</v>
      </c>
      <c r="AY215" s="169" t="s">
        <v>145</v>
      </c>
    </row>
    <row r="216" spans="1:65" s="2" customFormat="1" ht="44.25" customHeight="1">
      <c r="A216" s="35"/>
      <c r="B216" s="140"/>
      <c r="C216" s="141" t="s">
        <v>266</v>
      </c>
      <c r="D216" s="141" t="s">
        <v>149</v>
      </c>
      <c r="E216" s="142" t="s">
        <v>267</v>
      </c>
      <c r="F216" s="143" t="s">
        <v>268</v>
      </c>
      <c r="G216" s="144" t="s">
        <v>152</v>
      </c>
      <c r="H216" s="145">
        <v>72.48</v>
      </c>
      <c r="I216" s="146"/>
      <c r="J216" s="147">
        <f>ROUND(I216*H216,2)</f>
        <v>0</v>
      </c>
      <c r="K216" s="143" t="s">
        <v>153</v>
      </c>
      <c r="L216" s="36"/>
      <c r="M216" s="148" t="s">
        <v>3</v>
      </c>
      <c r="N216" s="149" t="s">
        <v>44</v>
      </c>
      <c r="O216" s="56"/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52" t="s">
        <v>154</v>
      </c>
      <c r="AT216" s="152" t="s">
        <v>149</v>
      </c>
      <c r="AU216" s="152" t="s">
        <v>155</v>
      </c>
      <c r="AY216" s="20" t="s">
        <v>145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20" t="s">
        <v>81</v>
      </c>
      <c r="BK216" s="153">
        <f>ROUND(I216*H216,2)</f>
        <v>0</v>
      </c>
      <c r="BL216" s="20" t="s">
        <v>154</v>
      </c>
      <c r="BM216" s="152" t="s">
        <v>269</v>
      </c>
    </row>
    <row r="217" spans="1:65" s="2" customFormat="1" ht="11.25">
      <c r="A217" s="35"/>
      <c r="B217" s="36"/>
      <c r="C217" s="35"/>
      <c r="D217" s="154" t="s">
        <v>157</v>
      </c>
      <c r="E217" s="35"/>
      <c r="F217" s="155" t="s">
        <v>270</v>
      </c>
      <c r="G217" s="35"/>
      <c r="H217" s="35"/>
      <c r="I217" s="156"/>
      <c r="J217" s="35"/>
      <c r="K217" s="35"/>
      <c r="L217" s="36"/>
      <c r="M217" s="157"/>
      <c r="N217" s="158"/>
      <c r="O217" s="56"/>
      <c r="P217" s="56"/>
      <c r="Q217" s="56"/>
      <c r="R217" s="56"/>
      <c r="S217" s="56"/>
      <c r="T217" s="57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20" t="s">
        <v>157</v>
      </c>
      <c r="AU217" s="20" t="s">
        <v>155</v>
      </c>
    </row>
    <row r="218" spans="1:65" s="13" customFormat="1" ht="11.25">
      <c r="B218" s="159"/>
      <c r="D218" s="160" t="s">
        <v>159</v>
      </c>
      <c r="E218" s="161" t="s">
        <v>3</v>
      </c>
      <c r="F218" s="162" t="s">
        <v>271</v>
      </c>
      <c r="H218" s="163">
        <v>72.48</v>
      </c>
      <c r="I218" s="164"/>
      <c r="L218" s="159"/>
      <c r="M218" s="165"/>
      <c r="N218" s="166"/>
      <c r="O218" s="166"/>
      <c r="P218" s="166"/>
      <c r="Q218" s="166"/>
      <c r="R218" s="166"/>
      <c r="S218" s="166"/>
      <c r="T218" s="167"/>
      <c r="AT218" s="161" t="s">
        <v>159</v>
      </c>
      <c r="AU218" s="161" t="s">
        <v>155</v>
      </c>
      <c r="AV218" s="13" t="s">
        <v>83</v>
      </c>
      <c r="AW218" s="13" t="s">
        <v>35</v>
      </c>
      <c r="AX218" s="13" t="s">
        <v>73</v>
      </c>
      <c r="AY218" s="161" t="s">
        <v>145</v>
      </c>
    </row>
    <row r="219" spans="1:65" s="14" customFormat="1" ht="11.25">
      <c r="B219" s="168"/>
      <c r="D219" s="160" t="s">
        <v>159</v>
      </c>
      <c r="E219" s="169" t="s">
        <v>3</v>
      </c>
      <c r="F219" s="170" t="s">
        <v>161</v>
      </c>
      <c r="H219" s="171">
        <v>72.48</v>
      </c>
      <c r="I219" s="172"/>
      <c r="L219" s="168"/>
      <c r="M219" s="173"/>
      <c r="N219" s="174"/>
      <c r="O219" s="174"/>
      <c r="P219" s="174"/>
      <c r="Q219" s="174"/>
      <c r="R219" s="174"/>
      <c r="S219" s="174"/>
      <c r="T219" s="175"/>
      <c r="AT219" s="169" t="s">
        <v>159</v>
      </c>
      <c r="AU219" s="169" t="s">
        <v>155</v>
      </c>
      <c r="AV219" s="14" t="s">
        <v>154</v>
      </c>
      <c r="AW219" s="14" t="s">
        <v>35</v>
      </c>
      <c r="AX219" s="14" t="s">
        <v>81</v>
      </c>
      <c r="AY219" s="169" t="s">
        <v>145</v>
      </c>
    </row>
    <row r="220" spans="1:65" s="12" customFormat="1" ht="20.85" customHeight="1">
      <c r="B220" s="127"/>
      <c r="D220" s="128" t="s">
        <v>72</v>
      </c>
      <c r="E220" s="138" t="s">
        <v>245</v>
      </c>
      <c r="F220" s="138" t="s">
        <v>272</v>
      </c>
      <c r="I220" s="130"/>
      <c r="J220" s="139">
        <f>BK220</f>
        <v>0</v>
      </c>
      <c r="L220" s="127"/>
      <c r="M220" s="132"/>
      <c r="N220" s="133"/>
      <c r="O220" s="133"/>
      <c r="P220" s="134">
        <f>SUM(P221:P252)</f>
        <v>0</v>
      </c>
      <c r="Q220" s="133"/>
      <c r="R220" s="134">
        <f>SUM(R221:R252)</f>
        <v>0</v>
      </c>
      <c r="S220" s="133"/>
      <c r="T220" s="135">
        <f>SUM(T221:T252)</f>
        <v>0</v>
      </c>
      <c r="AR220" s="128" t="s">
        <v>81</v>
      </c>
      <c r="AT220" s="136" t="s">
        <v>72</v>
      </c>
      <c r="AU220" s="136" t="s">
        <v>83</v>
      </c>
      <c r="AY220" s="128" t="s">
        <v>145</v>
      </c>
      <c r="BK220" s="137">
        <f>SUM(BK221:BK252)</f>
        <v>0</v>
      </c>
    </row>
    <row r="221" spans="1:65" s="2" customFormat="1" ht="62.65" customHeight="1">
      <c r="A221" s="35"/>
      <c r="B221" s="140"/>
      <c r="C221" s="141" t="s">
        <v>273</v>
      </c>
      <c r="D221" s="141" t="s">
        <v>149</v>
      </c>
      <c r="E221" s="142" t="s">
        <v>274</v>
      </c>
      <c r="F221" s="143" t="s">
        <v>275</v>
      </c>
      <c r="G221" s="144" t="s">
        <v>206</v>
      </c>
      <c r="H221" s="145">
        <v>18.026</v>
      </c>
      <c r="I221" s="146"/>
      <c r="J221" s="147">
        <f>ROUND(I221*H221,2)</f>
        <v>0</v>
      </c>
      <c r="K221" s="143" t="s">
        <v>153</v>
      </c>
      <c r="L221" s="36"/>
      <c r="M221" s="148" t="s">
        <v>3</v>
      </c>
      <c r="N221" s="149" t="s">
        <v>44</v>
      </c>
      <c r="O221" s="56"/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52" t="s">
        <v>154</v>
      </c>
      <c r="AT221" s="152" t="s">
        <v>149</v>
      </c>
      <c r="AU221" s="152" t="s">
        <v>155</v>
      </c>
      <c r="AY221" s="20" t="s">
        <v>145</v>
      </c>
      <c r="BE221" s="153">
        <f>IF(N221="základní",J221,0)</f>
        <v>0</v>
      </c>
      <c r="BF221" s="153">
        <f>IF(N221="snížená",J221,0)</f>
        <v>0</v>
      </c>
      <c r="BG221" s="153">
        <f>IF(N221="zákl. přenesená",J221,0)</f>
        <v>0</v>
      </c>
      <c r="BH221" s="153">
        <f>IF(N221="sníž. přenesená",J221,0)</f>
        <v>0</v>
      </c>
      <c r="BI221" s="153">
        <f>IF(N221="nulová",J221,0)</f>
        <v>0</v>
      </c>
      <c r="BJ221" s="20" t="s">
        <v>81</v>
      </c>
      <c r="BK221" s="153">
        <f>ROUND(I221*H221,2)</f>
        <v>0</v>
      </c>
      <c r="BL221" s="20" t="s">
        <v>154</v>
      </c>
      <c r="BM221" s="152" t="s">
        <v>276</v>
      </c>
    </row>
    <row r="222" spans="1:65" s="2" customFormat="1" ht="11.25">
      <c r="A222" s="35"/>
      <c r="B222" s="36"/>
      <c r="C222" s="35"/>
      <c r="D222" s="154" t="s">
        <v>157</v>
      </c>
      <c r="E222" s="35"/>
      <c r="F222" s="155" t="s">
        <v>277</v>
      </c>
      <c r="G222" s="35"/>
      <c r="H222" s="35"/>
      <c r="I222" s="156"/>
      <c r="J222" s="35"/>
      <c r="K222" s="35"/>
      <c r="L222" s="36"/>
      <c r="M222" s="157"/>
      <c r="N222" s="158"/>
      <c r="O222" s="56"/>
      <c r="P222" s="56"/>
      <c r="Q222" s="56"/>
      <c r="R222" s="56"/>
      <c r="S222" s="56"/>
      <c r="T222" s="57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20" t="s">
        <v>157</v>
      </c>
      <c r="AU222" s="20" t="s">
        <v>155</v>
      </c>
    </row>
    <row r="223" spans="1:65" s="13" customFormat="1" ht="22.5">
      <c r="B223" s="159"/>
      <c r="D223" s="160" t="s">
        <v>159</v>
      </c>
      <c r="E223" s="161" t="s">
        <v>3</v>
      </c>
      <c r="F223" s="162" t="s">
        <v>278</v>
      </c>
      <c r="H223" s="163">
        <v>18.026</v>
      </c>
      <c r="I223" s="164"/>
      <c r="L223" s="159"/>
      <c r="M223" s="165"/>
      <c r="N223" s="166"/>
      <c r="O223" s="166"/>
      <c r="P223" s="166"/>
      <c r="Q223" s="166"/>
      <c r="R223" s="166"/>
      <c r="S223" s="166"/>
      <c r="T223" s="167"/>
      <c r="AT223" s="161" t="s">
        <v>159</v>
      </c>
      <c r="AU223" s="161" t="s">
        <v>155</v>
      </c>
      <c r="AV223" s="13" t="s">
        <v>83</v>
      </c>
      <c r="AW223" s="13" t="s">
        <v>35</v>
      </c>
      <c r="AX223" s="13" t="s">
        <v>73</v>
      </c>
      <c r="AY223" s="161" t="s">
        <v>145</v>
      </c>
    </row>
    <row r="224" spans="1:65" s="14" customFormat="1" ht="11.25">
      <c r="B224" s="168"/>
      <c r="D224" s="160" t="s">
        <v>159</v>
      </c>
      <c r="E224" s="169" t="s">
        <v>3</v>
      </c>
      <c r="F224" s="170" t="s">
        <v>161</v>
      </c>
      <c r="H224" s="171">
        <v>18.026</v>
      </c>
      <c r="I224" s="172"/>
      <c r="L224" s="168"/>
      <c r="M224" s="173"/>
      <c r="N224" s="174"/>
      <c r="O224" s="174"/>
      <c r="P224" s="174"/>
      <c r="Q224" s="174"/>
      <c r="R224" s="174"/>
      <c r="S224" s="174"/>
      <c r="T224" s="175"/>
      <c r="AT224" s="169" t="s">
        <v>159</v>
      </c>
      <c r="AU224" s="169" t="s">
        <v>155</v>
      </c>
      <c r="AV224" s="14" t="s">
        <v>154</v>
      </c>
      <c r="AW224" s="14" t="s">
        <v>35</v>
      </c>
      <c r="AX224" s="14" t="s">
        <v>81</v>
      </c>
      <c r="AY224" s="169" t="s">
        <v>145</v>
      </c>
    </row>
    <row r="225" spans="1:65" s="2" customFormat="1" ht="62.65" customHeight="1">
      <c r="A225" s="35"/>
      <c r="B225" s="140"/>
      <c r="C225" s="141" t="s">
        <v>8</v>
      </c>
      <c r="D225" s="141" t="s">
        <v>149</v>
      </c>
      <c r="E225" s="142" t="s">
        <v>279</v>
      </c>
      <c r="F225" s="143" t="s">
        <v>280</v>
      </c>
      <c r="G225" s="144" t="s">
        <v>206</v>
      </c>
      <c r="H225" s="145">
        <v>17.795999999999999</v>
      </c>
      <c r="I225" s="146"/>
      <c r="J225" s="147">
        <f>ROUND(I225*H225,2)</f>
        <v>0</v>
      </c>
      <c r="K225" s="143" t="s">
        <v>153</v>
      </c>
      <c r="L225" s="36"/>
      <c r="M225" s="148" t="s">
        <v>3</v>
      </c>
      <c r="N225" s="149" t="s">
        <v>44</v>
      </c>
      <c r="O225" s="56"/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52" t="s">
        <v>154</v>
      </c>
      <c r="AT225" s="152" t="s">
        <v>149</v>
      </c>
      <c r="AU225" s="152" t="s">
        <v>155</v>
      </c>
      <c r="AY225" s="20" t="s">
        <v>145</v>
      </c>
      <c r="BE225" s="153">
        <f>IF(N225="základní",J225,0)</f>
        <v>0</v>
      </c>
      <c r="BF225" s="153">
        <f>IF(N225="snížená",J225,0)</f>
        <v>0</v>
      </c>
      <c r="BG225" s="153">
        <f>IF(N225="zákl. přenesená",J225,0)</f>
        <v>0</v>
      </c>
      <c r="BH225" s="153">
        <f>IF(N225="sníž. přenesená",J225,0)</f>
        <v>0</v>
      </c>
      <c r="BI225" s="153">
        <f>IF(N225="nulová",J225,0)</f>
        <v>0</v>
      </c>
      <c r="BJ225" s="20" t="s">
        <v>81</v>
      </c>
      <c r="BK225" s="153">
        <f>ROUND(I225*H225,2)</f>
        <v>0</v>
      </c>
      <c r="BL225" s="20" t="s">
        <v>154</v>
      </c>
      <c r="BM225" s="152" t="s">
        <v>281</v>
      </c>
    </row>
    <row r="226" spans="1:65" s="2" customFormat="1" ht="11.25">
      <c r="A226" s="35"/>
      <c r="B226" s="36"/>
      <c r="C226" s="35"/>
      <c r="D226" s="154" t="s">
        <v>157</v>
      </c>
      <c r="E226" s="35"/>
      <c r="F226" s="155" t="s">
        <v>282</v>
      </c>
      <c r="G226" s="35"/>
      <c r="H226" s="35"/>
      <c r="I226" s="156"/>
      <c r="J226" s="35"/>
      <c r="K226" s="35"/>
      <c r="L226" s="36"/>
      <c r="M226" s="157"/>
      <c r="N226" s="158"/>
      <c r="O226" s="56"/>
      <c r="P226" s="56"/>
      <c r="Q226" s="56"/>
      <c r="R226" s="56"/>
      <c r="S226" s="56"/>
      <c r="T226" s="57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20" t="s">
        <v>157</v>
      </c>
      <c r="AU226" s="20" t="s">
        <v>155</v>
      </c>
    </row>
    <row r="227" spans="1:65" s="13" customFormat="1" ht="11.25">
      <c r="B227" s="159"/>
      <c r="D227" s="160" t="s">
        <v>159</v>
      </c>
      <c r="E227" s="161" t="s">
        <v>3</v>
      </c>
      <c r="F227" s="162" t="s">
        <v>283</v>
      </c>
      <c r="H227" s="163">
        <v>10.257</v>
      </c>
      <c r="I227" s="164"/>
      <c r="L227" s="159"/>
      <c r="M227" s="165"/>
      <c r="N227" s="166"/>
      <c r="O227" s="166"/>
      <c r="P227" s="166"/>
      <c r="Q227" s="166"/>
      <c r="R227" s="166"/>
      <c r="S227" s="166"/>
      <c r="T227" s="167"/>
      <c r="AT227" s="161" t="s">
        <v>159</v>
      </c>
      <c r="AU227" s="161" t="s">
        <v>155</v>
      </c>
      <c r="AV227" s="13" t="s">
        <v>83</v>
      </c>
      <c r="AW227" s="13" t="s">
        <v>35</v>
      </c>
      <c r="AX227" s="13" t="s">
        <v>73</v>
      </c>
      <c r="AY227" s="161" t="s">
        <v>145</v>
      </c>
    </row>
    <row r="228" spans="1:65" s="13" customFormat="1" ht="11.25">
      <c r="B228" s="159"/>
      <c r="D228" s="160" t="s">
        <v>159</v>
      </c>
      <c r="E228" s="161" t="s">
        <v>3</v>
      </c>
      <c r="F228" s="162" t="s">
        <v>284</v>
      </c>
      <c r="H228" s="163">
        <v>15.496</v>
      </c>
      <c r="I228" s="164"/>
      <c r="L228" s="159"/>
      <c r="M228" s="165"/>
      <c r="N228" s="166"/>
      <c r="O228" s="166"/>
      <c r="P228" s="166"/>
      <c r="Q228" s="166"/>
      <c r="R228" s="166"/>
      <c r="S228" s="166"/>
      <c r="T228" s="167"/>
      <c r="AT228" s="161" t="s">
        <v>159</v>
      </c>
      <c r="AU228" s="161" t="s">
        <v>155</v>
      </c>
      <c r="AV228" s="13" t="s">
        <v>83</v>
      </c>
      <c r="AW228" s="13" t="s">
        <v>35</v>
      </c>
      <c r="AX228" s="13" t="s">
        <v>73</v>
      </c>
      <c r="AY228" s="161" t="s">
        <v>145</v>
      </c>
    </row>
    <row r="229" spans="1:65" s="13" customFormat="1" ht="11.25">
      <c r="B229" s="159"/>
      <c r="D229" s="160" t="s">
        <v>159</v>
      </c>
      <c r="E229" s="161" t="s">
        <v>3</v>
      </c>
      <c r="F229" s="162" t="s">
        <v>285</v>
      </c>
      <c r="H229" s="163">
        <v>1.056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159</v>
      </c>
      <c r="AU229" s="161" t="s">
        <v>155</v>
      </c>
      <c r="AV229" s="13" t="s">
        <v>83</v>
      </c>
      <c r="AW229" s="13" t="s">
        <v>35</v>
      </c>
      <c r="AX229" s="13" t="s">
        <v>73</v>
      </c>
      <c r="AY229" s="161" t="s">
        <v>145</v>
      </c>
    </row>
    <row r="230" spans="1:65" s="15" customFormat="1" ht="11.25">
      <c r="B230" s="176"/>
      <c r="D230" s="160" t="s">
        <v>159</v>
      </c>
      <c r="E230" s="177" t="s">
        <v>3</v>
      </c>
      <c r="F230" s="178" t="s">
        <v>171</v>
      </c>
      <c r="H230" s="179">
        <v>26.809000000000001</v>
      </c>
      <c r="I230" s="180"/>
      <c r="L230" s="176"/>
      <c r="M230" s="181"/>
      <c r="N230" s="182"/>
      <c r="O230" s="182"/>
      <c r="P230" s="182"/>
      <c r="Q230" s="182"/>
      <c r="R230" s="182"/>
      <c r="S230" s="182"/>
      <c r="T230" s="183"/>
      <c r="AT230" s="177" t="s">
        <v>159</v>
      </c>
      <c r="AU230" s="177" t="s">
        <v>155</v>
      </c>
      <c r="AV230" s="15" t="s">
        <v>155</v>
      </c>
      <c r="AW230" s="15" t="s">
        <v>35</v>
      </c>
      <c r="AX230" s="15" t="s">
        <v>73</v>
      </c>
      <c r="AY230" s="177" t="s">
        <v>145</v>
      </c>
    </row>
    <row r="231" spans="1:65" s="13" customFormat="1" ht="11.25">
      <c r="B231" s="159"/>
      <c r="D231" s="160" t="s">
        <v>159</v>
      </c>
      <c r="E231" s="161" t="s">
        <v>3</v>
      </c>
      <c r="F231" s="162" t="s">
        <v>286</v>
      </c>
      <c r="H231" s="163">
        <v>-9.0129999999999999</v>
      </c>
      <c r="I231" s="164"/>
      <c r="L231" s="159"/>
      <c r="M231" s="165"/>
      <c r="N231" s="166"/>
      <c r="O231" s="166"/>
      <c r="P231" s="166"/>
      <c r="Q231" s="166"/>
      <c r="R231" s="166"/>
      <c r="S231" s="166"/>
      <c r="T231" s="167"/>
      <c r="AT231" s="161" t="s">
        <v>159</v>
      </c>
      <c r="AU231" s="161" t="s">
        <v>155</v>
      </c>
      <c r="AV231" s="13" t="s">
        <v>83</v>
      </c>
      <c r="AW231" s="13" t="s">
        <v>35</v>
      </c>
      <c r="AX231" s="13" t="s">
        <v>73</v>
      </c>
      <c r="AY231" s="161" t="s">
        <v>145</v>
      </c>
    </row>
    <row r="232" spans="1:65" s="15" customFormat="1" ht="11.25">
      <c r="B232" s="176"/>
      <c r="D232" s="160" t="s">
        <v>159</v>
      </c>
      <c r="E232" s="177" t="s">
        <v>3</v>
      </c>
      <c r="F232" s="178" t="s">
        <v>171</v>
      </c>
      <c r="H232" s="179">
        <v>-9.0129999999999999</v>
      </c>
      <c r="I232" s="180"/>
      <c r="L232" s="176"/>
      <c r="M232" s="181"/>
      <c r="N232" s="182"/>
      <c r="O232" s="182"/>
      <c r="P232" s="182"/>
      <c r="Q232" s="182"/>
      <c r="R232" s="182"/>
      <c r="S232" s="182"/>
      <c r="T232" s="183"/>
      <c r="AT232" s="177" t="s">
        <v>159</v>
      </c>
      <c r="AU232" s="177" t="s">
        <v>155</v>
      </c>
      <c r="AV232" s="15" t="s">
        <v>155</v>
      </c>
      <c r="AW232" s="15" t="s">
        <v>35</v>
      </c>
      <c r="AX232" s="15" t="s">
        <v>73</v>
      </c>
      <c r="AY232" s="177" t="s">
        <v>145</v>
      </c>
    </row>
    <row r="233" spans="1:65" s="14" customFormat="1" ht="11.25">
      <c r="B233" s="168"/>
      <c r="D233" s="160" t="s">
        <v>159</v>
      </c>
      <c r="E233" s="169" t="s">
        <v>3</v>
      </c>
      <c r="F233" s="170" t="s">
        <v>161</v>
      </c>
      <c r="H233" s="171">
        <v>17.795999999999999</v>
      </c>
      <c r="I233" s="172"/>
      <c r="L233" s="168"/>
      <c r="M233" s="173"/>
      <c r="N233" s="174"/>
      <c r="O233" s="174"/>
      <c r="P233" s="174"/>
      <c r="Q233" s="174"/>
      <c r="R233" s="174"/>
      <c r="S233" s="174"/>
      <c r="T233" s="175"/>
      <c r="AT233" s="169" t="s">
        <v>159</v>
      </c>
      <c r="AU233" s="169" t="s">
        <v>155</v>
      </c>
      <c r="AV233" s="14" t="s">
        <v>154</v>
      </c>
      <c r="AW233" s="14" t="s">
        <v>35</v>
      </c>
      <c r="AX233" s="14" t="s">
        <v>81</v>
      </c>
      <c r="AY233" s="169" t="s">
        <v>145</v>
      </c>
    </row>
    <row r="234" spans="1:65" s="2" customFormat="1" ht="66.75" customHeight="1">
      <c r="A234" s="35"/>
      <c r="B234" s="140"/>
      <c r="C234" s="141" t="s">
        <v>287</v>
      </c>
      <c r="D234" s="141" t="s">
        <v>149</v>
      </c>
      <c r="E234" s="142" t="s">
        <v>288</v>
      </c>
      <c r="F234" s="143" t="s">
        <v>289</v>
      </c>
      <c r="G234" s="144" t="s">
        <v>206</v>
      </c>
      <c r="H234" s="145">
        <v>12.308999999999999</v>
      </c>
      <c r="I234" s="146"/>
      <c r="J234" s="147">
        <f>ROUND(I234*H234,2)</f>
        <v>0</v>
      </c>
      <c r="K234" s="143" t="s">
        <v>3</v>
      </c>
      <c r="L234" s="36"/>
      <c r="M234" s="148" t="s">
        <v>3</v>
      </c>
      <c r="N234" s="149" t="s">
        <v>44</v>
      </c>
      <c r="O234" s="56"/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52" t="s">
        <v>154</v>
      </c>
      <c r="AT234" s="152" t="s">
        <v>149</v>
      </c>
      <c r="AU234" s="152" t="s">
        <v>155</v>
      </c>
      <c r="AY234" s="20" t="s">
        <v>145</v>
      </c>
      <c r="BE234" s="153">
        <f>IF(N234="základní",J234,0)</f>
        <v>0</v>
      </c>
      <c r="BF234" s="153">
        <f>IF(N234="snížená",J234,0)</f>
        <v>0</v>
      </c>
      <c r="BG234" s="153">
        <f>IF(N234="zákl. přenesená",J234,0)</f>
        <v>0</v>
      </c>
      <c r="BH234" s="153">
        <f>IF(N234="sníž. přenesená",J234,0)</f>
        <v>0</v>
      </c>
      <c r="BI234" s="153">
        <f>IF(N234="nulová",J234,0)</f>
        <v>0</v>
      </c>
      <c r="BJ234" s="20" t="s">
        <v>81</v>
      </c>
      <c r="BK234" s="153">
        <f>ROUND(I234*H234,2)</f>
        <v>0</v>
      </c>
      <c r="BL234" s="20" t="s">
        <v>154</v>
      </c>
      <c r="BM234" s="152" t="s">
        <v>290</v>
      </c>
    </row>
    <row r="235" spans="1:65" s="13" customFormat="1" ht="22.5">
      <c r="B235" s="159"/>
      <c r="D235" s="160" t="s">
        <v>159</v>
      </c>
      <c r="E235" s="161" t="s">
        <v>3</v>
      </c>
      <c r="F235" s="162" t="s">
        <v>291</v>
      </c>
      <c r="H235" s="163">
        <v>12.308999999999999</v>
      </c>
      <c r="I235" s="164"/>
      <c r="L235" s="159"/>
      <c r="M235" s="165"/>
      <c r="N235" s="166"/>
      <c r="O235" s="166"/>
      <c r="P235" s="166"/>
      <c r="Q235" s="166"/>
      <c r="R235" s="166"/>
      <c r="S235" s="166"/>
      <c r="T235" s="167"/>
      <c r="AT235" s="161" t="s">
        <v>159</v>
      </c>
      <c r="AU235" s="161" t="s">
        <v>155</v>
      </c>
      <c r="AV235" s="13" t="s">
        <v>83</v>
      </c>
      <c r="AW235" s="13" t="s">
        <v>35</v>
      </c>
      <c r="AX235" s="13" t="s">
        <v>73</v>
      </c>
      <c r="AY235" s="161" t="s">
        <v>145</v>
      </c>
    </row>
    <row r="236" spans="1:65" s="15" customFormat="1" ht="11.25">
      <c r="B236" s="176"/>
      <c r="D236" s="160" t="s">
        <v>159</v>
      </c>
      <c r="E236" s="177" t="s">
        <v>3</v>
      </c>
      <c r="F236" s="178" t="s">
        <v>171</v>
      </c>
      <c r="H236" s="179">
        <v>12.308999999999999</v>
      </c>
      <c r="I236" s="180"/>
      <c r="L236" s="176"/>
      <c r="M236" s="181"/>
      <c r="N236" s="182"/>
      <c r="O236" s="182"/>
      <c r="P236" s="182"/>
      <c r="Q236" s="182"/>
      <c r="R236" s="182"/>
      <c r="S236" s="182"/>
      <c r="T236" s="183"/>
      <c r="AT236" s="177" t="s">
        <v>159</v>
      </c>
      <c r="AU236" s="177" t="s">
        <v>155</v>
      </c>
      <c r="AV236" s="15" t="s">
        <v>155</v>
      </c>
      <c r="AW236" s="15" t="s">
        <v>35</v>
      </c>
      <c r="AX236" s="15" t="s">
        <v>73</v>
      </c>
      <c r="AY236" s="177" t="s">
        <v>145</v>
      </c>
    </row>
    <row r="237" spans="1:65" s="16" customFormat="1" ht="22.5">
      <c r="B237" s="184"/>
      <c r="D237" s="160" t="s">
        <v>159</v>
      </c>
      <c r="E237" s="185" t="s">
        <v>3</v>
      </c>
      <c r="F237" s="186" t="s">
        <v>215</v>
      </c>
      <c r="H237" s="185" t="s">
        <v>3</v>
      </c>
      <c r="I237" s="187"/>
      <c r="L237" s="184"/>
      <c r="M237" s="188"/>
      <c r="N237" s="189"/>
      <c r="O237" s="189"/>
      <c r="P237" s="189"/>
      <c r="Q237" s="189"/>
      <c r="R237" s="189"/>
      <c r="S237" s="189"/>
      <c r="T237" s="190"/>
      <c r="AT237" s="185" t="s">
        <v>159</v>
      </c>
      <c r="AU237" s="185" t="s">
        <v>155</v>
      </c>
      <c r="AV237" s="16" t="s">
        <v>81</v>
      </c>
      <c r="AW237" s="16" t="s">
        <v>35</v>
      </c>
      <c r="AX237" s="16" t="s">
        <v>73</v>
      </c>
      <c r="AY237" s="185" t="s">
        <v>145</v>
      </c>
    </row>
    <row r="238" spans="1:65" s="14" customFormat="1" ht="11.25">
      <c r="B238" s="168"/>
      <c r="D238" s="160" t="s">
        <v>159</v>
      </c>
      <c r="E238" s="169" t="s">
        <v>3</v>
      </c>
      <c r="F238" s="170" t="s">
        <v>161</v>
      </c>
      <c r="H238" s="171">
        <v>12.308999999999999</v>
      </c>
      <c r="I238" s="172"/>
      <c r="L238" s="168"/>
      <c r="M238" s="173"/>
      <c r="N238" s="174"/>
      <c r="O238" s="174"/>
      <c r="P238" s="174"/>
      <c r="Q238" s="174"/>
      <c r="R238" s="174"/>
      <c r="S238" s="174"/>
      <c r="T238" s="175"/>
      <c r="AT238" s="169" t="s">
        <v>159</v>
      </c>
      <c r="AU238" s="169" t="s">
        <v>155</v>
      </c>
      <c r="AV238" s="14" t="s">
        <v>154</v>
      </c>
      <c r="AW238" s="14" t="s">
        <v>35</v>
      </c>
      <c r="AX238" s="14" t="s">
        <v>81</v>
      </c>
      <c r="AY238" s="169" t="s">
        <v>145</v>
      </c>
    </row>
    <row r="239" spans="1:65" s="2" customFormat="1" ht="62.65" customHeight="1">
      <c r="A239" s="35"/>
      <c r="B239" s="140"/>
      <c r="C239" s="141" t="s">
        <v>292</v>
      </c>
      <c r="D239" s="141" t="s">
        <v>149</v>
      </c>
      <c r="E239" s="142" t="s">
        <v>293</v>
      </c>
      <c r="F239" s="143" t="s">
        <v>294</v>
      </c>
      <c r="G239" s="144" t="s">
        <v>206</v>
      </c>
      <c r="H239" s="145">
        <v>17.795999999999999</v>
      </c>
      <c r="I239" s="146"/>
      <c r="J239" s="147">
        <f>ROUND(I239*H239,2)</f>
        <v>0</v>
      </c>
      <c r="K239" s="143" t="s">
        <v>153</v>
      </c>
      <c r="L239" s="36"/>
      <c r="M239" s="148" t="s">
        <v>3</v>
      </c>
      <c r="N239" s="149" t="s">
        <v>44</v>
      </c>
      <c r="O239" s="56"/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52" t="s">
        <v>154</v>
      </c>
      <c r="AT239" s="152" t="s">
        <v>149</v>
      </c>
      <c r="AU239" s="152" t="s">
        <v>155</v>
      </c>
      <c r="AY239" s="20" t="s">
        <v>145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20" t="s">
        <v>81</v>
      </c>
      <c r="BK239" s="153">
        <f>ROUND(I239*H239,2)</f>
        <v>0</v>
      </c>
      <c r="BL239" s="20" t="s">
        <v>154</v>
      </c>
      <c r="BM239" s="152" t="s">
        <v>295</v>
      </c>
    </row>
    <row r="240" spans="1:65" s="2" customFormat="1" ht="11.25">
      <c r="A240" s="35"/>
      <c r="B240" s="36"/>
      <c r="C240" s="35"/>
      <c r="D240" s="154" t="s">
        <v>157</v>
      </c>
      <c r="E240" s="35"/>
      <c r="F240" s="155" t="s">
        <v>296</v>
      </c>
      <c r="G240" s="35"/>
      <c r="H240" s="35"/>
      <c r="I240" s="156"/>
      <c r="J240" s="35"/>
      <c r="K240" s="35"/>
      <c r="L240" s="36"/>
      <c r="M240" s="157"/>
      <c r="N240" s="158"/>
      <c r="O240" s="56"/>
      <c r="P240" s="56"/>
      <c r="Q240" s="56"/>
      <c r="R240" s="56"/>
      <c r="S240" s="56"/>
      <c r="T240" s="57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20" t="s">
        <v>157</v>
      </c>
      <c r="AU240" s="20" t="s">
        <v>155</v>
      </c>
    </row>
    <row r="241" spans="1:65" s="13" customFormat="1" ht="11.25">
      <c r="B241" s="159"/>
      <c r="D241" s="160" t="s">
        <v>159</v>
      </c>
      <c r="E241" s="161" t="s">
        <v>3</v>
      </c>
      <c r="F241" s="162" t="s">
        <v>283</v>
      </c>
      <c r="H241" s="163">
        <v>10.257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159</v>
      </c>
      <c r="AU241" s="161" t="s">
        <v>155</v>
      </c>
      <c r="AV241" s="13" t="s">
        <v>83</v>
      </c>
      <c r="AW241" s="13" t="s">
        <v>35</v>
      </c>
      <c r="AX241" s="13" t="s">
        <v>73</v>
      </c>
      <c r="AY241" s="161" t="s">
        <v>145</v>
      </c>
    </row>
    <row r="242" spans="1:65" s="13" customFormat="1" ht="11.25">
      <c r="B242" s="159"/>
      <c r="D242" s="160" t="s">
        <v>159</v>
      </c>
      <c r="E242" s="161" t="s">
        <v>3</v>
      </c>
      <c r="F242" s="162" t="s">
        <v>284</v>
      </c>
      <c r="H242" s="163">
        <v>15.496</v>
      </c>
      <c r="I242" s="164"/>
      <c r="L242" s="159"/>
      <c r="M242" s="165"/>
      <c r="N242" s="166"/>
      <c r="O242" s="166"/>
      <c r="P242" s="166"/>
      <c r="Q242" s="166"/>
      <c r="R242" s="166"/>
      <c r="S242" s="166"/>
      <c r="T242" s="167"/>
      <c r="AT242" s="161" t="s">
        <v>159</v>
      </c>
      <c r="AU242" s="161" t="s">
        <v>155</v>
      </c>
      <c r="AV242" s="13" t="s">
        <v>83</v>
      </c>
      <c r="AW242" s="13" t="s">
        <v>35</v>
      </c>
      <c r="AX242" s="13" t="s">
        <v>73</v>
      </c>
      <c r="AY242" s="161" t="s">
        <v>145</v>
      </c>
    </row>
    <row r="243" spans="1:65" s="13" customFormat="1" ht="11.25">
      <c r="B243" s="159"/>
      <c r="D243" s="160" t="s">
        <v>159</v>
      </c>
      <c r="E243" s="161" t="s">
        <v>3</v>
      </c>
      <c r="F243" s="162" t="s">
        <v>285</v>
      </c>
      <c r="H243" s="163">
        <v>1.056</v>
      </c>
      <c r="I243" s="164"/>
      <c r="L243" s="159"/>
      <c r="M243" s="165"/>
      <c r="N243" s="166"/>
      <c r="O243" s="166"/>
      <c r="P243" s="166"/>
      <c r="Q243" s="166"/>
      <c r="R243" s="166"/>
      <c r="S243" s="166"/>
      <c r="T243" s="167"/>
      <c r="AT243" s="161" t="s">
        <v>159</v>
      </c>
      <c r="AU243" s="161" t="s">
        <v>155</v>
      </c>
      <c r="AV243" s="13" t="s">
        <v>83</v>
      </c>
      <c r="AW243" s="13" t="s">
        <v>35</v>
      </c>
      <c r="AX243" s="13" t="s">
        <v>73</v>
      </c>
      <c r="AY243" s="161" t="s">
        <v>145</v>
      </c>
    </row>
    <row r="244" spans="1:65" s="15" customFormat="1" ht="11.25">
      <c r="B244" s="176"/>
      <c r="D244" s="160" t="s">
        <v>159</v>
      </c>
      <c r="E244" s="177" t="s">
        <v>3</v>
      </c>
      <c r="F244" s="178" t="s">
        <v>171</v>
      </c>
      <c r="H244" s="179">
        <v>26.809000000000001</v>
      </c>
      <c r="I244" s="180"/>
      <c r="L244" s="176"/>
      <c r="M244" s="181"/>
      <c r="N244" s="182"/>
      <c r="O244" s="182"/>
      <c r="P244" s="182"/>
      <c r="Q244" s="182"/>
      <c r="R244" s="182"/>
      <c r="S244" s="182"/>
      <c r="T244" s="183"/>
      <c r="AT244" s="177" t="s">
        <v>159</v>
      </c>
      <c r="AU244" s="177" t="s">
        <v>155</v>
      </c>
      <c r="AV244" s="15" t="s">
        <v>155</v>
      </c>
      <c r="AW244" s="15" t="s">
        <v>35</v>
      </c>
      <c r="AX244" s="15" t="s">
        <v>73</v>
      </c>
      <c r="AY244" s="177" t="s">
        <v>145</v>
      </c>
    </row>
    <row r="245" spans="1:65" s="13" customFormat="1" ht="11.25">
      <c r="B245" s="159"/>
      <c r="D245" s="160" t="s">
        <v>159</v>
      </c>
      <c r="E245" s="161" t="s">
        <v>3</v>
      </c>
      <c r="F245" s="162" t="s">
        <v>286</v>
      </c>
      <c r="H245" s="163">
        <v>-9.0129999999999999</v>
      </c>
      <c r="I245" s="164"/>
      <c r="L245" s="159"/>
      <c r="M245" s="165"/>
      <c r="N245" s="166"/>
      <c r="O245" s="166"/>
      <c r="P245" s="166"/>
      <c r="Q245" s="166"/>
      <c r="R245" s="166"/>
      <c r="S245" s="166"/>
      <c r="T245" s="167"/>
      <c r="AT245" s="161" t="s">
        <v>159</v>
      </c>
      <c r="AU245" s="161" t="s">
        <v>155</v>
      </c>
      <c r="AV245" s="13" t="s">
        <v>83</v>
      </c>
      <c r="AW245" s="13" t="s">
        <v>35</v>
      </c>
      <c r="AX245" s="13" t="s">
        <v>73</v>
      </c>
      <c r="AY245" s="161" t="s">
        <v>145</v>
      </c>
    </row>
    <row r="246" spans="1:65" s="15" customFormat="1" ht="11.25">
      <c r="B246" s="176"/>
      <c r="D246" s="160" t="s">
        <v>159</v>
      </c>
      <c r="E246" s="177" t="s">
        <v>3</v>
      </c>
      <c r="F246" s="178" t="s">
        <v>171</v>
      </c>
      <c r="H246" s="179">
        <v>-9.0129999999999999</v>
      </c>
      <c r="I246" s="180"/>
      <c r="L246" s="176"/>
      <c r="M246" s="181"/>
      <c r="N246" s="182"/>
      <c r="O246" s="182"/>
      <c r="P246" s="182"/>
      <c r="Q246" s="182"/>
      <c r="R246" s="182"/>
      <c r="S246" s="182"/>
      <c r="T246" s="183"/>
      <c r="AT246" s="177" t="s">
        <v>159</v>
      </c>
      <c r="AU246" s="177" t="s">
        <v>155</v>
      </c>
      <c r="AV246" s="15" t="s">
        <v>155</v>
      </c>
      <c r="AW246" s="15" t="s">
        <v>35</v>
      </c>
      <c r="AX246" s="15" t="s">
        <v>73</v>
      </c>
      <c r="AY246" s="177" t="s">
        <v>145</v>
      </c>
    </row>
    <row r="247" spans="1:65" s="14" customFormat="1" ht="11.25">
      <c r="B247" s="168"/>
      <c r="D247" s="160" t="s">
        <v>159</v>
      </c>
      <c r="E247" s="169" t="s">
        <v>3</v>
      </c>
      <c r="F247" s="170" t="s">
        <v>161</v>
      </c>
      <c r="H247" s="171">
        <v>17.795999999999999</v>
      </c>
      <c r="I247" s="172"/>
      <c r="L247" s="168"/>
      <c r="M247" s="173"/>
      <c r="N247" s="174"/>
      <c r="O247" s="174"/>
      <c r="P247" s="174"/>
      <c r="Q247" s="174"/>
      <c r="R247" s="174"/>
      <c r="S247" s="174"/>
      <c r="T247" s="175"/>
      <c r="AT247" s="169" t="s">
        <v>159</v>
      </c>
      <c r="AU247" s="169" t="s">
        <v>155</v>
      </c>
      <c r="AV247" s="14" t="s">
        <v>154</v>
      </c>
      <c r="AW247" s="14" t="s">
        <v>35</v>
      </c>
      <c r="AX247" s="14" t="s">
        <v>81</v>
      </c>
      <c r="AY247" s="169" t="s">
        <v>145</v>
      </c>
    </row>
    <row r="248" spans="1:65" s="2" customFormat="1" ht="66.75" customHeight="1">
      <c r="A248" s="35"/>
      <c r="B248" s="140"/>
      <c r="C248" s="141" t="s">
        <v>297</v>
      </c>
      <c r="D248" s="141" t="s">
        <v>149</v>
      </c>
      <c r="E248" s="142" t="s">
        <v>298</v>
      </c>
      <c r="F248" s="143" t="s">
        <v>299</v>
      </c>
      <c r="G248" s="144" t="s">
        <v>206</v>
      </c>
      <c r="H248" s="145">
        <v>12.308999999999999</v>
      </c>
      <c r="I248" s="146"/>
      <c r="J248" s="147">
        <f>ROUND(I248*H248,2)</f>
        <v>0</v>
      </c>
      <c r="K248" s="143" t="s">
        <v>3</v>
      </c>
      <c r="L248" s="36"/>
      <c r="M248" s="148" t="s">
        <v>3</v>
      </c>
      <c r="N248" s="149" t="s">
        <v>44</v>
      </c>
      <c r="O248" s="56"/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52" t="s">
        <v>154</v>
      </c>
      <c r="AT248" s="152" t="s">
        <v>149</v>
      </c>
      <c r="AU248" s="152" t="s">
        <v>155</v>
      </c>
      <c r="AY248" s="20" t="s">
        <v>145</v>
      </c>
      <c r="BE248" s="153">
        <f>IF(N248="základní",J248,0)</f>
        <v>0</v>
      </c>
      <c r="BF248" s="153">
        <f>IF(N248="snížená",J248,0)</f>
        <v>0</v>
      </c>
      <c r="BG248" s="153">
        <f>IF(N248="zákl. přenesená",J248,0)</f>
        <v>0</v>
      </c>
      <c r="BH248" s="153">
        <f>IF(N248="sníž. přenesená",J248,0)</f>
        <v>0</v>
      </c>
      <c r="BI248" s="153">
        <f>IF(N248="nulová",J248,0)</f>
        <v>0</v>
      </c>
      <c r="BJ248" s="20" t="s">
        <v>81</v>
      </c>
      <c r="BK248" s="153">
        <f>ROUND(I248*H248,2)</f>
        <v>0</v>
      </c>
      <c r="BL248" s="20" t="s">
        <v>154</v>
      </c>
      <c r="BM248" s="152" t="s">
        <v>300</v>
      </c>
    </row>
    <row r="249" spans="1:65" s="13" customFormat="1" ht="22.5">
      <c r="B249" s="159"/>
      <c r="D249" s="160" t="s">
        <v>159</v>
      </c>
      <c r="E249" s="161" t="s">
        <v>3</v>
      </c>
      <c r="F249" s="162" t="s">
        <v>301</v>
      </c>
      <c r="H249" s="163">
        <v>12.308999999999999</v>
      </c>
      <c r="I249" s="164"/>
      <c r="L249" s="159"/>
      <c r="M249" s="165"/>
      <c r="N249" s="166"/>
      <c r="O249" s="166"/>
      <c r="P249" s="166"/>
      <c r="Q249" s="166"/>
      <c r="R249" s="166"/>
      <c r="S249" s="166"/>
      <c r="T249" s="167"/>
      <c r="AT249" s="161" t="s">
        <v>159</v>
      </c>
      <c r="AU249" s="161" t="s">
        <v>155</v>
      </c>
      <c r="AV249" s="13" t="s">
        <v>83</v>
      </c>
      <c r="AW249" s="13" t="s">
        <v>35</v>
      </c>
      <c r="AX249" s="13" t="s">
        <v>73</v>
      </c>
      <c r="AY249" s="161" t="s">
        <v>145</v>
      </c>
    </row>
    <row r="250" spans="1:65" s="15" customFormat="1" ht="11.25">
      <c r="B250" s="176"/>
      <c r="D250" s="160" t="s">
        <v>159</v>
      </c>
      <c r="E250" s="177" t="s">
        <v>3</v>
      </c>
      <c r="F250" s="178" t="s">
        <v>171</v>
      </c>
      <c r="H250" s="179">
        <v>12.308999999999999</v>
      </c>
      <c r="I250" s="180"/>
      <c r="L250" s="176"/>
      <c r="M250" s="181"/>
      <c r="N250" s="182"/>
      <c r="O250" s="182"/>
      <c r="P250" s="182"/>
      <c r="Q250" s="182"/>
      <c r="R250" s="182"/>
      <c r="S250" s="182"/>
      <c r="T250" s="183"/>
      <c r="AT250" s="177" t="s">
        <v>159</v>
      </c>
      <c r="AU250" s="177" t="s">
        <v>155</v>
      </c>
      <c r="AV250" s="15" t="s">
        <v>155</v>
      </c>
      <c r="AW250" s="15" t="s">
        <v>35</v>
      </c>
      <c r="AX250" s="15" t="s">
        <v>73</v>
      </c>
      <c r="AY250" s="177" t="s">
        <v>145</v>
      </c>
    </row>
    <row r="251" spans="1:65" s="16" customFormat="1" ht="22.5">
      <c r="B251" s="184"/>
      <c r="D251" s="160" t="s">
        <v>159</v>
      </c>
      <c r="E251" s="185" t="s">
        <v>3</v>
      </c>
      <c r="F251" s="186" t="s">
        <v>215</v>
      </c>
      <c r="H251" s="185" t="s">
        <v>3</v>
      </c>
      <c r="I251" s="187"/>
      <c r="L251" s="184"/>
      <c r="M251" s="188"/>
      <c r="N251" s="189"/>
      <c r="O251" s="189"/>
      <c r="P251" s="189"/>
      <c r="Q251" s="189"/>
      <c r="R251" s="189"/>
      <c r="S251" s="189"/>
      <c r="T251" s="190"/>
      <c r="AT251" s="185" t="s">
        <v>159</v>
      </c>
      <c r="AU251" s="185" t="s">
        <v>155</v>
      </c>
      <c r="AV251" s="16" t="s">
        <v>81</v>
      </c>
      <c r="AW251" s="16" t="s">
        <v>35</v>
      </c>
      <c r="AX251" s="16" t="s">
        <v>73</v>
      </c>
      <c r="AY251" s="185" t="s">
        <v>145</v>
      </c>
    </row>
    <row r="252" spans="1:65" s="14" customFormat="1" ht="11.25">
      <c r="B252" s="168"/>
      <c r="D252" s="160" t="s">
        <v>159</v>
      </c>
      <c r="E252" s="169" t="s">
        <v>3</v>
      </c>
      <c r="F252" s="170" t="s">
        <v>161</v>
      </c>
      <c r="H252" s="171">
        <v>12.308999999999999</v>
      </c>
      <c r="I252" s="172"/>
      <c r="L252" s="168"/>
      <c r="M252" s="173"/>
      <c r="N252" s="174"/>
      <c r="O252" s="174"/>
      <c r="P252" s="174"/>
      <c r="Q252" s="174"/>
      <c r="R252" s="174"/>
      <c r="S252" s="174"/>
      <c r="T252" s="175"/>
      <c r="AT252" s="169" t="s">
        <v>159</v>
      </c>
      <c r="AU252" s="169" t="s">
        <v>155</v>
      </c>
      <c r="AV252" s="14" t="s">
        <v>154</v>
      </c>
      <c r="AW252" s="14" t="s">
        <v>35</v>
      </c>
      <c r="AX252" s="14" t="s">
        <v>81</v>
      </c>
      <c r="AY252" s="169" t="s">
        <v>145</v>
      </c>
    </row>
    <row r="253" spans="1:65" s="12" customFormat="1" ht="20.85" customHeight="1">
      <c r="B253" s="127"/>
      <c r="D253" s="128" t="s">
        <v>72</v>
      </c>
      <c r="E253" s="138" t="s">
        <v>250</v>
      </c>
      <c r="F253" s="138" t="s">
        <v>302</v>
      </c>
      <c r="I253" s="130"/>
      <c r="J253" s="139">
        <f>BK253</f>
        <v>0</v>
      </c>
      <c r="L253" s="127"/>
      <c r="M253" s="132"/>
      <c r="N253" s="133"/>
      <c r="O253" s="133"/>
      <c r="P253" s="134">
        <f>SUM(P254:P300)</f>
        <v>0</v>
      </c>
      <c r="Q253" s="133"/>
      <c r="R253" s="134">
        <f>SUM(R254:R300)</f>
        <v>0</v>
      </c>
      <c r="S253" s="133"/>
      <c r="T253" s="135">
        <f>SUM(T254:T300)</f>
        <v>0</v>
      </c>
      <c r="AR253" s="128" t="s">
        <v>81</v>
      </c>
      <c r="AT253" s="136" t="s">
        <v>72</v>
      </c>
      <c r="AU253" s="136" t="s">
        <v>83</v>
      </c>
      <c r="AY253" s="128" t="s">
        <v>145</v>
      </c>
      <c r="BK253" s="137">
        <f>SUM(BK254:BK300)</f>
        <v>0</v>
      </c>
    </row>
    <row r="254" spans="1:65" s="2" customFormat="1" ht="44.25" customHeight="1">
      <c r="A254" s="35"/>
      <c r="B254" s="140"/>
      <c r="C254" s="141" t="s">
        <v>303</v>
      </c>
      <c r="D254" s="141" t="s">
        <v>149</v>
      </c>
      <c r="E254" s="142" t="s">
        <v>304</v>
      </c>
      <c r="F254" s="143" t="s">
        <v>305</v>
      </c>
      <c r="G254" s="144" t="s">
        <v>306</v>
      </c>
      <c r="H254" s="145">
        <v>59.616999999999997</v>
      </c>
      <c r="I254" s="146"/>
      <c r="J254" s="147">
        <f>ROUND(I254*H254,2)</f>
        <v>0</v>
      </c>
      <c r="K254" s="143" t="s">
        <v>153</v>
      </c>
      <c r="L254" s="36"/>
      <c r="M254" s="148" t="s">
        <v>3</v>
      </c>
      <c r="N254" s="149" t="s">
        <v>44</v>
      </c>
      <c r="O254" s="56"/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52" t="s">
        <v>154</v>
      </c>
      <c r="AT254" s="152" t="s">
        <v>149</v>
      </c>
      <c r="AU254" s="152" t="s">
        <v>155</v>
      </c>
      <c r="AY254" s="20" t="s">
        <v>145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20" t="s">
        <v>81</v>
      </c>
      <c r="BK254" s="153">
        <f>ROUND(I254*H254,2)</f>
        <v>0</v>
      </c>
      <c r="BL254" s="20" t="s">
        <v>154</v>
      </c>
      <c r="BM254" s="152" t="s">
        <v>307</v>
      </c>
    </row>
    <row r="255" spans="1:65" s="2" customFormat="1" ht="11.25">
      <c r="A255" s="35"/>
      <c r="B255" s="36"/>
      <c r="C255" s="35"/>
      <c r="D255" s="154" t="s">
        <v>157</v>
      </c>
      <c r="E255" s="35"/>
      <c r="F255" s="155" t="s">
        <v>308</v>
      </c>
      <c r="G255" s="35"/>
      <c r="H255" s="35"/>
      <c r="I255" s="156"/>
      <c r="J255" s="35"/>
      <c r="K255" s="35"/>
      <c r="L255" s="36"/>
      <c r="M255" s="157"/>
      <c r="N255" s="158"/>
      <c r="O255" s="56"/>
      <c r="P255" s="56"/>
      <c r="Q255" s="56"/>
      <c r="R255" s="56"/>
      <c r="S255" s="56"/>
      <c r="T255" s="57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20" t="s">
        <v>157</v>
      </c>
      <c r="AU255" s="20" t="s">
        <v>155</v>
      </c>
    </row>
    <row r="256" spans="1:65" s="13" customFormat="1" ht="11.25">
      <c r="B256" s="159"/>
      <c r="D256" s="160" t="s">
        <v>159</v>
      </c>
      <c r="E256" s="161" t="s">
        <v>3</v>
      </c>
      <c r="F256" s="162" t="s">
        <v>309</v>
      </c>
      <c r="H256" s="163">
        <v>28.474</v>
      </c>
      <c r="I256" s="164"/>
      <c r="L256" s="159"/>
      <c r="M256" s="165"/>
      <c r="N256" s="166"/>
      <c r="O256" s="166"/>
      <c r="P256" s="166"/>
      <c r="Q256" s="166"/>
      <c r="R256" s="166"/>
      <c r="S256" s="166"/>
      <c r="T256" s="167"/>
      <c r="AT256" s="161" t="s">
        <v>159</v>
      </c>
      <c r="AU256" s="161" t="s">
        <v>155</v>
      </c>
      <c r="AV256" s="13" t="s">
        <v>83</v>
      </c>
      <c r="AW256" s="13" t="s">
        <v>35</v>
      </c>
      <c r="AX256" s="13" t="s">
        <v>73</v>
      </c>
      <c r="AY256" s="161" t="s">
        <v>145</v>
      </c>
    </row>
    <row r="257" spans="1:65" s="13" customFormat="1" ht="11.25">
      <c r="B257" s="159"/>
      <c r="D257" s="160" t="s">
        <v>159</v>
      </c>
      <c r="E257" s="161" t="s">
        <v>3</v>
      </c>
      <c r="F257" s="162" t="s">
        <v>310</v>
      </c>
      <c r="H257" s="163">
        <v>31.143000000000001</v>
      </c>
      <c r="I257" s="164"/>
      <c r="L257" s="159"/>
      <c r="M257" s="165"/>
      <c r="N257" s="166"/>
      <c r="O257" s="166"/>
      <c r="P257" s="166"/>
      <c r="Q257" s="166"/>
      <c r="R257" s="166"/>
      <c r="S257" s="166"/>
      <c r="T257" s="167"/>
      <c r="AT257" s="161" t="s">
        <v>159</v>
      </c>
      <c r="AU257" s="161" t="s">
        <v>155</v>
      </c>
      <c r="AV257" s="13" t="s">
        <v>83</v>
      </c>
      <c r="AW257" s="13" t="s">
        <v>35</v>
      </c>
      <c r="AX257" s="13" t="s">
        <v>73</v>
      </c>
      <c r="AY257" s="161" t="s">
        <v>145</v>
      </c>
    </row>
    <row r="258" spans="1:65" s="15" customFormat="1" ht="11.25">
      <c r="B258" s="176"/>
      <c r="D258" s="160" t="s">
        <v>159</v>
      </c>
      <c r="E258" s="177" t="s">
        <v>3</v>
      </c>
      <c r="F258" s="178" t="s">
        <v>171</v>
      </c>
      <c r="H258" s="179">
        <v>59.617000000000004</v>
      </c>
      <c r="I258" s="180"/>
      <c r="L258" s="176"/>
      <c r="M258" s="181"/>
      <c r="N258" s="182"/>
      <c r="O258" s="182"/>
      <c r="P258" s="182"/>
      <c r="Q258" s="182"/>
      <c r="R258" s="182"/>
      <c r="S258" s="182"/>
      <c r="T258" s="183"/>
      <c r="AT258" s="177" t="s">
        <v>159</v>
      </c>
      <c r="AU258" s="177" t="s">
        <v>155</v>
      </c>
      <c r="AV258" s="15" t="s">
        <v>155</v>
      </c>
      <c r="AW258" s="15" t="s">
        <v>35</v>
      </c>
      <c r="AX258" s="15" t="s">
        <v>73</v>
      </c>
      <c r="AY258" s="177" t="s">
        <v>145</v>
      </c>
    </row>
    <row r="259" spans="1:65" s="14" customFormat="1" ht="11.25">
      <c r="B259" s="168"/>
      <c r="D259" s="160" t="s">
        <v>159</v>
      </c>
      <c r="E259" s="169" t="s">
        <v>3</v>
      </c>
      <c r="F259" s="170" t="s">
        <v>161</v>
      </c>
      <c r="H259" s="171">
        <v>59.617000000000004</v>
      </c>
      <c r="I259" s="172"/>
      <c r="L259" s="168"/>
      <c r="M259" s="173"/>
      <c r="N259" s="174"/>
      <c r="O259" s="174"/>
      <c r="P259" s="174"/>
      <c r="Q259" s="174"/>
      <c r="R259" s="174"/>
      <c r="S259" s="174"/>
      <c r="T259" s="175"/>
      <c r="AT259" s="169" t="s">
        <v>159</v>
      </c>
      <c r="AU259" s="169" t="s">
        <v>155</v>
      </c>
      <c r="AV259" s="14" t="s">
        <v>154</v>
      </c>
      <c r="AW259" s="14" t="s">
        <v>35</v>
      </c>
      <c r="AX259" s="14" t="s">
        <v>81</v>
      </c>
      <c r="AY259" s="169" t="s">
        <v>145</v>
      </c>
    </row>
    <row r="260" spans="1:65" s="2" customFormat="1" ht="44.25" customHeight="1">
      <c r="A260" s="35"/>
      <c r="B260" s="140"/>
      <c r="C260" s="141" t="s">
        <v>311</v>
      </c>
      <c r="D260" s="141" t="s">
        <v>149</v>
      </c>
      <c r="E260" s="142" t="s">
        <v>312</v>
      </c>
      <c r="F260" s="143" t="s">
        <v>313</v>
      </c>
      <c r="G260" s="144" t="s">
        <v>306</v>
      </c>
      <c r="H260" s="145">
        <v>41.234999999999999</v>
      </c>
      <c r="I260" s="146"/>
      <c r="J260" s="147">
        <f>ROUND(I260*H260,2)</f>
        <v>0</v>
      </c>
      <c r="K260" s="143" t="s">
        <v>3</v>
      </c>
      <c r="L260" s="36"/>
      <c r="M260" s="148" t="s">
        <v>3</v>
      </c>
      <c r="N260" s="149" t="s">
        <v>44</v>
      </c>
      <c r="O260" s="56"/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52" t="s">
        <v>154</v>
      </c>
      <c r="AT260" s="152" t="s">
        <v>149</v>
      </c>
      <c r="AU260" s="152" t="s">
        <v>155</v>
      </c>
      <c r="AY260" s="20" t="s">
        <v>145</v>
      </c>
      <c r="BE260" s="153">
        <f>IF(N260="základní",J260,0)</f>
        <v>0</v>
      </c>
      <c r="BF260" s="153">
        <f>IF(N260="snížená",J260,0)</f>
        <v>0</v>
      </c>
      <c r="BG260" s="153">
        <f>IF(N260="zákl. přenesená",J260,0)</f>
        <v>0</v>
      </c>
      <c r="BH260" s="153">
        <f>IF(N260="sníž. přenesená",J260,0)</f>
        <v>0</v>
      </c>
      <c r="BI260" s="153">
        <f>IF(N260="nulová",J260,0)</f>
        <v>0</v>
      </c>
      <c r="BJ260" s="20" t="s">
        <v>81</v>
      </c>
      <c r="BK260" s="153">
        <f>ROUND(I260*H260,2)</f>
        <v>0</v>
      </c>
      <c r="BL260" s="20" t="s">
        <v>154</v>
      </c>
      <c r="BM260" s="152" t="s">
        <v>314</v>
      </c>
    </row>
    <row r="261" spans="1:65" s="2" customFormat="1" ht="29.25">
      <c r="A261" s="35"/>
      <c r="B261" s="36"/>
      <c r="C261" s="35"/>
      <c r="D261" s="160" t="s">
        <v>315</v>
      </c>
      <c r="E261" s="35"/>
      <c r="F261" s="191" t="s">
        <v>316</v>
      </c>
      <c r="G261" s="35"/>
      <c r="H261" s="35"/>
      <c r="I261" s="156"/>
      <c r="J261" s="35"/>
      <c r="K261" s="35"/>
      <c r="L261" s="36"/>
      <c r="M261" s="157"/>
      <c r="N261" s="158"/>
      <c r="O261" s="56"/>
      <c r="P261" s="56"/>
      <c r="Q261" s="56"/>
      <c r="R261" s="56"/>
      <c r="S261" s="56"/>
      <c r="T261" s="57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20" t="s">
        <v>315</v>
      </c>
      <c r="AU261" s="20" t="s">
        <v>155</v>
      </c>
    </row>
    <row r="262" spans="1:65" s="13" customFormat="1" ht="22.5">
      <c r="B262" s="159"/>
      <c r="D262" s="160" t="s">
        <v>159</v>
      </c>
      <c r="E262" s="161" t="s">
        <v>3</v>
      </c>
      <c r="F262" s="162" t="s">
        <v>317</v>
      </c>
      <c r="H262" s="163">
        <v>19.693999999999999</v>
      </c>
      <c r="I262" s="164"/>
      <c r="L262" s="159"/>
      <c r="M262" s="165"/>
      <c r="N262" s="166"/>
      <c r="O262" s="166"/>
      <c r="P262" s="166"/>
      <c r="Q262" s="166"/>
      <c r="R262" s="166"/>
      <c r="S262" s="166"/>
      <c r="T262" s="167"/>
      <c r="AT262" s="161" t="s">
        <v>159</v>
      </c>
      <c r="AU262" s="161" t="s">
        <v>155</v>
      </c>
      <c r="AV262" s="13" t="s">
        <v>83</v>
      </c>
      <c r="AW262" s="13" t="s">
        <v>35</v>
      </c>
      <c r="AX262" s="13" t="s">
        <v>73</v>
      </c>
      <c r="AY262" s="161" t="s">
        <v>145</v>
      </c>
    </row>
    <row r="263" spans="1:65" s="13" customFormat="1" ht="22.5">
      <c r="B263" s="159"/>
      <c r="D263" s="160" t="s">
        <v>159</v>
      </c>
      <c r="E263" s="161" t="s">
        <v>3</v>
      </c>
      <c r="F263" s="162" t="s">
        <v>318</v>
      </c>
      <c r="H263" s="163">
        <v>21.541</v>
      </c>
      <c r="I263" s="164"/>
      <c r="L263" s="159"/>
      <c r="M263" s="165"/>
      <c r="N263" s="166"/>
      <c r="O263" s="166"/>
      <c r="P263" s="166"/>
      <c r="Q263" s="166"/>
      <c r="R263" s="166"/>
      <c r="S263" s="166"/>
      <c r="T263" s="167"/>
      <c r="AT263" s="161" t="s">
        <v>159</v>
      </c>
      <c r="AU263" s="161" t="s">
        <v>155</v>
      </c>
      <c r="AV263" s="13" t="s">
        <v>83</v>
      </c>
      <c r="AW263" s="13" t="s">
        <v>35</v>
      </c>
      <c r="AX263" s="13" t="s">
        <v>73</v>
      </c>
      <c r="AY263" s="161" t="s">
        <v>145</v>
      </c>
    </row>
    <row r="264" spans="1:65" s="15" customFormat="1" ht="11.25">
      <c r="B264" s="176"/>
      <c r="D264" s="160" t="s">
        <v>159</v>
      </c>
      <c r="E264" s="177" t="s">
        <v>3</v>
      </c>
      <c r="F264" s="178" t="s">
        <v>171</v>
      </c>
      <c r="H264" s="179">
        <v>41.234999999999999</v>
      </c>
      <c r="I264" s="180"/>
      <c r="L264" s="176"/>
      <c r="M264" s="181"/>
      <c r="N264" s="182"/>
      <c r="O264" s="182"/>
      <c r="P264" s="182"/>
      <c r="Q264" s="182"/>
      <c r="R264" s="182"/>
      <c r="S264" s="182"/>
      <c r="T264" s="183"/>
      <c r="AT264" s="177" t="s">
        <v>159</v>
      </c>
      <c r="AU264" s="177" t="s">
        <v>155</v>
      </c>
      <c r="AV264" s="15" t="s">
        <v>155</v>
      </c>
      <c r="AW264" s="15" t="s">
        <v>35</v>
      </c>
      <c r="AX264" s="15" t="s">
        <v>73</v>
      </c>
      <c r="AY264" s="177" t="s">
        <v>145</v>
      </c>
    </row>
    <row r="265" spans="1:65" s="16" customFormat="1" ht="22.5">
      <c r="B265" s="184"/>
      <c r="D265" s="160" t="s">
        <v>159</v>
      </c>
      <c r="E265" s="185" t="s">
        <v>3</v>
      </c>
      <c r="F265" s="186" t="s">
        <v>215</v>
      </c>
      <c r="H265" s="185" t="s">
        <v>3</v>
      </c>
      <c r="I265" s="187"/>
      <c r="L265" s="184"/>
      <c r="M265" s="188"/>
      <c r="N265" s="189"/>
      <c r="O265" s="189"/>
      <c r="P265" s="189"/>
      <c r="Q265" s="189"/>
      <c r="R265" s="189"/>
      <c r="S265" s="189"/>
      <c r="T265" s="190"/>
      <c r="AT265" s="185" t="s">
        <v>159</v>
      </c>
      <c r="AU265" s="185" t="s">
        <v>155</v>
      </c>
      <c r="AV265" s="16" t="s">
        <v>81</v>
      </c>
      <c r="AW265" s="16" t="s">
        <v>35</v>
      </c>
      <c r="AX265" s="16" t="s">
        <v>73</v>
      </c>
      <c r="AY265" s="185" t="s">
        <v>145</v>
      </c>
    </row>
    <row r="266" spans="1:65" s="14" customFormat="1" ht="11.25">
      <c r="B266" s="168"/>
      <c r="D266" s="160" t="s">
        <v>159</v>
      </c>
      <c r="E266" s="169" t="s">
        <v>3</v>
      </c>
      <c r="F266" s="170" t="s">
        <v>161</v>
      </c>
      <c r="H266" s="171">
        <v>41.234999999999999</v>
      </c>
      <c r="I266" s="172"/>
      <c r="L266" s="168"/>
      <c r="M266" s="173"/>
      <c r="N266" s="174"/>
      <c r="O266" s="174"/>
      <c r="P266" s="174"/>
      <c r="Q266" s="174"/>
      <c r="R266" s="174"/>
      <c r="S266" s="174"/>
      <c r="T266" s="175"/>
      <c r="AT266" s="169" t="s">
        <v>159</v>
      </c>
      <c r="AU266" s="169" t="s">
        <v>155</v>
      </c>
      <c r="AV266" s="14" t="s">
        <v>154</v>
      </c>
      <c r="AW266" s="14" t="s">
        <v>35</v>
      </c>
      <c r="AX266" s="14" t="s">
        <v>81</v>
      </c>
      <c r="AY266" s="169" t="s">
        <v>145</v>
      </c>
    </row>
    <row r="267" spans="1:65" s="2" customFormat="1" ht="37.9" customHeight="1">
      <c r="A267" s="35"/>
      <c r="B267" s="140"/>
      <c r="C267" s="141" t="s">
        <v>319</v>
      </c>
      <c r="D267" s="141" t="s">
        <v>149</v>
      </c>
      <c r="E267" s="142" t="s">
        <v>320</v>
      </c>
      <c r="F267" s="143" t="s">
        <v>321</v>
      </c>
      <c r="G267" s="144" t="s">
        <v>206</v>
      </c>
      <c r="H267" s="145">
        <v>35.591999999999999</v>
      </c>
      <c r="I267" s="146"/>
      <c r="J267" s="147">
        <f>ROUND(I267*H267,2)</f>
        <v>0</v>
      </c>
      <c r="K267" s="143" t="s">
        <v>153</v>
      </c>
      <c r="L267" s="36"/>
      <c r="M267" s="148" t="s">
        <v>3</v>
      </c>
      <c r="N267" s="149" t="s">
        <v>44</v>
      </c>
      <c r="O267" s="56"/>
      <c r="P267" s="150">
        <f>O267*H267</f>
        <v>0</v>
      </c>
      <c r="Q267" s="150">
        <v>0</v>
      </c>
      <c r="R267" s="150">
        <f>Q267*H267</f>
        <v>0</v>
      </c>
      <c r="S267" s="150">
        <v>0</v>
      </c>
      <c r="T267" s="15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52" t="s">
        <v>154</v>
      </c>
      <c r="AT267" s="152" t="s">
        <v>149</v>
      </c>
      <c r="AU267" s="152" t="s">
        <v>155</v>
      </c>
      <c r="AY267" s="20" t="s">
        <v>145</v>
      </c>
      <c r="BE267" s="153">
        <f>IF(N267="základní",J267,0)</f>
        <v>0</v>
      </c>
      <c r="BF267" s="153">
        <f>IF(N267="snížená",J267,0)</f>
        <v>0</v>
      </c>
      <c r="BG267" s="153">
        <f>IF(N267="zákl. přenesená",J267,0)</f>
        <v>0</v>
      </c>
      <c r="BH267" s="153">
        <f>IF(N267="sníž. přenesená",J267,0)</f>
        <v>0</v>
      </c>
      <c r="BI267" s="153">
        <f>IF(N267="nulová",J267,0)</f>
        <v>0</v>
      </c>
      <c r="BJ267" s="20" t="s">
        <v>81</v>
      </c>
      <c r="BK267" s="153">
        <f>ROUND(I267*H267,2)</f>
        <v>0</v>
      </c>
      <c r="BL267" s="20" t="s">
        <v>154</v>
      </c>
      <c r="BM267" s="152" t="s">
        <v>322</v>
      </c>
    </row>
    <row r="268" spans="1:65" s="2" customFormat="1" ht="11.25">
      <c r="A268" s="35"/>
      <c r="B268" s="36"/>
      <c r="C268" s="35"/>
      <c r="D268" s="154" t="s">
        <v>157</v>
      </c>
      <c r="E268" s="35"/>
      <c r="F268" s="155" t="s">
        <v>323</v>
      </c>
      <c r="G268" s="35"/>
      <c r="H268" s="35"/>
      <c r="I268" s="156"/>
      <c r="J268" s="35"/>
      <c r="K268" s="35"/>
      <c r="L268" s="36"/>
      <c r="M268" s="157"/>
      <c r="N268" s="158"/>
      <c r="O268" s="56"/>
      <c r="P268" s="56"/>
      <c r="Q268" s="56"/>
      <c r="R268" s="56"/>
      <c r="S268" s="56"/>
      <c r="T268" s="57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20" t="s">
        <v>157</v>
      </c>
      <c r="AU268" s="20" t="s">
        <v>155</v>
      </c>
    </row>
    <row r="269" spans="1:65" s="13" customFormat="1" ht="11.25">
      <c r="B269" s="159"/>
      <c r="D269" s="160" t="s">
        <v>159</v>
      </c>
      <c r="E269" s="161" t="s">
        <v>3</v>
      </c>
      <c r="F269" s="162" t="s">
        <v>324</v>
      </c>
      <c r="H269" s="163">
        <v>17.795999999999999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159</v>
      </c>
      <c r="AU269" s="161" t="s">
        <v>155</v>
      </c>
      <c r="AV269" s="13" t="s">
        <v>83</v>
      </c>
      <c r="AW269" s="13" t="s">
        <v>35</v>
      </c>
      <c r="AX269" s="13" t="s">
        <v>73</v>
      </c>
      <c r="AY269" s="161" t="s">
        <v>145</v>
      </c>
    </row>
    <row r="270" spans="1:65" s="13" customFormat="1" ht="11.25">
      <c r="B270" s="159"/>
      <c r="D270" s="160" t="s">
        <v>159</v>
      </c>
      <c r="E270" s="161" t="s">
        <v>3</v>
      </c>
      <c r="F270" s="162" t="s">
        <v>325</v>
      </c>
      <c r="H270" s="163">
        <v>17.795999999999999</v>
      </c>
      <c r="I270" s="164"/>
      <c r="L270" s="159"/>
      <c r="M270" s="165"/>
      <c r="N270" s="166"/>
      <c r="O270" s="166"/>
      <c r="P270" s="166"/>
      <c r="Q270" s="166"/>
      <c r="R270" s="166"/>
      <c r="S270" s="166"/>
      <c r="T270" s="167"/>
      <c r="AT270" s="161" t="s">
        <v>159</v>
      </c>
      <c r="AU270" s="161" t="s">
        <v>155</v>
      </c>
      <c r="AV270" s="13" t="s">
        <v>83</v>
      </c>
      <c r="AW270" s="13" t="s">
        <v>35</v>
      </c>
      <c r="AX270" s="13" t="s">
        <v>73</v>
      </c>
      <c r="AY270" s="161" t="s">
        <v>145</v>
      </c>
    </row>
    <row r="271" spans="1:65" s="15" customFormat="1" ht="11.25">
      <c r="B271" s="176"/>
      <c r="D271" s="160" t="s">
        <v>159</v>
      </c>
      <c r="E271" s="177" t="s">
        <v>3</v>
      </c>
      <c r="F271" s="178" t="s">
        <v>171</v>
      </c>
      <c r="H271" s="179">
        <v>35.591999999999999</v>
      </c>
      <c r="I271" s="180"/>
      <c r="L271" s="176"/>
      <c r="M271" s="181"/>
      <c r="N271" s="182"/>
      <c r="O271" s="182"/>
      <c r="P271" s="182"/>
      <c r="Q271" s="182"/>
      <c r="R271" s="182"/>
      <c r="S271" s="182"/>
      <c r="T271" s="183"/>
      <c r="AT271" s="177" t="s">
        <v>159</v>
      </c>
      <c r="AU271" s="177" t="s">
        <v>155</v>
      </c>
      <c r="AV271" s="15" t="s">
        <v>155</v>
      </c>
      <c r="AW271" s="15" t="s">
        <v>35</v>
      </c>
      <c r="AX271" s="15" t="s">
        <v>73</v>
      </c>
      <c r="AY271" s="177" t="s">
        <v>145</v>
      </c>
    </row>
    <row r="272" spans="1:65" s="14" customFormat="1" ht="11.25">
      <c r="B272" s="168"/>
      <c r="D272" s="160" t="s">
        <v>159</v>
      </c>
      <c r="E272" s="169" t="s">
        <v>3</v>
      </c>
      <c r="F272" s="170" t="s">
        <v>161</v>
      </c>
      <c r="H272" s="171">
        <v>35.591999999999999</v>
      </c>
      <c r="I272" s="172"/>
      <c r="L272" s="168"/>
      <c r="M272" s="173"/>
      <c r="N272" s="174"/>
      <c r="O272" s="174"/>
      <c r="P272" s="174"/>
      <c r="Q272" s="174"/>
      <c r="R272" s="174"/>
      <c r="S272" s="174"/>
      <c r="T272" s="175"/>
      <c r="AT272" s="169" t="s">
        <v>159</v>
      </c>
      <c r="AU272" s="169" t="s">
        <v>155</v>
      </c>
      <c r="AV272" s="14" t="s">
        <v>154</v>
      </c>
      <c r="AW272" s="14" t="s">
        <v>35</v>
      </c>
      <c r="AX272" s="14" t="s">
        <v>81</v>
      </c>
      <c r="AY272" s="169" t="s">
        <v>145</v>
      </c>
    </row>
    <row r="273" spans="1:65" s="2" customFormat="1" ht="37.9" customHeight="1">
      <c r="A273" s="35"/>
      <c r="B273" s="140"/>
      <c r="C273" s="141" t="s">
        <v>326</v>
      </c>
      <c r="D273" s="141" t="s">
        <v>149</v>
      </c>
      <c r="E273" s="142" t="s">
        <v>327</v>
      </c>
      <c r="F273" s="143" t="s">
        <v>328</v>
      </c>
      <c r="G273" s="144" t="s">
        <v>206</v>
      </c>
      <c r="H273" s="145">
        <v>24.617999999999999</v>
      </c>
      <c r="I273" s="146"/>
      <c r="J273" s="147">
        <f>ROUND(I273*H273,2)</f>
        <v>0</v>
      </c>
      <c r="K273" s="143" t="s">
        <v>3</v>
      </c>
      <c r="L273" s="36"/>
      <c r="M273" s="148" t="s">
        <v>3</v>
      </c>
      <c r="N273" s="149" t="s">
        <v>44</v>
      </c>
      <c r="O273" s="56"/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52" t="s">
        <v>154</v>
      </c>
      <c r="AT273" s="152" t="s">
        <v>149</v>
      </c>
      <c r="AU273" s="152" t="s">
        <v>155</v>
      </c>
      <c r="AY273" s="20" t="s">
        <v>145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20" t="s">
        <v>81</v>
      </c>
      <c r="BK273" s="153">
        <f>ROUND(I273*H273,2)</f>
        <v>0</v>
      </c>
      <c r="BL273" s="20" t="s">
        <v>154</v>
      </c>
      <c r="BM273" s="152" t="s">
        <v>329</v>
      </c>
    </row>
    <row r="274" spans="1:65" s="2" customFormat="1" ht="29.25">
      <c r="A274" s="35"/>
      <c r="B274" s="36"/>
      <c r="C274" s="35"/>
      <c r="D274" s="160" t="s">
        <v>315</v>
      </c>
      <c r="E274" s="35"/>
      <c r="F274" s="191" t="s">
        <v>316</v>
      </c>
      <c r="G274" s="35"/>
      <c r="H274" s="35"/>
      <c r="I274" s="156"/>
      <c r="J274" s="35"/>
      <c r="K274" s="35"/>
      <c r="L274" s="36"/>
      <c r="M274" s="157"/>
      <c r="N274" s="158"/>
      <c r="O274" s="56"/>
      <c r="P274" s="56"/>
      <c r="Q274" s="56"/>
      <c r="R274" s="56"/>
      <c r="S274" s="56"/>
      <c r="T274" s="57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20" t="s">
        <v>315</v>
      </c>
      <c r="AU274" s="20" t="s">
        <v>155</v>
      </c>
    </row>
    <row r="275" spans="1:65" s="13" customFormat="1" ht="22.5">
      <c r="B275" s="159"/>
      <c r="D275" s="160" t="s">
        <v>159</v>
      </c>
      <c r="E275" s="161" t="s">
        <v>3</v>
      </c>
      <c r="F275" s="162" t="s">
        <v>330</v>
      </c>
      <c r="H275" s="163">
        <v>12.308999999999999</v>
      </c>
      <c r="I275" s="164"/>
      <c r="L275" s="159"/>
      <c r="M275" s="165"/>
      <c r="N275" s="166"/>
      <c r="O275" s="166"/>
      <c r="P275" s="166"/>
      <c r="Q275" s="166"/>
      <c r="R275" s="166"/>
      <c r="S275" s="166"/>
      <c r="T275" s="167"/>
      <c r="AT275" s="161" t="s">
        <v>159</v>
      </c>
      <c r="AU275" s="161" t="s">
        <v>155</v>
      </c>
      <c r="AV275" s="13" t="s">
        <v>83</v>
      </c>
      <c r="AW275" s="13" t="s">
        <v>35</v>
      </c>
      <c r="AX275" s="13" t="s">
        <v>73</v>
      </c>
      <c r="AY275" s="161" t="s">
        <v>145</v>
      </c>
    </row>
    <row r="276" spans="1:65" s="13" customFormat="1" ht="22.5">
      <c r="B276" s="159"/>
      <c r="D276" s="160" t="s">
        <v>159</v>
      </c>
      <c r="E276" s="161" t="s">
        <v>3</v>
      </c>
      <c r="F276" s="162" t="s">
        <v>331</v>
      </c>
      <c r="H276" s="163">
        <v>12.308999999999999</v>
      </c>
      <c r="I276" s="164"/>
      <c r="L276" s="159"/>
      <c r="M276" s="165"/>
      <c r="N276" s="166"/>
      <c r="O276" s="166"/>
      <c r="P276" s="166"/>
      <c r="Q276" s="166"/>
      <c r="R276" s="166"/>
      <c r="S276" s="166"/>
      <c r="T276" s="167"/>
      <c r="AT276" s="161" t="s">
        <v>159</v>
      </c>
      <c r="AU276" s="161" t="s">
        <v>155</v>
      </c>
      <c r="AV276" s="13" t="s">
        <v>83</v>
      </c>
      <c r="AW276" s="13" t="s">
        <v>35</v>
      </c>
      <c r="AX276" s="13" t="s">
        <v>73</v>
      </c>
      <c r="AY276" s="161" t="s">
        <v>145</v>
      </c>
    </row>
    <row r="277" spans="1:65" s="15" customFormat="1" ht="11.25">
      <c r="B277" s="176"/>
      <c r="D277" s="160" t="s">
        <v>159</v>
      </c>
      <c r="E277" s="177" t="s">
        <v>3</v>
      </c>
      <c r="F277" s="178" t="s">
        <v>171</v>
      </c>
      <c r="H277" s="179">
        <v>24.617999999999999</v>
      </c>
      <c r="I277" s="180"/>
      <c r="L277" s="176"/>
      <c r="M277" s="181"/>
      <c r="N277" s="182"/>
      <c r="O277" s="182"/>
      <c r="P277" s="182"/>
      <c r="Q277" s="182"/>
      <c r="R277" s="182"/>
      <c r="S277" s="182"/>
      <c r="T277" s="183"/>
      <c r="AT277" s="177" t="s">
        <v>159</v>
      </c>
      <c r="AU277" s="177" t="s">
        <v>155</v>
      </c>
      <c r="AV277" s="15" t="s">
        <v>155</v>
      </c>
      <c r="AW277" s="15" t="s">
        <v>35</v>
      </c>
      <c r="AX277" s="15" t="s">
        <v>73</v>
      </c>
      <c r="AY277" s="177" t="s">
        <v>145</v>
      </c>
    </row>
    <row r="278" spans="1:65" s="16" customFormat="1" ht="22.5">
      <c r="B278" s="184"/>
      <c r="D278" s="160" t="s">
        <v>159</v>
      </c>
      <c r="E278" s="185" t="s">
        <v>3</v>
      </c>
      <c r="F278" s="186" t="s">
        <v>215</v>
      </c>
      <c r="H278" s="185" t="s">
        <v>3</v>
      </c>
      <c r="I278" s="187"/>
      <c r="L278" s="184"/>
      <c r="M278" s="188"/>
      <c r="N278" s="189"/>
      <c r="O278" s="189"/>
      <c r="P278" s="189"/>
      <c r="Q278" s="189"/>
      <c r="R278" s="189"/>
      <c r="S278" s="189"/>
      <c r="T278" s="190"/>
      <c r="AT278" s="185" t="s">
        <v>159</v>
      </c>
      <c r="AU278" s="185" t="s">
        <v>155</v>
      </c>
      <c r="AV278" s="16" t="s">
        <v>81</v>
      </c>
      <c r="AW278" s="16" t="s">
        <v>35</v>
      </c>
      <c r="AX278" s="16" t="s">
        <v>73</v>
      </c>
      <c r="AY278" s="185" t="s">
        <v>145</v>
      </c>
    </row>
    <row r="279" spans="1:65" s="14" customFormat="1" ht="11.25">
      <c r="B279" s="168"/>
      <c r="D279" s="160" t="s">
        <v>159</v>
      </c>
      <c r="E279" s="169" t="s">
        <v>3</v>
      </c>
      <c r="F279" s="170" t="s">
        <v>161</v>
      </c>
      <c r="H279" s="171">
        <v>24.617999999999999</v>
      </c>
      <c r="I279" s="172"/>
      <c r="L279" s="168"/>
      <c r="M279" s="173"/>
      <c r="N279" s="174"/>
      <c r="O279" s="174"/>
      <c r="P279" s="174"/>
      <c r="Q279" s="174"/>
      <c r="R279" s="174"/>
      <c r="S279" s="174"/>
      <c r="T279" s="175"/>
      <c r="AT279" s="169" t="s">
        <v>159</v>
      </c>
      <c r="AU279" s="169" t="s">
        <v>155</v>
      </c>
      <c r="AV279" s="14" t="s">
        <v>154</v>
      </c>
      <c r="AW279" s="14" t="s">
        <v>35</v>
      </c>
      <c r="AX279" s="14" t="s">
        <v>81</v>
      </c>
      <c r="AY279" s="169" t="s">
        <v>145</v>
      </c>
    </row>
    <row r="280" spans="1:65" s="2" customFormat="1" ht="44.25" customHeight="1">
      <c r="A280" s="35"/>
      <c r="B280" s="140"/>
      <c r="C280" s="141" t="s">
        <v>332</v>
      </c>
      <c r="D280" s="141" t="s">
        <v>149</v>
      </c>
      <c r="E280" s="142" t="s">
        <v>333</v>
      </c>
      <c r="F280" s="143" t="s">
        <v>334</v>
      </c>
      <c r="G280" s="144" t="s">
        <v>206</v>
      </c>
      <c r="H280" s="145">
        <v>18.026</v>
      </c>
      <c r="I280" s="146"/>
      <c r="J280" s="147">
        <f>ROUND(I280*H280,2)</f>
        <v>0</v>
      </c>
      <c r="K280" s="143" t="s">
        <v>153</v>
      </c>
      <c r="L280" s="36"/>
      <c r="M280" s="148" t="s">
        <v>3</v>
      </c>
      <c r="N280" s="149" t="s">
        <v>44</v>
      </c>
      <c r="O280" s="56"/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52" t="s">
        <v>154</v>
      </c>
      <c r="AT280" s="152" t="s">
        <v>149</v>
      </c>
      <c r="AU280" s="152" t="s">
        <v>155</v>
      </c>
      <c r="AY280" s="20" t="s">
        <v>145</v>
      </c>
      <c r="BE280" s="153">
        <f>IF(N280="základní",J280,0)</f>
        <v>0</v>
      </c>
      <c r="BF280" s="153">
        <f>IF(N280="snížená",J280,0)</f>
        <v>0</v>
      </c>
      <c r="BG280" s="153">
        <f>IF(N280="zákl. přenesená",J280,0)</f>
        <v>0</v>
      </c>
      <c r="BH280" s="153">
        <f>IF(N280="sníž. přenesená",J280,0)</f>
        <v>0</v>
      </c>
      <c r="BI280" s="153">
        <f>IF(N280="nulová",J280,0)</f>
        <v>0</v>
      </c>
      <c r="BJ280" s="20" t="s">
        <v>81</v>
      </c>
      <c r="BK280" s="153">
        <f>ROUND(I280*H280,2)</f>
        <v>0</v>
      </c>
      <c r="BL280" s="20" t="s">
        <v>154</v>
      </c>
      <c r="BM280" s="152" t="s">
        <v>335</v>
      </c>
    </row>
    <row r="281" spans="1:65" s="2" customFormat="1" ht="11.25">
      <c r="A281" s="35"/>
      <c r="B281" s="36"/>
      <c r="C281" s="35"/>
      <c r="D281" s="154" t="s">
        <v>157</v>
      </c>
      <c r="E281" s="35"/>
      <c r="F281" s="155" t="s">
        <v>336</v>
      </c>
      <c r="G281" s="35"/>
      <c r="H281" s="35"/>
      <c r="I281" s="156"/>
      <c r="J281" s="35"/>
      <c r="K281" s="35"/>
      <c r="L281" s="36"/>
      <c r="M281" s="157"/>
      <c r="N281" s="158"/>
      <c r="O281" s="56"/>
      <c r="P281" s="56"/>
      <c r="Q281" s="56"/>
      <c r="R281" s="56"/>
      <c r="S281" s="56"/>
      <c r="T281" s="57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20" t="s">
        <v>157</v>
      </c>
      <c r="AU281" s="20" t="s">
        <v>155</v>
      </c>
    </row>
    <row r="282" spans="1:65" s="13" customFormat="1" ht="11.25">
      <c r="B282" s="159"/>
      <c r="D282" s="160" t="s">
        <v>159</v>
      </c>
      <c r="E282" s="161" t="s">
        <v>3</v>
      </c>
      <c r="F282" s="162" t="s">
        <v>337</v>
      </c>
      <c r="H282" s="163">
        <v>30.992000000000001</v>
      </c>
      <c r="I282" s="164"/>
      <c r="L282" s="159"/>
      <c r="M282" s="165"/>
      <c r="N282" s="166"/>
      <c r="O282" s="166"/>
      <c r="P282" s="166"/>
      <c r="Q282" s="166"/>
      <c r="R282" s="166"/>
      <c r="S282" s="166"/>
      <c r="T282" s="167"/>
      <c r="AT282" s="161" t="s">
        <v>159</v>
      </c>
      <c r="AU282" s="161" t="s">
        <v>155</v>
      </c>
      <c r="AV282" s="13" t="s">
        <v>83</v>
      </c>
      <c r="AW282" s="13" t="s">
        <v>35</v>
      </c>
      <c r="AX282" s="13" t="s">
        <v>73</v>
      </c>
      <c r="AY282" s="161" t="s">
        <v>145</v>
      </c>
    </row>
    <row r="283" spans="1:65" s="13" customFormat="1" ht="11.25">
      <c r="B283" s="159"/>
      <c r="D283" s="160" t="s">
        <v>159</v>
      </c>
      <c r="E283" s="161" t="s">
        <v>3</v>
      </c>
      <c r="F283" s="162" t="s">
        <v>338</v>
      </c>
      <c r="H283" s="163">
        <v>2.1120000000000001</v>
      </c>
      <c r="I283" s="164"/>
      <c r="L283" s="159"/>
      <c r="M283" s="165"/>
      <c r="N283" s="166"/>
      <c r="O283" s="166"/>
      <c r="P283" s="166"/>
      <c r="Q283" s="166"/>
      <c r="R283" s="166"/>
      <c r="S283" s="166"/>
      <c r="T283" s="167"/>
      <c r="AT283" s="161" t="s">
        <v>159</v>
      </c>
      <c r="AU283" s="161" t="s">
        <v>155</v>
      </c>
      <c r="AV283" s="13" t="s">
        <v>83</v>
      </c>
      <c r="AW283" s="13" t="s">
        <v>35</v>
      </c>
      <c r="AX283" s="13" t="s">
        <v>73</v>
      </c>
      <c r="AY283" s="161" t="s">
        <v>145</v>
      </c>
    </row>
    <row r="284" spans="1:65" s="15" customFormat="1" ht="11.25">
      <c r="B284" s="176"/>
      <c r="D284" s="160" t="s">
        <v>159</v>
      </c>
      <c r="E284" s="177" t="s">
        <v>3</v>
      </c>
      <c r="F284" s="178" t="s">
        <v>171</v>
      </c>
      <c r="H284" s="179">
        <v>33.103999999999999</v>
      </c>
      <c r="I284" s="180"/>
      <c r="L284" s="176"/>
      <c r="M284" s="181"/>
      <c r="N284" s="182"/>
      <c r="O284" s="182"/>
      <c r="P284" s="182"/>
      <c r="Q284" s="182"/>
      <c r="R284" s="182"/>
      <c r="S284" s="182"/>
      <c r="T284" s="183"/>
      <c r="AT284" s="177" t="s">
        <v>159</v>
      </c>
      <c r="AU284" s="177" t="s">
        <v>155</v>
      </c>
      <c r="AV284" s="15" t="s">
        <v>155</v>
      </c>
      <c r="AW284" s="15" t="s">
        <v>35</v>
      </c>
      <c r="AX284" s="15" t="s">
        <v>73</v>
      </c>
      <c r="AY284" s="177" t="s">
        <v>145</v>
      </c>
    </row>
    <row r="285" spans="1:65" s="13" customFormat="1" ht="11.25">
      <c r="B285" s="159"/>
      <c r="D285" s="160" t="s">
        <v>159</v>
      </c>
      <c r="E285" s="161" t="s">
        <v>3</v>
      </c>
      <c r="F285" s="162" t="s">
        <v>339</v>
      </c>
      <c r="H285" s="163">
        <v>-2.64</v>
      </c>
      <c r="I285" s="164"/>
      <c r="L285" s="159"/>
      <c r="M285" s="165"/>
      <c r="N285" s="166"/>
      <c r="O285" s="166"/>
      <c r="P285" s="166"/>
      <c r="Q285" s="166"/>
      <c r="R285" s="166"/>
      <c r="S285" s="166"/>
      <c r="T285" s="167"/>
      <c r="AT285" s="161" t="s">
        <v>159</v>
      </c>
      <c r="AU285" s="161" t="s">
        <v>155</v>
      </c>
      <c r="AV285" s="13" t="s">
        <v>83</v>
      </c>
      <c r="AW285" s="13" t="s">
        <v>35</v>
      </c>
      <c r="AX285" s="13" t="s">
        <v>73</v>
      </c>
      <c r="AY285" s="161" t="s">
        <v>145</v>
      </c>
    </row>
    <row r="286" spans="1:65" s="13" customFormat="1" ht="11.25">
      <c r="B286" s="159"/>
      <c r="D286" s="160" t="s">
        <v>159</v>
      </c>
      <c r="E286" s="161" t="s">
        <v>3</v>
      </c>
      <c r="F286" s="162" t="s">
        <v>340</v>
      </c>
      <c r="H286" s="163">
        <v>-11.481</v>
      </c>
      <c r="I286" s="164"/>
      <c r="L286" s="159"/>
      <c r="M286" s="165"/>
      <c r="N286" s="166"/>
      <c r="O286" s="166"/>
      <c r="P286" s="166"/>
      <c r="Q286" s="166"/>
      <c r="R286" s="166"/>
      <c r="S286" s="166"/>
      <c r="T286" s="167"/>
      <c r="AT286" s="161" t="s">
        <v>159</v>
      </c>
      <c r="AU286" s="161" t="s">
        <v>155</v>
      </c>
      <c r="AV286" s="13" t="s">
        <v>83</v>
      </c>
      <c r="AW286" s="13" t="s">
        <v>35</v>
      </c>
      <c r="AX286" s="13" t="s">
        <v>73</v>
      </c>
      <c r="AY286" s="161" t="s">
        <v>145</v>
      </c>
    </row>
    <row r="287" spans="1:65" s="13" customFormat="1" ht="11.25">
      <c r="B287" s="159"/>
      <c r="D287" s="160" t="s">
        <v>159</v>
      </c>
      <c r="E287" s="161" t="s">
        <v>3</v>
      </c>
      <c r="F287" s="162" t="s">
        <v>341</v>
      </c>
      <c r="H287" s="163">
        <v>-0.66300000000000003</v>
      </c>
      <c r="I287" s="164"/>
      <c r="L287" s="159"/>
      <c r="M287" s="165"/>
      <c r="N287" s="166"/>
      <c r="O287" s="166"/>
      <c r="P287" s="166"/>
      <c r="Q287" s="166"/>
      <c r="R287" s="166"/>
      <c r="S287" s="166"/>
      <c r="T287" s="167"/>
      <c r="AT287" s="161" t="s">
        <v>159</v>
      </c>
      <c r="AU287" s="161" t="s">
        <v>155</v>
      </c>
      <c r="AV287" s="13" t="s">
        <v>83</v>
      </c>
      <c r="AW287" s="13" t="s">
        <v>35</v>
      </c>
      <c r="AX287" s="13" t="s">
        <v>73</v>
      </c>
      <c r="AY287" s="161" t="s">
        <v>145</v>
      </c>
    </row>
    <row r="288" spans="1:65" s="13" customFormat="1" ht="11.25">
      <c r="B288" s="159"/>
      <c r="D288" s="160" t="s">
        <v>159</v>
      </c>
      <c r="E288" s="161" t="s">
        <v>3</v>
      </c>
      <c r="F288" s="162" t="s">
        <v>342</v>
      </c>
      <c r="H288" s="163">
        <v>-0.29399999999999998</v>
      </c>
      <c r="I288" s="164"/>
      <c r="L288" s="159"/>
      <c r="M288" s="165"/>
      <c r="N288" s="166"/>
      <c r="O288" s="166"/>
      <c r="P288" s="166"/>
      <c r="Q288" s="166"/>
      <c r="R288" s="166"/>
      <c r="S288" s="166"/>
      <c r="T288" s="167"/>
      <c r="AT288" s="161" t="s">
        <v>159</v>
      </c>
      <c r="AU288" s="161" t="s">
        <v>155</v>
      </c>
      <c r="AV288" s="13" t="s">
        <v>83</v>
      </c>
      <c r="AW288" s="13" t="s">
        <v>35</v>
      </c>
      <c r="AX288" s="13" t="s">
        <v>73</v>
      </c>
      <c r="AY288" s="161" t="s">
        <v>145</v>
      </c>
    </row>
    <row r="289" spans="1:65" s="15" customFormat="1" ht="11.25">
      <c r="B289" s="176"/>
      <c r="D289" s="160" t="s">
        <v>159</v>
      </c>
      <c r="E289" s="177" t="s">
        <v>3</v>
      </c>
      <c r="F289" s="178" t="s">
        <v>171</v>
      </c>
      <c r="H289" s="179">
        <v>-15.078000000000001</v>
      </c>
      <c r="I289" s="180"/>
      <c r="L289" s="176"/>
      <c r="M289" s="181"/>
      <c r="N289" s="182"/>
      <c r="O289" s="182"/>
      <c r="P289" s="182"/>
      <c r="Q289" s="182"/>
      <c r="R289" s="182"/>
      <c r="S289" s="182"/>
      <c r="T289" s="183"/>
      <c r="AT289" s="177" t="s">
        <v>159</v>
      </c>
      <c r="AU289" s="177" t="s">
        <v>155</v>
      </c>
      <c r="AV289" s="15" t="s">
        <v>155</v>
      </c>
      <c r="AW289" s="15" t="s">
        <v>35</v>
      </c>
      <c r="AX289" s="15" t="s">
        <v>73</v>
      </c>
      <c r="AY289" s="177" t="s">
        <v>145</v>
      </c>
    </row>
    <row r="290" spans="1:65" s="14" customFormat="1" ht="11.25">
      <c r="B290" s="168"/>
      <c r="D290" s="160" t="s">
        <v>159</v>
      </c>
      <c r="E290" s="169" t="s">
        <v>3</v>
      </c>
      <c r="F290" s="170" t="s">
        <v>161</v>
      </c>
      <c r="H290" s="171">
        <v>18.025999999999996</v>
      </c>
      <c r="I290" s="172"/>
      <c r="L290" s="168"/>
      <c r="M290" s="173"/>
      <c r="N290" s="174"/>
      <c r="O290" s="174"/>
      <c r="P290" s="174"/>
      <c r="Q290" s="174"/>
      <c r="R290" s="174"/>
      <c r="S290" s="174"/>
      <c r="T290" s="175"/>
      <c r="AT290" s="169" t="s">
        <v>159</v>
      </c>
      <c r="AU290" s="169" t="s">
        <v>155</v>
      </c>
      <c r="AV290" s="14" t="s">
        <v>154</v>
      </c>
      <c r="AW290" s="14" t="s">
        <v>35</v>
      </c>
      <c r="AX290" s="14" t="s">
        <v>81</v>
      </c>
      <c r="AY290" s="169" t="s">
        <v>145</v>
      </c>
    </row>
    <row r="291" spans="1:65" s="2" customFormat="1" ht="66.75" customHeight="1">
      <c r="A291" s="35"/>
      <c r="B291" s="140"/>
      <c r="C291" s="141" t="s">
        <v>343</v>
      </c>
      <c r="D291" s="141" t="s">
        <v>149</v>
      </c>
      <c r="E291" s="142" t="s">
        <v>344</v>
      </c>
      <c r="F291" s="143" t="s">
        <v>345</v>
      </c>
      <c r="G291" s="144" t="s">
        <v>206</v>
      </c>
      <c r="H291" s="145">
        <v>11.481</v>
      </c>
      <c r="I291" s="146"/>
      <c r="J291" s="147">
        <f>ROUND(I291*H291,2)</f>
        <v>0</v>
      </c>
      <c r="K291" s="143" t="s">
        <v>153</v>
      </c>
      <c r="L291" s="36"/>
      <c r="M291" s="148" t="s">
        <v>3</v>
      </c>
      <c r="N291" s="149" t="s">
        <v>44</v>
      </c>
      <c r="O291" s="56"/>
      <c r="P291" s="150">
        <f>O291*H291</f>
        <v>0</v>
      </c>
      <c r="Q291" s="150">
        <v>0</v>
      </c>
      <c r="R291" s="150">
        <f>Q291*H291</f>
        <v>0</v>
      </c>
      <c r="S291" s="150">
        <v>0</v>
      </c>
      <c r="T291" s="151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2" t="s">
        <v>154</v>
      </c>
      <c r="AT291" s="152" t="s">
        <v>149</v>
      </c>
      <c r="AU291" s="152" t="s">
        <v>155</v>
      </c>
      <c r="AY291" s="20" t="s">
        <v>145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20" t="s">
        <v>81</v>
      </c>
      <c r="BK291" s="153">
        <f>ROUND(I291*H291,2)</f>
        <v>0</v>
      </c>
      <c r="BL291" s="20" t="s">
        <v>154</v>
      </c>
      <c r="BM291" s="152" t="s">
        <v>346</v>
      </c>
    </row>
    <row r="292" spans="1:65" s="2" customFormat="1" ht="11.25">
      <c r="A292" s="35"/>
      <c r="B292" s="36"/>
      <c r="C292" s="35"/>
      <c r="D292" s="154" t="s">
        <v>157</v>
      </c>
      <c r="E292" s="35"/>
      <c r="F292" s="155" t="s">
        <v>347</v>
      </c>
      <c r="G292" s="35"/>
      <c r="H292" s="35"/>
      <c r="I292" s="156"/>
      <c r="J292" s="35"/>
      <c r="K292" s="35"/>
      <c r="L292" s="36"/>
      <c r="M292" s="157"/>
      <c r="N292" s="158"/>
      <c r="O292" s="56"/>
      <c r="P292" s="56"/>
      <c r="Q292" s="56"/>
      <c r="R292" s="56"/>
      <c r="S292" s="56"/>
      <c r="T292" s="57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20" t="s">
        <v>157</v>
      </c>
      <c r="AU292" s="20" t="s">
        <v>155</v>
      </c>
    </row>
    <row r="293" spans="1:65" s="13" customFormat="1" ht="22.5">
      <c r="B293" s="159"/>
      <c r="D293" s="160" t="s">
        <v>159</v>
      </c>
      <c r="E293" s="161" t="s">
        <v>3</v>
      </c>
      <c r="F293" s="162" t="s">
        <v>348</v>
      </c>
      <c r="H293" s="163">
        <v>1.1040000000000001</v>
      </c>
      <c r="I293" s="164"/>
      <c r="L293" s="159"/>
      <c r="M293" s="165"/>
      <c r="N293" s="166"/>
      <c r="O293" s="166"/>
      <c r="P293" s="166"/>
      <c r="Q293" s="166"/>
      <c r="R293" s="166"/>
      <c r="S293" s="166"/>
      <c r="T293" s="167"/>
      <c r="AT293" s="161" t="s">
        <v>159</v>
      </c>
      <c r="AU293" s="161" t="s">
        <v>155</v>
      </c>
      <c r="AV293" s="13" t="s">
        <v>83</v>
      </c>
      <c r="AW293" s="13" t="s">
        <v>35</v>
      </c>
      <c r="AX293" s="13" t="s">
        <v>73</v>
      </c>
      <c r="AY293" s="161" t="s">
        <v>145</v>
      </c>
    </row>
    <row r="294" spans="1:65" s="13" customFormat="1" ht="11.25">
      <c r="B294" s="159"/>
      <c r="D294" s="160" t="s">
        <v>159</v>
      </c>
      <c r="E294" s="161" t="s">
        <v>3</v>
      </c>
      <c r="F294" s="162" t="s">
        <v>349</v>
      </c>
      <c r="H294" s="163">
        <v>11.04</v>
      </c>
      <c r="I294" s="164"/>
      <c r="L294" s="159"/>
      <c r="M294" s="165"/>
      <c r="N294" s="166"/>
      <c r="O294" s="166"/>
      <c r="P294" s="166"/>
      <c r="Q294" s="166"/>
      <c r="R294" s="166"/>
      <c r="S294" s="166"/>
      <c r="T294" s="167"/>
      <c r="AT294" s="161" t="s">
        <v>159</v>
      </c>
      <c r="AU294" s="161" t="s">
        <v>155</v>
      </c>
      <c r="AV294" s="13" t="s">
        <v>83</v>
      </c>
      <c r="AW294" s="13" t="s">
        <v>35</v>
      </c>
      <c r="AX294" s="13" t="s">
        <v>73</v>
      </c>
      <c r="AY294" s="161" t="s">
        <v>145</v>
      </c>
    </row>
    <row r="295" spans="1:65" s="13" customFormat="1" ht="11.25">
      <c r="B295" s="159"/>
      <c r="D295" s="160" t="s">
        <v>159</v>
      </c>
      <c r="E295" s="161" t="s">
        <v>3</v>
      </c>
      <c r="F295" s="162" t="s">
        <v>350</v>
      </c>
      <c r="H295" s="163">
        <v>-0.66300000000000003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159</v>
      </c>
      <c r="AU295" s="161" t="s">
        <v>155</v>
      </c>
      <c r="AV295" s="13" t="s">
        <v>83</v>
      </c>
      <c r="AW295" s="13" t="s">
        <v>35</v>
      </c>
      <c r="AX295" s="13" t="s">
        <v>73</v>
      </c>
      <c r="AY295" s="161" t="s">
        <v>145</v>
      </c>
    </row>
    <row r="296" spans="1:65" s="15" customFormat="1" ht="11.25">
      <c r="B296" s="176"/>
      <c r="D296" s="160" t="s">
        <v>159</v>
      </c>
      <c r="E296" s="177" t="s">
        <v>3</v>
      </c>
      <c r="F296" s="178" t="s">
        <v>171</v>
      </c>
      <c r="H296" s="179">
        <v>11.480999999999998</v>
      </c>
      <c r="I296" s="180"/>
      <c r="L296" s="176"/>
      <c r="M296" s="181"/>
      <c r="N296" s="182"/>
      <c r="O296" s="182"/>
      <c r="P296" s="182"/>
      <c r="Q296" s="182"/>
      <c r="R296" s="182"/>
      <c r="S296" s="182"/>
      <c r="T296" s="183"/>
      <c r="AT296" s="177" t="s">
        <v>159</v>
      </c>
      <c r="AU296" s="177" t="s">
        <v>155</v>
      </c>
      <c r="AV296" s="15" t="s">
        <v>155</v>
      </c>
      <c r="AW296" s="15" t="s">
        <v>35</v>
      </c>
      <c r="AX296" s="15" t="s">
        <v>73</v>
      </c>
      <c r="AY296" s="177" t="s">
        <v>145</v>
      </c>
    </row>
    <row r="297" spans="1:65" s="14" customFormat="1" ht="11.25">
      <c r="B297" s="168"/>
      <c r="D297" s="160" t="s">
        <v>159</v>
      </c>
      <c r="E297" s="169" t="s">
        <v>3</v>
      </c>
      <c r="F297" s="170" t="s">
        <v>161</v>
      </c>
      <c r="H297" s="171">
        <v>11.480999999999998</v>
      </c>
      <c r="I297" s="172"/>
      <c r="L297" s="168"/>
      <c r="M297" s="173"/>
      <c r="N297" s="174"/>
      <c r="O297" s="174"/>
      <c r="P297" s="174"/>
      <c r="Q297" s="174"/>
      <c r="R297" s="174"/>
      <c r="S297" s="174"/>
      <c r="T297" s="175"/>
      <c r="AT297" s="169" t="s">
        <v>159</v>
      </c>
      <c r="AU297" s="169" t="s">
        <v>155</v>
      </c>
      <c r="AV297" s="14" t="s">
        <v>154</v>
      </c>
      <c r="AW297" s="14" t="s">
        <v>35</v>
      </c>
      <c r="AX297" s="14" t="s">
        <v>81</v>
      </c>
      <c r="AY297" s="169" t="s">
        <v>145</v>
      </c>
    </row>
    <row r="298" spans="1:65" s="2" customFormat="1" ht="16.5" customHeight="1">
      <c r="A298" s="35"/>
      <c r="B298" s="140"/>
      <c r="C298" s="192" t="s">
        <v>351</v>
      </c>
      <c r="D298" s="192" t="s">
        <v>352</v>
      </c>
      <c r="E298" s="193" t="s">
        <v>353</v>
      </c>
      <c r="F298" s="194" t="s">
        <v>354</v>
      </c>
      <c r="G298" s="195" t="s">
        <v>306</v>
      </c>
      <c r="H298" s="196">
        <v>24.684000000000001</v>
      </c>
      <c r="I298" s="197"/>
      <c r="J298" s="198">
        <f>ROUND(I298*H298,2)</f>
        <v>0</v>
      </c>
      <c r="K298" s="194" t="s">
        <v>153</v>
      </c>
      <c r="L298" s="199"/>
      <c r="M298" s="200" t="s">
        <v>3</v>
      </c>
      <c r="N298" s="201" t="s">
        <v>44</v>
      </c>
      <c r="O298" s="56"/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2" t="s">
        <v>196</v>
      </c>
      <c r="AT298" s="152" t="s">
        <v>352</v>
      </c>
      <c r="AU298" s="152" t="s">
        <v>155</v>
      </c>
      <c r="AY298" s="20" t="s">
        <v>145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20" t="s">
        <v>81</v>
      </c>
      <c r="BK298" s="153">
        <f>ROUND(I298*H298,2)</f>
        <v>0</v>
      </c>
      <c r="BL298" s="20" t="s">
        <v>154</v>
      </c>
      <c r="BM298" s="152" t="s">
        <v>355</v>
      </c>
    </row>
    <row r="299" spans="1:65" s="13" customFormat="1" ht="11.25">
      <c r="B299" s="159"/>
      <c r="D299" s="160" t="s">
        <v>159</v>
      </c>
      <c r="E299" s="161" t="s">
        <v>3</v>
      </c>
      <c r="F299" s="162" t="s">
        <v>356</v>
      </c>
      <c r="H299" s="163">
        <v>24.684000000000001</v>
      </c>
      <c r="I299" s="164"/>
      <c r="L299" s="159"/>
      <c r="M299" s="165"/>
      <c r="N299" s="166"/>
      <c r="O299" s="166"/>
      <c r="P299" s="166"/>
      <c r="Q299" s="166"/>
      <c r="R299" s="166"/>
      <c r="S299" s="166"/>
      <c r="T299" s="167"/>
      <c r="AT299" s="161" t="s">
        <v>159</v>
      </c>
      <c r="AU299" s="161" t="s">
        <v>155</v>
      </c>
      <c r="AV299" s="13" t="s">
        <v>83</v>
      </c>
      <c r="AW299" s="13" t="s">
        <v>35</v>
      </c>
      <c r="AX299" s="13" t="s">
        <v>73</v>
      </c>
      <c r="AY299" s="161" t="s">
        <v>145</v>
      </c>
    </row>
    <row r="300" spans="1:65" s="14" customFormat="1" ht="11.25">
      <c r="B300" s="168"/>
      <c r="D300" s="160" t="s">
        <v>159</v>
      </c>
      <c r="E300" s="169" t="s">
        <v>3</v>
      </c>
      <c r="F300" s="170" t="s">
        <v>161</v>
      </c>
      <c r="H300" s="171">
        <v>24.684000000000001</v>
      </c>
      <c r="I300" s="172"/>
      <c r="L300" s="168"/>
      <c r="M300" s="173"/>
      <c r="N300" s="174"/>
      <c r="O300" s="174"/>
      <c r="P300" s="174"/>
      <c r="Q300" s="174"/>
      <c r="R300" s="174"/>
      <c r="S300" s="174"/>
      <c r="T300" s="175"/>
      <c r="AT300" s="169" t="s">
        <v>159</v>
      </c>
      <c r="AU300" s="169" t="s">
        <v>155</v>
      </c>
      <c r="AV300" s="14" t="s">
        <v>154</v>
      </c>
      <c r="AW300" s="14" t="s">
        <v>35</v>
      </c>
      <c r="AX300" s="14" t="s">
        <v>81</v>
      </c>
      <c r="AY300" s="169" t="s">
        <v>145</v>
      </c>
    </row>
    <row r="301" spans="1:65" s="12" customFormat="1" ht="20.85" customHeight="1">
      <c r="B301" s="127"/>
      <c r="D301" s="128" t="s">
        <v>72</v>
      </c>
      <c r="E301" s="138" t="s">
        <v>257</v>
      </c>
      <c r="F301" s="138" t="s">
        <v>357</v>
      </c>
      <c r="I301" s="130"/>
      <c r="J301" s="139">
        <f>BK301</f>
        <v>0</v>
      </c>
      <c r="L301" s="127"/>
      <c r="M301" s="132"/>
      <c r="N301" s="133"/>
      <c r="O301" s="133"/>
      <c r="P301" s="134">
        <f>SUM(P302:P319)</f>
        <v>0</v>
      </c>
      <c r="Q301" s="133"/>
      <c r="R301" s="134">
        <f>SUM(R302:R319)</f>
        <v>0</v>
      </c>
      <c r="S301" s="133"/>
      <c r="T301" s="135">
        <f>SUM(T302:T319)</f>
        <v>0</v>
      </c>
      <c r="AR301" s="128" t="s">
        <v>81</v>
      </c>
      <c r="AT301" s="136" t="s">
        <v>72</v>
      </c>
      <c r="AU301" s="136" t="s">
        <v>83</v>
      </c>
      <c r="AY301" s="128" t="s">
        <v>145</v>
      </c>
      <c r="BK301" s="137">
        <f>SUM(BK302:BK319)</f>
        <v>0</v>
      </c>
    </row>
    <row r="302" spans="1:65" s="2" customFormat="1" ht="24.2" customHeight="1">
      <c r="A302" s="35"/>
      <c r="B302" s="140"/>
      <c r="C302" s="141" t="s">
        <v>358</v>
      </c>
      <c r="D302" s="141" t="s">
        <v>149</v>
      </c>
      <c r="E302" s="142" t="s">
        <v>359</v>
      </c>
      <c r="F302" s="143" t="s">
        <v>360</v>
      </c>
      <c r="G302" s="144" t="s">
        <v>152</v>
      </c>
      <c r="H302" s="145">
        <v>111.309</v>
      </c>
      <c r="I302" s="146"/>
      <c r="J302" s="147">
        <f>ROUND(I302*H302,2)</f>
        <v>0</v>
      </c>
      <c r="K302" s="143" t="s">
        <v>153</v>
      </c>
      <c r="L302" s="36"/>
      <c r="M302" s="148" t="s">
        <v>3</v>
      </c>
      <c r="N302" s="149" t="s">
        <v>44</v>
      </c>
      <c r="O302" s="56"/>
      <c r="P302" s="150">
        <f>O302*H302</f>
        <v>0</v>
      </c>
      <c r="Q302" s="150">
        <v>0</v>
      </c>
      <c r="R302" s="150">
        <f>Q302*H302</f>
        <v>0</v>
      </c>
      <c r="S302" s="150">
        <v>0</v>
      </c>
      <c r="T302" s="151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52" t="s">
        <v>154</v>
      </c>
      <c r="AT302" s="152" t="s">
        <v>149</v>
      </c>
      <c r="AU302" s="152" t="s">
        <v>155</v>
      </c>
      <c r="AY302" s="20" t="s">
        <v>145</v>
      </c>
      <c r="BE302" s="153">
        <f>IF(N302="základní",J302,0)</f>
        <v>0</v>
      </c>
      <c r="BF302" s="153">
        <f>IF(N302="snížená",J302,0)</f>
        <v>0</v>
      </c>
      <c r="BG302" s="153">
        <f>IF(N302="zákl. přenesená",J302,0)</f>
        <v>0</v>
      </c>
      <c r="BH302" s="153">
        <f>IF(N302="sníž. přenesená",J302,0)</f>
        <v>0</v>
      </c>
      <c r="BI302" s="153">
        <f>IF(N302="nulová",J302,0)</f>
        <v>0</v>
      </c>
      <c r="BJ302" s="20" t="s">
        <v>81</v>
      </c>
      <c r="BK302" s="153">
        <f>ROUND(I302*H302,2)</f>
        <v>0</v>
      </c>
      <c r="BL302" s="20" t="s">
        <v>154</v>
      </c>
      <c r="BM302" s="152" t="s">
        <v>361</v>
      </c>
    </row>
    <row r="303" spans="1:65" s="2" customFormat="1" ht="11.25">
      <c r="A303" s="35"/>
      <c r="B303" s="36"/>
      <c r="C303" s="35"/>
      <c r="D303" s="154" t="s">
        <v>157</v>
      </c>
      <c r="E303" s="35"/>
      <c r="F303" s="155" t="s">
        <v>362</v>
      </c>
      <c r="G303" s="35"/>
      <c r="H303" s="35"/>
      <c r="I303" s="156"/>
      <c r="J303" s="35"/>
      <c r="K303" s="35"/>
      <c r="L303" s="36"/>
      <c r="M303" s="157"/>
      <c r="N303" s="158"/>
      <c r="O303" s="56"/>
      <c r="P303" s="56"/>
      <c r="Q303" s="56"/>
      <c r="R303" s="56"/>
      <c r="S303" s="56"/>
      <c r="T303" s="57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20" t="s">
        <v>157</v>
      </c>
      <c r="AU303" s="20" t="s">
        <v>155</v>
      </c>
    </row>
    <row r="304" spans="1:65" s="13" customFormat="1" ht="22.5">
      <c r="B304" s="159"/>
      <c r="D304" s="160" t="s">
        <v>159</v>
      </c>
      <c r="E304" s="161" t="s">
        <v>3</v>
      </c>
      <c r="F304" s="162" t="s">
        <v>363</v>
      </c>
      <c r="H304" s="163">
        <v>7.04</v>
      </c>
      <c r="I304" s="164"/>
      <c r="L304" s="159"/>
      <c r="M304" s="165"/>
      <c r="N304" s="166"/>
      <c r="O304" s="166"/>
      <c r="P304" s="166"/>
      <c r="Q304" s="166"/>
      <c r="R304" s="166"/>
      <c r="S304" s="166"/>
      <c r="T304" s="167"/>
      <c r="AT304" s="161" t="s">
        <v>159</v>
      </c>
      <c r="AU304" s="161" t="s">
        <v>155</v>
      </c>
      <c r="AV304" s="13" t="s">
        <v>83</v>
      </c>
      <c r="AW304" s="13" t="s">
        <v>35</v>
      </c>
      <c r="AX304" s="13" t="s">
        <v>73</v>
      </c>
      <c r="AY304" s="161" t="s">
        <v>145</v>
      </c>
    </row>
    <row r="305" spans="1:65" s="15" customFormat="1" ht="11.25">
      <c r="B305" s="176"/>
      <c r="D305" s="160" t="s">
        <v>159</v>
      </c>
      <c r="E305" s="177" t="s">
        <v>3</v>
      </c>
      <c r="F305" s="178" t="s">
        <v>171</v>
      </c>
      <c r="H305" s="179">
        <v>7.04</v>
      </c>
      <c r="I305" s="180"/>
      <c r="L305" s="176"/>
      <c r="M305" s="181"/>
      <c r="N305" s="182"/>
      <c r="O305" s="182"/>
      <c r="P305" s="182"/>
      <c r="Q305" s="182"/>
      <c r="R305" s="182"/>
      <c r="S305" s="182"/>
      <c r="T305" s="183"/>
      <c r="AT305" s="177" t="s">
        <v>159</v>
      </c>
      <c r="AU305" s="177" t="s">
        <v>155</v>
      </c>
      <c r="AV305" s="15" t="s">
        <v>155</v>
      </c>
      <c r="AW305" s="15" t="s">
        <v>35</v>
      </c>
      <c r="AX305" s="15" t="s">
        <v>73</v>
      </c>
      <c r="AY305" s="177" t="s">
        <v>145</v>
      </c>
    </row>
    <row r="306" spans="1:65" s="13" customFormat="1" ht="22.5">
      <c r="B306" s="159"/>
      <c r="D306" s="160" t="s">
        <v>159</v>
      </c>
      <c r="E306" s="161" t="s">
        <v>3</v>
      </c>
      <c r="F306" s="162" t="s">
        <v>364</v>
      </c>
      <c r="H306" s="163">
        <v>85.965000000000003</v>
      </c>
      <c r="I306" s="164"/>
      <c r="L306" s="159"/>
      <c r="M306" s="165"/>
      <c r="N306" s="166"/>
      <c r="O306" s="166"/>
      <c r="P306" s="166"/>
      <c r="Q306" s="166"/>
      <c r="R306" s="166"/>
      <c r="S306" s="166"/>
      <c r="T306" s="167"/>
      <c r="AT306" s="161" t="s">
        <v>159</v>
      </c>
      <c r="AU306" s="161" t="s">
        <v>155</v>
      </c>
      <c r="AV306" s="13" t="s">
        <v>83</v>
      </c>
      <c r="AW306" s="13" t="s">
        <v>35</v>
      </c>
      <c r="AX306" s="13" t="s">
        <v>73</v>
      </c>
      <c r="AY306" s="161" t="s">
        <v>145</v>
      </c>
    </row>
    <row r="307" spans="1:65" s="15" customFormat="1" ht="11.25">
      <c r="B307" s="176"/>
      <c r="D307" s="160" t="s">
        <v>159</v>
      </c>
      <c r="E307" s="177" t="s">
        <v>3</v>
      </c>
      <c r="F307" s="178" t="s">
        <v>171</v>
      </c>
      <c r="H307" s="179">
        <v>85.965000000000003</v>
      </c>
      <c r="I307" s="180"/>
      <c r="L307" s="176"/>
      <c r="M307" s="181"/>
      <c r="N307" s="182"/>
      <c r="O307" s="182"/>
      <c r="P307" s="182"/>
      <c r="Q307" s="182"/>
      <c r="R307" s="182"/>
      <c r="S307" s="182"/>
      <c r="T307" s="183"/>
      <c r="AT307" s="177" t="s">
        <v>159</v>
      </c>
      <c r="AU307" s="177" t="s">
        <v>155</v>
      </c>
      <c r="AV307" s="15" t="s">
        <v>155</v>
      </c>
      <c r="AW307" s="15" t="s">
        <v>35</v>
      </c>
      <c r="AX307" s="15" t="s">
        <v>73</v>
      </c>
      <c r="AY307" s="177" t="s">
        <v>145</v>
      </c>
    </row>
    <row r="308" spans="1:65" s="16" customFormat="1" ht="11.25">
      <c r="B308" s="184"/>
      <c r="D308" s="160" t="s">
        <v>159</v>
      </c>
      <c r="E308" s="185" t="s">
        <v>3</v>
      </c>
      <c r="F308" s="186" t="s">
        <v>365</v>
      </c>
      <c r="H308" s="185" t="s">
        <v>3</v>
      </c>
      <c r="I308" s="187"/>
      <c r="L308" s="184"/>
      <c r="M308" s="188"/>
      <c r="N308" s="189"/>
      <c r="O308" s="189"/>
      <c r="P308" s="189"/>
      <c r="Q308" s="189"/>
      <c r="R308" s="189"/>
      <c r="S308" s="189"/>
      <c r="T308" s="190"/>
      <c r="AT308" s="185" t="s">
        <v>159</v>
      </c>
      <c r="AU308" s="185" t="s">
        <v>155</v>
      </c>
      <c r="AV308" s="16" t="s">
        <v>81</v>
      </c>
      <c r="AW308" s="16" t="s">
        <v>35</v>
      </c>
      <c r="AX308" s="16" t="s">
        <v>73</v>
      </c>
      <c r="AY308" s="185" t="s">
        <v>145</v>
      </c>
    </row>
    <row r="309" spans="1:65" s="13" customFormat="1" ht="11.25">
      <c r="B309" s="159"/>
      <c r="D309" s="160" t="s">
        <v>159</v>
      </c>
      <c r="E309" s="161" t="s">
        <v>3</v>
      </c>
      <c r="F309" s="162" t="s">
        <v>366</v>
      </c>
      <c r="H309" s="163">
        <v>10.366</v>
      </c>
      <c r="I309" s="164"/>
      <c r="L309" s="159"/>
      <c r="M309" s="165"/>
      <c r="N309" s="166"/>
      <c r="O309" s="166"/>
      <c r="P309" s="166"/>
      <c r="Q309" s="166"/>
      <c r="R309" s="166"/>
      <c r="S309" s="166"/>
      <c r="T309" s="167"/>
      <c r="AT309" s="161" t="s">
        <v>159</v>
      </c>
      <c r="AU309" s="161" t="s">
        <v>155</v>
      </c>
      <c r="AV309" s="13" t="s">
        <v>83</v>
      </c>
      <c r="AW309" s="13" t="s">
        <v>35</v>
      </c>
      <c r="AX309" s="13" t="s">
        <v>73</v>
      </c>
      <c r="AY309" s="161" t="s">
        <v>145</v>
      </c>
    </row>
    <row r="310" spans="1:65" s="13" customFormat="1" ht="11.25">
      <c r="B310" s="159"/>
      <c r="D310" s="160" t="s">
        <v>159</v>
      </c>
      <c r="E310" s="161" t="s">
        <v>3</v>
      </c>
      <c r="F310" s="162" t="s">
        <v>367</v>
      </c>
      <c r="H310" s="163">
        <v>3.15</v>
      </c>
      <c r="I310" s="164"/>
      <c r="L310" s="159"/>
      <c r="M310" s="165"/>
      <c r="N310" s="166"/>
      <c r="O310" s="166"/>
      <c r="P310" s="166"/>
      <c r="Q310" s="166"/>
      <c r="R310" s="166"/>
      <c r="S310" s="166"/>
      <c r="T310" s="167"/>
      <c r="AT310" s="161" t="s">
        <v>159</v>
      </c>
      <c r="AU310" s="161" t="s">
        <v>155</v>
      </c>
      <c r="AV310" s="13" t="s">
        <v>83</v>
      </c>
      <c r="AW310" s="13" t="s">
        <v>35</v>
      </c>
      <c r="AX310" s="13" t="s">
        <v>73</v>
      </c>
      <c r="AY310" s="161" t="s">
        <v>145</v>
      </c>
    </row>
    <row r="311" spans="1:65" s="15" customFormat="1" ht="11.25">
      <c r="B311" s="176"/>
      <c r="D311" s="160" t="s">
        <v>159</v>
      </c>
      <c r="E311" s="177" t="s">
        <v>3</v>
      </c>
      <c r="F311" s="178" t="s">
        <v>171</v>
      </c>
      <c r="H311" s="179">
        <v>13.516</v>
      </c>
      <c r="I311" s="180"/>
      <c r="L311" s="176"/>
      <c r="M311" s="181"/>
      <c r="N311" s="182"/>
      <c r="O311" s="182"/>
      <c r="P311" s="182"/>
      <c r="Q311" s="182"/>
      <c r="R311" s="182"/>
      <c r="S311" s="182"/>
      <c r="T311" s="183"/>
      <c r="AT311" s="177" t="s">
        <v>159</v>
      </c>
      <c r="AU311" s="177" t="s">
        <v>155</v>
      </c>
      <c r="AV311" s="15" t="s">
        <v>155</v>
      </c>
      <c r="AW311" s="15" t="s">
        <v>35</v>
      </c>
      <c r="AX311" s="15" t="s">
        <v>73</v>
      </c>
      <c r="AY311" s="177" t="s">
        <v>145</v>
      </c>
    </row>
    <row r="312" spans="1:65" s="13" customFormat="1" ht="22.5">
      <c r="B312" s="159"/>
      <c r="D312" s="160" t="s">
        <v>159</v>
      </c>
      <c r="E312" s="161" t="s">
        <v>3</v>
      </c>
      <c r="F312" s="162" t="s">
        <v>368</v>
      </c>
      <c r="H312" s="163">
        <v>4.7880000000000003</v>
      </c>
      <c r="I312" s="164"/>
      <c r="L312" s="159"/>
      <c r="M312" s="165"/>
      <c r="N312" s="166"/>
      <c r="O312" s="166"/>
      <c r="P312" s="166"/>
      <c r="Q312" s="166"/>
      <c r="R312" s="166"/>
      <c r="S312" s="166"/>
      <c r="T312" s="167"/>
      <c r="AT312" s="161" t="s">
        <v>159</v>
      </c>
      <c r="AU312" s="161" t="s">
        <v>155</v>
      </c>
      <c r="AV312" s="13" t="s">
        <v>83</v>
      </c>
      <c r="AW312" s="13" t="s">
        <v>35</v>
      </c>
      <c r="AX312" s="13" t="s">
        <v>73</v>
      </c>
      <c r="AY312" s="161" t="s">
        <v>145</v>
      </c>
    </row>
    <row r="313" spans="1:65" s="15" customFormat="1" ht="11.25">
      <c r="B313" s="176"/>
      <c r="D313" s="160" t="s">
        <v>159</v>
      </c>
      <c r="E313" s="177" t="s">
        <v>3</v>
      </c>
      <c r="F313" s="178" t="s">
        <v>171</v>
      </c>
      <c r="H313" s="179">
        <v>4.7880000000000003</v>
      </c>
      <c r="I313" s="180"/>
      <c r="L313" s="176"/>
      <c r="M313" s="181"/>
      <c r="N313" s="182"/>
      <c r="O313" s="182"/>
      <c r="P313" s="182"/>
      <c r="Q313" s="182"/>
      <c r="R313" s="182"/>
      <c r="S313" s="182"/>
      <c r="T313" s="183"/>
      <c r="AT313" s="177" t="s">
        <v>159</v>
      </c>
      <c r="AU313" s="177" t="s">
        <v>155</v>
      </c>
      <c r="AV313" s="15" t="s">
        <v>155</v>
      </c>
      <c r="AW313" s="15" t="s">
        <v>35</v>
      </c>
      <c r="AX313" s="15" t="s">
        <v>73</v>
      </c>
      <c r="AY313" s="177" t="s">
        <v>145</v>
      </c>
    </row>
    <row r="314" spans="1:65" s="14" customFormat="1" ht="11.25">
      <c r="B314" s="168"/>
      <c r="D314" s="160" t="s">
        <v>159</v>
      </c>
      <c r="E314" s="169" t="s">
        <v>3</v>
      </c>
      <c r="F314" s="170" t="s">
        <v>161</v>
      </c>
      <c r="H314" s="171">
        <v>111.30900000000001</v>
      </c>
      <c r="I314" s="172"/>
      <c r="L314" s="168"/>
      <c r="M314" s="173"/>
      <c r="N314" s="174"/>
      <c r="O314" s="174"/>
      <c r="P314" s="174"/>
      <c r="Q314" s="174"/>
      <c r="R314" s="174"/>
      <c r="S314" s="174"/>
      <c r="T314" s="175"/>
      <c r="AT314" s="169" t="s">
        <v>159</v>
      </c>
      <c r="AU314" s="169" t="s">
        <v>155</v>
      </c>
      <c r="AV314" s="14" t="s">
        <v>154</v>
      </c>
      <c r="AW314" s="14" t="s">
        <v>35</v>
      </c>
      <c r="AX314" s="14" t="s">
        <v>81</v>
      </c>
      <c r="AY314" s="169" t="s">
        <v>145</v>
      </c>
    </row>
    <row r="315" spans="1:65" s="2" customFormat="1" ht="24.2" customHeight="1">
      <c r="A315" s="35"/>
      <c r="B315" s="140"/>
      <c r="C315" s="141" t="s">
        <v>369</v>
      </c>
      <c r="D315" s="141" t="s">
        <v>149</v>
      </c>
      <c r="E315" s="142" t="s">
        <v>370</v>
      </c>
      <c r="F315" s="143" t="s">
        <v>371</v>
      </c>
      <c r="G315" s="144" t="s">
        <v>152</v>
      </c>
      <c r="H315" s="145">
        <v>26.4</v>
      </c>
      <c r="I315" s="146"/>
      <c r="J315" s="147">
        <f>ROUND(I315*H315,2)</f>
        <v>0</v>
      </c>
      <c r="K315" s="143" t="s">
        <v>3</v>
      </c>
      <c r="L315" s="36"/>
      <c r="M315" s="148" t="s">
        <v>3</v>
      </c>
      <c r="N315" s="149" t="s">
        <v>44</v>
      </c>
      <c r="O315" s="56"/>
      <c r="P315" s="150">
        <f>O315*H315</f>
        <v>0</v>
      </c>
      <c r="Q315" s="150">
        <v>0</v>
      </c>
      <c r="R315" s="150">
        <f>Q315*H315</f>
        <v>0</v>
      </c>
      <c r="S315" s="150">
        <v>0</v>
      </c>
      <c r="T315" s="151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52" t="s">
        <v>154</v>
      </c>
      <c r="AT315" s="152" t="s">
        <v>149</v>
      </c>
      <c r="AU315" s="152" t="s">
        <v>155</v>
      </c>
      <c r="AY315" s="20" t="s">
        <v>145</v>
      </c>
      <c r="BE315" s="153">
        <f>IF(N315="základní",J315,0)</f>
        <v>0</v>
      </c>
      <c r="BF315" s="153">
        <f>IF(N315="snížená",J315,0)</f>
        <v>0</v>
      </c>
      <c r="BG315" s="153">
        <f>IF(N315="zákl. přenesená",J315,0)</f>
        <v>0</v>
      </c>
      <c r="BH315" s="153">
        <f>IF(N315="sníž. přenesená",J315,0)</f>
        <v>0</v>
      </c>
      <c r="BI315" s="153">
        <f>IF(N315="nulová",J315,0)</f>
        <v>0</v>
      </c>
      <c r="BJ315" s="20" t="s">
        <v>81</v>
      </c>
      <c r="BK315" s="153">
        <f>ROUND(I315*H315,2)</f>
        <v>0</v>
      </c>
      <c r="BL315" s="20" t="s">
        <v>154</v>
      </c>
      <c r="BM315" s="152" t="s">
        <v>372</v>
      </c>
    </row>
    <row r="316" spans="1:65" s="13" customFormat="1" ht="22.5">
      <c r="B316" s="159"/>
      <c r="D316" s="160" t="s">
        <v>159</v>
      </c>
      <c r="E316" s="161" t="s">
        <v>3</v>
      </c>
      <c r="F316" s="162" t="s">
        <v>373</v>
      </c>
      <c r="H316" s="163">
        <v>2.4</v>
      </c>
      <c r="I316" s="164"/>
      <c r="L316" s="159"/>
      <c r="M316" s="165"/>
      <c r="N316" s="166"/>
      <c r="O316" s="166"/>
      <c r="P316" s="166"/>
      <c r="Q316" s="166"/>
      <c r="R316" s="166"/>
      <c r="S316" s="166"/>
      <c r="T316" s="167"/>
      <c r="AT316" s="161" t="s">
        <v>159</v>
      </c>
      <c r="AU316" s="161" t="s">
        <v>155</v>
      </c>
      <c r="AV316" s="13" t="s">
        <v>83</v>
      </c>
      <c r="AW316" s="13" t="s">
        <v>35</v>
      </c>
      <c r="AX316" s="13" t="s">
        <v>73</v>
      </c>
      <c r="AY316" s="161" t="s">
        <v>145</v>
      </c>
    </row>
    <row r="317" spans="1:65" s="13" customFormat="1" ht="11.25">
      <c r="B317" s="159"/>
      <c r="D317" s="160" t="s">
        <v>159</v>
      </c>
      <c r="E317" s="161" t="s">
        <v>3</v>
      </c>
      <c r="F317" s="162" t="s">
        <v>374</v>
      </c>
      <c r="H317" s="163">
        <v>24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159</v>
      </c>
      <c r="AU317" s="161" t="s">
        <v>155</v>
      </c>
      <c r="AV317" s="13" t="s">
        <v>83</v>
      </c>
      <c r="AW317" s="13" t="s">
        <v>35</v>
      </c>
      <c r="AX317" s="13" t="s">
        <v>73</v>
      </c>
      <c r="AY317" s="161" t="s">
        <v>145</v>
      </c>
    </row>
    <row r="318" spans="1:65" s="15" customFormat="1" ht="11.25">
      <c r="B318" s="176"/>
      <c r="D318" s="160" t="s">
        <v>159</v>
      </c>
      <c r="E318" s="177" t="s">
        <v>3</v>
      </c>
      <c r="F318" s="178" t="s">
        <v>171</v>
      </c>
      <c r="H318" s="179">
        <v>26.4</v>
      </c>
      <c r="I318" s="180"/>
      <c r="L318" s="176"/>
      <c r="M318" s="181"/>
      <c r="N318" s="182"/>
      <c r="O318" s="182"/>
      <c r="P318" s="182"/>
      <c r="Q318" s="182"/>
      <c r="R318" s="182"/>
      <c r="S318" s="182"/>
      <c r="T318" s="183"/>
      <c r="AT318" s="177" t="s">
        <v>159</v>
      </c>
      <c r="AU318" s="177" t="s">
        <v>155</v>
      </c>
      <c r="AV318" s="15" t="s">
        <v>155</v>
      </c>
      <c r="AW318" s="15" t="s">
        <v>35</v>
      </c>
      <c r="AX318" s="15" t="s">
        <v>73</v>
      </c>
      <c r="AY318" s="177" t="s">
        <v>145</v>
      </c>
    </row>
    <row r="319" spans="1:65" s="14" customFormat="1" ht="11.25">
      <c r="B319" s="168"/>
      <c r="D319" s="160" t="s">
        <v>159</v>
      </c>
      <c r="E319" s="169" t="s">
        <v>3</v>
      </c>
      <c r="F319" s="170" t="s">
        <v>161</v>
      </c>
      <c r="H319" s="171">
        <v>26.4</v>
      </c>
      <c r="I319" s="172"/>
      <c r="L319" s="168"/>
      <c r="M319" s="173"/>
      <c r="N319" s="174"/>
      <c r="O319" s="174"/>
      <c r="P319" s="174"/>
      <c r="Q319" s="174"/>
      <c r="R319" s="174"/>
      <c r="S319" s="174"/>
      <c r="T319" s="175"/>
      <c r="AT319" s="169" t="s">
        <v>159</v>
      </c>
      <c r="AU319" s="169" t="s">
        <v>155</v>
      </c>
      <c r="AV319" s="14" t="s">
        <v>154</v>
      </c>
      <c r="AW319" s="14" t="s">
        <v>35</v>
      </c>
      <c r="AX319" s="14" t="s">
        <v>81</v>
      </c>
      <c r="AY319" s="169" t="s">
        <v>145</v>
      </c>
    </row>
    <row r="320" spans="1:65" s="12" customFormat="1" ht="22.9" customHeight="1">
      <c r="B320" s="127"/>
      <c r="D320" s="128" t="s">
        <v>72</v>
      </c>
      <c r="E320" s="138" t="s">
        <v>83</v>
      </c>
      <c r="F320" s="138" t="s">
        <v>375</v>
      </c>
      <c r="I320" s="130"/>
      <c r="J320" s="139">
        <f>BK320</f>
        <v>0</v>
      </c>
      <c r="L320" s="127"/>
      <c r="M320" s="132"/>
      <c r="N320" s="133"/>
      <c r="O320" s="133"/>
      <c r="P320" s="134">
        <f>P321</f>
        <v>0</v>
      </c>
      <c r="Q320" s="133"/>
      <c r="R320" s="134">
        <f>R321</f>
        <v>0.96494207999999992</v>
      </c>
      <c r="S320" s="133"/>
      <c r="T320" s="135">
        <f>T321</f>
        <v>0</v>
      </c>
      <c r="AR320" s="128" t="s">
        <v>81</v>
      </c>
      <c r="AT320" s="136" t="s">
        <v>72</v>
      </c>
      <c r="AU320" s="136" t="s">
        <v>81</v>
      </c>
      <c r="AY320" s="128" t="s">
        <v>145</v>
      </c>
      <c r="BK320" s="137">
        <f>BK321</f>
        <v>0</v>
      </c>
    </row>
    <row r="321" spans="1:65" s="12" customFormat="1" ht="20.85" customHeight="1">
      <c r="B321" s="127"/>
      <c r="D321" s="128" t="s">
        <v>72</v>
      </c>
      <c r="E321" s="138" t="s">
        <v>319</v>
      </c>
      <c r="F321" s="138" t="s">
        <v>376</v>
      </c>
      <c r="I321" s="130"/>
      <c r="J321" s="139">
        <f>BK321</f>
        <v>0</v>
      </c>
      <c r="L321" s="127"/>
      <c r="M321" s="132"/>
      <c r="N321" s="133"/>
      <c r="O321" s="133"/>
      <c r="P321" s="134">
        <f>SUM(P322:P333)</f>
        <v>0</v>
      </c>
      <c r="Q321" s="133"/>
      <c r="R321" s="134">
        <f>SUM(R322:R333)</f>
        <v>0.96494207999999992</v>
      </c>
      <c r="S321" s="133"/>
      <c r="T321" s="135">
        <f>SUM(T322:T333)</f>
        <v>0</v>
      </c>
      <c r="AR321" s="128" t="s">
        <v>81</v>
      </c>
      <c r="AT321" s="136" t="s">
        <v>72</v>
      </c>
      <c r="AU321" s="136" t="s">
        <v>83</v>
      </c>
      <c r="AY321" s="128" t="s">
        <v>145</v>
      </c>
      <c r="BK321" s="137">
        <f>SUM(BK322:BK333)</f>
        <v>0</v>
      </c>
    </row>
    <row r="322" spans="1:65" s="2" customFormat="1" ht="24.2" customHeight="1">
      <c r="A322" s="35"/>
      <c r="B322" s="140"/>
      <c r="C322" s="141" t="s">
        <v>377</v>
      </c>
      <c r="D322" s="141" t="s">
        <v>149</v>
      </c>
      <c r="E322" s="142" t="s">
        <v>378</v>
      </c>
      <c r="F322" s="143" t="s">
        <v>379</v>
      </c>
      <c r="G322" s="144" t="s">
        <v>206</v>
      </c>
      <c r="H322" s="145">
        <v>0.38400000000000001</v>
      </c>
      <c r="I322" s="146"/>
      <c r="J322" s="147">
        <f>ROUND(I322*H322,2)</f>
        <v>0</v>
      </c>
      <c r="K322" s="143" t="s">
        <v>153</v>
      </c>
      <c r="L322" s="36"/>
      <c r="M322" s="148" t="s">
        <v>3</v>
      </c>
      <c r="N322" s="149" t="s">
        <v>44</v>
      </c>
      <c r="O322" s="56"/>
      <c r="P322" s="150">
        <f>O322*H322</f>
        <v>0</v>
      </c>
      <c r="Q322" s="150">
        <v>2.5018699999999998</v>
      </c>
      <c r="R322" s="150">
        <f>Q322*H322</f>
        <v>0.96071807999999992</v>
      </c>
      <c r="S322" s="150">
        <v>0</v>
      </c>
      <c r="T322" s="151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52" t="s">
        <v>154</v>
      </c>
      <c r="AT322" s="152" t="s">
        <v>149</v>
      </c>
      <c r="AU322" s="152" t="s">
        <v>155</v>
      </c>
      <c r="AY322" s="20" t="s">
        <v>145</v>
      </c>
      <c r="BE322" s="153">
        <f>IF(N322="základní",J322,0)</f>
        <v>0</v>
      </c>
      <c r="BF322" s="153">
        <f>IF(N322="snížená",J322,0)</f>
        <v>0</v>
      </c>
      <c r="BG322" s="153">
        <f>IF(N322="zákl. přenesená",J322,0)</f>
        <v>0</v>
      </c>
      <c r="BH322" s="153">
        <f>IF(N322="sníž. přenesená",J322,0)</f>
        <v>0</v>
      </c>
      <c r="BI322" s="153">
        <f>IF(N322="nulová",J322,0)</f>
        <v>0</v>
      </c>
      <c r="BJ322" s="20" t="s">
        <v>81</v>
      </c>
      <c r="BK322" s="153">
        <f>ROUND(I322*H322,2)</f>
        <v>0</v>
      </c>
      <c r="BL322" s="20" t="s">
        <v>154</v>
      </c>
      <c r="BM322" s="152" t="s">
        <v>380</v>
      </c>
    </row>
    <row r="323" spans="1:65" s="2" customFormat="1" ht="11.25">
      <c r="A323" s="35"/>
      <c r="B323" s="36"/>
      <c r="C323" s="35"/>
      <c r="D323" s="154" t="s">
        <v>157</v>
      </c>
      <c r="E323" s="35"/>
      <c r="F323" s="155" t="s">
        <v>381</v>
      </c>
      <c r="G323" s="35"/>
      <c r="H323" s="35"/>
      <c r="I323" s="156"/>
      <c r="J323" s="35"/>
      <c r="K323" s="35"/>
      <c r="L323" s="36"/>
      <c r="M323" s="157"/>
      <c r="N323" s="158"/>
      <c r="O323" s="56"/>
      <c r="P323" s="56"/>
      <c r="Q323" s="56"/>
      <c r="R323" s="56"/>
      <c r="S323" s="56"/>
      <c r="T323" s="57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20" t="s">
        <v>157</v>
      </c>
      <c r="AU323" s="20" t="s">
        <v>155</v>
      </c>
    </row>
    <row r="324" spans="1:65" s="13" customFormat="1" ht="11.25">
      <c r="B324" s="159"/>
      <c r="D324" s="160" t="s">
        <v>159</v>
      </c>
      <c r="E324" s="161" t="s">
        <v>3</v>
      </c>
      <c r="F324" s="162" t="s">
        <v>382</v>
      </c>
      <c r="H324" s="163">
        <v>0.38400000000000001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159</v>
      </c>
      <c r="AU324" s="161" t="s">
        <v>155</v>
      </c>
      <c r="AV324" s="13" t="s">
        <v>83</v>
      </c>
      <c r="AW324" s="13" t="s">
        <v>35</v>
      </c>
      <c r="AX324" s="13" t="s">
        <v>73</v>
      </c>
      <c r="AY324" s="161" t="s">
        <v>145</v>
      </c>
    </row>
    <row r="325" spans="1:65" s="14" customFormat="1" ht="11.25">
      <c r="B325" s="168"/>
      <c r="D325" s="160" t="s">
        <v>159</v>
      </c>
      <c r="E325" s="169" t="s">
        <v>3</v>
      </c>
      <c r="F325" s="170" t="s">
        <v>161</v>
      </c>
      <c r="H325" s="171">
        <v>0.38400000000000001</v>
      </c>
      <c r="I325" s="172"/>
      <c r="L325" s="168"/>
      <c r="M325" s="173"/>
      <c r="N325" s="174"/>
      <c r="O325" s="174"/>
      <c r="P325" s="174"/>
      <c r="Q325" s="174"/>
      <c r="R325" s="174"/>
      <c r="S325" s="174"/>
      <c r="T325" s="175"/>
      <c r="AT325" s="169" t="s">
        <v>159</v>
      </c>
      <c r="AU325" s="169" t="s">
        <v>155</v>
      </c>
      <c r="AV325" s="14" t="s">
        <v>154</v>
      </c>
      <c r="AW325" s="14" t="s">
        <v>35</v>
      </c>
      <c r="AX325" s="14" t="s">
        <v>81</v>
      </c>
      <c r="AY325" s="169" t="s">
        <v>145</v>
      </c>
    </row>
    <row r="326" spans="1:65" s="2" customFormat="1" ht="16.5" customHeight="1">
      <c r="A326" s="35"/>
      <c r="B326" s="140"/>
      <c r="C326" s="141" t="s">
        <v>383</v>
      </c>
      <c r="D326" s="141" t="s">
        <v>149</v>
      </c>
      <c r="E326" s="142" t="s">
        <v>384</v>
      </c>
      <c r="F326" s="143" t="s">
        <v>385</v>
      </c>
      <c r="G326" s="144" t="s">
        <v>152</v>
      </c>
      <c r="H326" s="145">
        <v>1.6</v>
      </c>
      <c r="I326" s="146"/>
      <c r="J326" s="147">
        <f>ROUND(I326*H326,2)</f>
        <v>0</v>
      </c>
      <c r="K326" s="143" t="s">
        <v>153</v>
      </c>
      <c r="L326" s="36"/>
      <c r="M326" s="148" t="s">
        <v>3</v>
      </c>
      <c r="N326" s="149" t="s">
        <v>44</v>
      </c>
      <c r="O326" s="56"/>
      <c r="P326" s="150">
        <f>O326*H326</f>
        <v>0</v>
      </c>
      <c r="Q326" s="150">
        <v>2.64E-3</v>
      </c>
      <c r="R326" s="150">
        <f>Q326*H326</f>
        <v>4.2240000000000003E-3</v>
      </c>
      <c r="S326" s="150">
        <v>0</v>
      </c>
      <c r="T326" s="151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52" t="s">
        <v>154</v>
      </c>
      <c r="AT326" s="152" t="s">
        <v>149</v>
      </c>
      <c r="AU326" s="152" t="s">
        <v>155</v>
      </c>
      <c r="AY326" s="20" t="s">
        <v>145</v>
      </c>
      <c r="BE326" s="153">
        <f>IF(N326="základní",J326,0)</f>
        <v>0</v>
      </c>
      <c r="BF326" s="153">
        <f>IF(N326="snížená",J326,0)</f>
        <v>0</v>
      </c>
      <c r="BG326" s="153">
        <f>IF(N326="zákl. přenesená",J326,0)</f>
        <v>0</v>
      </c>
      <c r="BH326" s="153">
        <f>IF(N326="sníž. přenesená",J326,0)</f>
        <v>0</v>
      </c>
      <c r="BI326" s="153">
        <f>IF(N326="nulová",J326,0)</f>
        <v>0</v>
      </c>
      <c r="BJ326" s="20" t="s">
        <v>81</v>
      </c>
      <c r="BK326" s="153">
        <f>ROUND(I326*H326,2)</f>
        <v>0</v>
      </c>
      <c r="BL326" s="20" t="s">
        <v>154</v>
      </c>
      <c r="BM326" s="152" t="s">
        <v>386</v>
      </c>
    </row>
    <row r="327" spans="1:65" s="2" customFormat="1" ht="11.25">
      <c r="A327" s="35"/>
      <c r="B327" s="36"/>
      <c r="C327" s="35"/>
      <c r="D327" s="154" t="s">
        <v>157</v>
      </c>
      <c r="E327" s="35"/>
      <c r="F327" s="155" t="s">
        <v>387</v>
      </c>
      <c r="G327" s="35"/>
      <c r="H327" s="35"/>
      <c r="I327" s="156"/>
      <c r="J327" s="35"/>
      <c r="K327" s="35"/>
      <c r="L327" s="36"/>
      <c r="M327" s="157"/>
      <c r="N327" s="158"/>
      <c r="O327" s="56"/>
      <c r="P327" s="56"/>
      <c r="Q327" s="56"/>
      <c r="R327" s="56"/>
      <c r="S327" s="56"/>
      <c r="T327" s="57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20" t="s">
        <v>157</v>
      </c>
      <c r="AU327" s="20" t="s">
        <v>155</v>
      </c>
    </row>
    <row r="328" spans="1:65" s="13" customFormat="1" ht="11.25">
      <c r="B328" s="159"/>
      <c r="D328" s="160" t="s">
        <v>159</v>
      </c>
      <c r="E328" s="161" t="s">
        <v>3</v>
      </c>
      <c r="F328" s="162" t="s">
        <v>388</v>
      </c>
      <c r="H328" s="163">
        <v>1.6</v>
      </c>
      <c r="I328" s="164"/>
      <c r="L328" s="159"/>
      <c r="M328" s="165"/>
      <c r="N328" s="166"/>
      <c r="O328" s="166"/>
      <c r="P328" s="166"/>
      <c r="Q328" s="166"/>
      <c r="R328" s="166"/>
      <c r="S328" s="166"/>
      <c r="T328" s="167"/>
      <c r="AT328" s="161" t="s">
        <v>159</v>
      </c>
      <c r="AU328" s="161" t="s">
        <v>155</v>
      </c>
      <c r="AV328" s="13" t="s">
        <v>83</v>
      </c>
      <c r="AW328" s="13" t="s">
        <v>35</v>
      </c>
      <c r="AX328" s="13" t="s">
        <v>73</v>
      </c>
      <c r="AY328" s="161" t="s">
        <v>145</v>
      </c>
    </row>
    <row r="329" spans="1:65" s="14" customFormat="1" ht="11.25">
      <c r="B329" s="168"/>
      <c r="D329" s="160" t="s">
        <v>159</v>
      </c>
      <c r="E329" s="169" t="s">
        <v>3</v>
      </c>
      <c r="F329" s="170" t="s">
        <v>161</v>
      </c>
      <c r="H329" s="171">
        <v>1.6</v>
      </c>
      <c r="I329" s="172"/>
      <c r="L329" s="168"/>
      <c r="M329" s="173"/>
      <c r="N329" s="174"/>
      <c r="O329" s="174"/>
      <c r="P329" s="174"/>
      <c r="Q329" s="174"/>
      <c r="R329" s="174"/>
      <c r="S329" s="174"/>
      <c r="T329" s="175"/>
      <c r="AT329" s="169" t="s">
        <v>159</v>
      </c>
      <c r="AU329" s="169" t="s">
        <v>155</v>
      </c>
      <c r="AV329" s="14" t="s">
        <v>154</v>
      </c>
      <c r="AW329" s="14" t="s">
        <v>35</v>
      </c>
      <c r="AX329" s="14" t="s">
        <v>81</v>
      </c>
      <c r="AY329" s="169" t="s">
        <v>145</v>
      </c>
    </row>
    <row r="330" spans="1:65" s="2" customFormat="1" ht="16.5" customHeight="1">
      <c r="A330" s="35"/>
      <c r="B330" s="140"/>
      <c r="C330" s="141" t="s">
        <v>389</v>
      </c>
      <c r="D330" s="141" t="s">
        <v>149</v>
      </c>
      <c r="E330" s="142" t="s">
        <v>390</v>
      </c>
      <c r="F330" s="143" t="s">
        <v>391</v>
      </c>
      <c r="G330" s="144" t="s">
        <v>152</v>
      </c>
      <c r="H330" s="145">
        <v>1.6</v>
      </c>
      <c r="I330" s="146"/>
      <c r="J330" s="147">
        <f>ROUND(I330*H330,2)</f>
        <v>0</v>
      </c>
      <c r="K330" s="143" t="s">
        <v>153</v>
      </c>
      <c r="L330" s="36"/>
      <c r="M330" s="148" t="s">
        <v>3</v>
      </c>
      <c r="N330" s="149" t="s">
        <v>44</v>
      </c>
      <c r="O330" s="56"/>
      <c r="P330" s="150">
        <f>O330*H330</f>
        <v>0</v>
      </c>
      <c r="Q330" s="150">
        <v>0</v>
      </c>
      <c r="R330" s="150">
        <f>Q330*H330</f>
        <v>0</v>
      </c>
      <c r="S330" s="150">
        <v>0</v>
      </c>
      <c r="T330" s="151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52" t="s">
        <v>154</v>
      </c>
      <c r="AT330" s="152" t="s">
        <v>149</v>
      </c>
      <c r="AU330" s="152" t="s">
        <v>155</v>
      </c>
      <c r="AY330" s="20" t="s">
        <v>145</v>
      </c>
      <c r="BE330" s="153">
        <f>IF(N330="základní",J330,0)</f>
        <v>0</v>
      </c>
      <c r="BF330" s="153">
        <f>IF(N330="snížená",J330,0)</f>
        <v>0</v>
      </c>
      <c r="BG330" s="153">
        <f>IF(N330="zákl. přenesená",J330,0)</f>
        <v>0</v>
      </c>
      <c r="BH330" s="153">
        <f>IF(N330="sníž. přenesená",J330,0)</f>
        <v>0</v>
      </c>
      <c r="BI330" s="153">
        <f>IF(N330="nulová",J330,0)</f>
        <v>0</v>
      </c>
      <c r="BJ330" s="20" t="s">
        <v>81</v>
      </c>
      <c r="BK330" s="153">
        <f>ROUND(I330*H330,2)</f>
        <v>0</v>
      </c>
      <c r="BL330" s="20" t="s">
        <v>154</v>
      </c>
      <c r="BM330" s="152" t="s">
        <v>392</v>
      </c>
    </row>
    <row r="331" spans="1:65" s="2" customFormat="1" ht="11.25">
      <c r="A331" s="35"/>
      <c r="B331" s="36"/>
      <c r="C331" s="35"/>
      <c r="D331" s="154" t="s">
        <v>157</v>
      </c>
      <c r="E331" s="35"/>
      <c r="F331" s="155" t="s">
        <v>393</v>
      </c>
      <c r="G331" s="35"/>
      <c r="H331" s="35"/>
      <c r="I331" s="156"/>
      <c r="J331" s="35"/>
      <c r="K331" s="35"/>
      <c r="L331" s="36"/>
      <c r="M331" s="157"/>
      <c r="N331" s="158"/>
      <c r="O331" s="56"/>
      <c r="P331" s="56"/>
      <c r="Q331" s="56"/>
      <c r="R331" s="56"/>
      <c r="S331" s="56"/>
      <c r="T331" s="57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20" t="s">
        <v>157</v>
      </c>
      <c r="AU331" s="20" t="s">
        <v>155</v>
      </c>
    </row>
    <row r="332" spans="1:65" s="13" customFormat="1" ht="11.25">
      <c r="B332" s="159"/>
      <c r="D332" s="160" t="s">
        <v>159</v>
      </c>
      <c r="E332" s="161" t="s">
        <v>3</v>
      </c>
      <c r="F332" s="162" t="s">
        <v>388</v>
      </c>
      <c r="H332" s="163">
        <v>1.6</v>
      </c>
      <c r="I332" s="164"/>
      <c r="L332" s="159"/>
      <c r="M332" s="165"/>
      <c r="N332" s="166"/>
      <c r="O332" s="166"/>
      <c r="P332" s="166"/>
      <c r="Q332" s="166"/>
      <c r="R332" s="166"/>
      <c r="S332" s="166"/>
      <c r="T332" s="167"/>
      <c r="AT332" s="161" t="s">
        <v>159</v>
      </c>
      <c r="AU332" s="161" t="s">
        <v>155</v>
      </c>
      <c r="AV332" s="13" t="s">
        <v>83</v>
      </c>
      <c r="AW332" s="13" t="s">
        <v>35</v>
      </c>
      <c r="AX332" s="13" t="s">
        <v>73</v>
      </c>
      <c r="AY332" s="161" t="s">
        <v>145</v>
      </c>
    </row>
    <row r="333" spans="1:65" s="14" customFormat="1" ht="11.25">
      <c r="B333" s="168"/>
      <c r="D333" s="160" t="s">
        <v>159</v>
      </c>
      <c r="E333" s="169" t="s">
        <v>3</v>
      </c>
      <c r="F333" s="170" t="s">
        <v>161</v>
      </c>
      <c r="H333" s="171">
        <v>1.6</v>
      </c>
      <c r="I333" s="172"/>
      <c r="L333" s="168"/>
      <c r="M333" s="173"/>
      <c r="N333" s="174"/>
      <c r="O333" s="174"/>
      <c r="P333" s="174"/>
      <c r="Q333" s="174"/>
      <c r="R333" s="174"/>
      <c r="S333" s="174"/>
      <c r="T333" s="175"/>
      <c r="AT333" s="169" t="s">
        <v>159</v>
      </c>
      <c r="AU333" s="169" t="s">
        <v>155</v>
      </c>
      <c r="AV333" s="14" t="s">
        <v>154</v>
      </c>
      <c r="AW333" s="14" t="s">
        <v>35</v>
      </c>
      <c r="AX333" s="14" t="s">
        <v>81</v>
      </c>
      <c r="AY333" s="169" t="s">
        <v>145</v>
      </c>
    </row>
    <row r="334" spans="1:65" s="12" customFormat="1" ht="22.9" customHeight="1">
      <c r="B334" s="127"/>
      <c r="D334" s="128" t="s">
        <v>72</v>
      </c>
      <c r="E334" s="138" t="s">
        <v>155</v>
      </c>
      <c r="F334" s="138" t="s">
        <v>394</v>
      </c>
      <c r="I334" s="130"/>
      <c r="J334" s="139">
        <f>BK334</f>
        <v>0</v>
      </c>
      <c r="L334" s="127"/>
      <c r="M334" s="132"/>
      <c r="N334" s="133"/>
      <c r="O334" s="133"/>
      <c r="P334" s="134">
        <f>P335</f>
        <v>0</v>
      </c>
      <c r="Q334" s="133"/>
      <c r="R334" s="134">
        <f>R335</f>
        <v>0</v>
      </c>
      <c r="S334" s="133"/>
      <c r="T334" s="135">
        <f>T335</f>
        <v>0</v>
      </c>
      <c r="AR334" s="128" t="s">
        <v>81</v>
      </c>
      <c r="AT334" s="136" t="s">
        <v>72</v>
      </c>
      <c r="AU334" s="136" t="s">
        <v>81</v>
      </c>
      <c r="AY334" s="128" t="s">
        <v>145</v>
      </c>
      <c r="BK334" s="137">
        <f>BK335</f>
        <v>0</v>
      </c>
    </row>
    <row r="335" spans="1:65" s="12" customFormat="1" ht="20.85" customHeight="1">
      <c r="B335" s="127"/>
      <c r="D335" s="128" t="s">
        <v>72</v>
      </c>
      <c r="E335" s="138" t="s">
        <v>383</v>
      </c>
      <c r="F335" s="138" t="s">
        <v>395</v>
      </c>
      <c r="I335" s="130"/>
      <c r="J335" s="139">
        <f>BK335</f>
        <v>0</v>
      </c>
      <c r="L335" s="127"/>
      <c r="M335" s="132"/>
      <c r="N335" s="133"/>
      <c r="O335" s="133"/>
      <c r="P335" s="134">
        <f>SUM(P336:P341)</f>
        <v>0</v>
      </c>
      <c r="Q335" s="133"/>
      <c r="R335" s="134">
        <f>SUM(R336:R341)</f>
        <v>0</v>
      </c>
      <c r="S335" s="133"/>
      <c r="T335" s="135">
        <f>SUM(T336:T341)</f>
        <v>0</v>
      </c>
      <c r="AR335" s="128" t="s">
        <v>81</v>
      </c>
      <c r="AT335" s="136" t="s">
        <v>72</v>
      </c>
      <c r="AU335" s="136" t="s">
        <v>83</v>
      </c>
      <c r="AY335" s="128" t="s">
        <v>145</v>
      </c>
      <c r="BK335" s="137">
        <f>SUM(BK336:BK341)</f>
        <v>0</v>
      </c>
    </row>
    <row r="336" spans="1:65" s="2" customFormat="1" ht="24.2" customHeight="1">
      <c r="A336" s="35"/>
      <c r="B336" s="140"/>
      <c r="C336" s="141" t="s">
        <v>396</v>
      </c>
      <c r="D336" s="141" t="s">
        <v>149</v>
      </c>
      <c r="E336" s="142" t="s">
        <v>397</v>
      </c>
      <c r="F336" s="143" t="s">
        <v>398</v>
      </c>
      <c r="G336" s="144" t="s">
        <v>192</v>
      </c>
      <c r="H336" s="145">
        <v>33</v>
      </c>
      <c r="I336" s="146"/>
      <c r="J336" s="147">
        <f>ROUND(I336*H336,2)</f>
        <v>0</v>
      </c>
      <c r="K336" s="143" t="s">
        <v>153</v>
      </c>
      <c r="L336" s="36"/>
      <c r="M336" s="148" t="s">
        <v>3</v>
      </c>
      <c r="N336" s="149" t="s">
        <v>44</v>
      </c>
      <c r="O336" s="56"/>
      <c r="P336" s="150">
        <f>O336*H336</f>
        <v>0</v>
      </c>
      <c r="Q336" s="150">
        <v>0</v>
      </c>
      <c r="R336" s="150">
        <f>Q336*H336</f>
        <v>0</v>
      </c>
      <c r="S336" s="150">
        <v>0</v>
      </c>
      <c r="T336" s="151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52" t="s">
        <v>154</v>
      </c>
      <c r="AT336" s="152" t="s">
        <v>149</v>
      </c>
      <c r="AU336" s="152" t="s">
        <v>155</v>
      </c>
      <c r="AY336" s="20" t="s">
        <v>145</v>
      </c>
      <c r="BE336" s="153">
        <f>IF(N336="základní",J336,0)</f>
        <v>0</v>
      </c>
      <c r="BF336" s="153">
        <f>IF(N336="snížená",J336,0)</f>
        <v>0</v>
      </c>
      <c r="BG336" s="153">
        <f>IF(N336="zákl. přenesená",J336,0)</f>
        <v>0</v>
      </c>
      <c r="BH336" s="153">
        <f>IF(N336="sníž. přenesená",J336,0)</f>
        <v>0</v>
      </c>
      <c r="BI336" s="153">
        <f>IF(N336="nulová",J336,0)</f>
        <v>0</v>
      </c>
      <c r="BJ336" s="20" t="s">
        <v>81</v>
      </c>
      <c r="BK336" s="153">
        <f>ROUND(I336*H336,2)</f>
        <v>0</v>
      </c>
      <c r="BL336" s="20" t="s">
        <v>154</v>
      </c>
      <c r="BM336" s="152" t="s">
        <v>399</v>
      </c>
    </row>
    <row r="337" spans="1:65" s="2" customFormat="1" ht="11.25">
      <c r="A337" s="35"/>
      <c r="B337" s="36"/>
      <c r="C337" s="35"/>
      <c r="D337" s="154" t="s">
        <v>157</v>
      </c>
      <c r="E337" s="35"/>
      <c r="F337" s="155" t="s">
        <v>400</v>
      </c>
      <c r="G337" s="35"/>
      <c r="H337" s="35"/>
      <c r="I337" s="156"/>
      <c r="J337" s="35"/>
      <c r="K337" s="35"/>
      <c r="L337" s="36"/>
      <c r="M337" s="157"/>
      <c r="N337" s="158"/>
      <c r="O337" s="56"/>
      <c r="P337" s="56"/>
      <c r="Q337" s="56"/>
      <c r="R337" s="56"/>
      <c r="S337" s="56"/>
      <c r="T337" s="57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20" t="s">
        <v>157</v>
      </c>
      <c r="AU337" s="20" t="s">
        <v>155</v>
      </c>
    </row>
    <row r="338" spans="1:65" s="13" customFormat="1" ht="22.5">
      <c r="B338" s="159"/>
      <c r="D338" s="160" t="s">
        <v>159</v>
      </c>
      <c r="E338" s="161" t="s">
        <v>3</v>
      </c>
      <c r="F338" s="162" t="s">
        <v>401</v>
      </c>
      <c r="H338" s="163">
        <v>3</v>
      </c>
      <c r="I338" s="164"/>
      <c r="L338" s="159"/>
      <c r="M338" s="165"/>
      <c r="N338" s="166"/>
      <c r="O338" s="166"/>
      <c r="P338" s="166"/>
      <c r="Q338" s="166"/>
      <c r="R338" s="166"/>
      <c r="S338" s="166"/>
      <c r="T338" s="167"/>
      <c r="AT338" s="161" t="s">
        <v>159</v>
      </c>
      <c r="AU338" s="161" t="s">
        <v>155</v>
      </c>
      <c r="AV338" s="13" t="s">
        <v>83</v>
      </c>
      <c r="AW338" s="13" t="s">
        <v>35</v>
      </c>
      <c r="AX338" s="13" t="s">
        <v>73</v>
      </c>
      <c r="AY338" s="161" t="s">
        <v>145</v>
      </c>
    </row>
    <row r="339" spans="1:65" s="13" customFormat="1" ht="11.25">
      <c r="B339" s="159"/>
      <c r="D339" s="160" t="s">
        <v>159</v>
      </c>
      <c r="E339" s="161" t="s">
        <v>3</v>
      </c>
      <c r="F339" s="162" t="s">
        <v>402</v>
      </c>
      <c r="H339" s="163">
        <v>30</v>
      </c>
      <c r="I339" s="164"/>
      <c r="L339" s="159"/>
      <c r="M339" s="165"/>
      <c r="N339" s="166"/>
      <c r="O339" s="166"/>
      <c r="P339" s="166"/>
      <c r="Q339" s="166"/>
      <c r="R339" s="166"/>
      <c r="S339" s="166"/>
      <c r="T339" s="167"/>
      <c r="AT339" s="161" t="s">
        <v>159</v>
      </c>
      <c r="AU339" s="161" t="s">
        <v>155</v>
      </c>
      <c r="AV339" s="13" t="s">
        <v>83</v>
      </c>
      <c r="AW339" s="13" t="s">
        <v>35</v>
      </c>
      <c r="AX339" s="13" t="s">
        <v>73</v>
      </c>
      <c r="AY339" s="161" t="s">
        <v>145</v>
      </c>
    </row>
    <row r="340" spans="1:65" s="15" customFormat="1" ht="11.25">
      <c r="B340" s="176"/>
      <c r="D340" s="160" t="s">
        <v>159</v>
      </c>
      <c r="E340" s="177" t="s">
        <v>3</v>
      </c>
      <c r="F340" s="178" t="s">
        <v>171</v>
      </c>
      <c r="H340" s="179">
        <v>33</v>
      </c>
      <c r="I340" s="180"/>
      <c r="L340" s="176"/>
      <c r="M340" s="181"/>
      <c r="N340" s="182"/>
      <c r="O340" s="182"/>
      <c r="P340" s="182"/>
      <c r="Q340" s="182"/>
      <c r="R340" s="182"/>
      <c r="S340" s="182"/>
      <c r="T340" s="183"/>
      <c r="AT340" s="177" t="s">
        <v>159</v>
      </c>
      <c r="AU340" s="177" t="s">
        <v>155</v>
      </c>
      <c r="AV340" s="15" t="s">
        <v>155</v>
      </c>
      <c r="AW340" s="15" t="s">
        <v>35</v>
      </c>
      <c r="AX340" s="15" t="s">
        <v>73</v>
      </c>
      <c r="AY340" s="177" t="s">
        <v>145</v>
      </c>
    </row>
    <row r="341" spans="1:65" s="14" customFormat="1" ht="11.25">
      <c r="B341" s="168"/>
      <c r="D341" s="160" t="s">
        <v>159</v>
      </c>
      <c r="E341" s="169" t="s">
        <v>3</v>
      </c>
      <c r="F341" s="170" t="s">
        <v>161</v>
      </c>
      <c r="H341" s="171">
        <v>33</v>
      </c>
      <c r="I341" s="172"/>
      <c r="L341" s="168"/>
      <c r="M341" s="173"/>
      <c r="N341" s="174"/>
      <c r="O341" s="174"/>
      <c r="P341" s="174"/>
      <c r="Q341" s="174"/>
      <c r="R341" s="174"/>
      <c r="S341" s="174"/>
      <c r="T341" s="175"/>
      <c r="AT341" s="169" t="s">
        <v>159</v>
      </c>
      <c r="AU341" s="169" t="s">
        <v>155</v>
      </c>
      <c r="AV341" s="14" t="s">
        <v>154</v>
      </c>
      <c r="AW341" s="14" t="s">
        <v>35</v>
      </c>
      <c r="AX341" s="14" t="s">
        <v>81</v>
      </c>
      <c r="AY341" s="169" t="s">
        <v>145</v>
      </c>
    </row>
    <row r="342" spans="1:65" s="12" customFormat="1" ht="22.9" customHeight="1">
      <c r="B342" s="127"/>
      <c r="D342" s="128" t="s">
        <v>72</v>
      </c>
      <c r="E342" s="138" t="s">
        <v>154</v>
      </c>
      <c r="F342" s="138" t="s">
        <v>403</v>
      </c>
      <c r="I342" s="130"/>
      <c r="J342" s="139">
        <f>BK342</f>
        <v>0</v>
      </c>
      <c r="L342" s="127"/>
      <c r="M342" s="132"/>
      <c r="N342" s="133"/>
      <c r="O342" s="133"/>
      <c r="P342" s="134">
        <f>P343</f>
        <v>0</v>
      </c>
      <c r="Q342" s="133"/>
      <c r="R342" s="134">
        <f>R343</f>
        <v>0.11469</v>
      </c>
      <c r="S342" s="133"/>
      <c r="T342" s="135">
        <f>T343</f>
        <v>0</v>
      </c>
      <c r="AR342" s="128" t="s">
        <v>81</v>
      </c>
      <c r="AT342" s="136" t="s">
        <v>72</v>
      </c>
      <c r="AU342" s="136" t="s">
        <v>81</v>
      </c>
      <c r="AY342" s="128" t="s">
        <v>145</v>
      </c>
      <c r="BK342" s="137">
        <f>BK343</f>
        <v>0</v>
      </c>
    </row>
    <row r="343" spans="1:65" s="12" customFormat="1" ht="20.85" customHeight="1">
      <c r="B343" s="127"/>
      <c r="D343" s="128" t="s">
        <v>72</v>
      </c>
      <c r="E343" s="138" t="s">
        <v>404</v>
      </c>
      <c r="F343" s="138" t="s">
        <v>405</v>
      </c>
      <c r="I343" s="130"/>
      <c r="J343" s="139">
        <f>BK343</f>
        <v>0</v>
      </c>
      <c r="L343" s="127"/>
      <c r="M343" s="132"/>
      <c r="N343" s="133"/>
      <c r="O343" s="133"/>
      <c r="P343" s="134">
        <f>SUM(P344:P356)</f>
        <v>0</v>
      </c>
      <c r="Q343" s="133"/>
      <c r="R343" s="134">
        <f>SUM(R344:R356)</f>
        <v>0.11469</v>
      </c>
      <c r="S343" s="133"/>
      <c r="T343" s="135">
        <f>SUM(T344:T356)</f>
        <v>0</v>
      </c>
      <c r="AR343" s="128" t="s">
        <v>81</v>
      </c>
      <c r="AT343" s="136" t="s">
        <v>72</v>
      </c>
      <c r="AU343" s="136" t="s">
        <v>83</v>
      </c>
      <c r="AY343" s="128" t="s">
        <v>145</v>
      </c>
      <c r="BK343" s="137">
        <f>SUM(BK344:BK356)</f>
        <v>0</v>
      </c>
    </row>
    <row r="344" spans="1:65" s="2" customFormat="1" ht="33" customHeight="1">
      <c r="A344" s="35"/>
      <c r="B344" s="140"/>
      <c r="C344" s="141" t="s">
        <v>406</v>
      </c>
      <c r="D344" s="141" t="s">
        <v>149</v>
      </c>
      <c r="E344" s="142" t="s">
        <v>407</v>
      </c>
      <c r="F344" s="143" t="s">
        <v>408</v>
      </c>
      <c r="G344" s="144" t="s">
        <v>206</v>
      </c>
      <c r="H344" s="145">
        <v>2.64</v>
      </c>
      <c r="I344" s="146"/>
      <c r="J344" s="147">
        <f>ROUND(I344*H344,2)</f>
        <v>0</v>
      </c>
      <c r="K344" s="143" t="s">
        <v>153</v>
      </c>
      <c r="L344" s="36"/>
      <c r="M344" s="148" t="s">
        <v>3</v>
      </c>
      <c r="N344" s="149" t="s">
        <v>44</v>
      </c>
      <c r="O344" s="56"/>
      <c r="P344" s="150">
        <f>O344*H344</f>
        <v>0</v>
      </c>
      <c r="Q344" s="150">
        <v>0</v>
      </c>
      <c r="R344" s="150">
        <f>Q344*H344</f>
        <v>0</v>
      </c>
      <c r="S344" s="150">
        <v>0</v>
      </c>
      <c r="T344" s="151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52" t="s">
        <v>154</v>
      </c>
      <c r="AT344" s="152" t="s">
        <v>149</v>
      </c>
      <c r="AU344" s="152" t="s">
        <v>155</v>
      </c>
      <c r="AY344" s="20" t="s">
        <v>145</v>
      </c>
      <c r="BE344" s="153">
        <f>IF(N344="základní",J344,0)</f>
        <v>0</v>
      </c>
      <c r="BF344" s="153">
        <f>IF(N344="snížená",J344,0)</f>
        <v>0</v>
      </c>
      <c r="BG344" s="153">
        <f>IF(N344="zákl. přenesená",J344,0)</f>
        <v>0</v>
      </c>
      <c r="BH344" s="153">
        <f>IF(N344="sníž. přenesená",J344,0)</f>
        <v>0</v>
      </c>
      <c r="BI344" s="153">
        <f>IF(N344="nulová",J344,0)</f>
        <v>0</v>
      </c>
      <c r="BJ344" s="20" t="s">
        <v>81</v>
      </c>
      <c r="BK344" s="153">
        <f>ROUND(I344*H344,2)</f>
        <v>0</v>
      </c>
      <c r="BL344" s="20" t="s">
        <v>154</v>
      </c>
      <c r="BM344" s="152" t="s">
        <v>409</v>
      </c>
    </row>
    <row r="345" spans="1:65" s="2" customFormat="1" ht="11.25">
      <c r="A345" s="35"/>
      <c r="B345" s="36"/>
      <c r="C345" s="35"/>
      <c r="D345" s="154" t="s">
        <v>157</v>
      </c>
      <c r="E345" s="35"/>
      <c r="F345" s="155" t="s">
        <v>410</v>
      </c>
      <c r="G345" s="35"/>
      <c r="H345" s="35"/>
      <c r="I345" s="156"/>
      <c r="J345" s="35"/>
      <c r="K345" s="35"/>
      <c r="L345" s="36"/>
      <c r="M345" s="157"/>
      <c r="N345" s="158"/>
      <c r="O345" s="56"/>
      <c r="P345" s="56"/>
      <c r="Q345" s="56"/>
      <c r="R345" s="56"/>
      <c r="S345" s="56"/>
      <c r="T345" s="57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20" t="s">
        <v>157</v>
      </c>
      <c r="AU345" s="20" t="s">
        <v>155</v>
      </c>
    </row>
    <row r="346" spans="1:65" s="13" customFormat="1" ht="22.5">
      <c r="B346" s="159"/>
      <c r="D346" s="160" t="s">
        <v>159</v>
      </c>
      <c r="E346" s="161" t="s">
        <v>3</v>
      </c>
      <c r="F346" s="162" t="s">
        <v>411</v>
      </c>
      <c r="H346" s="163">
        <v>0.24</v>
      </c>
      <c r="I346" s="164"/>
      <c r="L346" s="159"/>
      <c r="M346" s="165"/>
      <c r="N346" s="166"/>
      <c r="O346" s="166"/>
      <c r="P346" s="166"/>
      <c r="Q346" s="166"/>
      <c r="R346" s="166"/>
      <c r="S346" s="166"/>
      <c r="T346" s="167"/>
      <c r="AT346" s="161" t="s">
        <v>159</v>
      </c>
      <c r="AU346" s="161" t="s">
        <v>155</v>
      </c>
      <c r="AV346" s="13" t="s">
        <v>83</v>
      </c>
      <c r="AW346" s="13" t="s">
        <v>35</v>
      </c>
      <c r="AX346" s="13" t="s">
        <v>73</v>
      </c>
      <c r="AY346" s="161" t="s">
        <v>145</v>
      </c>
    </row>
    <row r="347" spans="1:65" s="13" customFormat="1" ht="11.25">
      <c r="B347" s="159"/>
      <c r="D347" s="160" t="s">
        <v>159</v>
      </c>
      <c r="E347" s="161" t="s">
        <v>3</v>
      </c>
      <c r="F347" s="162" t="s">
        <v>412</v>
      </c>
      <c r="H347" s="163">
        <v>2.4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159</v>
      </c>
      <c r="AU347" s="161" t="s">
        <v>155</v>
      </c>
      <c r="AV347" s="13" t="s">
        <v>83</v>
      </c>
      <c r="AW347" s="13" t="s">
        <v>35</v>
      </c>
      <c r="AX347" s="13" t="s">
        <v>73</v>
      </c>
      <c r="AY347" s="161" t="s">
        <v>145</v>
      </c>
    </row>
    <row r="348" spans="1:65" s="15" customFormat="1" ht="11.25">
      <c r="B348" s="176"/>
      <c r="D348" s="160" t="s">
        <v>159</v>
      </c>
      <c r="E348" s="177" t="s">
        <v>3</v>
      </c>
      <c r="F348" s="178" t="s">
        <v>171</v>
      </c>
      <c r="H348" s="179">
        <v>2.6399999999999997</v>
      </c>
      <c r="I348" s="180"/>
      <c r="L348" s="176"/>
      <c r="M348" s="181"/>
      <c r="N348" s="182"/>
      <c r="O348" s="182"/>
      <c r="P348" s="182"/>
      <c r="Q348" s="182"/>
      <c r="R348" s="182"/>
      <c r="S348" s="182"/>
      <c r="T348" s="183"/>
      <c r="AT348" s="177" t="s">
        <v>159</v>
      </c>
      <c r="AU348" s="177" t="s">
        <v>155</v>
      </c>
      <c r="AV348" s="15" t="s">
        <v>155</v>
      </c>
      <c r="AW348" s="15" t="s">
        <v>35</v>
      </c>
      <c r="AX348" s="15" t="s">
        <v>73</v>
      </c>
      <c r="AY348" s="177" t="s">
        <v>145</v>
      </c>
    </row>
    <row r="349" spans="1:65" s="14" customFormat="1" ht="11.25">
      <c r="B349" s="168"/>
      <c r="D349" s="160" t="s">
        <v>159</v>
      </c>
      <c r="E349" s="169" t="s">
        <v>3</v>
      </c>
      <c r="F349" s="170" t="s">
        <v>161</v>
      </c>
      <c r="H349" s="171">
        <v>2.6399999999999997</v>
      </c>
      <c r="I349" s="172"/>
      <c r="L349" s="168"/>
      <c r="M349" s="173"/>
      <c r="N349" s="174"/>
      <c r="O349" s="174"/>
      <c r="P349" s="174"/>
      <c r="Q349" s="174"/>
      <c r="R349" s="174"/>
      <c r="S349" s="174"/>
      <c r="T349" s="175"/>
      <c r="AT349" s="169" t="s">
        <v>159</v>
      </c>
      <c r="AU349" s="169" t="s">
        <v>155</v>
      </c>
      <c r="AV349" s="14" t="s">
        <v>154</v>
      </c>
      <c r="AW349" s="14" t="s">
        <v>35</v>
      </c>
      <c r="AX349" s="14" t="s">
        <v>81</v>
      </c>
      <c r="AY349" s="169" t="s">
        <v>145</v>
      </c>
    </row>
    <row r="350" spans="1:65" s="2" customFormat="1" ht="24.2" customHeight="1">
      <c r="A350" s="35"/>
      <c r="B350" s="140"/>
      <c r="C350" s="141" t="s">
        <v>413</v>
      </c>
      <c r="D350" s="141" t="s">
        <v>149</v>
      </c>
      <c r="E350" s="142" t="s">
        <v>414</v>
      </c>
      <c r="F350" s="143" t="s">
        <v>415</v>
      </c>
      <c r="G350" s="144" t="s">
        <v>416</v>
      </c>
      <c r="H350" s="145">
        <v>1</v>
      </c>
      <c r="I350" s="146"/>
      <c r="J350" s="147">
        <f>ROUND(I350*H350,2)</f>
        <v>0</v>
      </c>
      <c r="K350" s="143" t="s">
        <v>153</v>
      </c>
      <c r="L350" s="36"/>
      <c r="M350" s="148" t="s">
        <v>3</v>
      </c>
      <c r="N350" s="149" t="s">
        <v>44</v>
      </c>
      <c r="O350" s="56"/>
      <c r="P350" s="150">
        <f>O350*H350</f>
        <v>0</v>
      </c>
      <c r="Q350" s="150">
        <v>8.7419999999999998E-2</v>
      </c>
      <c r="R350" s="150">
        <f>Q350*H350</f>
        <v>8.7419999999999998E-2</v>
      </c>
      <c r="S350" s="150">
        <v>0</v>
      </c>
      <c r="T350" s="151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52" t="s">
        <v>154</v>
      </c>
      <c r="AT350" s="152" t="s">
        <v>149</v>
      </c>
      <c r="AU350" s="152" t="s">
        <v>155</v>
      </c>
      <c r="AY350" s="20" t="s">
        <v>145</v>
      </c>
      <c r="BE350" s="153">
        <f>IF(N350="základní",J350,0)</f>
        <v>0</v>
      </c>
      <c r="BF350" s="153">
        <f>IF(N350="snížená",J350,0)</f>
        <v>0</v>
      </c>
      <c r="BG350" s="153">
        <f>IF(N350="zákl. přenesená",J350,0)</f>
        <v>0</v>
      </c>
      <c r="BH350" s="153">
        <f>IF(N350="sníž. přenesená",J350,0)</f>
        <v>0</v>
      </c>
      <c r="BI350" s="153">
        <f>IF(N350="nulová",J350,0)</f>
        <v>0</v>
      </c>
      <c r="BJ350" s="20" t="s">
        <v>81</v>
      </c>
      <c r="BK350" s="153">
        <f>ROUND(I350*H350,2)</f>
        <v>0</v>
      </c>
      <c r="BL350" s="20" t="s">
        <v>154</v>
      </c>
      <c r="BM350" s="152" t="s">
        <v>417</v>
      </c>
    </row>
    <row r="351" spans="1:65" s="2" customFormat="1" ht="11.25">
      <c r="A351" s="35"/>
      <c r="B351" s="36"/>
      <c r="C351" s="35"/>
      <c r="D351" s="154" t="s">
        <v>157</v>
      </c>
      <c r="E351" s="35"/>
      <c r="F351" s="155" t="s">
        <v>418</v>
      </c>
      <c r="G351" s="35"/>
      <c r="H351" s="35"/>
      <c r="I351" s="156"/>
      <c r="J351" s="35"/>
      <c r="K351" s="35"/>
      <c r="L351" s="36"/>
      <c r="M351" s="157"/>
      <c r="N351" s="158"/>
      <c r="O351" s="56"/>
      <c r="P351" s="56"/>
      <c r="Q351" s="56"/>
      <c r="R351" s="56"/>
      <c r="S351" s="56"/>
      <c r="T351" s="57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20" t="s">
        <v>157</v>
      </c>
      <c r="AU351" s="20" t="s">
        <v>155</v>
      </c>
    </row>
    <row r="352" spans="1:65" s="13" customFormat="1" ht="11.25">
      <c r="B352" s="159"/>
      <c r="D352" s="160" t="s">
        <v>159</v>
      </c>
      <c r="E352" s="161" t="s">
        <v>3</v>
      </c>
      <c r="F352" s="162" t="s">
        <v>419</v>
      </c>
      <c r="H352" s="163">
        <v>1</v>
      </c>
      <c r="I352" s="164"/>
      <c r="L352" s="159"/>
      <c r="M352" s="165"/>
      <c r="N352" s="166"/>
      <c r="O352" s="166"/>
      <c r="P352" s="166"/>
      <c r="Q352" s="166"/>
      <c r="R352" s="166"/>
      <c r="S352" s="166"/>
      <c r="T352" s="167"/>
      <c r="AT352" s="161" t="s">
        <v>159</v>
      </c>
      <c r="AU352" s="161" t="s">
        <v>155</v>
      </c>
      <c r="AV352" s="13" t="s">
        <v>83</v>
      </c>
      <c r="AW352" s="13" t="s">
        <v>35</v>
      </c>
      <c r="AX352" s="13" t="s">
        <v>73</v>
      </c>
      <c r="AY352" s="161" t="s">
        <v>145</v>
      </c>
    </row>
    <row r="353" spans="1:65" s="14" customFormat="1" ht="11.25">
      <c r="B353" s="168"/>
      <c r="D353" s="160" t="s">
        <v>159</v>
      </c>
      <c r="E353" s="169" t="s">
        <v>3</v>
      </c>
      <c r="F353" s="170" t="s">
        <v>161</v>
      </c>
      <c r="H353" s="171">
        <v>1</v>
      </c>
      <c r="I353" s="172"/>
      <c r="L353" s="168"/>
      <c r="M353" s="173"/>
      <c r="N353" s="174"/>
      <c r="O353" s="174"/>
      <c r="P353" s="174"/>
      <c r="Q353" s="174"/>
      <c r="R353" s="174"/>
      <c r="S353" s="174"/>
      <c r="T353" s="175"/>
      <c r="AT353" s="169" t="s">
        <v>159</v>
      </c>
      <c r="AU353" s="169" t="s">
        <v>155</v>
      </c>
      <c r="AV353" s="14" t="s">
        <v>154</v>
      </c>
      <c r="AW353" s="14" t="s">
        <v>35</v>
      </c>
      <c r="AX353" s="14" t="s">
        <v>81</v>
      </c>
      <c r="AY353" s="169" t="s">
        <v>145</v>
      </c>
    </row>
    <row r="354" spans="1:65" s="2" customFormat="1" ht="24.2" customHeight="1">
      <c r="A354" s="35"/>
      <c r="B354" s="140"/>
      <c r="C354" s="192" t="s">
        <v>420</v>
      </c>
      <c r="D354" s="192" t="s">
        <v>352</v>
      </c>
      <c r="E354" s="193" t="s">
        <v>421</v>
      </c>
      <c r="F354" s="194" t="s">
        <v>422</v>
      </c>
      <c r="G354" s="195" t="s">
        <v>416</v>
      </c>
      <c r="H354" s="196">
        <v>1.01</v>
      </c>
      <c r="I354" s="197"/>
      <c r="J354" s="198">
        <f>ROUND(I354*H354,2)</f>
        <v>0</v>
      </c>
      <c r="K354" s="194" t="s">
        <v>153</v>
      </c>
      <c r="L354" s="199"/>
      <c r="M354" s="200" t="s">
        <v>3</v>
      </c>
      <c r="N354" s="201" t="s">
        <v>44</v>
      </c>
      <c r="O354" s="56"/>
      <c r="P354" s="150">
        <f>O354*H354</f>
        <v>0</v>
      </c>
      <c r="Q354" s="150">
        <v>2.7E-2</v>
      </c>
      <c r="R354" s="150">
        <f>Q354*H354</f>
        <v>2.7269999999999999E-2</v>
      </c>
      <c r="S354" s="150">
        <v>0</v>
      </c>
      <c r="T354" s="151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52" t="s">
        <v>423</v>
      </c>
      <c r="AT354" s="152" t="s">
        <v>352</v>
      </c>
      <c r="AU354" s="152" t="s">
        <v>155</v>
      </c>
      <c r="AY354" s="20" t="s">
        <v>145</v>
      </c>
      <c r="BE354" s="153">
        <f>IF(N354="základní",J354,0)</f>
        <v>0</v>
      </c>
      <c r="BF354" s="153">
        <f>IF(N354="snížená",J354,0)</f>
        <v>0</v>
      </c>
      <c r="BG354" s="153">
        <f>IF(N354="zákl. přenesená",J354,0)</f>
        <v>0</v>
      </c>
      <c r="BH354" s="153">
        <f>IF(N354="sníž. přenesená",J354,0)</f>
        <v>0</v>
      </c>
      <c r="BI354" s="153">
        <f>IF(N354="nulová",J354,0)</f>
        <v>0</v>
      </c>
      <c r="BJ354" s="20" t="s">
        <v>81</v>
      </c>
      <c r="BK354" s="153">
        <f>ROUND(I354*H354,2)</f>
        <v>0</v>
      </c>
      <c r="BL354" s="20" t="s">
        <v>423</v>
      </c>
      <c r="BM354" s="152" t="s">
        <v>424</v>
      </c>
    </row>
    <row r="355" spans="1:65" s="13" customFormat="1" ht="11.25">
      <c r="B355" s="159"/>
      <c r="D355" s="160" t="s">
        <v>159</v>
      </c>
      <c r="E355" s="161" t="s">
        <v>3</v>
      </c>
      <c r="F355" s="162" t="s">
        <v>425</v>
      </c>
      <c r="H355" s="163">
        <v>1.01</v>
      </c>
      <c r="I355" s="164"/>
      <c r="L355" s="159"/>
      <c r="M355" s="165"/>
      <c r="N355" s="166"/>
      <c r="O355" s="166"/>
      <c r="P355" s="166"/>
      <c r="Q355" s="166"/>
      <c r="R355" s="166"/>
      <c r="S355" s="166"/>
      <c r="T355" s="167"/>
      <c r="AT355" s="161" t="s">
        <v>159</v>
      </c>
      <c r="AU355" s="161" t="s">
        <v>155</v>
      </c>
      <c r="AV355" s="13" t="s">
        <v>83</v>
      </c>
      <c r="AW355" s="13" t="s">
        <v>35</v>
      </c>
      <c r="AX355" s="13" t="s">
        <v>73</v>
      </c>
      <c r="AY355" s="161" t="s">
        <v>145</v>
      </c>
    </row>
    <row r="356" spans="1:65" s="14" customFormat="1" ht="11.25">
      <c r="B356" s="168"/>
      <c r="D356" s="160" t="s">
        <v>159</v>
      </c>
      <c r="E356" s="169" t="s">
        <v>3</v>
      </c>
      <c r="F356" s="170" t="s">
        <v>161</v>
      </c>
      <c r="H356" s="171">
        <v>1.01</v>
      </c>
      <c r="I356" s="172"/>
      <c r="L356" s="168"/>
      <c r="M356" s="173"/>
      <c r="N356" s="174"/>
      <c r="O356" s="174"/>
      <c r="P356" s="174"/>
      <c r="Q356" s="174"/>
      <c r="R356" s="174"/>
      <c r="S356" s="174"/>
      <c r="T356" s="175"/>
      <c r="AT356" s="169" t="s">
        <v>159</v>
      </c>
      <c r="AU356" s="169" t="s">
        <v>155</v>
      </c>
      <c r="AV356" s="14" t="s">
        <v>154</v>
      </c>
      <c r="AW356" s="14" t="s">
        <v>35</v>
      </c>
      <c r="AX356" s="14" t="s">
        <v>81</v>
      </c>
      <c r="AY356" s="169" t="s">
        <v>145</v>
      </c>
    </row>
    <row r="357" spans="1:65" s="12" customFormat="1" ht="22.9" customHeight="1">
      <c r="B357" s="127"/>
      <c r="D357" s="128" t="s">
        <v>72</v>
      </c>
      <c r="E357" s="138" t="s">
        <v>177</v>
      </c>
      <c r="F357" s="138" t="s">
        <v>426</v>
      </c>
      <c r="I357" s="130"/>
      <c r="J357" s="139">
        <f>BK357</f>
        <v>0</v>
      </c>
      <c r="L357" s="127"/>
      <c r="M357" s="132"/>
      <c r="N357" s="133"/>
      <c r="O357" s="133"/>
      <c r="P357" s="134">
        <f>P358+P377+P396</f>
        <v>0</v>
      </c>
      <c r="Q357" s="133"/>
      <c r="R357" s="134">
        <f>R358+R377+R396</f>
        <v>18.466312760000001</v>
      </c>
      <c r="S357" s="133"/>
      <c r="T357" s="135">
        <f>T358+T377+T396</f>
        <v>0</v>
      </c>
      <c r="AR357" s="128" t="s">
        <v>81</v>
      </c>
      <c r="AT357" s="136" t="s">
        <v>72</v>
      </c>
      <c r="AU357" s="136" t="s">
        <v>81</v>
      </c>
      <c r="AY357" s="128" t="s">
        <v>145</v>
      </c>
      <c r="BK357" s="137">
        <f>BK358+BK377+BK396</f>
        <v>0</v>
      </c>
    </row>
    <row r="358" spans="1:65" s="12" customFormat="1" ht="20.85" customHeight="1">
      <c r="B358" s="127"/>
      <c r="D358" s="128" t="s">
        <v>72</v>
      </c>
      <c r="E358" s="138" t="s">
        <v>427</v>
      </c>
      <c r="F358" s="138" t="s">
        <v>428</v>
      </c>
      <c r="I358" s="130"/>
      <c r="J358" s="139">
        <f>BK358</f>
        <v>0</v>
      </c>
      <c r="L358" s="127"/>
      <c r="M358" s="132"/>
      <c r="N358" s="133"/>
      <c r="O358" s="133"/>
      <c r="P358" s="134">
        <f>SUM(P359:P376)</f>
        <v>0</v>
      </c>
      <c r="Q358" s="133"/>
      <c r="R358" s="134">
        <f>SUM(R359:R376)</f>
        <v>0</v>
      </c>
      <c r="S358" s="133"/>
      <c r="T358" s="135">
        <f>SUM(T359:T376)</f>
        <v>0</v>
      </c>
      <c r="AR358" s="128" t="s">
        <v>81</v>
      </c>
      <c r="AT358" s="136" t="s">
        <v>72</v>
      </c>
      <c r="AU358" s="136" t="s">
        <v>83</v>
      </c>
      <c r="AY358" s="128" t="s">
        <v>145</v>
      </c>
      <c r="BK358" s="137">
        <f>SUM(BK359:BK376)</f>
        <v>0</v>
      </c>
    </row>
    <row r="359" spans="1:65" s="2" customFormat="1" ht="33" customHeight="1">
      <c r="A359" s="35"/>
      <c r="B359" s="140"/>
      <c r="C359" s="141" t="s">
        <v>429</v>
      </c>
      <c r="D359" s="141" t="s">
        <v>149</v>
      </c>
      <c r="E359" s="142" t="s">
        <v>430</v>
      </c>
      <c r="F359" s="143" t="s">
        <v>431</v>
      </c>
      <c r="G359" s="144" t="s">
        <v>152</v>
      </c>
      <c r="H359" s="145">
        <v>85.965000000000003</v>
      </c>
      <c r="I359" s="146"/>
      <c r="J359" s="147">
        <f>ROUND(I359*H359,2)</f>
        <v>0</v>
      </c>
      <c r="K359" s="143" t="s">
        <v>153</v>
      </c>
      <c r="L359" s="36"/>
      <c r="M359" s="148" t="s">
        <v>3</v>
      </c>
      <c r="N359" s="149" t="s">
        <v>44</v>
      </c>
      <c r="O359" s="56"/>
      <c r="P359" s="150">
        <f>O359*H359</f>
        <v>0</v>
      </c>
      <c r="Q359" s="150">
        <v>0</v>
      </c>
      <c r="R359" s="150">
        <f>Q359*H359</f>
        <v>0</v>
      </c>
      <c r="S359" s="150">
        <v>0</v>
      </c>
      <c r="T359" s="151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52" t="s">
        <v>154</v>
      </c>
      <c r="AT359" s="152" t="s">
        <v>149</v>
      </c>
      <c r="AU359" s="152" t="s">
        <v>155</v>
      </c>
      <c r="AY359" s="20" t="s">
        <v>145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20" t="s">
        <v>81</v>
      </c>
      <c r="BK359" s="153">
        <f>ROUND(I359*H359,2)</f>
        <v>0</v>
      </c>
      <c r="BL359" s="20" t="s">
        <v>154</v>
      </c>
      <c r="BM359" s="152" t="s">
        <v>432</v>
      </c>
    </row>
    <row r="360" spans="1:65" s="2" customFormat="1" ht="11.25">
      <c r="A360" s="35"/>
      <c r="B360" s="36"/>
      <c r="C360" s="35"/>
      <c r="D360" s="154" t="s">
        <v>157</v>
      </c>
      <c r="E360" s="35"/>
      <c r="F360" s="155" t="s">
        <v>433</v>
      </c>
      <c r="G360" s="35"/>
      <c r="H360" s="35"/>
      <c r="I360" s="156"/>
      <c r="J360" s="35"/>
      <c r="K360" s="35"/>
      <c r="L360" s="36"/>
      <c r="M360" s="157"/>
      <c r="N360" s="158"/>
      <c r="O360" s="56"/>
      <c r="P360" s="56"/>
      <c r="Q360" s="56"/>
      <c r="R360" s="56"/>
      <c r="S360" s="56"/>
      <c r="T360" s="57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20" t="s">
        <v>157</v>
      </c>
      <c r="AU360" s="20" t="s">
        <v>155</v>
      </c>
    </row>
    <row r="361" spans="1:65" s="13" customFormat="1" ht="22.5">
      <c r="B361" s="159"/>
      <c r="D361" s="160" t="s">
        <v>159</v>
      </c>
      <c r="E361" s="161" t="s">
        <v>3</v>
      </c>
      <c r="F361" s="162" t="s">
        <v>434</v>
      </c>
      <c r="H361" s="163">
        <v>85.965000000000003</v>
      </c>
      <c r="I361" s="164"/>
      <c r="L361" s="159"/>
      <c r="M361" s="165"/>
      <c r="N361" s="166"/>
      <c r="O361" s="166"/>
      <c r="P361" s="166"/>
      <c r="Q361" s="166"/>
      <c r="R361" s="166"/>
      <c r="S361" s="166"/>
      <c r="T361" s="167"/>
      <c r="AT361" s="161" t="s">
        <v>159</v>
      </c>
      <c r="AU361" s="161" t="s">
        <v>155</v>
      </c>
      <c r="AV361" s="13" t="s">
        <v>83</v>
      </c>
      <c r="AW361" s="13" t="s">
        <v>35</v>
      </c>
      <c r="AX361" s="13" t="s">
        <v>73</v>
      </c>
      <c r="AY361" s="161" t="s">
        <v>145</v>
      </c>
    </row>
    <row r="362" spans="1:65" s="15" customFormat="1" ht="11.25">
      <c r="B362" s="176"/>
      <c r="D362" s="160" t="s">
        <v>159</v>
      </c>
      <c r="E362" s="177" t="s">
        <v>3</v>
      </c>
      <c r="F362" s="178" t="s">
        <v>171</v>
      </c>
      <c r="H362" s="179">
        <v>85.965000000000003</v>
      </c>
      <c r="I362" s="180"/>
      <c r="L362" s="176"/>
      <c r="M362" s="181"/>
      <c r="N362" s="182"/>
      <c r="O362" s="182"/>
      <c r="P362" s="182"/>
      <c r="Q362" s="182"/>
      <c r="R362" s="182"/>
      <c r="S362" s="182"/>
      <c r="T362" s="183"/>
      <c r="AT362" s="177" t="s">
        <v>159</v>
      </c>
      <c r="AU362" s="177" t="s">
        <v>155</v>
      </c>
      <c r="AV362" s="15" t="s">
        <v>155</v>
      </c>
      <c r="AW362" s="15" t="s">
        <v>35</v>
      </c>
      <c r="AX362" s="15" t="s">
        <v>73</v>
      </c>
      <c r="AY362" s="177" t="s">
        <v>145</v>
      </c>
    </row>
    <row r="363" spans="1:65" s="14" customFormat="1" ht="11.25">
      <c r="B363" s="168"/>
      <c r="D363" s="160" t="s">
        <v>159</v>
      </c>
      <c r="E363" s="169" t="s">
        <v>3</v>
      </c>
      <c r="F363" s="170" t="s">
        <v>161</v>
      </c>
      <c r="H363" s="171">
        <v>85.965000000000003</v>
      </c>
      <c r="I363" s="172"/>
      <c r="L363" s="168"/>
      <c r="M363" s="173"/>
      <c r="N363" s="174"/>
      <c r="O363" s="174"/>
      <c r="P363" s="174"/>
      <c r="Q363" s="174"/>
      <c r="R363" s="174"/>
      <c r="S363" s="174"/>
      <c r="T363" s="175"/>
      <c r="AT363" s="169" t="s">
        <v>159</v>
      </c>
      <c r="AU363" s="169" t="s">
        <v>155</v>
      </c>
      <c r="AV363" s="14" t="s">
        <v>154</v>
      </c>
      <c r="AW363" s="14" t="s">
        <v>35</v>
      </c>
      <c r="AX363" s="14" t="s">
        <v>81</v>
      </c>
      <c r="AY363" s="169" t="s">
        <v>145</v>
      </c>
    </row>
    <row r="364" spans="1:65" s="2" customFormat="1" ht="33" customHeight="1">
      <c r="A364" s="35"/>
      <c r="B364" s="140"/>
      <c r="C364" s="141" t="s">
        <v>435</v>
      </c>
      <c r="D364" s="141" t="s">
        <v>149</v>
      </c>
      <c r="E364" s="142" t="s">
        <v>436</v>
      </c>
      <c r="F364" s="143" t="s">
        <v>437</v>
      </c>
      <c r="G364" s="144" t="s">
        <v>152</v>
      </c>
      <c r="H364" s="145">
        <v>100.045</v>
      </c>
      <c r="I364" s="146"/>
      <c r="J364" s="147">
        <f>ROUND(I364*H364,2)</f>
        <v>0</v>
      </c>
      <c r="K364" s="143" t="s">
        <v>153</v>
      </c>
      <c r="L364" s="36"/>
      <c r="M364" s="148" t="s">
        <v>3</v>
      </c>
      <c r="N364" s="149" t="s">
        <v>44</v>
      </c>
      <c r="O364" s="56"/>
      <c r="P364" s="150">
        <f>O364*H364</f>
        <v>0</v>
      </c>
      <c r="Q364" s="150">
        <v>0</v>
      </c>
      <c r="R364" s="150">
        <f>Q364*H364</f>
        <v>0</v>
      </c>
      <c r="S364" s="150">
        <v>0</v>
      </c>
      <c r="T364" s="151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52" t="s">
        <v>154</v>
      </c>
      <c r="AT364" s="152" t="s">
        <v>149</v>
      </c>
      <c r="AU364" s="152" t="s">
        <v>155</v>
      </c>
      <c r="AY364" s="20" t="s">
        <v>145</v>
      </c>
      <c r="BE364" s="153">
        <f>IF(N364="základní",J364,0)</f>
        <v>0</v>
      </c>
      <c r="BF364" s="153">
        <f>IF(N364="snížená",J364,0)</f>
        <v>0</v>
      </c>
      <c r="BG364" s="153">
        <f>IF(N364="zákl. přenesená",J364,0)</f>
        <v>0</v>
      </c>
      <c r="BH364" s="153">
        <f>IF(N364="sníž. přenesená",J364,0)</f>
        <v>0</v>
      </c>
      <c r="BI364" s="153">
        <f>IF(N364="nulová",J364,0)</f>
        <v>0</v>
      </c>
      <c r="BJ364" s="20" t="s">
        <v>81</v>
      </c>
      <c r="BK364" s="153">
        <f>ROUND(I364*H364,2)</f>
        <v>0</v>
      </c>
      <c r="BL364" s="20" t="s">
        <v>154</v>
      </c>
      <c r="BM364" s="152" t="s">
        <v>438</v>
      </c>
    </row>
    <row r="365" spans="1:65" s="2" customFormat="1" ht="11.25">
      <c r="A365" s="35"/>
      <c r="B365" s="36"/>
      <c r="C365" s="35"/>
      <c r="D365" s="154" t="s">
        <v>157</v>
      </c>
      <c r="E365" s="35"/>
      <c r="F365" s="155" t="s">
        <v>439</v>
      </c>
      <c r="G365" s="35"/>
      <c r="H365" s="35"/>
      <c r="I365" s="156"/>
      <c r="J365" s="35"/>
      <c r="K365" s="35"/>
      <c r="L365" s="36"/>
      <c r="M365" s="157"/>
      <c r="N365" s="158"/>
      <c r="O365" s="56"/>
      <c r="P365" s="56"/>
      <c r="Q365" s="56"/>
      <c r="R365" s="56"/>
      <c r="S365" s="56"/>
      <c r="T365" s="57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20" t="s">
        <v>157</v>
      </c>
      <c r="AU365" s="20" t="s">
        <v>155</v>
      </c>
    </row>
    <row r="366" spans="1:65" s="13" customFormat="1" ht="22.5">
      <c r="B366" s="159"/>
      <c r="D366" s="160" t="s">
        <v>159</v>
      </c>
      <c r="E366" s="161" t="s">
        <v>3</v>
      </c>
      <c r="F366" s="162" t="s">
        <v>440</v>
      </c>
      <c r="H366" s="163">
        <v>7.04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159</v>
      </c>
      <c r="AU366" s="161" t="s">
        <v>155</v>
      </c>
      <c r="AV366" s="13" t="s">
        <v>83</v>
      </c>
      <c r="AW366" s="13" t="s">
        <v>35</v>
      </c>
      <c r="AX366" s="13" t="s">
        <v>73</v>
      </c>
      <c r="AY366" s="161" t="s">
        <v>145</v>
      </c>
    </row>
    <row r="367" spans="1:65" s="13" customFormat="1" ht="22.5">
      <c r="B367" s="159"/>
      <c r="D367" s="160" t="s">
        <v>159</v>
      </c>
      <c r="E367" s="161" t="s">
        <v>3</v>
      </c>
      <c r="F367" s="162" t="s">
        <v>441</v>
      </c>
      <c r="H367" s="163">
        <v>7.04</v>
      </c>
      <c r="I367" s="164"/>
      <c r="L367" s="159"/>
      <c r="M367" s="165"/>
      <c r="N367" s="166"/>
      <c r="O367" s="166"/>
      <c r="P367" s="166"/>
      <c r="Q367" s="166"/>
      <c r="R367" s="166"/>
      <c r="S367" s="166"/>
      <c r="T367" s="167"/>
      <c r="AT367" s="161" t="s">
        <v>159</v>
      </c>
      <c r="AU367" s="161" t="s">
        <v>155</v>
      </c>
      <c r="AV367" s="13" t="s">
        <v>83</v>
      </c>
      <c r="AW367" s="13" t="s">
        <v>35</v>
      </c>
      <c r="AX367" s="13" t="s">
        <v>73</v>
      </c>
      <c r="AY367" s="161" t="s">
        <v>145</v>
      </c>
    </row>
    <row r="368" spans="1:65" s="15" customFormat="1" ht="11.25">
      <c r="B368" s="176"/>
      <c r="D368" s="160" t="s">
        <v>159</v>
      </c>
      <c r="E368" s="177" t="s">
        <v>3</v>
      </c>
      <c r="F368" s="178" t="s">
        <v>171</v>
      </c>
      <c r="H368" s="179">
        <v>14.08</v>
      </c>
      <c r="I368" s="180"/>
      <c r="L368" s="176"/>
      <c r="M368" s="181"/>
      <c r="N368" s="182"/>
      <c r="O368" s="182"/>
      <c r="P368" s="182"/>
      <c r="Q368" s="182"/>
      <c r="R368" s="182"/>
      <c r="S368" s="182"/>
      <c r="T368" s="183"/>
      <c r="AT368" s="177" t="s">
        <v>159</v>
      </c>
      <c r="AU368" s="177" t="s">
        <v>155</v>
      </c>
      <c r="AV368" s="15" t="s">
        <v>155</v>
      </c>
      <c r="AW368" s="15" t="s">
        <v>35</v>
      </c>
      <c r="AX368" s="15" t="s">
        <v>73</v>
      </c>
      <c r="AY368" s="177" t="s">
        <v>145</v>
      </c>
    </row>
    <row r="369" spans="1:65" s="13" customFormat="1" ht="22.5">
      <c r="B369" s="159"/>
      <c r="D369" s="160" t="s">
        <v>159</v>
      </c>
      <c r="E369" s="161" t="s">
        <v>3</v>
      </c>
      <c r="F369" s="162" t="s">
        <v>364</v>
      </c>
      <c r="H369" s="163">
        <v>85.965000000000003</v>
      </c>
      <c r="I369" s="164"/>
      <c r="L369" s="159"/>
      <c r="M369" s="165"/>
      <c r="N369" s="166"/>
      <c r="O369" s="166"/>
      <c r="P369" s="166"/>
      <c r="Q369" s="166"/>
      <c r="R369" s="166"/>
      <c r="S369" s="166"/>
      <c r="T369" s="167"/>
      <c r="AT369" s="161" t="s">
        <v>159</v>
      </c>
      <c r="AU369" s="161" t="s">
        <v>155</v>
      </c>
      <c r="AV369" s="13" t="s">
        <v>83</v>
      </c>
      <c r="AW369" s="13" t="s">
        <v>35</v>
      </c>
      <c r="AX369" s="13" t="s">
        <v>73</v>
      </c>
      <c r="AY369" s="161" t="s">
        <v>145</v>
      </c>
    </row>
    <row r="370" spans="1:65" s="15" customFormat="1" ht="11.25">
      <c r="B370" s="176"/>
      <c r="D370" s="160" t="s">
        <v>159</v>
      </c>
      <c r="E370" s="177" t="s">
        <v>3</v>
      </c>
      <c r="F370" s="178" t="s">
        <v>171</v>
      </c>
      <c r="H370" s="179">
        <v>85.965000000000003</v>
      </c>
      <c r="I370" s="180"/>
      <c r="L370" s="176"/>
      <c r="M370" s="181"/>
      <c r="N370" s="182"/>
      <c r="O370" s="182"/>
      <c r="P370" s="182"/>
      <c r="Q370" s="182"/>
      <c r="R370" s="182"/>
      <c r="S370" s="182"/>
      <c r="T370" s="183"/>
      <c r="AT370" s="177" t="s">
        <v>159</v>
      </c>
      <c r="AU370" s="177" t="s">
        <v>155</v>
      </c>
      <c r="AV370" s="15" t="s">
        <v>155</v>
      </c>
      <c r="AW370" s="15" t="s">
        <v>35</v>
      </c>
      <c r="AX370" s="15" t="s">
        <v>73</v>
      </c>
      <c r="AY370" s="177" t="s">
        <v>145</v>
      </c>
    </row>
    <row r="371" spans="1:65" s="14" customFormat="1" ht="11.25">
      <c r="B371" s="168"/>
      <c r="D371" s="160" t="s">
        <v>159</v>
      </c>
      <c r="E371" s="169" t="s">
        <v>3</v>
      </c>
      <c r="F371" s="170" t="s">
        <v>161</v>
      </c>
      <c r="H371" s="171">
        <v>100.045</v>
      </c>
      <c r="I371" s="172"/>
      <c r="L371" s="168"/>
      <c r="M371" s="173"/>
      <c r="N371" s="174"/>
      <c r="O371" s="174"/>
      <c r="P371" s="174"/>
      <c r="Q371" s="174"/>
      <c r="R371" s="174"/>
      <c r="S371" s="174"/>
      <c r="T371" s="175"/>
      <c r="AT371" s="169" t="s">
        <v>159</v>
      </c>
      <c r="AU371" s="169" t="s">
        <v>155</v>
      </c>
      <c r="AV371" s="14" t="s">
        <v>154</v>
      </c>
      <c r="AW371" s="14" t="s">
        <v>35</v>
      </c>
      <c r="AX371" s="14" t="s">
        <v>81</v>
      </c>
      <c r="AY371" s="169" t="s">
        <v>145</v>
      </c>
    </row>
    <row r="372" spans="1:65" s="2" customFormat="1" ht="37.9" customHeight="1">
      <c r="A372" s="35"/>
      <c r="B372" s="140"/>
      <c r="C372" s="141" t="s">
        <v>442</v>
      </c>
      <c r="D372" s="141" t="s">
        <v>149</v>
      </c>
      <c r="E372" s="142" t="s">
        <v>443</v>
      </c>
      <c r="F372" s="143" t="s">
        <v>444</v>
      </c>
      <c r="G372" s="144" t="s">
        <v>152</v>
      </c>
      <c r="H372" s="145">
        <v>82.058000000000007</v>
      </c>
      <c r="I372" s="146"/>
      <c r="J372" s="147">
        <f>ROUND(I372*H372,2)</f>
        <v>0</v>
      </c>
      <c r="K372" s="143" t="s">
        <v>3</v>
      </c>
      <c r="L372" s="36"/>
      <c r="M372" s="148" t="s">
        <v>3</v>
      </c>
      <c r="N372" s="149" t="s">
        <v>44</v>
      </c>
      <c r="O372" s="56"/>
      <c r="P372" s="150">
        <f>O372*H372</f>
        <v>0</v>
      </c>
      <c r="Q372" s="150">
        <v>0</v>
      </c>
      <c r="R372" s="150">
        <f>Q372*H372</f>
        <v>0</v>
      </c>
      <c r="S372" s="150">
        <v>0</v>
      </c>
      <c r="T372" s="151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52" t="s">
        <v>154</v>
      </c>
      <c r="AT372" s="152" t="s">
        <v>149</v>
      </c>
      <c r="AU372" s="152" t="s">
        <v>155</v>
      </c>
      <c r="AY372" s="20" t="s">
        <v>145</v>
      </c>
      <c r="BE372" s="153">
        <f>IF(N372="základní",J372,0)</f>
        <v>0</v>
      </c>
      <c r="BF372" s="153">
        <f>IF(N372="snížená",J372,0)</f>
        <v>0</v>
      </c>
      <c r="BG372" s="153">
        <f>IF(N372="zákl. přenesená",J372,0)</f>
        <v>0</v>
      </c>
      <c r="BH372" s="153">
        <f>IF(N372="sníž. přenesená",J372,0)</f>
        <v>0</v>
      </c>
      <c r="BI372" s="153">
        <f>IF(N372="nulová",J372,0)</f>
        <v>0</v>
      </c>
      <c r="BJ372" s="20" t="s">
        <v>81</v>
      </c>
      <c r="BK372" s="153">
        <f>ROUND(I372*H372,2)</f>
        <v>0</v>
      </c>
      <c r="BL372" s="20" t="s">
        <v>154</v>
      </c>
      <c r="BM372" s="152" t="s">
        <v>445</v>
      </c>
    </row>
    <row r="373" spans="1:65" s="13" customFormat="1" ht="11.25">
      <c r="B373" s="159"/>
      <c r="D373" s="160" t="s">
        <v>159</v>
      </c>
      <c r="E373" s="161" t="s">
        <v>3</v>
      </c>
      <c r="F373" s="162" t="s">
        <v>446</v>
      </c>
      <c r="H373" s="163">
        <v>82.058000000000007</v>
      </c>
      <c r="I373" s="164"/>
      <c r="L373" s="159"/>
      <c r="M373" s="165"/>
      <c r="N373" s="166"/>
      <c r="O373" s="166"/>
      <c r="P373" s="166"/>
      <c r="Q373" s="166"/>
      <c r="R373" s="166"/>
      <c r="S373" s="166"/>
      <c r="T373" s="167"/>
      <c r="AT373" s="161" t="s">
        <v>159</v>
      </c>
      <c r="AU373" s="161" t="s">
        <v>155</v>
      </c>
      <c r="AV373" s="13" t="s">
        <v>83</v>
      </c>
      <c r="AW373" s="13" t="s">
        <v>35</v>
      </c>
      <c r="AX373" s="13" t="s">
        <v>73</v>
      </c>
      <c r="AY373" s="161" t="s">
        <v>145</v>
      </c>
    </row>
    <row r="374" spans="1:65" s="15" customFormat="1" ht="11.25">
      <c r="B374" s="176"/>
      <c r="D374" s="160" t="s">
        <v>159</v>
      </c>
      <c r="E374" s="177" t="s">
        <v>3</v>
      </c>
      <c r="F374" s="178" t="s">
        <v>171</v>
      </c>
      <c r="H374" s="179">
        <v>82.058000000000007</v>
      </c>
      <c r="I374" s="180"/>
      <c r="L374" s="176"/>
      <c r="M374" s="181"/>
      <c r="N374" s="182"/>
      <c r="O374" s="182"/>
      <c r="P374" s="182"/>
      <c r="Q374" s="182"/>
      <c r="R374" s="182"/>
      <c r="S374" s="182"/>
      <c r="T374" s="183"/>
      <c r="AT374" s="177" t="s">
        <v>159</v>
      </c>
      <c r="AU374" s="177" t="s">
        <v>155</v>
      </c>
      <c r="AV374" s="15" t="s">
        <v>155</v>
      </c>
      <c r="AW374" s="15" t="s">
        <v>35</v>
      </c>
      <c r="AX374" s="15" t="s">
        <v>73</v>
      </c>
      <c r="AY374" s="177" t="s">
        <v>145</v>
      </c>
    </row>
    <row r="375" spans="1:65" s="16" customFormat="1" ht="22.5">
      <c r="B375" s="184"/>
      <c r="D375" s="160" t="s">
        <v>159</v>
      </c>
      <c r="E375" s="185" t="s">
        <v>3</v>
      </c>
      <c r="F375" s="186" t="s">
        <v>215</v>
      </c>
      <c r="H375" s="185" t="s">
        <v>3</v>
      </c>
      <c r="I375" s="187"/>
      <c r="L375" s="184"/>
      <c r="M375" s="188"/>
      <c r="N375" s="189"/>
      <c r="O375" s="189"/>
      <c r="P375" s="189"/>
      <c r="Q375" s="189"/>
      <c r="R375" s="189"/>
      <c r="S375" s="189"/>
      <c r="T375" s="190"/>
      <c r="AT375" s="185" t="s">
        <v>159</v>
      </c>
      <c r="AU375" s="185" t="s">
        <v>155</v>
      </c>
      <c r="AV375" s="16" t="s">
        <v>81</v>
      </c>
      <c r="AW375" s="16" t="s">
        <v>35</v>
      </c>
      <c r="AX375" s="16" t="s">
        <v>73</v>
      </c>
      <c r="AY375" s="185" t="s">
        <v>145</v>
      </c>
    </row>
    <row r="376" spans="1:65" s="14" customFormat="1" ht="11.25">
      <c r="B376" s="168"/>
      <c r="D376" s="160" t="s">
        <v>159</v>
      </c>
      <c r="E376" s="169" t="s">
        <v>3</v>
      </c>
      <c r="F376" s="170" t="s">
        <v>161</v>
      </c>
      <c r="H376" s="171">
        <v>82.058000000000007</v>
      </c>
      <c r="I376" s="172"/>
      <c r="L376" s="168"/>
      <c r="M376" s="173"/>
      <c r="N376" s="174"/>
      <c r="O376" s="174"/>
      <c r="P376" s="174"/>
      <c r="Q376" s="174"/>
      <c r="R376" s="174"/>
      <c r="S376" s="174"/>
      <c r="T376" s="175"/>
      <c r="AT376" s="169" t="s">
        <v>159</v>
      </c>
      <c r="AU376" s="169" t="s">
        <v>155</v>
      </c>
      <c r="AV376" s="14" t="s">
        <v>154</v>
      </c>
      <c r="AW376" s="14" t="s">
        <v>35</v>
      </c>
      <c r="AX376" s="14" t="s">
        <v>81</v>
      </c>
      <c r="AY376" s="169" t="s">
        <v>145</v>
      </c>
    </row>
    <row r="377" spans="1:65" s="12" customFormat="1" ht="20.85" customHeight="1">
      <c r="B377" s="127"/>
      <c r="D377" s="128" t="s">
        <v>72</v>
      </c>
      <c r="E377" s="138" t="s">
        <v>447</v>
      </c>
      <c r="F377" s="138" t="s">
        <v>448</v>
      </c>
      <c r="I377" s="130"/>
      <c r="J377" s="139">
        <f>BK377</f>
        <v>0</v>
      </c>
      <c r="L377" s="127"/>
      <c r="M377" s="132"/>
      <c r="N377" s="133"/>
      <c r="O377" s="133"/>
      <c r="P377" s="134">
        <f>SUM(P378:P395)</f>
        <v>0</v>
      </c>
      <c r="Q377" s="133"/>
      <c r="R377" s="134">
        <f>SUM(R378:R395)</f>
        <v>0</v>
      </c>
      <c r="S377" s="133"/>
      <c r="T377" s="135">
        <f>SUM(T378:T395)</f>
        <v>0</v>
      </c>
      <c r="AR377" s="128" t="s">
        <v>81</v>
      </c>
      <c r="AT377" s="136" t="s">
        <v>72</v>
      </c>
      <c r="AU377" s="136" t="s">
        <v>83</v>
      </c>
      <c r="AY377" s="128" t="s">
        <v>145</v>
      </c>
      <c r="BK377" s="137">
        <f>SUM(BK378:BK395)</f>
        <v>0</v>
      </c>
    </row>
    <row r="378" spans="1:65" s="2" customFormat="1" ht="24.2" customHeight="1">
      <c r="A378" s="35"/>
      <c r="B378" s="140"/>
      <c r="C378" s="141" t="s">
        <v>449</v>
      </c>
      <c r="D378" s="141" t="s">
        <v>149</v>
      </c>
      <c r="E378" s="142" t="s">
        <v>450</v>
      </c>
      <c r="F378" s="143" t="s">
        <v>451</v>
      </c>
      <c r="G378" s="144" t="s">
        <v>152</v>
      </c>
      <c r="H378" s="145">
        <v>7.04</v>
      </c>
      <c r="I378" s="146"/>
      <c r="J378" s="147">
        <f>ROUND(I378*H378,2)</f>
        <v>0</v>
      </c>
      <c r="K378" s="143" t="s">
        <v>153</v>
      </c>
      <c r="L378" s="36"/>
      <c r="M378" s="148" t="s">
        <v>3</v>
      </c>
      <c r="N378" s="149" t="s">
        <v>44</v>
      </c>
      <c r="O378" s="56"/>
      <c r="P378" s="150">
        <f>O378*H378</f>
        <v>0</v>
      </c>
      <c r="Q378" s="150">
        <v>0</v>
      </c>
      <c r="R378" s="150">
        <f>Q378*H378</f>
        <v>0</v>
      </c>
      <c r="S378" s="150">
        <v>0</v>
      </c>
      <c r="T378" s="151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52" t="s">
        <v>154</v>
      </c>
      <c r="AT378" s="152" t="s">
        <v>149</v>
      </c>
      <c r="AU378" s="152" t="s">
        <v>155</v>
      </c>
      <c r="AY378" s="20" t="s">
        <v>145</v>
      </c>
      <c r="BE378" s="153">
        <f>IF(N378="základní",J378,0)</f>
        <v>0</v>
      </c>
      <c r="BF378" s="153">
        <f>IF(N378="snížená",J378,0)</f>
        <v>0</v>
      </c>
      <c r="BG378" s="153">
        <f>IF(N378="zákl. přenesená",J378,0)</f>
        <v>0</v>
      </c>
      <c r="BH378" s="153">
        <f>IF(N378="sníž. přenesená",J378,0)</f>
        <v>0</v>
      </c>
      <c r="BI378" s="153">
        <f>IF(N378="nulová",J378,0)</f>
        <v>0</v>
      </c>
      <c r="BJ378" s="20" t="s">
        <v>81</v>
      </c>
      <c r="BK378" s="153">
        <f>ROUND(I378*H378,2)</f>
        <v>0</v>
      </c>
      <c r="BL378" s="20" t="s">
        <v>154</v>
      </c>
      <c r="BM378" s="152" t="s">
        <v>452</v>
      </c>
    </row>
    <row r="379" spans="1:65" s="2" customFormat="1" ht="11.25">
      <c r="A379" s="35"/>
      <c r="B379" s="36"/>
      <c r="C379" s="35"/>
      <c r="D379" s="154" t="s">
        <v>157</v>
      </c>
      <c r="E379" s="35"/>
      <c r="F379" s="155" t="s">
        <v>453</v>
      </c>
      <c r="G379" s="35"/>
      <c r="H379" s="35"/>
      <c r="I379" s="156"/>
      <c r="J379" s="35"/>
      <c r="K379" s="35"/>
      <c r="L379" s="36"/>
      <c r="M379" s="157"/>
      <c r="N379" s="158"/>
      <c r="O379" s="56"/>
      <c r="P379" s="56"/>
      <c r="Q379" s="56"/>
      <c r="R379" s="56"/>
      <c r="S379" s="56"/>
      <c r="T379" s="57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20" t="s">
        <v>157</v>
      </c>
      <c r="AU379" s="20" t="s">
        <v>155</v>
      </c>
    </row>
    <row r="380" spans="1:65" s="13" customFormat="1" ht="22.5">
      <c r="B380" s="159"/>
      <c r="D380" s="160" t="s">
        <v>159</v>
      </c>
      <c r="E380" s="161" t="s">
        <v>3</v>
      </c>
      <c r="F380" s="162" t="s">
        <v>454</v>
      </c>
      <c r="H380" s="163">
        <v>7.04</v>
      </c>
      <c r="I380" s="164"/>
      <c r="L380" s="159"/>
      <c r="M380" s="165"/>
      <c r="N380" s="166"/>
      <c r="O380" s="166"/>
      <c r="P380" s="166"/>
      <c r="Q380" s="166"/>
      <c r="R380" s="166"/>
      <c r="S380" s="166"/>
      <c r="T380" s="167"/>
      <c r="AT380" s="161" t="s">
        <v>159</v>
      </c>
      <c r="AU380" s="161" t="s">
        <v>155</v>
      </c>
      <c r="AV380" s="13" t="s">
        <v>83</v>
      </c>
      <c r="AW380" s="13" t="s">
        <v>35</v>
      </c>
      <c r="AX380" s="13" t="s">
        <v>73</v>
      </c>
      <c r="AY380" s="161" t="s">
        <v>145</v>
      </c>
    </row>
    <row r="381" spans="1:65" s="15" customFormat="1" ht="11.25">
      <c r="B381" s="176"/>
      <c r="D381" s="160" t="s">
        <v>159</v>
      </c>
      <c r="E381" s="177" t="s">
        <v>3</v>
      </c>
      <c r="F381" s="178" t="s">
        <v>171</v>
      </c>
      <c r="H381" s="179">
        <v>7.04</v>
      </c>
      <c r="I381" s="180"/>
      <c r="L381" s="176"/>
      <c r="M381" s="181"/>
      <c r="N381" s="182"/>
      <c r="O381" s="182"/>
      <c r="P381" s="182"/>
      <c r="Q381" s="182"/>
      <c r="R381" s="182"/>
      <c r="S381" s="182"/>
      <c r="T381" s="183"/>
      <c r="AT381" s="177" t="s">
        <v>159</v>
      </c>
      <c r="AU381" s="177" t="s">
        <v>155</v>
      </c>
      <c r="AV381" s="15" t="s">
        <v>155</v>
      </c>
      <c r="AW381" s="15" t="s">
        <v>35</v>
      </c>
      <c r="AX381" s="15" t="s">
        <v>73</v>
      </c>
      <c r="AY381" s="177" t="s">
        <v>145</v>
      </c>
    </row>
    <row r="382" spans="1:65" s="14" customFormat="1" ht="11.25">
      <c r="B382" s="168"/>
      <c r="D382" s="160" t="s">
        <v>159</v>
      </c>
      <c r="E382" s="169" t="s">
        <v>3</v>
      </c>
      <c r="F382" s="170" t="s">
        <v>161</v>
      </c>
      <c r="H382" s="171">
        <v>7.04</v>
      </c>
      <c r="I382" s="172"/>
      <c r="L382" s="168"/>
      <c r="M382" s="173"/>
      <c r="N382" s="174"/>
      <c r="O382" s="174"/>
      <c r="P382" s="174"/>
      <c r="Q382" s="174"/>
      <c r="R382" s="174"/>
      <c r="S382" s="174"/>
      <c r="T382" s="175"/>
      <c r="AT382" s="169" t="s">
        <v>159</v>
      </c>
      <c r="AU382" s="169" t="s">
        <v>155</v>
      </c>
      <c r="AV382" s="14" t="s">
        <v>154</v>
      </c>
      <c r="AW382" s="14" t="s">
        <v>35</v>
      </c>
      <c r="AX382" s="14" t="s">
        <v>81</v>
      </c>
      <c r="AY382" s="169" t="s">
        <v>145</v>
      </c>
    </row>
    <row r="383" spans="1:65" s="2" customFormat="1" ht="24.2" customHeight="1">
      <c r="A383" s="35"/>
      <c r="B383" s="140"/>
      <c r="C383" s="141" t="s">
        <v>404</v>
      </c>
      <c r="D383" s="141" t="s">
        <v>149</v>
      </c>
      <c r="E383" s="142" t="s">
        <v>455</v>
      </c>
      <c r="F383" s="143" t="s">
        <v>456</v>
      </c>
      <c r="G383" s="144" t="s">
        <v>152</v>
      </c>
      <c r="H383" s="145">
        <v>6.72</v>
      </c>
      <c r="I383" s="146"/>
      <c r="J383" s="147">
        <f>ROUND(I383*H383,2)</f>
        <v>0</v>
      </c>
      <c r="K383" s="143" t="s">
        <v>153</v>
      </c>
      <c r="L383" s="36"/>
      <c r="M383" s="148" t="s">
        <v>3</v>
      </c>
      <c r="N383" s="149" t="s">
        <v>44</v>
      </c>
      <c r="O383" s="56"/>
      <c r="P383" s="150">
        <f>O383*H383</f>
        <v>0</v>
      </c>
      <c r="Q383" s="150">
        <v>0</v>
      </c>
      <c r="R383" s="150">
        <f>Q383*H383</f>
        <v>0</v>
      </c>
      <c r="S383" s="150">
        <v>0</v>
      </c>
      <c r="T383" s="15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52" t="s">
        <v>154</v>
      </c>
      <c r="AT383" s="152" t="s">
        <v>149</v>
      </c>
      <c r="AU383" s="152" t="s">
        <v>155</v>
      </c>
      <c r="AY383" s="20" t="s">
        <v>145</v>
      </c>
      <c r="BE383" s="153">
        <f>IF(N383="základní",J383,0)</f>
        <v>0</v>
      </c>
      <c r="BF383" s="153">
        <f>IF(N383="snížená",J383,0)</f>
        <v>0</v>
      </c>
      <c r="BG383" s="153">
        <f>IF(N383="zákl. přenesená",J383,0)</f>
        <v>0</v>
      </c>
      <c r="BH383" s="153">
        <f>IF(N383="sníž. přenesená",J383,0)</f>
        <v>0</v>
      </c>
      <c r="BI383" s="153">
        <f>IF(N383="nulová",J383,0)</f>
        <v>0</v>
      </c>
      <c r="BJ383" s="20" t="s">
        <v>81</v>
      </c>
      <c r="BK383" s="153">
        <f>ROUND(I383*H383,2)</f>
        <v>0</v>
      </c>
      <c r="BL383" s="20" t="s">
        <v>154</v>
      </c>
      <c r="BM383" s="152" t="s">
        <v>457</v>
      </c>
    </row>
    <row r="384" spans="1:65" s="2" customFormat="1" ht="11.25">
      <c r="A384" s="35"/>
      <c r="B384" s="36"/>
      <c r="C384" s="35"/>
      <c r="D384" s="154" t="s">
        <v>157</v>
      </c>
      <c r="E384" s="35"/>
      <c r="F384" s="155" t="s">
        <v>458</v>
      </c>
      <c r="G384" s="35"/>
      <c r="H384" s="35"/>
      <c r="I384" s="156"/>
      <c r="J384" s="35"/>
      <c r="K384" s="35"/>
      <c r="L384" s="36"/>
      <c r="M384" s="157"/>
      <c r="N384" s="158"/>
      <c r="O384" s="56"/>
      <c r="P384" s="56"/>
      <c r="Q384" s="56"/>
      <c r="R384" s="56"/>
      <c r="S384" s="56"/>
      <c r="T384" s="57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20" t="s">
        <v>157</v>
      </c>
      <c r="AU384" s="20" t="s">
        <v>155</v>
      </c>
    </row>
    <row r="385" spans="1:65" s="13" customFormat="1" ht="22.5">
      <c r="B385" s="159"/>
      <c r="D385" s="160" t="s">
        <v>159</v>
      </c>
      <c r="E385" s="161" t="s">
        <v>3</v>
      </c>
      <c r="F385" s="162" t="s">
        <v>459</v>
      </c>
      <c r="H385" s="163">
        <v>6.72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159</v>
      </c>
      <c r="AU385" s="161" t="s">
        <v>155</v>
      </c>
      <c r="AV385" s="13" t="s">
        <v>83</v>
      </c>
      <c r="AW385" s="13" t="s">
        <v>35</v>
      </c>
      <c r="AX385" s="13" t="s">
        <v>73</v>
      </c>
      <c r="AY385" s="161" t="s">
        <v>145</v>
      </c>
    </row>
    <row r="386" spans="1:65" s="15" customFormat="1" ht="11.25">
      <c r="B386" s="176"/>
      <c r="D386" s="160" t="s">
        <v>159</v>
      </c>
      <c r="E386" s="177" t="s">
        <v>3</v>
      </c>
      <c r="F386" s="178" t="s">
        <v>171</v>
      </c>
      <c r="H386" s="179">
        <v>6.72</v>
      </c>
      <c r="I386" s="180"/>
      <c r="L386" s="176"/>
      <c r="M386" s="181"/>
      <c r="N386" s="182"/>
      <c r="O386" s="182"/>
      <c r="P386" s="182"/>
      <c r="Q386" s="182"/>
      <c r="R386" s="182"/>
      <c r="S386" s="182"/>
      <c r="T386" s="183"/>
      <c r="AT386" s="177" t="s">
        <v>159</v>
      </c>
      <c r="AU386" s="177" t="s">
        <v>155</v>
      </c>
      <c r="AV386" s="15" t="s">
        <v>155</v>
      </c>
      <c r="AW386" s="15" t="s">
        <v>35</v>
      </c>
      <c r="AX386" s="15" t="s">
        <v>73</v>
      </c>
      <c r="AY386" s="177" t="s">
        <v>145</v>
      </c>
    </row>
    <row r="387" spans="1:65" s="14" customFormat="1" ht="11.25">
      <c r="B387" s="168"/>
      <c r="D387" s="160" t="s">
        <v>159</v>
      </c>
      <c r="E387" s="169" t="s">
        <v>3</v>
      </c>
      <c r="F387" s="170" t="s">
        <v>161</v>
      </c>
      <c r="H387" s="171">
        <v>6.72</v>
      </c>
      <c r="I387" s="172"/>
      <c r="L387" s="168"/>
      <c r="M387" s="173"/>
      <c r="N387" s="174"/>
      <c r="O387" s="174"/>
      <c r="P387" s="174"/>
      <c r="Q387" s="174"/>
      <c r="R387" s="174"/>
      <c r="S387" s="174"/>
      <c r="T387" s="175"/>
      <c r="AT387" s="169" t="s">
        <v>159</v>
      </c>
      <c r="AU387" s="169" t="s">
        <v>155</v>
      </c>
      <c r="AV387" s="14" t="s">
        <v>154</v>
      </c>
      <c r="AW387" s="14" t="s">
        <v>35</v>
      </c>
      <c r="AX387" s="14" t="s">
        <v>81</v>
      </c>
      <c r="AY387" s="169" t="s">
        <v>145</v>
      </c>
    </row>
    <row r="388" spans="1:65" s="2" customFormat="1" ht="49.15" customHeight="1">
      <c r="A388" s="35"/>
      <c r="B388" s="140"/>
      <c r="C388" s="141" t="s">
        <v>460</v>
      </c>
      <c r="D388" s="141" t="s">
        <v>149</v>
      </c>
      <c r="E388" s="142" t="s">
        <v>461</v>
      </c>
      <c r="F388" s="143" t="s">
        <v>462</v>
      </c>
      <c r="G388" s="144" t="s">
        <v>152</v>
      </c>
      <c r="H388" s="145">
        <v>6.72</v>
      </c>
      <c r="I388" s="146"/>
      <c r="J388" s="147">
        <f>ROUND(I388*H388,2)</f>
        <v>0</v>
      </c>
      <c r="K388" s="143" t="s">
        <v>153</v>
      </c>
      <c r="L388" s="36"/>
      <c r="M388" s="148" t="s">
        <v>3</v>
      </c>
      <c r="N388" s="149" t="s">
        <v>44</v>
      </c>
      <c r="O388" s="56"/>
      <c r="P388" s="150">
        <f>O388*H388</f>
        <v>0</v>
      </c>
      <c r="Q388" s="150">
        <v>0</v>
      </c>
      <c r="R388" s="150">
        <f>Q388*H388</f>
        <v>0</v>
      </c>
      <c r="S388" s="150">
        <v>0</v>
      </c>
      <c r="T388" s="151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52" t="s">
        <v>154</v>
      </c>
      <c r="AT388" s="152" t="s">
        <v>149</v>
      </c>
      <c r="AU388" s="152" t="s">
        <v>155</v>
      </c>
      <c r="AY388" s="20" t="s">
        <v>145</v>
      </c>
      <c r="BE388" s="153">
        <f>IF(N388="základní",J388,0)</f>
        <v>0</v>
      </c>
      <c r="BF388" s="153">
        <f>IF(N388="snížená",J388,0)</f>
        <v>0</v>
      </c>
      <c r="BG388" s="153">
        <f>IF(N388="zákl. přenesená",J388,0)</f>
        <v>0</v>
      </c>
      <c r="BH388" s="153">
        <f>IF(N388="sníž. přenesená",J388,0)</f>
        <v>0</v>
      </c>
      <c r="BI388" s="153">
        <f>IF(N388="nulová",J388,0)</f>
        <v>0</v>
      </c>
      <c r="BJ388" s="20" t="s">
        <v>81</v>
      </c>
      <c r="BK388" s="153">
        <f>ROUND(I388*H388,2)</f>
        <v>0</v>
      </c>
      <c r="BL388" s="20" t="s">
        <v>154</v>
      </c>
      <c r="BM388" s="152" t="s">
        <v>463</v>
      </c>
    </row>
    <row r="389" spans="1:65" s="2" customFormat="1" ht="11.25">
      <c r="A389" s="35"/>
      <c r="B389" s="36"/>
      <c r="C389" s="35"/>
      <c r="D389" s="154" t="s">
        <v>157</v>
      </c>
      <c r="E389" s="35"/>
      <c r="F389" s="155" t="s">
        <v>464</v>
      </c>
      <c r="G389" s="35"/>
      <c r="H389" s="35"/>
      <c r="I389" s="156"/>
      <c r="J389" s="35"/>
      <c r="K389" s="35"/>
      <c r="L389" s="36"/>
      <c r="M389" s="157"/>
      <c r="N389" s="158"/>
      <c r="O389" s="56"/>
      <c r="P389" s="56"/>
      <c r="Q389" s="56"/>
      <c r="R389" s="56"/>
      <c r="S389" s="56"/>
      <c r="T389" s="57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20" t="s">
        <v>157</v>
      </c>
      <c r="AU389" s="20" t="s">
        <v>155</v>
      </c>
    </row>
    <row r="390" spans="1:65" s="13" customFormat="1" ht="22.5">
      <c r="B390" s="159"/>
      <c r="D390" s="160" t="s">
        <v>159</v>
      </c>
      <c r="E390" s="161" t="s">
        <v>3</v>
      </c>
      <c r="F390" s="162" t="s">
        <v>465</v>
      </c>
      <c r="H390" s="163">
        <v>6.72</v>
      </c>
      <c r="I390" s="164"/>
      <c r="L390" s="159"/>
      <c r="M390" s="165"/>
      <c r="N390" s="166"/>
      <c r="O390" s="166"/>
      <c r="P390" s="166"/>
      <c r="Q390" s="166"/>
      <c r="R390" s="166"/>
      <c r="S390" s="166"/>
      <c r="T390" s="167"/>
      <c r="AT390" s="161" t="s">
        <v>159</v>
      </c>
      <c r="AU390" s="161" t="s">
        <v>155</v>
      </c>
      <c r="AV390" s="13" t="s">
        <v>83</v>
      </c>
      <c r="AW390" s="13" t="s">
        <v>35</v>
      </c>
      <c r="AX390" s="13" t="s">
        <v>73</v>
      </c>
      <c r="AY390" s="161" t="s">
        <v>145</v>
      </c>
    </row>
    <row r="391" spans="1:65" s="14" customFormat="1" ht="11.25">
      <c r="B391" s="168"/>
      <c r="D391" s="160" t="s">
        <v>159</v>
      </c>
      <c r="E391" s="169" t="s">
        <v>3</v>
      </c>
      <c r="F391" s="170" t="s">
        <v>161</v>
      </c>
      <c r="H391" s="171">
        <v>6.72</v>
      </c>
      <c r="I391" s="172"/>
      <c r="L391" s="168"/>
      <c r="M391" s="173"/>
      <c r="N391" s="174"/>
      <c r="O391" s="174"/>
      <c r="P391" s="174"/>
      <c r="Q391" s="174"/>
      <c r="R391" s="174"/>
      <c r="S391" s="174"/>
      <c r="T391" s="175"/>
      <c r="AT391" s="169" t="s">
        <v>159</v>
      </c>
      <c r="AU391" s="169" t="s">
        <v>155</v>
      </c>
      <c r="AV391" s="14" t="s">
        <v>154</v>
      </c>
      <c r="AW391" s="14" t="s">
        <v>35</v>
      </c>
      <c r="AX391" s="14" t="s">
        <v>81</v>
      </c>
      <c r="AY391" s="169" t="s">
        <v>145</v>
      </c>
    </row>
    <row r="392" spans="1:65" s="2" customFormat="1" ht="44.25" customHeight="1">
      <c r="A392" s="35"/>
      <c r="B392" s="140"/>
      <c r="C392" s="141" t="s">
        <v>466</v>
      </c>
      <c r="D392" s="141" t="s">
        <v>149</v>
      </c>
      <c r="E392" s="142" t="s">
        <v>467</v>
      </c>
      <c r="F392" s="143" t="s">
        <v>468</v>
      </c>
      <c r="G392" s="144" t="s">
        <v>152</v>
      </c>
      <c r="H392" s="145">
        <v>6.72</v>
      </c>
      <c r="I392" s="146"/>
      <c r="J392" s="147">
        <f>ROUND(I392*H392,2)</f>
        <v>0</v>
      </c>
      <c r="K392" s="143" t="s">
        <v>153</v>
      </c>
      <c r="L392" s="36"/>
      <c r="M392" s="148" t="s">
        <v>3</v>
      </c>
      <c r="N392" s="149" t="s">
        <v>44</v>
      </c>
      <c r="O392" s="56"/>
      <c r="P392" s="150">
        <f>O392*H392</f>
        <v>0</v>
      </c>
      <c r="Q392" s="150">
        <v>0</v>
      </c>
      <c r="R392" s="150">
        <f>Q392*H392</f>
        <v>0</v>
      </c>
      <c r="S392" s="150">
        <v>0</v>
      </c>
      <c r="T392" s="151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52" t="s">
        <v>154</v>
      </c>
      <c r="AT392" s="152" t="s">
        <v>149</v>
      </c>
      <c r="AU392" s="152" t="s">
        <v>155</v>
      </c>
      <c r="AY392" s="20" t="s">
        <v>145</v>
      </c>
      <c r="BE392" s="153">
        <f>IF(N392="základní",J392,0)</f>
        <v>0</v>
      </c>
      <c r="BF392" s="153">
        <f>IF(N392="snížená",J392,0)</f>
        <v>0</v>
      </c>
      <c r="BG392" s="153">
        <f>IF(N392="zákl. přenesená",J392,0)</f>
        <v>0</v>
      </c>
      <c r="BH392" s="153">
        <f>IF(N392="sníž. přenesená",J392,0)</f>
        <v>0</v>
      </c>
      <c r="BI392" s="153">
        <f>IF(N392="nulová",J392,0)</f>
        <v>0</v>
      </c>
      <c r="BJ392" s="20" t="s">
        <v>81</v>
      </c>
      <c r="BK392" s="153">
        <f>ROUND(I392*H392,2)</f>
        <v>0</v>
      </c>
      <c r="BL392" s="20" t="s">
        <v>154</v>
      </c>
      <c r="BM392" s="152" t="s">
        <v>469</v>
      </c>
    </row>
    <row r="393" spans="1:65" s="2" customFormat="1" ht="11.25">
      <c r="A393" s="35"/>
      <c r="B393" s="36"/>
      <c r="C393" s="35"/>
      <c r="D393" s="154" t="s">
        <v>157</v>
      </c>
      <c r="E393" s="35"/>
      <c r="F393" s="155" t="s">
        <v>470</v>
      </c>
      <c r="G393" s="35"/>
      <c r="H393" s="35"/>
      <c r="I393" s="156"/>
      <c r="J393" s="35"/>
      <c r="K393" s="35"/>
      <c r="L393" s="36"/>
      <c r="M393" s="157"/>
      <c r="N393" s="158"/>
      <c r="O393" s="56"/>
      <c r="P393" s="56"/>
      <c r="Q393" s="56"/>
      <c r="R393" s="56"/>
      <c r="S393" s="56"/>
      <c r="T393" s="57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20" t="s">
        <v>157</v>
      </c>
      <c r="AU393" s="20" t="s">
        <v>155</v>
      </c>
    </row>
    <row r="394" spans="1:65" s="13" customFormat="1" ht="22.5">
      <c r="B394" s="159"/>
      <c r="D394" s="160" t="s">
        <v>159</v>
      </c>
      <c r="E394" s="161" t="s">
        <v>3</v>
      </c>
      <c r="F394" s="162" t="s">
        <v>471</v>
      </c>
      <c r="H394" s="163">
        <v>6.72</v>
      </c>
      <c r="I394" s="164"/>
      <c r="L394" s="159"/>
      <c r="M394" s="165"/>
      <c r="N394" s="166"/>
      <c r="O394" s="166"/>
      <c r="P394" s="166"/>
      <c r="Q394" s="166"/>
      <c r="R394" s="166"/>
      <c r="S394" s="166"/>
      <c r="T394" s="167"/>
      <c r="AT394" s="161" t="s">
        <v>159</v>
      </c>
      <c r="AU394" s="161" t="s">
        <v>155</v>
      </c>
      <c r="AV394" s="13" t="s">
        <v>83</v>
      </c>
      <c r="AW394" s="13" t="s">
        <v>35</v>
      </c>
      <c r="AX394" s="13" t="s">
        <v>73</v>
      </c>
      <c r="AY394" s="161" t="s">
        <v>145</v>
      </c>
    </row>
    <row r="395" spans="1:65" s="14" customFormat="1" ht="11.25">
      <c r="B395" s="168"/>
      <c r="D395" s="160" t="s">
        <v>159</v>
      </c>
      <c r="E395" s="169" t="s">
        <v>3</v>
      </c>
      <c r="F395" s="170" t="s">
        <v>161</v>
      </c>
      <c r="H395" s="171">
        <v>6.72</v>
      </c>
      <c r="I395" s="172"/>
      <c r="L395" s="168"/>
      <c r="M395" s="173"/>
      <c r="N395" s="174"/>
      <c r="O395" s="174"/>
      <c r="P395" s="174"/>
      <c r="Q395" s="174"/>
      <c r="R395" s="174"/>
      <c r="S395" s="174"/>
      <c r="T395" s="175"/>
      <c r="AT395" s="169" t="s">
        <v>159</v>
      </c>
      <c r="AU395" s="169" t="s">
        <v>155</v>
      </c>
      <c r="AV395" s="14" t="s">
        <v>154</v>
      </c>
      <c r="AW395" s="14" t="s">
        <v>35</v>
      </c>
      <c r="AX395" s="14" t="s">
        <v>81</v>
      </c>
      <c r="AY395" s="169" t="s">
        <v>145</v>
      </c>
    </row>
    <row r="396" spans="1:65" s="12" customFormat="1" ht="20.85" customHeight="1">
      <c r="B396" s="127"/>
      <c r="D396" s="128" t="s">
        <v>72</v>
      </c>
      <c r="E396" s="138" t="s">
        <v>472</v>
      </c>
      <c r="F396" s="138" t="s">
        <v>473</v>
      </c>
      <c r="I396" s="130"/>
      <c r="J396" s="139">
        <f>BK396</f>
        <v>0</v>
      </c>
      <c r="L396" s="127"/>
      <c r="M396" s="132"/>
      <c r="N396" s="133"/>
      <c r="O396" s="133"/>
      <c r="P396" s="134">
        <f>SUM(P397:P410)</f>
        <v>0</v>
      </c>
      <c r="Q396" s="133"/>
      <c r="R396" s="134">
        <f>SUM(R397:R410)</f>
        <v>18.466312760000001</v>
      </c>
      <c r="S396" s="133"/>
      <c r="T396" s="135">
        <f>SUM(T397:T410)</f>
        <v>0</v>
      </c>
      <c r="AR396" s="128" t="s">
        <v>81</v>
      </c>
      <c r="AT396" s="136" t="s">
        <v>72</v>
      </c>
      <c r="AU396" s="136" t="s">
        <v>83</v>
      </c>
      <c r="AY396" s="128" t="s">
        <v>145</v>
      </c>
      <c r="BK396" s="137">
        <f>SUM(BK397:BK410)</f>
        <v>0</v>
      </c>
    </row>
    <row r="397" spans="1:65" s="2" customFormat="1" ht="78" customHeight="1">
      <c r="A397" s="35"/>
      <c r="B397" s="140"/>
      <c r="C397" s="141" t="s">
        <v>474</v>
      </c>
      <c r="D397" s="141" t="s">
        <v>149</v>
      </c>
      <c r="E397" s="142" t="s">
        <v>475</v>
      </c>
      <c r="F397" s="143" t="s">
        <v>476</v>
      </c>
      <c r="G397" s="144" t="s">
        <v>152</v>
      </c>
      <c r="H397" s="145">
        <v>82.058000000000007</v>
      </c>
      <c r="I397" s="146"/>
      <c r="J397" s="147">
        <f>ROUND(I397*H397,2)</f>
        <v>0</v>
      </c>
      <c r="K397" s="143" t="s">
        <v>153</v>
      </c>
      <c r="L397" s="36"/>
      <c r="M397" s="148" t="s">
        <v>3</v>
      </c>
      <c r="N397" s="149" t="s">
        <v>44</v>
      </c>
      <c r="O397" s="56"/>
      <c r="P397" s="150">
        <f>O397*H397</f>
        <v>0</v>
      </c>
      <c r="Q397" s="150">
        <v>8.9219999999999994E-2</v>
      </c>
      <c r="R397" s="150">
        <f>Q397*H397</f>
        <v>7.3212147600000002</v>
      </c>
      <c r="S397" s="150">
        <v>0</v>
      </c>
      <c r="T397" s="151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52" t="s">
        <v>154</v>
      </c>
      <c r="AT397" s="152" t="s">
        <v>149</v>
      </c>
      <c r="AU397" s="152" t="s">
        <v>155</v>
      </c>
      <c r="AY397" s="20" t="s">
        <v>145</v>
      </c>
      <c r="BE397" s="153">
        <f>IF(N397="základní",J397,0)</f>
        <v>0</v>
      </c>
      <c r="BF397" s="153">
        <f>IF(N397="snížená",J397,0)</f>
        <v>0</v>
      </c>
      <c r="BG397" s="153">
        <f>IF(N397="zákl. přenesená",J397,0)</f>
        <v>0</v>
      </c>
      <c r="BH397" s="153">
        <f>IF(N397="sníž. přenesená",J397,0)</f>
        <v>0</v>
      </c>
      <c r="BI397" s="153">
        <f>IF(N397="nulová",J397,0)</f>
        <v>0</v>
      </c>
      <c r="BJ397" s="20" t="s">
        <v>81</v>
      </c>
      <c r="BK397" s="153">
        <f>ROUND(I397*H397,2)</f>
        <v>0</v>
      </c>
      <c r="BL397" s="20" t="s">
        <v>154</v>
      </c>
      <c r="BM397" s="152" t="s">
        <v>477</v>
      </c>
    </row>
    <row r="398" spans="1:65" s="2" customFormat="1" ht="11.25">
      <c r="A398" s="35"/>
      <c r="B398" s="36"/>
      <c r="C398" s="35"/>
      <c r="D398" s="154" t="s">
        <v>157</v>
      </c>
      <c r="E398" s="35"/>
      <c r="F398" s="155" t="s">
        <v>478</v>
      </c>
      <c r="G398" s="35"/>
      <c r="H398" s="35"/>
      <c r="I398" s="156"/>
      <c r="J398" s="35"/>
      <c r="K398" s="35"/>
      <c r="L398" s="36"/>
      <c r="M398" s="157"/>
      <c r="N398" s="158"/>
      <c r="O398" s="56"/>
      <c r="P398" s="56"/>
      <c r="Q398" s="56"/>
      <c r="R398" s="56"/>
      <c r="S398" s="56"/>
      <c r="T398" s="57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20" t="s">
        <v>157</v>
      </c>
      <c r="AU398" s="20" t="s">
        <v>155</v>
      </c>
    </row>
    <row r="399" spans="1:65" s="13" customFormat="1" ht="22.5">
      <c r="B399" s="159"/>
      <c r="D399" s="160" t="s">
        <v>159</v>
      </c>
      <c r="E399" s="161" t="s">
        <v>3</v>
      </c>
      <c r="F399" s="162" t="s">
        <v>479</v>
      </c>
      <c r="H399" s="163">
        <v>70.98</v>
      </c>
      <c r="I399" s="164"/>
      <c r="L399" s="159"/>
      <c r="M399" s="165"/>
      <c r="N399" s="166"/>
      <c r="O399" s="166"/>
      <c r="P399" s="166"/>
      <c r="Q399" s="166"/>
      <c r="R399" s="166"/>
      <c r="S399" s="166"/>
      <c r="T399" s="167"/>
      <c r="AT399" s="161" t="s">
        <v>159</v>
      </c>
      <c r="AU399" s="161" t="s">
        <v>155</v>
      </c>
      <c r="AV399" s="13" t="s">
        <v>83</v>
      </c>
      <c r="AW399" s="13" t="s">
        <v>35</v>
      </c>
      <c r="AX399" s="13" t="s">
        <v>73</v>
      </c>
      <c r="AY399" s="161" t="s">
        <v>145</v>
      </c>
    </row>
    <row r="400" spans="1:65" s="13" customFormat="1" ht="22.5">
      <c r="B400" s="159"/>
      <c r="D400" s="160" t="s">
        <v>159</v>
      </c>
      <c r="E400" s="161" t="s">
        <v>3</v>
      </c>
      <c r="F400" s="162" t="s">
        <v>480</v>
      </c>
      <c r="H400" s="163">
        <v>11.077999999999999</v>
      </c>
      <c r="I400" s="164"/>
      <c r="L400" s="159"/>
      <c r="M400" s="165"/>
      <c r="N400" s="166"/>
      <c r="O400" s="166"/>
      <c r="P400" s="166"/>
      <c r="Q400" s="166"/>
      <c r="R400" s="166"/>
      <c r="S400" s="166"/>
      <c r="T400" s="167"/>
      <c r="AT400" s="161" t="s">
        <v>159</v>
      </c>
      <c r="AU400" s="161" t="s">
        <v>155</v>
      </c>
      <c r="AV400" s="13" t="s">
        <v>83</v>
      </c>
      <c r="AW400" s="13" t="s">
        <v>35</v>
      </c>
      <c r="AX400" s="13" t="s">
        <v>73</v>
      </c>
      <c r="AY400" s="161" t="s">
        <v>145</v>
      </c>
    </row>
    <row r="401" spans="1:65" s="15" customFormat="1" ht="11.25">
      <c r="B401" s="176"/>
      <c r="D401" s="160" t="s">
        <v>159</v>
      </c>
      <c r="E401" s="177" t="s">
        <v>3</v>
      </c>
      <c r="F401" s="178" t="s">
        <v>171</v>
      </c>
      <c r="H401" s="179">
        <v>82.058000000000007</v>
      </c>
      <c r="I401" s="180"/>
      <c r="L401" s="176"/>
      <c r="M401" s="181"/>
      <c r="N401" s="182"/>
      <c r="O401" s="182"/>
      <c r="P401" s="182"/>
      <c r="Q401" s="182"/>
      <c r="R401" s="182"/>
      <c r="S401" s="182"/>
      <c r="T401" s="183"/>
      <c r="AT401" s="177" t="s">
        <v>159</v>
      </c>
      <c r="AU401" s="177" t="s">
        <v>155</v>
      </c>
      <c r="AV401" s="15" t="s">
        <v>155</v>
      </c>
      <c r="AW401" s="15" t="s">
        <v>35</v>
      </c>
      <c r="AX401" s="15" t="s">
        <v>73</v>
      </c>
      <c r="AY401" s="177" t="s">
        <v>145</v>
      </c>
    </row>
    <row r="402" spans="1:65" s="14" customFormat="1" ht="11.25">
      <c r="B402" s="168"/>
      <c r="D402" s="160" t="s">
        <v>159</v>
      </c>
      <c r="E402" s="169" t="s">
        <v>3</v>
      </c>
      <c r="F402" s="170" t="s">
        <v>161</v>
      </c>
      <c r="H402" s="171">
        <v>82.058000000000007</v>
      </c>
      <c r="I402" s="172"/>
      <c r="L402" s="168"/>
      <c r="M402" s="173"/>
      <c r="N402" s="174"/>
      <c r="O402" s="174"/>
      <c r="P402" s="174"/>
      <c r="Q402" s="174"/>
      <c r="R402" s="174"/>
      <c r="S402" s="174"/>
      <c r="T402" s="175"/>
      <c r="AT402" s="169" t="s">
        <v>159</v>
      </c>
      <c r="AU402" s="169" t="s">
        <v>155</v>
      </c>
      <c r="AV402" s="14" t="s">
        <v>154</v>
      </c>
      <c r="AW402" s="14" t="s">
        <v>35</v>
      </c>
      <c r="AX402" s="14" t="s">
        <v>81</v>
      </c>
      <c r="AY402" s="169" t="s">
        <v>145</v>
      </c>
    </row>
    <row r="403" spans="1:65" s="2" customFormat="1" ht="24.2" customHeight="1">
      <c r="A403" s="35"/>
      <c r="B403" s="140"/>
      <c r="C403" s="192" t="s">
        <v>481</v>
      </c>
      <c r="D403" s="192" t="s">
        <v>352</v>
      </c>
      <c r="E403" s="193" t="s">
        <v>482</v>
      </c>
      <c r="F403" s="194" t="s">
        <v>483</v>
      </c>
      <c r="G403" s="195" t="s">
        <v>152</v>
      </c>
      <c r="H403" s="196">
        <v>73.108999999999995</v>
      </c>
      <c r="I403" s="197"/>
      <c r="J403" s="198">
        <f>ROUND(I403*H403,2)</f>
        <v>0</v>
      </c>
      <c r="K403" s="194" t="s">
        <v>153</v>
      </c>
      <c r="L403" s="199"/>
      <c r="M403" s="200" t="s">
        <v>3</v>
      </c>
      <c r="N403" s="201" t="s">
        <v>44</v>
      </c>
      <c r="O403" s="56"/>
      <c r="P403" s="150">
        <f>O403*H403</f>
        <v>0</v>
      </c>
      <c r="Q403" s="150">
        <v>0.13200000000000001</v>
      </c>
      <c r="R403" s="150">
        <f>Q403*H403</f>
        <v>9.6503879999999995</v>
      </c>
      <c r="S403" s="150">
        <v>0</v>
      </c>
      <c r="T403" s="151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52" t="s">
        <v>196</v>
      </c>
      <c r="AT403" s="152" t="s">
        <v>352</v>
      </c>
      <c r="AU403" s="152" t="s">
        <v>155</v>
      </c>
      <c r="AY403" s="20" t="s">
        <v>145</v>
      </c>
      <c r="BE403" s="153">
        <f>IF(N403="základní",J403,0)</f>
        <v>0</v>
      </c>
      <c r="BF403" s="153">
        <f>IF(N403="snížená",J403,0)</f>
        <v>0</v>
      </c>
      <c r="BG403" s="153">
        <f>IF(N403="zákl. přenesená",J403,0)</f>
        <v>0</v>
      </c>
      <c r="BH403" s="153">
        <f>IF(N403="sníž. přenesená",J403,0)</f>
        <v>0</v>
      </c>
      <c r="BI403" s="153">
        <f>IF(N403="nulová",J403,0)</f>
        <v>0</v>
      </c>
      <c r="BJ403" s="20" t="s">
        <v>81</v>
      </c>
      <c r="BK403" s="153">
        <f>ROUND(I403*H403,2)</f>
        <v>0</v>
      </c>
      <c r="BL403" s="20" t="s">
        <v>154</v>
      </c>
      <c r="BM403" s="152" t="s">
        <v>484</v>
      </c>
    </row>
    <row r="404" spans="1:65" s="13" customFormat="1" ht="22.5">
      <c r="B404" s="159"/>
      <c r="D404" s="160" t="s">
        <v>159</v>
      </c>
      <c r="E404" s="161" t="s">
        <v>3</v>
      </c>
      <c r="F404" s="162" t="s">
        <v>485</v>
      </c>
      <c r="H404" s="163">
        <v>73.108999999999995</v>
      </c>
      <c r="I404" s="164"/>
      <c r="L404" s="159"/>
      <c r="M404" s="165"/>
      <c r="N404" s="166"/>
      <c r="O404" s="166"/>
      <c r="P404" s="166"/>
      <c r="Q404" s="166"/>
      <c r="R404" s="166"/>
      <c r="S404" s="166"/>
      <c r="T404" s="167"/>
      <c r="AT404" s="161" t="s">
        <v>159</v>
      </c>
      <c r="AU404" s="161" t="s">
        <v>155</v>
      </c>
      <c r="AV404" s="13" t="s">
        <v>83</v>
      </c>
      <c r="AW404" s="13" t="s">
        <v>35</v>
      </c>
      <c r="AX404" s="13" t="s">
        <v>73</v>
      </c>
      <c r="AY404" s="161" t="s">
        <v>145</v>
      </c>
    </row>
    <row r="405" spans="1:65" s="15" customFormat="1" ht="11.25">
      <c r="B405" s="176"/>
      <c r="D405" s="160" t="s">
        <v>159</v>
      </c>
      <c r="E405" s="177" t="s">
        <v>3</v>
      </c>
      <c r="F405" s="178" t="s">
        <v>171</v>
      </c>
      <c r="H405" s="179">
        <v>73.108999999999995</v>
      </c>
      <c r="I405" s="180"/>
      <c r="L405" s="176"/>
      <c r="M405" s="181"/>
      <c r="N405" s="182"/>
      <c r="O405" s="182"/>
      <c r="P405" s="182"/>
      <c r="Q405" s="182"/>
      <c r="R405" s="182"/>
      <c r="S405" s="182"/>
      <c r="T405" s="183"/>
      <c r="AT405" s="177" t="s">
        <v>159</v>
      </c>
      <c r="AU405" s="177" t="s">
        <v>155</v>
      </c>
      <c r="AV405" s="15" t="s">
        <v>155</v>
      </c>
      <c r="AW405" s="15" t="s">
        <v>35</v>
      </c>
      <c r="AX405" s="15" t="s">
        <v>73</v>
      </c>
      <c r="AY405" s="177" t="s">
        <v>145</v>
      </c>
    </row>
    <row r="406" spans="1:65" s="14" customFormat="1" ht="11.25">
      <c r="B406" s="168"/>
      <c r="D406" s="160" t="s">
        <v>159</v>
      </c>
      <c r="E406" s="169" t="s">
        <v>3</v>
      </c>
      <c r="F406" s="170" t="s">
        <v>161</v>
      </c>
      <c r="H406" s="171">
        <v>73.108999999999995</v>
      </c>
      <c r="I406" s="172"/>
      <c r="L406" s="168"/>
      <c r="M406" s="173"/>
      <c r="N406" s="174"/>
      <c r="O406" s="174"/>
      <c r="P406" s="174"/>
      <c r="Q406" s="174"/>
      <c r="R406" s="174"/>
      <c r="S406" s="174"/>
      <c r="T406" s="175"/>
      <c r="AT406" s="169" t="s">
        <v>159</v>
      </c>
      <c r="AU406" s="169" t="s">
        <v>155</v>
      </c>
      <c r="AV406" s="14" t="s">
        <v>154</v>
      </c>
      <c r="AW406" s="14" t="s">
        <v>35</v>
      </c>
      <c r="AX406" s="14" t="s">
        <v>81</v>
      </c>
      <c r="AY406" s="169" t="s">
        <v>145</v>
      </c>
    </row>
    <row r="407" spans="1:65" s="2" customFormat="1" ht="24.2" customHeight="1">
      <c r="A407" s="35"/>
      <c r="B407" s="140"/>
      <c r="C407" s="192" t="s">
        <v>486</v>
      </c>
      <c r="D407" s="192" t="s">
        <v>352</v>
      </c>
      <c r="E407" s="193" t="s">
        <v>487</v>
      </c>
      <c r="F407" s="194" t="s">
        <v>488</v>
      </c>
      <c r="G407" s="195" t="s">
        <v>152</v>
      </c>
      <c r="H407" s="196">
        <v>11.41</v>
      </c>
      <c r="I407" s="197"/>
      <c r="J407" s="198">
        <f>ROUND(I407*H407,2)</f>
        <v>0</v>
      </c>
      <c r="K407" s="194" t="s">
        <v>153</v>
      </c>
      <c r="L407" s="199"/>
      <c r="M407" s="200" t="s">
        <v>3</v>
      </c>
      <c r="N407" s="201" t="s">
        <v>44</v>
      </c>
      <c r="O407" s="56"/>
      <c r="P407" s="150">
        <f>O407*H407</f>
        <v>0</v>
      </c>
      <c r="Q407" s="150">
        <v>0.13100000000000001</v>
      </c>
      <c r="R407" s="150">
        <f>Q407*H407</f>
        <v>1.49471</v>
      </c>
      <c r="S407" s="150">
        <v>0</v>
      </c>
      <c r="T407" s="151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52" t="s">
        <v>423</v>
      </c>
      <c r="AT407" s="152" t="s">
        <v>352</v>
      </c>
      <c r="AU407" s="152" t="s">
        <v>155</v>
      </c>
      <c r="AY407" s="20" t="s">
        <v>145</v>
      </c>
      <c r="BE407" s="153">
        <f>IF(N407="základní",J407,0)</f>
        <v>0</v>
      </c>
      <c r="BF407" s="153">
        <f>IF(N407="snížená",J407,0)</f>
        <v>0</v>
      </c>
      <c r="BG407" s="153">
        <f>IF(N407="zákl. přenesená",J407,0)</f>
        <v>0</v>
      </c>
      <c r="BH407" s="153">
        <f>IF(N407="sníž. přenesená",J407,0)</f>
        <v>0</v>
      </c>
      <c r="BI407" s="153">
        <f>IF(N407="nulová",J407,0)</f>
        <v>0</v>
      </c>
      <c r="BJ407" s="20" t="s">
        <v>81</v>
      </c>
      <c r="BK407" s="153">
        <f>ROUND(I407*H407,2)</f>
        <v>0</v>
      </c>
      <c r="BL407" s="20" t="s">
        <v>423</v>
      </c>
      <c r="BM407" s="152" t="s">
        <v>489</v>
      </c>
    </row>
    <row r="408" spans="1:65" s="13" customFormat="1" ht="22.5">
      <c r="B408" s="159"/>
      <c r="D408" s="160" t="s">
        <v>159</v>
      </c>
      <c r="E408" s="161" t="s">
        <v>3</v>
      </c>
      <c r="F408" s="162" t="s">
        <v>490</v>
      </c>
      <c r="H408" s="163">
        <v>11.41</v>
      </c>
      <c r="I408" s="164"/>
      <c r="L408" s="159"/>
      <c r="M408" s="165"/>
      <c r="N408" s="166"/>
      <c r="O408" s="166"/>
      <c r="P408" s="166"/>
      <c r="Q408" s="166"/>
      <c r="R408" s="166"/>
      <c r="S408" s="166"/>
      <c r="T408" s="167"/>
      <c r="AT408" s="161" t="s">
        <v>159</v>
      </c>
      <c r="AU408" s="161" t="s">
        <v>155</v>
      </c>
      <c r="AV408" s="13" t="s">
        <v>83</v>
      </c>
      <c r="AW408" s="13" t="s">
        <v>35</v>
      </c>
      <c r="AX408" s="13" t="s">
        <v>73</v>
      </c>
      <c r="AY408" s="161" t="s">
        <v>145</v>
      </c>
    </row>
    <row r="409" spans="1:65" s="15" customFormat="1" ht="11.25">
      <c r="B409" s="176"/>
      <c r="D409" s="160" t="s">
        <v>159</v>
      </c>
      <c r="E409" s="177" t="s">
        <v>3</v>
      </c>
      <c r="F409" s="178" t="s">
        <v>171</v>
      </c>
      <c r="H409" s="179">
        <v>11.41</v>
      </c>
      <c r="I409" s="180"/>
      <c r="L409" s="176"/>
      <c r="M409" s="181"/>
      <c r="N409" s="182"/>
      <c r="O409" s="182"/>
      <c r="P409" s="182"/>
      <c r="Q409" s="182"/>
      <c r="R409" s="182"/>
      <c r="S409" s="182"/>
      <c r="T409" s="183"/>
      <c r="AT409" s="177" t="s">
        <v>159</v>
      </c>
      <c r="AU409" s="177" t="s">
        <v>155</v>
      </c>
      <c r="AV409" s="15" t="s">
        <v>155</v>
      </c>
      <c r="AW409" s="15" t="s">
        <v>35</v>
      </c>
      <c r="AX409" s="15" t="s">
        <v>73</v>
      </c>
      <c r="AY409" s="177" t="s">
        <v>145</v>
      </c>
    </row>
    <row r="410" spans="1:65" s="14" customFormat="1" ht="11.25">
      <c r="B410" s="168"/>
      <c r="D410" s="160" t="s">
        <v>159</v>
      </c>
      <c r="E410" s="169" t="s">
        <v>3</v>
      </c>
      <c r="F410" s="170" t="s">
        <v>161</v>
      </c>
      <c r="H410" s="171">
        <v>11.41</v>
      </c>
      <c r="I410" s="172"/>
      <c r="L410" s="168"/>
      <c r="M410" s="173"/>
      <c r="N410" s="174"/>
      <c r="O410" s="174"/>
      <c r="P410" s="174"/>
      <c r="Q410" s="174"/>
      <c r="R410" s="174"/>
      <c r="S410" s="174"/>
      <c r="T410" s="175"/>
      <c r="AT410" s="169" t="s">
        <v>159</v>
      </c>
      <c r="AU410" s="169" t="s">
        <v>155</v>
      </c>
      <c r="AV410" s="14" t="s">
        <v>154</v>
      </c>
      <c r="AW410" s="14" t="s">
        <v>35</v>
      </c>
      <c r="AX410" s="14" t="s">
        <v>81</v>
      </c>
      <c r="AY410" s="169" t="s">
        <v>145</v>
      </c>
    </row>
    <row r="411" spans="1:65" s="12" customFormat="1" ht="22.9" customHeight="1">
      <c r="B411" s="127"/>
      <c r="D411" s="128" t="s">
        <v>72</v>
      </c>
      <c r="E411" s="138" t="s">
        <v>196</v>
      </c>
      <c r="F411" s="138" t="s">
        <v>491</v>
      </c>
      <c r="I411" s="130"/>
      <c r="J411" s="139">
        <f>BK411</f>
        <v>0</v>
      </c>
      <c r="L411" s="127"/>
      <c r="M411" s="132"/>
      <c r="N411" s="133"/>
      <c r="O411" s="133"/>
      <c r="P411" s="134">
        <f>P412+P450</f>
        <v>0</v>
      </c>
      <c r="Q411" s="133"/>
      <c r="R411" s="134">
        <f>R412+R450</f>
        <v>1.2207716</v>
      </c>
      <c r="S411" s="133"/>
      <c r="T411" s="135">
        <f>T412+T450</f>
        <v>0.56447999999999998</v>
      </c>
      <c r="AR411" s="128" t="s">
        <v>81</v>
      </c>
      <c r="AT411" s="136" t="s">
        <v>72</v>
      </c>
      <c r="AU411" s="136" t="s">
        <v>81</v>
      </c>
      <c r="AY411" s="128" t="s">
        <v>145</v>
      </c>
      <c r="BK411" s="137">
        <f>BK412+BK450</f>
        <v>0</v>
      </c>
    </row>
    <row r="412" spans="1:65" s="12" customFormat="1" ht="20.85" customHeight="1">
      <c r="B412" s="127"/>
      <c r="D412" s="128" t="s">
        <v>72</v>
      </c>
      <c r="E412" s="138" t="s">
        <v>492</v>
      </c>
      <c r="F412" s="138" t="s">
        <v>493</v>
      </c>
      <c r="I412" s="130"/>
      <c r="J412" s="139">
        <f>BK412</f>
        <v>0</v>
      </c>
      <c r="L412" s="127"/>
      <c r="M412" s="132"/>
      <c r="N412" s="133"/>
      <c r="O412" s="133"/>
      <c r="P412" s="134">
        <f>SUM(P413:P449)</f>
        <v>0</v>
      </c>
      <c r="Q412" s="133"/>
      <c r="R412" s="134">
        <f>SUM(R413:R449)</f>
        <v>9.3321600000000005E-2</v>
      </c>
      <c r="S412" s="133"/>
      <c r="T412" s="135">
        <f>SUM(T413:T449)</f>
        <v>0</v>
      </c>
      <c r="AR412" s="128" t="s">
        <v>81</v>
      </c>
      <c r="AT412" s="136" t="s">
        <v>72</v>
      </c>
      <c r="AU412" s="136" t="s">
        <v>83</v>
      </c>
      <c r="AY412" s="128" t="s">
        <v>145</v>
      </c>
      <c r="BK412" s="137">
        <f>SUM(BK413:BK449)</f>
        <v>0</v>
      </c>
    </row>
    <row r="413" spans="1:65" s="2" customFormat="1" ht="24.2" customHeight="1">
      <c r="A413" s="35"/>
      <c r="B413" s="140"/>
      <c r="C413" s="141" t="s">
        <v>494</v>
      </c>
      <c r="D413" s="141" t="s">
        <v>149</v>
      </c>
      <c r="E413" s="142" t="s">
        <v>495</v>
      </c>
      <c r="F413" s="143" t="s">
        <v>496</v>
      </c>
      <c r="G413" s="144" t="s">
        <v>192</v>
      </c>
      <c r="H413" s="145">
        <v>32</v>
      </c>
      <c r="I413" s="146"/>
      <c r="J413" s="147">
        <f>ROUND(I413*H413,2)</f>
        <v>0</v>
      </c>
      <c r="K413" s="143" t="s">
        <v>153</v>
      </c>
      <c r="L413" s="36"/>
      <c r="M413" s="148" t="s">
        <v>3</v>
      </c>
      <c r="N413" s="149" t="s">
        <v>44</v>
      </c>
      <c r="O413" s="56"/>
      <c r="P413" s="150">
        <f>O413*H413</f>
        <v>0</v>
      </c>
      <c r="Q413" s="150">
        <v>1.0000000000000001E-5</v>
      </c>
      <c r="R413" s="150">
        <f>Q413*H413</f>
        <v>3.2000000000000003E-4</v>
      </c>
      <c r="S413" s="150">
        <v>0</v>
      </c>
      <c r="T413" s="151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52" t="s">
        <v>154</v>
      </c>
      <c r="AT413" s="152" t="s">
        <v>149</v>
      </c>
      <c r="AU413" s="152" t="s">
        <v>155</v>
      </c>
      <c r="AY413" s="20" t="s">
        <v>145</v>
      </c>
      <c r="BE413" s="153">
        <f>IF(N413="základní",J413,0)</f>
        <v>0</v>
      </c>
      <c r="BF413" s="153">
        <f>IF(N413="snížená",J413,0)</f>
        <v>0</v>
      </c>
      <c r="BG413" s="153">
        <f>IF(N413="zákl. přenesená",J413,0)</f>
        <v>0</v>
      </c>
      <c r="BH413" s="153">
        <f>IF(N413="sníž. přenesená",J413,0)</f>
        <v>0</v>
      </c>
      <c r="BI413" s="153">
        <f>IF(N413="nulová",J413,0)</f>
        <v>0</v>
      </c>
      <c r="BJ413" s="20" t="s">
        <v>81</v>
      </c>
      <c r="BK413" s="153">
        <f>ROUND(I413*H413,2)</f>
        <v>0</v>
      </c>
      <c r="BL413" s="20" t="s">
        <v>154</v>
      </c>
      <c r="BM413" s="152" t="s">
        <v>497</v>
      </c>
    </row>
    <row r="414" spans="1:65" s="2" customFormat="1" ht="11.25">
      <c r="A414" s="35"/>
      <c r="B414" s="36"/>
      <c r="C414" s="35"/>
      <c r="D414" s="154" t="s">
        <v>157</v>
      </c>
      <c r="E414" s="35"/>
      <c r="F414" s="155" t="s">
        <v>498</v>
      </c>
      <c r="G414" s="35"/>
      <c r="H414" s="35"/>
      <c r="I414" s="156"/>
      <c r="J414" s="35"/>
      <c r="K414" s="35"/>
      <c r="L414" s="36"/>
      <c r="M414" s="157"/>
      <c r="N414" s="158"/>
      <c r="O414" s="56"/>
      <c r="P414" s="56"/>
      <c r="Q414" s="56"/>
      <c r="R414" s="56"/>
      <c r="S414" s="56"/>
      <c r="T414" s="57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20" t="s">
        <v>157</v>
      </c>
      <c r="AU414" s="20" t="s">
        <v>155</v>
      </c>
    </row>
    <row r="415" spans="1:65" s="13" customFormat="1" ht="11.25">
      <c r="B415" s="159"/>
      <c r="D415" s="160" t="s">
        <v>159</v>
      </c>
      <c r="E415" s="161" t="s">
        <v>3</v>
      </c>
      <c r="F415" s="162" t="s">
        <v>499</v>
      </c>
      <c r="H415" s="163">
        <v>2</v>
      </c>
      <c r="I415" s="164"/>
      <c r="L415" s="159"/>
      <c r="M415" s="165"/>
      <c r="N415" s="166"/>
      <c r="O415" s="166"/>
      <c r="P415" s="166"/>
      <c r="Q415" s="166"/>
      <c r="R415" s="166"/>
      <c r="S415" s="166"/>
      <c r="T415" s="167"/>
      <c r="AT415" s="161" t="s">
        <v>159</v>
      </c>
      <c r="AU415" s="161" t="s">
        <v>155</v>
      </c>
      <c r="AV415" s="13" t="s">
        <v>83</v>
      </c>
      <c r="AW415" s="13" t="s">
        <v>35</v>
      </c>
      <c r="AX415" s="13" t="s">
        <v>73</v>
      </c>
      <c r="AY415" s="161" t="s">
        <v>145</v>
      </c>
    </row>
    <row r="416" spans="1:65" s="15" customFormat="1" ht="11.25">
      <c r="B416" s="176"/>
      <c r="D416" s="160" t="s">
        <v>159</v>
      </c>
      <c r="E416" s="177" t="s">
        <v>3</v>
      </c>
      <c r="F416" s="178" t="s">
        <v>171</v>
      </c>
      <c r="H416" s="179">
        <v>2</v>
      </c>
      <c r="I416" s="180"/>
      <c r="L416" s="176"/>
      <c r="M416" s="181"/>
      <c r="N416" s="182"/>
      <c r="O416" s="182"/>
      <c r="P416" s="182"/>
      <c r="Q416" s="182"/>
      <c r="R416" s="182"/>
      <c r="S416" s="182"/>
      <c r="T416" s="183"/>
      <c r="AT416" s="177" t="s">
        <v>159</v>
      </c>
      <c r="AU416" s="177" t="s">
        <v>155</v>
      </c>
      <c r="AV416" s="15" t="s">
        <v>155</v>
      </c>
      <c r="AW416" s="15" t="s">
        <v>35</v>
      </c>
      <c r="AX416" s="15" t="s">
        <v>73</v>
      </c>
      <c r="AY416" s="177" t="s">
        <v>145</v>
      </c>
    </row>
    <row r="417" spans="1:65" s="13" customFormat="1" ht="11.25">
      <c r="B417" s="159"/>
      <c r="D417" s="160" t="s">
        <v>159</v>
      </c>
      <c r="E417" s="161" t="s">
        <v>3</v>
      </c>
      <c r="F417" s="162" t="s">
        <v>500</v>
      </c>
      <c r="H417" s="163">
        <v>30</v>
      </c>
      <c r="I417" s="164"/>
      <c r="L417" s="159"/>
      <c r="M417" s="165"/>
      <c r="N417" s="166"/>
      <c r="O417" s="166"/>
      <c r="P417" s="166"/>
      <c r="Q417" s="166"/>
      <c r="R417" s="166"/>
      <c r="S417" s="166"/>
      <c r="T417" s="167"/>
      <c r="AT417" s="161" t="s">
        <v>159</v>
      </c>
      <c r="AU417" s="161" t="s">
        <v>155</v>
      </c>
      <c r="AV417" s="13" t="s">
        <v>83</v>
      </c>
      <c r="AW417" s="13" t="s">
        <v>35</v>
      </c>
      <c r="AX417" s="13" t="s">
        <v>73</v>
      </c>
      <c r="AY417" s="161" t="s">
        <v>145</v>
      </c>
    </row>
    <row r="418" spans="1:65" s="15" customFormat="1" ht="11.25">
      <c r="B418" s="176"/>
      <c r="D418" s="160" t="s">
        <v>159</v>
      </c>
      <c r="E418" s="177" t="s">
        <v>3</v>
      </c>
      <c r="F418" s="178" t="s">
        <v>171</v>
      </c>
      <c r="H418" s="179">
        <v>30</v>
      </c>
      <c r="I418" s="180"/>
      <c r="L418" s="176"/>
      <c r="M418" s="181"/>
      <c r="N418" s="182"/>
      <c r="O418" s="182"/>
      <c r="P418" s="182"/>
      <c r="Q418" s="182"/>
      <c r="R418" s="182"/>
      <c r="S418" s="182"/>
      <c r="T418" s="183"/>
      <c r="AT418" s="177" t="s">
        <v>159</v>
      </c>
      <c r="AU418" s="177" t="s">
        <v>155</v>
      </c>
      <c r="AV418" s="15" t="s">
        <v>155</v>
      </c>
      <c r="AW418" s="15" t="s">
        <v>35</v>
      </c>
      <c r="AX418" s="15" t="s">
        <v>73</v>
      </c>
      <c r="AY418" s="177" t="s">
        <v>145</v>
      </c>
    </row>
    <row r="419" spans="1:65" s="14" customFormat="1" ht="11.25">
      <c r="B419" s="168"/>
      <c r="D419" s="160" t="s">
        <v>159</v>
      </c>
      <c r="E419" s="169" t="s">
        <v>3</v>
      </c>
      <c r="F419" s="170" t="s">
        <v>161</v>
      </c>
      <c r="H419" s="171">
        <v>32</v>
      </c>
      <c r="I419" s="172"/>
      <c r="L419" s="168"/>
      <c r="M419" s="173"/>
      <c r="N419" s="174"/>
      <c r="O419" s="174"/>
      <c r="P419" s="174"/>
      <c r="Q419" s="174"/>
      <c r="R419" s="174"/>
      <c r="S419" s="174"/>
      <c r="T419" s="175"/>
      <c r="AT419" s="169" t="s">
        <v>159</v>
      </c>
      <c r="AU419" s="169" t="s">
        <v>155</v>
      </c>
      <c r="AV419" s="14" t="s">
        <v>154</v>
      </c>
      <c r="AW419" s="14" t="s">
        <v>35</v>
      </c>
      <c r="AX419" s="14" t="s">
        <v>81</v>
      </c>
      <c r="AY419" s="169" t="s">
        <v>145</v>
      </c>
    </row>
    <row r="420" spans="1:65" s="2" customFormat="1" ht="24.2" customHeight="1">
      <c r="A420" s="35"/>
      <c r="B420" s="140"/>
      <c r="C420" s="192" t="s">
        <v>501</v>
      </c>
      <c r="D420" s="192" t="s">
        <v>352</v>
      </c>
      <c r="E420" s="193" t="s">
        <v>502</v>
      </c>
      <c r="F420" s="194" t="s">
        <v>503</v>
      </c>
      <c r="G420" s="195" t="s">
        <v>192</v>
      </c>
      <c r="H420" s="196">
        <v>32.479999999999997</v>
      </c>
      <c r="I420" s="197"/>
      <c r="J420" s="198">
        <f>ROUND(I420*H420,2)</f>
        <v>0</v>
      </c>
      <c r="K420" s="194" t="s">
        <v>153</v>
      </c>
      <c r="L420" s="199"/>
      <c r="M420" s="200" t="s">
        <v>3</v>
      </c>
      <c r="N420" s="201" t="s">
        <v>44</v>
      </c>
      <c r="O420" s="56"/>
      <c r="P420" s="150">
        <f>O420*H420</f>
        <v>0</v>
      </c>
      <c r="Q420" s="150">
        <v>2.6700000000000001E-3</v>
      </c>
      <c r="R420" s="150">
        <f>Q420*H420</f>
        <v>8.6721599999999996E-2</v>
      </c>
      <c r="S420" s="150">
        <v>0</v>
      </c>
      <c r="T420" s="151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52" t="s">
        <v>423</v>
      </c>
      <c r="AT420" s="152" t="s">
        <v>352</v>
      </c>
      <c r="AU420" s="152" t="s">
        <v>155</v>
      </c>
      <c r="AY420" s="20" t="s">
        <v>145</v>
      </c>
      <c r="BE420" s="153">
        <f>IF(N420="základní",J420,0)</f>
        <v>0</v>
      </c>
      <c r="BF420" s="153">
        <f>IF(N420="snížená",J420,0)</f>
        <v>0</v>
      </c>
      <c r="BG420" s="153">
        <f>IF(N420="zákl. přenesená",J420,0)</f>
        <v>0</v>
      </c>
      <c r="BH420" s="153">
        <f>IF(N420="sníž. přenesená",J420,0)</f>
        <v>0</v>
      </c>
      <c r="BI420" s="153">
        <f>IF(N420="nulová",J420,0)</f>
        <v>0</v>
      </c>
      <c r="BJ420" s="20" t="s">
        <v>81</v>
      </c>
      <c r="BK420" s="153">
        <f>ROUND(I420*H420,2)</f>
        <v>0</v>
      </c>
      <c r="BL420" s="20" t="s">
        <v>423</v>
      </c>
      <c r="BM420" s="152" t="s">
        <v>504</v>
      </c>
    </row>
    <row r="421" spans="1:65" s="13" customFormat="1" ht="11.25">
      <c r="B421" s="159"/>
      <c r="D421" s="160" t="s">
        <v>159</v>
      </c>
      <c r="E421" s="161" t="s">
        <v>3</v>
      </c>
      <c r="F421" s="162" t="s">
        <v>505</v>
      </c>
      <c r="H421" s="163">
        <v>2.0299999999999998</v>
      </c>
      <c r="I421" s="164"/>
      <c r="L421" s="159"/>
      <c r="M421" s="165"/>
      <c r="N421" s="166"/>
      <c r="O421" s="166"/>
      <c r="P421" s="166"/>
      <c r="Q421" s="166"/>
      <c r="R421" s="166"/>
      <c r="S421" s="166"/>
      <c r="T421" s="167"/>
      <c r="AT421" s="161" t="s">
        <v>159</v>
      </c>
      <c r="AU421" s="161" t="s">
        <v>155</v>
      </c>
      <c r="AV421" s="13" t="s">
        <v>83</v>
      </c>
      <c r="AW421" s="13" t="s">
        <v>35</v>
      </c>
      <c r="AX421" s="13" t="s">
        <v>73</v>
      </c>
      <c r="AY421" s="161" t="s">
        <v>145</v>
      </c>
    </row>
    <row r="422" spans="1:65" s="15" customFormat="1" ht="11.25">
      <c r="B422" s="176"/>
      <c r="D422" s="160" t="s">
        <v>159</v>
      </c>
      <c r="E422" s="177" t="s">
        <v>3</v>
      </c>
      <c r="F422" s="178" t="s">
        <v>171</v>
      </c>
      <c r="H422" s="179">
        <v>2.0299999999999998</v>
      </c>
      <c r="I422" s="180"/>
      <c r="L422" s="176"/>
      <c r="M422" s="181"/>
      <c r="N422" s="182"/>
      <c r="O422" s="182"/>
      <c r="P422" s="182"/>
      <c r="Q422" s="182"/>
      <c r="R422" s="182"/>
      <c r="S422" s="182"/>
      <c r="T422" s="183"/>
      <c r="AT422" s="177" t="s">
        <v>159</v>
      </c>
      <c r="AU422" s="177" t="s">
        <v>155</v>
      </c>
      <c r="AV422" s="15" t="s">
        <v>155</v>
      </c>
      <c r="AW422" s="15" t="s">
        <v>35</v>
      </c>
      <c r="AX422" s="15" t="s">
        <v>73</v>
      </c>
      <c r="AY422" s="177" t="s">
        <v>145</v>
      </c>
    </row>
    <row r="423" spans="1:65" s="13" customFormat="1" ht="11.25">
      <c r="B423" s="159"/>
      <c r="D423" s="160" t="s">
        <v>159</v>
      </c>
      <c r="E423" s="161" t="s">
        <v>3</v>
      </c>
      <c r="F423" s="162" t="s">
        <v>506</v>
      </c>
      <c r="H423" s="163">
        <v>30.45</v>
      </c>
      <c r="I423" s="164"/>
      <c r="L423" s="159"/>
      <c r="M423" s="165"/>
      <c r="N423" s="166"/>
      <c r="O423" s="166"/>
      <c r="P423" s="166"/>
      <c r="Q423" s="166"/>
      <c r="R423" s="166"/>
      <c r="S423" s="166"/>
      <c r="T423" s="167"/>
      <c r="AT423" s="161" t="s">
        <v>159</v>
      </c>
      <c r="AU423" s="161" t="s">
        <v>155</v>
      </c>
      <c r="AV423" s="13" t="s">
        <v>83</v>
      </c>
      <c r="AW423" s="13" t="s">
        <v>35</v>
      </c>
      <c r="AX423" s="13" t="s">
        <v>73</v>
      </c>
      <c r="AY423" s="161" t="s">
        <v>145</v>
      </c>
    </row>
    <row r="424" spans="1:65" s="15" customFormat="1" ht="11.25">
      <c r="B424" s="176"/>
      <c r="D424" s="160" t="s">
        <v>159</v>
      </c>
      <c r="E424" s="177" t="s">
        <v>3</v>
      </c>
      <c r="F424" s="178" t="s">
        <v>171</v>
      </c>
      <c r="H424" s="179">
        <v>30.45</v>
      </c>
      <c r="I424" s="180"/>
      <c r="L424" s="176"/>
      <c r="M424" s="181"/>
      <c r="N424" s="182"/>
      <c r="O424" s="182"/>
      <c r="P424" s="182"/>
      <c r="Q424" s="182"/>
      <c r="R424" s="182"/>
      <c r="S424" s="182"/>
      <c r="T424" s="183"/>
      <c r="AT424" s="177" t="s">
        <v>159</v>
      </c>
      <c r="AU424" s="177" t="s">
        <v>155</v>
      </c>
      <c r="AV424" s="15" t="s">
        <v>155</v>
      </c>
      <c r="AW424" s="15" t="s">
        <v>35</v>
      </c>
      <c r="AX424" s="15" t="s">
        <v>73</v>
      </c>
      <c r="AY424" s="177" t="s">
        <v>145</v>
      </c>
    </row>
    <row r="425" spans="1:65" s="14" customFormat="1" ht="11.25">
      <c r="B425" s="168"/>
      <c r="D425" s="160" t="s">
        <v>159</v>
      </c>
      <c r="E425" s="169" t="s">
        <v>3</v>
      </c>
      <c r="F425" s="170" t="s">
        <v>161</v>
      </c>
      <c r="H425" s="171">
        <v>32.479999999999997</v>
      </c>
      <c r="I425" s="172"/>
      <c r="L425" s="168"/>
      <c r="M425" s="173"/>
      <c r="N425" s="174"/>
      <c r="O425" s="174"/>
      <c r="P425" s="174"/>
      <c r="Q425" s="174"/>
      <c r="R425" s="174"/>
      <c r="S425" s="174"/>
      <c r="T425" s="175"/>
      <c r="AT425" s="169" t="s">
        <v>159</v>
      </c>
      <c r="AU425" s="169" t="s">
        <v>155</v>
      </c>
      <c r="AV425" s="14" t="s">
        <v>154</v>
      </c>
      <c r="AW425" s="14" t="s">
        <v>35</v>
      </c>
      <c r="AX425" s="14" t="s">
        <v>81</v>
      </c>
      <c r="AY425" s="169" t="s">
        <v>145</v>
      </c>
    </row>
    <row r="426" spans="1:65" s="2" customFormat="1" ht="44.25" customHeight="1">
      <c r="A426" s="35"/>
      <c r="B426" s="140"/>
      <c r="C426" s="141" t="s">
        <v>507</v>
      </c>
      <c r="D426" s="141" t="s">
        <v>149</v>
      </c>
      <c r="E426" s="142" t="s">
        <v>508</v>
      </c>
      <c r="F426" s="143" t="s">
        <v>509</v>
      </c>
      <c r="G426" s="144" t="s">
        <v>416</v>
      </c>
      <c r="H426" s="145">
        <v>3</v>
      </c>
      <c r="I426" s="146"/>
      <c r="J426" s="147">
        <f>ROUND(I426*H426,2)</f>
        <v>0</v>
      </c>
      <c r="K426" s="143" t="s">
        <v>153</v>
      </c>
      <c r="L426" s="36"/>
      <c r="M426" s="148" t="s">
        <v>3</v>
      </c>
      <c r="N426" s="149" t="s">
        <v>44</v>
      </c>
      <c r="O426" s="56"/>
      <c r="P426" s="150">
        <f>O426*H426</f>
        <v>0</v>
      </c>
      <c r="Q426" s="150">
        <v>0</v>
      </c>
      <c r="R426" s="150">
        <f>Q426*H426</f>
        <v>0</v>
      </c>
      <c r="S426" s="150">
        <v>0</v>
      </c>
      <c r="T426" s="151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52" t="s">
        <v>154</v>
      </c>
      <c r="AT426" s="152" t="s">
        <v>149</v>
      </c>
      <c r="AU426" s="152" t="s">
        <v>155</v>
      </c>
      <c r="AY426" s="20" t="s">
        <v>145</v>
      </c>
      <c r="BE426" s="153">
        <f>IF(N426="základní",J426,0)</f>
        <v>0</v>
      </c>
      <c r="BF426" s="153">
        <f>IF(N426="snížená",J426,0)</f>
        <v>0</v>
      </c>
      <c r="BG426" s="153">
        <f>IF(N426="zákl. přenesená",J426,0)</f>
        <v>0</v>
      </c>
      <c r="BH426" s="153">
        <f>IF(N426="sníž. přenesená",J426,0)</f>
        <v>0</v>
      </c>
      <c r="BI426" s="153">
        <f>IF(N426="nulová",J426,0)</f>
        <v>0</v>
      </c>
      <c r="BJ426" s="20" t="s">
        <v>81</v>
      </c>
      <c r="BK426" s="153">
        <f>ROUND(I426*H426,2)</f>
        <v>0</v>
      </c>
      <c r="BL426" s="20" t="s">
        <v>154</v>
      </c>
      <c r="BM426" s="152" t="s">
        <v>510</v>
      </c>
    </row>
    <row r="427" spans="1:65" s="2" customFormat="1" ht="11.25">
      <c r="A427" s="35"/>
      <c r="B427" s="36"/>
      <c r="C427" s="35"/>
      <c r="D427" s="154" t="s">
        <v>157</v>
      </c>
      <c r="E427" s="35"/>
      <c r="F427" s="155" t="s">
        <v>511</v>
      </c>
      <c r="G427" s="35"/>
      <c r="H427" s="35"/>
      <c r="I427" s="156"/>
      <c r="J427" s="35"/>
      <c r="K427" s="35"/>
      <c r="L427" s="36"/>
      <c r="M427" s="157"/>
      <c r="N427" s="158"/>
      <c r="O427" s="56"/>
      <c r="P427" s="56"/>
      <c r="Q427" s="56"/>
      <c r="R427" s="56"/>
      <c r="S427" s="56"/>
      <c r="T427" s="57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20" t="s">
        <v>157</v>
      </c>
      <c r="AU427" s="20" t="s">
        <v>155</v>
      </c>
    </row>
    <row r="428" spans="1:65" s="13" customFormat="1" ht="11.25">
      <c r="B428" s="159"/>
      <c r="D428" s="160" t="s">
        <v>159</v>
      </c>
      <c r="E428" s="161" t="s">
        <v>3</v>
      </c>
      <c r="F428" s="162" t="s">
        <v>512</v>
      </c>
      <c r="H428" s="163">
        <v>3</v>
      </c>
      <c r="I428" s="164"/>
      <c r="L428" s="159"/>
      <c r="M428" s="165"/>
      <c r="N428" s="166"/>
      <c r="O428" s="166"/>
      <c r="P428" s="166"/>
      <c r="Q428" s="166"/>
      <c r="R428" s="166"/>
      <c r="S428" s="166"/>
      <c r="T428" s="167"/>
      <c r="AT428" s="161" t="s">
        <v>159</v>
      </c>
      <c r="AU428" s="161" t="s">
        <v>155</v>
      </c>
      <c r="AV428" s="13" t="s">
        <v>83</v>
      </c>
      <c r="AW428" s="13" t="s">
        <v>35</v>
      </c>
      <c r="AX428" s="13" t="s">
        <v>73</v>
      </c>
      <c r="AY428" s="161" t="s">
        <v>145</v>
      </c>
    </row>
    <row r="429" spans="1:65" s="14" customFormat="1" ht="11.25">
      <c r="B429" s="168"/>
      <c r="D429" s="160" t="s">
        <v>159</v>
      </c>
      <c r="E429" s="169" t="s">
        <v>3</v>
      </c>
      <c r="F429" s="170" t="s">
        <v>161</v>
      </c>
      <c r="H429" s="171">
        <v>3</v>
      </c>
      <c r="I429" s="172"/>
      <c r="L429" s="168"/>
      <c r="M429" s="173"/>
      <c r="N429" s="174"/>
      <c r="O429" s="174"/>
      <c r="P429" s="174"/>
      <c r="Q429" s="174"/>
      <c r="R429" s="174"/>
      <c r="S429" s="174"/>
      <c r="T429" s="175"/>
      <c r="AT429" s="169" t="s">
        <v>159</v>
      </c>
      <c r="AU429" s="169" t="s">
        <v>155</v>
      </c>
      <c r="AV429" s="14" t="s">
        <v>154</v>
      </c>
      <c r="AW429" s="14" t="s">
        <v>35</v>
      </c>
      <c r="AX429" s="14" t="s">
        <v>81</v>
      </c>
      <c r="AY429" s="169" t="s">
        <v>145</v>
      </c>
    </row>
    <row r="430" spans="1:65" s="2" customFormat="1" ht="21.75" customHeight="1">
      <c r="A430" s="35"/>
      <c r="B430" s="140"/>
      <c r="C430" s="192" t="s">
        <v>513</v>
      </c>
      <c r="D430" s="192" t="s">
        <v>352</v>
      </c>
      <c r="E430" s="193" t="s">
        <v>514</v>
      </c>
      <c r="F430" s="194" t="s">
        <v>515</v>
      </c>
      <c r="G430" s="195" t="s">
        <v>416</v>
      </c>
      <c r="H430" s="196">
        <v>3</v>
      </c>
      <c r="I430" s="197"/>
      <c r="J430" s="198">
        <f>ROUND(I430*H430,2)</f>
        <v>0</v>
      </c>
      <c r="K430" s="194" t="s">
        <v>153</v>
      </c>
      <c r="L430" s="199"/>
      <c r="M430" s="200" t="s">
        <v>3</v>
      </c>
      <c r="N430" s="201" t="s">
        <v>44</v>
      </c>
      <c r="O430" s="56"/>
      <c r="P430" s="150">
        <f>O430*H430</f>
        <v>0</v>
      </c>
      <c r="Q430" s="150">
        <v>5.0000000000000001E-4</v>
      </c>
      <c r="R430" s="150">
        <f>Q430*H430</f>
        <v>1.5E-3</v>
      </c>
      <c r="S430" s="150">
        <v>0</v>
      </c>
      <c r="T430" s="151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52" t="s">
        <v>196</v>
      </c>
      <c r="AT430" s="152" t="s">
        <v>352</v>
      </c>
      <c r="AU430" s="152" t="s">
        <v>155</v>
      </c>
      <c r="AY430" s="20" t="s">
        <v>145</v>
      </c>
      <c r="BE430" s="153">
        <f>IF(N430="základní",J430,0)</f>
        <v>0</v>
      </c>
      <c r="BF430" s="153">
        <f>IF(N430="snížená",J430,0)</f>
        <v>0</v>
      </c>
      <c r="BG430" s="153">
        <f>IF(N430="zákl. přenesená",J430,0)</f>
        <v>0</v>
      </c>
      <c r="BH430" s="153">
        <f>IF(N430="sníž. přenesená",J430,0)</f>
        <v>0</v>
      </c>
      <c r="BI430" s="153">
        <f>IF(N430="nulová",J430,0)</f>
        <v>0</v>
      </c>
      <c r="BJ430" s="20" t="s">
        <v>81</v>
      </c>
      <c r="BK430" s="153">
        <f>ROUND(I430*H430,2)</f>
        <v>0</v>
      </c>
      <c r="BL430" s="20" t="s">
        <v>154</v>
      </c>
      <c r="BM430" s="152" t="s">
        <v>516</v>
      </c>
    </row>
    <row r="431" spans="1:65" s="13" customFormat="1" ht="11.25">
      <c r="B431" s="159"/>
      <c r="D431" s="160" t="s">
        <v>159</v>
      </c>
      <c r="E431" s="161" t="s">
        <v>3</v>
      </c>
      <c r="F431" s="162" t="s">
        <v>512</v>
      </c>
      <c r="H431" s="163">
        <v>3</v>
      </c>
      <c r="I431" s="164"/>
      <c r="L431" s="159"/>
      <c r="M431" s="165"/>
      <c r="N431" s="166"/>
      <c r="O431" s="166"/>
      <c r="P431" s="166"/>
      <c r="Q431" s="166"/>
      <c r="R431" s="166"/>
      <c r="S431" s="166"/>
      <c r="T431" s="167"/>
      <c r="AT431" s="161" t="s">
        <v>159</v>
      </c>
      <c r="AU431" s="161" t="s">
        <v>155</v>
      </c>
      <c r="AV431" s="13" t="s">
        <v>83</v>
      </c>
      <c r="AW431" s="13" t="s">
        <v>35</v>
      </c>
      <c r="AX431" s="13" t="s">
        <v>73</v>
      </c>
      <c r="AY431" s="161" t="s">
        <v>145</v>
      </c>
    </row>
    <row r="432" spans="1:65" s="14" customFormat="1" ht="11.25">
      <c r="B432" s="168"/>
      <c r="D432" s="160" t="s">
        <v>159</v>
      </c>
      <c r="E432" s="169" t="s">
        <v>3</v>
      </c>
      <c r="F432" s="170" t="s">
        <v>161</v>
      </c>
      <c r="H432" s="171">
        <v>3</v>
      </c>
      <c r="I432" s="172"/>
      <c r="L432" s="168"/>
      <c r="M432" s="173"/>
      <c r="N432" s="174"/>
      <c r="O432" s="174"/>
      <c r="P432" s="174"/>
      <c r="Q432" s="174"/>
      <c r="R432" s="174"/>
      <c r="S432" s="174"/>
      <c r="T432" s="175"/>
      <c r="AT432" s="169" t="s">
        <v>159</v>
      </c>
      <c r="AU432" s="169" t="s">
        <v>155</v>
      </c>
      <c r="AV432" s="14" t="s">
        <v>154</v>
      </c>
      <c r="AW432" s="14" t="s">
        <v>35</v>
      </c>
      <c r="AX432" s="14" t="s">
        <v>81</v>
      </c>
      <c r="AY432" s="169" t="s">
        <v>145</v>
      </c>
    </row>
    <row r="433" spans="1:65" s="2" customFormat="1" ht="37.9" customHeight="1">
      <c r="A433" s="35"/>
      <c r="B433" s="140"/>
      <c r="C433" s="141" t="s">
        <v>517</v>
      </c>
      <c r="D433" s="141" t="s">
        <v>149</v>
      </c>
      <c r="E433" s="142" t="s">
        <v>518</v>
      </c>
      <c r="F433" s="143" t="s">
        <v>519</v>
      </c>
      <c r="G433" s="144" t="s">
        <v>416</v>
      </c>
      <c r="H433" s="145">
        <v>1</v>
      </c>
      <c r="I433" s="146"/>
      <c r="J433" s="147">
        <f>ROUND(I433*H433,2)</f>
        <v>0</v>
      </c>
      <c r="K433" s="143" t="s">
        <v>153</v>
      </c>
      <c r="L433" s="36"/>
      <c r="M433" s="148" t="s">
        <v>3</v>
      </c>
      <c r="N433" s="149" t="s">
        <v>44</v>
      </c>
      <c r="O433" s="56"/>
      <c r="P433" s="150">
        <f>O433*H433</f>
        <v>0</v>
      </c>
      <c r="Q433" s="150">
        <v>0</v>
      </c>
      <c r="R433" s="150">
        <f>Q433*H433</f>
        <v>0</v>
      </c>
      <c r="S433" s="150">
        <v>0</v>
      </c>
      <c r="T433" s="151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52" t="s">
        <v>154</v>
      </c>
      <c r="AT433" s="152" t="s">
        <v>149</v>
      </c>
      <c r="AU433" s="152" t="s">
        <v>155</v>
      </c>
      <c r="AY433" s="20" t="s">
        <v>145</v>
      </c>
      <c r="BE433" s="153">
        <f>IF(N433="základní",J433,0)</f>
        <v>0</v>
      </c>
      <c r="BF433" s="153">
        <f>IF(N433="snížená",J433,0)</f>
        <v>0</v>
      </c>
      <c r="BG433" s="153">
        <f>IF(N433="zákl. přenesená",J433,0)</f>
        <v>0</v>
      </c>
      <c r="BH433" s="153">
        <f>IF(N433="sníž. přenesená",J433,0)</f>
        <v>0</v>
      </c>
      <c r="BI433" s="153">
        <f>IF(N433="nulová",J433,0)</f>
        <v>0</v>
      </c>
      <c r="BJ433" s="20" t="s">
        <v>81</v>
      </c>
      <c r="BK433" s="153">
        <f>ROUND(I433*H433,2)</f>
        <v>0</v>
      </c>
      <c r="BL433" s="20" t="s">
        <v>154</v>
      </c>
      <c r="BM433" s="152" t="s">
        <v>520</v>
      </c>
    </row>
    <row r="434" spans="1:65" s="2" customFormat="1" ht="11.25">
      <c r="A434" s="35"/>
      <c r="B434" s="36"/>
      <c r="C434" s="35"/>
      <c r="D434" s="154" t="s">
        <v>157</v>
      </c>
      <c r="E434" s="35"/>
      <c r="F434" s="155" t="s">
        <v>521</v>
      </c>
      <c r="G434" s="35"/>
      <c r="H434" s="35"/>
      <c r="I434" s="156"/>
      <c r="J434" s="35"/>
      <c r="K434" s="35"/>
      <c r="L434" s="36"/>
      <c r="M434" s="157"/>
      <c r="N434" s="158"/>
      <c r="O434" s="56"/>
      <c r="P434" s="56"/>
      <c r="Q434" s="56"/>
      <c r="R434" s="56"/>
      <c r="S434" s="56"/>
      <c r="T434" s="57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20" t="s">
        <v>157</v>
      </c>
      <c r="AU434" s="20" t="s">
        <v>155</v>
      </c>
    </row>
    <row r="435" spans="1:65" s="13" customFormat="1" ht="11.25">
      <c r="B435" s="159"/>
      <c r="D435" s="160" t="s">
        <v>159</v>
      </c>
      <c r="E435" s="161" t="s">
        <v>3</v>
      </c>
      <c r="F435" s="162" t="s">
        <v>522</v>
      </c>
      <c r="H435" s="163">
        <v>1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159</v>
      </c>
      <c r="AU435" s="161" t="s">
        <v>155</v>
      </c>
      <c r="AV435" s="13" t="s">
        <v>83</v>
      </c>
      <c r="AW435" s="13" t="s">
        <v>35</v>
      </c>
      <c r="AX435" s="13" t="s">
        <v>73</v>
      </c>
      <c r="AY435" s="161" t="s">
        <v>145</v>
      </c>
    </row>
    <row r="436" spans="1:65" s="14" customFormat="1" ht="11.25">
      <c r="B436" s="168"/>
      <c r="D436" s="160" t="s">
        <v>159</v>
      </c>
      <c r="E436" s="169" t="s">
        <v>3</v>
      </c>
      <c r="F436" s="170" t="s">
        <v>161</v>
      </c>
      <c r="H436" s="171">
        <v>1</v>
      </c>
      <c r="I436" s="172"/>
      <c r="L436" s="168"/>
      <c r="M436" s="173"/>
      <c r="N436" s="174"/>
      <c r="O436" s="174"/>
      <c r="P436" s="174"/>
      <c r="Q436" s="174"/>
      <c r="R436" s="174"/>
      <c r="S436" s="174"/>
      <c r="T436" s="175"/>
      <c r="AT436" s="169" t="s">
        <v>159</v>
      </c>
      <c r="AU436" s="169" t="s">
        <v>155</v>
      </c>
      <c r="AV436" s="14" t="s">
        <v>154</v>
      </c>
      <c r="AW436" s="14" t="s">
        <v>35</v>
      </c>
      <c r="AX436" s="14" t="s">
        <v>81</v>
      </c>
      <c r="AY436" s="169" t="s">
        <v>145</v>
      </c>
    </row>
    <row r="437" spans="1:65" s="2" customFormat="1" ht="16.5" customHeight="1">
      <c r="A437" s="35"/>
      <c r="B437" s="140"/>
      <c r="C437" s="192" t="s">
        <v>427</v>
      </c>
      <c r="D437" s="192" t="s">
        <v>352</v>
      </c>
      <c r="E437" s="193" t="s">
        <v>523</v>
      </c>
      <c r="F437" s="194" t="s">
        <v>524</v>
      </c>
      <c r="G437" s="195" t="s">
        <v>416</v>
      </c>
      <c r="H437" s="196">
        <v>1</v>
      </c>
      <c r="I437" s="197"/>
      <c r="J437" s="198">
        <f>ROUND(I437*H437,2)</f>
        <v>0</v>
      </c>
      <c r="K437" s="194" t="s">
        <v>153</v>
      </c>
      <c r="L437" s="199"/>
      <c r="M437" s="200" t="s">
        <v>3</v>
      </c>
      <c r="N437" s="201" t="s">
        <v>44</v>
      </c>
      <c r="O437" s="56"/>
      <c r="P437" s="150">
        <f>O437*H437</f>
        <v>0</v>
      </c>
      <c r="Q437" s="150">
        <v>4.0000000000000002E-4</v>
      </c>
      <c r="R437" s="150">
        <f>Q437*H437</f>
        <v>4.0000000000000002E-4</v>
      </c>
      <c r="S437" s="150">
        <v>0</v>
      </c>
      <c r="T437" s="151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52" t="s">
        <v>196</v>
      </c>
      <c r="AT437" s="152" t="s">
        <v>352</v>
      </c>
      <c r="AU437" s="152" t="s">
        <v>155</v>
      </c>
      <c r="AY437" s="20" t="s">
        <v>145</v>
      </c>
      <c r="BE437" s="153">
        <f>IF(N437="základní",J437,0)</f>
        <v>0</v>
      </c>
      <c r="BF437" s="153">
        <f>IF(N437="snížená",J437,0)</f>
        <v>0</v>
      </c>
      <c r="BG437" s="153">
        <f>IF(N437="zákl. přenesená",J437,0)</f>
        <v>0</v>
      </c>
      <c r="BH437" s="153">
        <f>IF(N437="sníž. přenesená",J437,0)</f>
        <v>0</v>
      </c>
      <c r="BI437" s="153">
        <f>IF(N437="nulová",J437,0)</f>
        <v>0</v>
      </c>
      <c r="BJ437" s="20" t="s">
        <v>81</v>
      </c>
      <c r="BK437" s="153">
        <f>ROUND(I437*H437,2)</f>
        <v>0</v>
      </c>
      <c r="BL437" s="20" t="s">
        <v>154</v>
      </c>
      <c r="BM437" s="152" t="s">
        <v>525</v>
      </c>
    </row>
    <row r="438" spans="1:65" s="13" customFormat="1" ht="11.25">
      <c r="B438" s="159"/>
      <c r="D438" s="160" t="s">
        <v>159</v>
      </c>
      <c r="E438" s="161" t="s">
        <v>3</v>
      </c>
      <c r="F438" s="162" t="s">
        <v>522</v>
      </c>
      <c r="H438" s="163">
        <v>1</v>
      </c>
      <c r="I438" s="164"/>
      <c r="L438" s="159"/>
      <c r="M438" s="165"/>
      <c r="N438" s="166"/>
      <c r="O438" s="166"/>
      <c r="P438" s="166"/>
      <c r="Q438" s="166"/>
      <c r="R438" s="166"/>
      <c r="S438" s="166"/>
      <c r="T438" s="167"/>
      <c r="AT438" s="161" t="s">
        <v>159</v>
      </c>
      <c r="AU438" s="161" t="s">
        <v>155</v>
      </c>
      <c r="AV438" s="13" t="s">
        <v>83</v>
      </c>
      <c r="AW438" s="13" t="s">
        <v>35</v>
      </c>
      <c r="AX438" s="13" t="s">
        <v>73</v>
      </c>
      <c r="AY438" s="161" t="s">
        <v>145</v>
      </c>
    </row>
    <row r="439" spans="1:65" s="14" customFormat="1" ht="11.25">
      <c r="B439" s="168"/>
      <c r="D439" s="160" t="s">
        <v>159</v>
      </c>
      <c r="E439" s="169" t="s">
        <v>3</v>
      </c>
      <c r="F439" s="170" t="s">
        <v>161</v>
      </c>
      <c r="H439" s="171">
        <v>1</v>
      </c>
      <c r="I439" s="172"/>
      <c r="L439" s="168"/>
      <c r="M439" s="173"/>
      <c r="N439" s="174"/>
      <c r="O439" s="174"/>
      <c r="P439" s="174"/>
      <c r="Q439" s="174"/>
      <c r="R439" s="174"/>
      <c r="S439" s="174"/>
      <c r="T439" s="175"/>
      <c r="AT439" s="169" t="s">
        <v>159</v>
      </c>
      <c r="AU439" s="169" t="s">
        <v>155</v>
      </c>
      <c r="AV439" s="14" t="s">
        <v>154</v>
      </c>
      <c r="AW439" s="14" t="s">
        <v>35</v>
      </c>
      <c r="AX439" s="14" t="s">
        <v>81</v>
      </c>
      <c r="AY439" s="169" t="s">
        <v>145</v>
      </c>
    </row>
    <row r="440" spans="1:65" s="2" customFormat="1" ht="37.9" customHeight="1">
      <c r="A440" s="35"/>
      <c r="B440" s="140"/>
      <c r="C440" s="141" t="s">
        <v>447</v>
      </c>
      <c r="D440" s="141" t="s">
        <v>149</v>
      </c>
      <c r="E440" s="142" t="s">
        <v>526</v>
      </c>
      <c r="F440" s="143" t="s">
        <v>527</v>
      </c>
      <c r="G440" s="144" t="s">
        <v>416</v>
      </c>
      <c r="H440" s="145">
        <v>3</v>
      </c>
      <c r="I440" s="146"/>
      <c r="J440" s="147">
        <f>ROUND(I440*H440,2)</f>
        <v>0</v>
      </c>
      <c r="K440" s="143" t="s">
        <v>153</v>
      </c>
      <c r="L440" s="36"/>
      <c r="M440" s="148" t="s">
        <v>3</v>
      </c>
      <c r="N440" s="149" t="s">
        <v>44</v>
      </c>
      <c r="O440" s="56"/>
      <c r="P440" s="150">
        <f>O440*H440</f>
        <v>0</v>
      </c>
      <c r="Q440" s="150">
        <v>0</v>
      </c>
      <c r="R440" s="150">
        <f>Q440*H440</f>
        <v>0</v>
      </c>
      <c r="S440" s="150">
        <v>0</v>
      </c>
      <c r="T440" s="151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52" t="s">
        <v>154</v>
      </c>
      <c r="AT440" s="152" t="s">
        <v>149</v>
      </c>
      <c r="AU440" s="152" t="s">
        <v>155</v>
      </c>
      <c r="AY440" s="20" t="s">
        <v>145</v>
      </c>
      <c r="BE440" s="153">
        <f>IF(N440="základní",J440,0)</f>
        <v>0</v>
      </c>
      <c r="BF440" s="153">
        <f>IF(N440="snížená",J440,0)</f>
        <v>0</v>
      </c>
      <c r="BG440" s="153">
        <f>IF(N440="zákl. přenesená",J440,0)</f>
        <v>0</v>
      </c>
      <c r="BH440" s="153">
        <f>IF(N440="sníž. přenesená",J440,0)</f>
        <v>0</v>
      </c>
      <c r="BI440" s="153">
        <f>IF(N440="nulová",J440,0)</f>
        <v>0</v>
      </c>
      <c r="BJ440" s="20" t="s">
        <v>81</v>
      </c>
      <c r="BK440" s="153">
        <f>ROUND(I440*H440,2)</f>
        <v>0</v>
      </c>
      <c r="BL440" s="20" t="s">
        <v>154</v>
      </c>
      <c r="BM440" s="152" t="s">
        <v>528</v>
      </c>
    </row>
    <row r="441" spans="1:65" s="2" customFormat="1" ht="11.25">
      <c r="A441" s="35"/>
      <c r="B441" s="36"/>
      <c r="C441" s="35"/>
      <c r="D441" s="154" t="s">
        <v>157</v>
      </c>
      <c r="E441" s="35"/>
      <c r="F441" s="155" t="s">
        <v>529</v>
      </c>
      <c r="G441" s="35"/>
      <c r="H441" s="35"/>
      <c r="I441" s="156"/>
      <c r="J441" s="35"/>
      <c r="K441" s="35"/>
      <c r="L441" s="36"/>
      <c r="M441" s="157"/>
      <c r="N441" s="158"/>
      <c r="O441" s="56"/>
      <c r="P441" s="56"/>
      <c r="Q441" s="56"/>
      <c r="R441" s="56"/>
      <c r="S441" s="56"/>
      <c r="T441" s="57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20" t="s">
        <v>157</v>
      </c>
      <c r="AU441" s="20" t="s">
        <v>155</v>
      </c>
    </row>
    <row r="442" spans="1:65" s="13" customFormat="1" ht="11.25">
      <c r="B442" s="159"/>
      <c r="D442" s="160" t="s">
        <v>159</v>
      </c>
      <c r="E442" s="161" t="s">
        <v>3</v>
      </c>
      <c r="F442" s="162" t="s">
        <v>530</v>
      </c>
      <c r="H442" s="163">
        <v>3</v>
      </c>
      <c r="I442" s="164"/>
      <c r="L442" s="159"/>
      <c r="M442" s="165"/>
      <c r="N442" s="166"/>
      <c r="O442" s="166"/>
      <c r="P442" s="166"/>
      <c r="Q442" s="166"/>
      <c r="R442" s="166"/>
      <c r="S442" s="166"/>
      <c r="T442" s="167"/>
      <c r="AT442" s="161" t="s">
        <v>159</v>
      </c>
      <c r="AU442" s="161" t="s">
        <v>155</v>
      </c>
      <c r="AV442" s="13" t="s">
        <v>83</v>
      </c>
      <c r="AW442" s="13" t="s">
        <v>35</v>
      </c>
      <c r="AX442" s="13" t="s">
        <v>73</v>
      </c>
      <c r="AY442" s="161" t="s">
        <v>145</v>
      </c>
    </row>
    <row r="443" spans="1:65" s="14" customFormat="1" ht="11.25">
      <c r="B443" s="168"/>
      <c r="D443" s="160" t="s">
        <v>159</v>
      </c>
      <c r="E443" s="169" t="s">
        <v>3</v>
      </c>
      <c r="F443" s="170" t="s">
        <v>161</v>
      </c>
      <c r="H443" s="171">
        <v>3</v>
      </c>
      <c r="I443" s="172"/>
      <c r="L443" s="168"/>
      <c r="M443" s="173"/>
      <c r="N443" s="174"/>
      <c r="O443" s="174"/>
      <c r="P443" s="174"/>
      <c r="Q443" s="174"/>
      <c r="R443" s="174"/>
      <c r="S443" s="174"/>
      <c r="T443" s="175"/>
      <c r="AT443" s="169" t="s">
        <v>159</v>
      </c>
      <c r="AU443" s="169" t="s">
        <v>155</v>
      </c>
      <c r="AV443" s="14" t="s">
        <v>154</v>
      </c>
      <c r="AW443" s="14" t="s">
        <v>35</v>
      </c>
      <c r="AX443" s="14" t="s">
        <v>81</v>
      </c>
      <c r="AY443" s="169" t="s">
        <v>145</v>
      </c>
    </row>
    <row r="444" spans="1:65" s="2" customFormat="1" ht="16.5" customHeight="1">
      <c r="A444" s="35"/>
      <c r="B444" s="140"/>
      <c r="C444" s="192" t="s">
        <v>531</v>
      </c>
      <c r="D444" s="192" t="s">
        <v>352</v>
      </c>
      <c r="E444" s="193" t="s">
        <v>532</v>
      </c>
      <c r="F444" s="194" t="s">
        <v>533</v>
      </c>
      <c r="G444" s="195" t="s">
        <v>416</v>
      </c>
      <c r="H444" s="196">
        <v>3</v>
      </c>
      <c r="I444" s="197"/>
      <c r="J444" s="198">
        <f>ROUND(I444*H444,2)</f>
        <v>0</v>
      </c>
      <c r="K444" s="194" t="s">
        <v>153</v>
      </c>
      <c r="L444" s="199"/>
      <c r="M444" s="200" t="s">
        <v>3</v>
      </c>
      <c r="N444" s="201" t="s">
        <v>44</v>
      </c>
      <c r="O444" s="56"/>
      <c r="P444" s="150">
        <f>O444*H444</f>
        <v>0</v>
      </c>
      <c r="Q444" s="150">
        <v>4.6000000000000001E-4</v>
      </c>
      <c r="R444" s="150">
        <f>Q444*H444</f>
        <v>1.3800000000000002E-3</v>
      </c>
      <c r="S444" s="150">
        <v>0</v>
      </c>
      <c r="T444" s="151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52" t="s">
        <v>196</v>
      </c>
      <c r="AT444" s="152" t="s">
        <v>352</v>
      </c>
      <c r="AU444" s="152" t="s">
        <v>155</v>
      </c>
      <c r="AY444" s="20" t="s">
        <v>145</v>
      </c>
      <c r="BE444" s="153">
        <f>IF(N444="základní",J444,0)</f>
        <v>0</v>
      </c>
      <c r="BF444" s="153">
        <f>IF(N444="snížená",J444,0)</f>
        <v>0</v>
      </c>
      <c r="BG444" s="153">
        <f>IF(N444="zákl. přenesená",J444,0)</f>
        <v>0</v>
      </c>
      <c r="BH444" s="153">
        <f>IF(N444="sníž. přenesená",J444,0)</f>
        <v>0</v>
      </c>
      <c r="BI444" s="153">
        <f>IF(N444="nulová",J444,0)</f>
        <v>0</v>
      </c>
      <c r="BJ444" s="20" t="s">
        <v>81</v>
      </c>
      <c r="BK444" s="153">
        <f>ROUND(I444*H444,2)</f>
        <v>0</v>
      </c>
      <c r="BL444" s="20" t="s">
        <v>154</v>
      </c>
      <c r="BM444" s="152" t="s">
        <v>534</v>
      </c>
    </row>
    <row r="445" spans="1:65" s="13" customFormat="1" ht="11.25">
      <c r="B445" s="159"/>
      <c r="D445" s="160" t="s">
        <v>159</v>
      </c>
      <c r="E445" s="161" t="s">
        <v>3</v>
      </c>
      <c r="F445" s="162" t="s">
        <v>530</v>
      </c>
      <c r="H445" s="163">
        <v>3</v>
      </c>
      <c r="I445" s="164"/>
      <c r="L445" s="159"/>
      <c r="M445" s="165"/>
      <c r="N445" s="166"/>
      <c r="O445" s="166"/>
      <c r="P445" s="166"/>
      <c r="Q445" s="166"/>
      <c r="R445" s="166"/>
      <c r="S445" s="166"/>
      <c r="T445" s="167"/>
      <c r="AT445" s="161" t="s">
        <v>159</v>
      </c>
      <c r="AU445" s="161" t="s">
        <v>155</v>
      </c>
      <c r="AV445" s="13" t="s">
        <v>83</v>
      </c>
      <c r="AW445" s="13" t="s">
        <v>35</v>
      </c>
      <c r="AX445" s="13" t="s">
        <v>73</v>
      </c>
      <c r="AY445" s="161" t="s">
        <v>145</v>
      </c>
    </row>
    <row r="446" spans="1:65" s="14" customFormat="1" ht="11.25">
      <c r="B446" s="168"/>
      <c r="D446" s="160" t="s">
        <v>159</v>
      </c>
      <c r="E446" s="169" t="s">
        <v>3</v>
      </c>
      <c r="F446" s="170" t="s">
        <v>161</v>
      </c>
      <c r="H446" s="171">
        <v>3</v>
      </c>
      <c r="I446" s="172"/>
      <c r="L446" s="168"/>
      <c r="M446" s="173"/>
      <c r="N446" s="174"/>
      <c r="O446" s="174"/>
      <c r="P446" s="174"/>
      <c r="Q446" s="174"/>
      <c r="R446" s="174"/>
      <c r="S446" s="174"/>
      <c r="T446" s="175"/>
      <c r="AT446" s="169" t="s">
        <v>159</v>
      </c>
      <c r="AU446" s="169" t="s">
        <v>155</v>
      </c>
      <c r="AV446" s="14" t="s">
        <v>154</v>
      </c>
      <c r="AW446" s="14" t="s">
        <v>35</v>
      </c>
      <c r="AX446" s="14" t="s">
        <v>81</v>
      </c>
      <c r="AY446" s="169" t="s">
        <v>145</v>
      </c>
    </row>
    <row r="447" spans="1:65" s="2" customFormat="1" ht="24.2" customHeight="1">
      <c r="A447" s="35"/>
      <c r="B447" s="140"/>
      <c r="C447" s="141" t="s">
        <v>472</v>
      </c>
      <c r="D447" s="141" t="s">
        <v>149</v>
      </c>
      <c r="E447" s="142" t="s">
        <v>535</v>
      </c>
      <c r="F447" s="143" t="s">
        <v>536</v>
      </c>
      <c r="G447" s="144" t="s">
        <v>416</v>
      </c>
      <c r="H447" s="145">
        <v>1</v>
      </c>
      <c r="I447" s="146"/>
      <c r="J447" s="147">
        <f>ROUND(I447*H447,2)</f>
        <v>0</v>
      </c>
      <c r="K447" s="143" t="s">
        <v>3</v>
      </c>
      <c r="L447" s="36"/>
      <c r="M447" s="148" t="s">
        <v>3</v>
      </c>
      <c r="N447" s="149" t="s">
        <v>44</v>
      </c>
      <c r="O447" s="56"/>
      <c r="P447" s="150">
        <f>O447*H447</f>
        <v>0</v>
      </c>
      <c r="Q447" s="150">
        <v>3.0000000000000001E-3</v>
      </c>
      <c r="R447" s="150">
        <f>Q447*H447</f>
        <v>3.0000000000000001E-3</v>
      </c>
      <c r="S447" s="150">
        <v>0</v>
      </c>
      <c r="T447" s="151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52" t="s">
        <v>154</v>
      </c>
      <c r="AT447" s="152" t="s">
        <v>149</v>
      </c>
      <c r="AU447" s="152" t="s">
        <v>155</v>
      </c>
      <c r="AY447" s="20" t="s">
        <v>145</v>
      </c>
      <c r="BE447" s="153">
        <f>IF(N447="základní",J447,0)</f>
        <v>0</v>
      </c>
      <c r="BF447" s="153">
        <f>IF(N447="snížená",J447,0)</f>
        <v>0</v>
      </c>
      <c r="BG447" s="153">
        <f>IF(N447="zákl. přenesená",J447,0)</f>
        <v>0</v>
      </c>
      <c r="BH447" s="153">
        <f>IF(N447="sníž. přenesená",J447,0)</f>
        <v>0</v>
      </c>
      <c r="BI447" s="153">
        <f>IF(N447="nulová",J447,0)</f>
        <v>0</v>
      </c>
      <c r="BJ447" s="20" t="s">
        <v>81</v>
      </c>
      <c r="BK447" s="153">
        <f>ROUND(I447*H447,2)</f>
        <v>0</v>
      </c>
      <c r="BL447" s="20" t="s">
        <v>154</v>
      </c>
      <c r="BM447" s="152" t="s">
        <v>537</v>
      </c>
    </row>
    <row r="448" spans="1:65" s="13" customFormat="1" ht="22.5">
      <c r="B448" s="159"/>
      <c r="D448" s="160" t="s">
        <v>159</v>
      </c>
      <c r="E448" s="161" t="s">
        <v>3</v>
      </c>
      <c r="F448" s="162" t="s">
        <v>538</v>
      </c>
      <c r="H448" s="163">
        <v>1</v>
      </c>
      <c r="I448" s="164"/>
      <c r="L448" s="159"/>
      <c r="M448" s="165"/>
      <c r="N448" s="166"/>
      <c r="O448" s="166"/>
      <c r="P448" s="166"/>
      <c r="Q448" s="166"/>
      <c r="R448" s="166"/>
      <c r="S448" s="166"/>
      <c r="T448" s="167"/>
      <c r="AT448" s="161" t="s">
        <v>159</v>
      </c>
      <c r="AU448" s="161" t="s">
        <v>155</v>
      </c>
      <c r="AV448" s="13" t="s">
        <v>83</v>
      </c>
      <c r="AW448" s="13" t="s">
        <v>35</v>
      </c>
      <c r="AX448" s="13" t="s">
        <v>73</v>
      </c>
      <c r="AY448" s="161" t="s">
        <v>145</v>
      </c>
    </row>
    <row r="449" spans="1:65" s="14" customFormat="1" ht="11.25">
      <c r="B449" s="168"/>
      <c r="D449" s="160" t="s">
        <v>159</v>
      </c>
      <c r="E449" s="169" t="s">
        <v>3</v>
      </c>
      <c r="F449" s="170" t="s">
        <v>161</v>
      </c>
      <c r="H449" s="171">
        <v>1</v>
      </c>
      <c r="I449" s="172"/>
      <c r="L449" s="168"/>
      <c r="M449" s="173"/>
      <c r="N449" s="174"/>
      <c r="O449" s="174"/>
      <c r="P449" s="174"/>
      <c r="Q449" s="174"/>
      <c r="R449" s="174"/>
      <c r="S449" s="174"/>
      <c r="T449" s="175"/>
      <c r="AT449" s="169" t="s">
        <v>159</v>
      </c>
      <c r="AU449" s="169" t="s">
        <v>155</v>
      </c>
      <c r="AV449" s="14" t="s">
        <v>154</v>
      </c>
      <c r="AW449" s="14" t="s">
        <v>35</v>
      </c>
      <c r="AX449" s="14" t="s">
        <v>81</v>
      </c>
      <c r="AY449" s="169" t="s">
        <v>145</v>
      </c>
    </row>
    <row r="450" spans="1:65" s="12" customFormat="1" ht="20.85" customHeight="1">
      <c r="B450" s="127"/>
      <c r="D450" s="128" t="s">
        <v>72</v>
      </c>
      <c r="E450" s="138" t="s">
        <v>539</v>
      </c>
      <c r="F450" s="138" t="s">
        <v>540</v>
      </c>
      <c r="I450" s="130"/>
      <c r="J450" s="139">
        <f>BK450</f>
        <v>0</v>
      </c>
      <c r="L450" s="127"/>
      <c r="M450" s="132"/>
      <c r="N450" s="133"/>
      <c r="O450" s="133"/>
      <c r="P450" s="134">
        <f>SUM(P451:P505)</f>
        <v>0</v>
      </c>
      <c r="Q450" s="133"/>
      <c r="R450" s="134">
        <f>SUM(R451:R505)</f>
        <v>1.1274500000000001</v>
      </c>
      <c r="S450" s="133"/>
      <c r="T450" s="135">
        <f>SUM(T451:T505)</f>
        <v>0.56447999999999998</v>
      </c>
      <c r="AR450" s="128" t="s">
        <v>81</v>
      </c>
      <c r="AT450" s="136" t="s">
        <v>72</v>
      </c>
      <c r="AU450" s="136" t="s">
        <v>83</v>
      </c>
      <c r="AY450" s="128" t="s">
        <v>145</v>
      </c>
      <c r="BK450" s="137">
        <f>SUM(BK451:BK505)</f>
        <v>0</v>
      </c>
    </row>
    <row r="451" spans="1:65" s="2" customFormat="1" ht="33" customHeight="1">
      <c r="A451" s="35"/>
      <c r="B451" s="140"/>
      <c r="C451" s="141" t="s">
        <v>541</v>
      </c>
      <c r="D451" s="141" t="s">
        <v>149</v>
      </c>
      <c r="E451" s="142" t="s">
        <v>542</v>
      </c>
      <c r="F451" s="143" t="s">
        <v>543</v>
      </c>
      <c r="G451" s="144" t="s">
        <v>206</v>
      </c>
      <c r="H451" s="145">
        <v>0.29399999999999998</v>
      </c>
      <c r="I451" s="146"/>
      <c r="J451" s="147">
        <f>ROUND(I451*H451,2)</f>
        <v>0</v>
      </c>
      <c r="K451" s="143" t="s">
        <v>153</v>
      </c>
      <c r="L451" s="36"/>
      <c r="M451" s="148" t="s">
        <v>3</v>
      </c>
      <c r="N451" s="149" t="s">
        <v>44</v>
      </c>
      <c r="O451" s="56"/>
      <c r="P451" s="150">
        <f>O451*H451</f>
        <v>0</v>
      </c>
      <c r="Q451" s="150">
        <v>0</v>
      </c>
      <c r="R451" s="150">
        <f>Q451*H451</f>
        <v>0</v>
      </c>
      <c r="S451" s="150">
        <v>1.92</v>
      </c>
      <c r="T451" s="151">
        <f>S451*H451</f>
        <v>0.56447999999999998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52" t="s">
        <v>154</v>
      </c>
      <c r="AT451" s="152" t="s">
        <v>149</v>
      </c>
      <c r="AU451" s="152" t="s">
        <v>155</v>
      </c>
      <c r="AY451" s="20" t="s">
        <v>145</v>
      </c>
      <c r="BE451" s="153">
        <f>IF(N451="základní",J451,0)</f>
        <v>0</v>
      </c>
      <c r="BF451" s="153">
        <f>IF(N451="snížená",J451,0)</f>
        <v>0</v>
      </c>
      <c r="BG451" s="153">
        <f>IF(N451="zákl. přenesená",J451,0)</f>
        <v>0</v>
      </c>
      <c r="BH451" s="153">
        <f>IF(N451="sníž. přenesená",J451,0)</f>
        <v>0</v>
      </c>
      <c r="BI451" s="153">
        <f>IF(N451="nulová",J451,0)</f>
        <v>0</v>
      </c>
      <c r="BJ451" s="20" t="s">
        <v>81</v>
      </c>
      <c r="BK451" s="153">
        <f>ROUND(I451*H451,2)</f>
        <v>0</v>
      </c>
      <c r="BL451" s="20" t="s">
        <v>154</v>
      </c>
      <c r="BM451" s="152" t="s">
        <v>544</v>
      </c>
    </row>
    <row r="452" spans="1:65" s="2" customFormat="1" ht="11.25">
      <c r="A452" s="35"/>
      <c r="B452" s="36"/>
      <c r="C452" s="35"/>
      <c r="D452" s="154" t="s">
        <v>157</v>
      </c>
      <c r="E452" s="35"/>
      <c r="F452" s="155" t="s">
        <v>545</v>
      </c>
      <c r="G452" s="35"/>
      <c r="H452" s="35"/>
      <c r="I452" s="156"/>
      <c r="J452" s="35"/>
      <c r="K452" s="35"/>
      <c r="L452" s="36"/>
      <c r="M452" s="157"/>
      <c r="N452" s="158"/>
      <c r="O452" s="56"/>
      <c r="P452" s="56"/>
      <c r="Q452" s="56"/>
      <c r="R452" s="56"/>
      <c r="S452" s="56"/>
      <c r="T452" s="57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20" t="s">
        <v>157</v>
      </c>
      <c r="AU452" s="20" t="s">
        <v>155</v>
      </c>
    </row>
    <row r="453" spans="1:65" s="13" customFormat="1" ht="11.25">
      <c r="B453" s="159"/>
      <c r="D453" s="160" t="s">
        <v>159</v>
      </c>
      <c r="E453" s="161" t="s">
        <v>3</v>
      </c>
      <c r="F453" s="162" t="s">
        <v>546</v>
      </c>
      <c r="H453" s="163">
        <v>0.29399999999999998</v>
      </c>
      <c r="I453" s="164"/>
      <c r="L453" s="159"/>
      <c r="M453" s="165"/>
      <c r="N453" s="166"/>
      <c r="O453" s="166"/>
      <c r="P453" s="166"/>
      <c r="Q453" s="166"/>
      <c r="R453" s="166"/>
      <c r="S453" s="166"/>
      <c r="T453" s="167"/>
      <c r="AT453" s="161" t="s">
        <v>159</v>
      </c>
      <c r="AU453" s="161" t="s">
        <v>155</v>
      </c>
      <c r="AV453" s="13" t="s">
        <v>83</v>
      </c>
      <c r="AW453" s="13" t="s">
        <v>35</v>
      </c>
      <c r="AX453" s="13" t="s">
        <v>73</v>
      </c>
      <c r="AY453" s="161" t="s">
        <v>145</v>
      </c>
    </row>
    <row r="454" spans="1:65" s="14" customFormat="1" ht="11.25">
      <c r="B454" s="168"/>
      <c r="D454" s="160" t="s">
        <v>159</v>
      </c>
      <c r="E454" s="169" t="s">
        <v>3</v>
      </c>
      <c r="F454" s="170" t="s">
        <v>161</v>
      </c>
      <c r="H454" s="171">
        <v>0.29399999999999998</v>
      </c>
      <c r="I454" s="172"/>
      <c r="L454" s="168"/>
      <c r="M454" s="173"/>
      <c r="N454" s="174"/>
      <c r="O454" s="174"/>
      <c r="P454" s="174"/>
      <c r="Q454" s="174"/>
      <c r="R454" s="174"/>
      <c r="S454" s="174"/>
      <c r="T454" s="175"/>
      <c r="AT454" s="169" t="s">
        <v>159</v>
      </c>
      <c r="AU454" s="169" t="s">
        <v>155</v>
      </c>
      <c r="AV454" s="14" t="s">
        <v>154</v>
      </c>
      <c r="AW454" s="14" t="s">
        <v>35</v>
      </c>
      <c r="AX454" s="14" t="s">
        <v>81</v>
      </c>
      <c r="AY454" s="169" t="s">
        <v>145</v>
      </c>
    </row>
    <row r="455" spans="1:65" s="2" customFormat="1" ht="44.25" customHeight="1">
      <c r="A455" s="35"/>
      <c r="B455" s="140"/>
      <c r="C455" s="141" t="s">
        <v>547</v>
      </c>
      <c r="D455" s="141" t="s">
        <v>149</v>
      </c>
      <c r="E455" s="142" t="s">
        <v>548</v>
      </c>
      <c r="F455" s="143" t="s">
        <v>549</v>
      </c>
      <c r="G455" s="144" t="s">
        <v>192</v>
      </c>
      <c r="H455" s="145">
        <v>33</v>
      </c>
      <c r="I455" s="146"/>
      <c r="J455" s="147">
        <f>ROUND(I455*H455,2)</f>
        <v>0</v>
      </c>
      <c r="K455" s="143" t="s">
        <v>3</v>
      </c>
      <c r="L455" s="36"/>
      <c r="M455" s="148" t="s">
        <v>3</v>
      </c>
      <c r="N455" s="149" t="s">
        <v>44</v>
      </c>
      <c r="O455" s="56"/>
      <c r="P455" s="150">
        <f>O455*H455</f>
        <v>0</v>
      </c>
      <c r="Q455" s="150">
        <v>0</v>
      </c>
      <c r="R455" s="150">
        <f>Q455*H455</f>
        <v>0</v>
      </c>
      <c r="S455" s="150">
        <v>0</v>
      </c>
      <c r="T455" s="151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52" t="s">
        <v>154</v>
      </c>
      <c r="AT455" s="152" t="s">
        <v>149</v>
      </c>
      <c r="AU455" s="152" t="s">
        <v>155</v>
      </c>
      <c r="AY455" s="20" t="s">
        <v>145</v>
      </c>
      <c r="BE455" s="153">
        <f>IF(N455="základní",J455,0)</f>
        <v>0</v>
      </c>
      <c r="BF455" s="153">
        <f>IF(N455="snížená",J455,0)</f>
        <v>0</v>
      </c>
      <c r="BG455" s="153">
        <f>IF(N455="zákl. přenesená",J455,0)</f>
        <v>0</v>
      </c>
      <c r="BH455" s="153">
        <f>IF(N455="sníž. přenesená",J455,0)</f>
        <v>0</v>
      </c>
      <c r="BI455" s="153">
        <f>IF(N455="nulová",J455,0)</f>
        <v>0</v>
      </c>
      <c r="BJ455" s="20" t="s">
        <v>81</v>
      </c>
      <c r="BK455" s="153">
        <f>ROUND(I455*H455,2)</f>
        <v>0</v>
      </c>
      <c r="BL455" s="20" t="s">
        <v>154</v>
      </c>
      <c r="BM455" s="152" t="s">
        <v>550</v>
      </c>
    </row>
    <row r="456" spans="1:65" s="13" customFormat="1" ht="22.5">
      <c r="B456" s="159"/>
      <c r="D456" s="160" t="s">
        <v>159</v>
      </c>
      <c r="E456" s="161" t="s">
        <v>3</v>
      </c>
      <c r="F456" s="162" t="s">
        <v>401</v>
      </c>
      <c r="H456" s="163">
        <v>3</v>
      </c>
      <c r="I456" s="164"/>
      <c r="L456" s="159"/>
      <c r="M456" s="165"/>
      <c r="N456" s="166"/>
      <c r="O456" s="166"/>
      <c r="P456" s="166"/>
      <c r="Q456" s="166"/>
      <c r="R456" s="166"/>
      <c r="S456" s="166"/>
      <c r="T456" s="167"/>
      <c r="AT456" s="161" t="s">
        <v>159</v>
      </c>
      <c r="AU456" s="161" t="s">
        <v>155</v>
      </c>
      <c r="AV456" s="13" t="s">
        <v>83</v>
      </c>
      <c r="AW456" s="13" t="s">
        <v>35</v>
      </c>
      <c r="AX456" s="13" t="s">
        <v>73</v>
      </c>
      <c r="AY456" s="161" t="s">
        <v>145</v>
      </c>
    </row>
    <row r="457" spans="1:65" s="13" customFormat="1" ht="11.25">
      <c r="B457" s="159"/>
      <c r="D457" s="160" t="s">
        <v>159</v>
      </c>
      <c r="E457" s="161" t="s">
        <v>3</v>
      </c>
      <c r="F457" s="162" t="s">
        <v>402</v>
      </c>
      <c r="H457" s="163">
        <v>30</v>
      </c>
      <c r="I457" s="164"/>
      <c r="L457" s="159"/>
      <c r="M457" s="165"/>
      <c r="N457" s="166"/>
      <c r="O457" s="166"/>
      <c r="P457" s="166"/>
      <c r="Q457" s="166"/>
      <c r="R457" s="166"/>
      <c r="S457" s="166"/>
      <c r="T457" s="167"/>
      <c r="AT457" s="161" t="s">
        <v>159</v>
      </c>
      <c r="AU457" s="161" t="s">
        <v>155</v>
      </c>
      <c r="AV457" s="13" t="s">
        <v>83</v>
      </c>
      <c r="AW457" s="13" t="s">
        <v>35</v>
      </c>
      <c r="AX457" s="13" t="s">
        <v>73</v>
      </c>
      <c r="AY457" s="161" t="s">
        <v>145</v>
      </c>
    </row>
    <row r="458" spans="1:65" s="15" customFormat="1" ht="11.25">
      <c r="B458" s="176"/>
      <c r="D458" s="160" t="s">
        <v>159</v>
      </c>
      <c r="E458" s="177" t="s">
        <v>3</v>
      </c>
      <c r="F458" s="178" t="s">
        <v>171</v>
      </c>
      <c r="H458" s="179">
        <v>33</v>
      </c>
      <c r="I458" s="180"/>
      <c r="L458" s="176"/>
      <c r="M458" s="181"/>
      <c r="N458" s="182"/>
      <c r="O458" s="182"/>
      <c r="P458" s="182"/>
      <c r="Q458" s="182"/>
      <c r="R458" s="182"/>
      <c r="S458" s="182"/>
      <c r="T458" s="183"/>
      <c r="AT458" s="177" t="s">
        <v>159</v>
      </c>
      <c r="AU458" s="177" t="s">
        <v>155</v>
      </c>
      <c r="AV458" s="15" t="s">
        <v>155</v>
      </c>
      <c r="AW458" s="15" t="s">
        <v>35</v>
      </c>
      <c r="AX458" s="15" t="s">
        <v>73</v>
      </c>
      <c r="AY458" s="177" t="s">
        <v>145</v>
      </c>
    </row>
    <row r="459" spans="1:65" s="14" customFormat="1" ht="11.25">
      <c r="B459" s="168"/>
      <c r="D459" s="160" t="s">
        <v>159</v>
      </c>
      <c r="E459" s="169" t="s">
        <v>3</v>
      </c>
      <c r="F459" s="170" t="s">
        <v>161</v>
      </c>
      <c r="H459" s="171">
        <v>33</v>
      </c>
      <c r="I459" s="172"/>
      <c r="L459" s="168"/>
      <c r="M459" s="173"/>
      <c r="N459" s="174"/>
      <c r="O459" s="174"/>
      <c r="P459" s="174"/>
      <c r="Q459" s="174"/>
      <c r="R459" s="174"/>
      <c r="S459" s="174"/>
      <c r="T459" s="175"/>
      <c r="AT459" s="169" t="s">
        <v>159</v>
      </c>
      <c r="AU459" s="169" t="s">
        <v>155</v>
      </c>
      <c r="AV459" s="14" t="s">
        <v>154</v>
      </c>
      <c r="AW459" s="14" t="s">
        <v>35</v>
      </c>
      <c r="AX459" s="14" t="s">
        <v>81</v>
      </c>
      <c r="AY459" s="169" t="s">
        <v>145</v>
      </c>
    </row>
    <row r="460" spans="1:65" s="2" customFormat="1" ht="24.2" customHeight="1">
      <c r="A460" s="35"/>
      <c r="B460" s="140"/>
      <c r="C460" s="141" t="s">
        <v>551</v>
      </c>
      <c r="D460" s="141" t="s">
        <v>149</v>
      </c>
      <c r="E460" s="142" t="s">
        <v>552</v>
      </c>
      <c r="F460" s="143" t="s">
        <v>553</v>
      </c>
      <c r="G460" s="144" t="s">
        <v>416</v>
      </c>
      <c r="H460" s="145">
        <v>1</v>
      </c>
      <c r="I460" s="146"/>
      <c r="J460" s="147">
        <f>ROUND(I460*H460,2)</f>
        <v>0</v>
      </c>
      <c r="K460" s="143" t="s">
        <v>153</v>
      </c>
      <c r="L460" s="36"/>
      <c r="M460" s="148" t="s">
        <v>3</v>
      </c>
      <c r="N460" s="149" t="s">
        <v>44</v>
      </c>
      <c r="O460" s="56"/>
      <c r="P460" s="150">
        <f>O460*H460</f>
        <v>0</v>
      </c>
      <c r="Q460" s="150">
        <v>0.12526000000000001</v>
      </c>
      <c r="R460" s="150">
        <f>Q460*H460</f>
        <v>0.12526000000000001</v>
      </c>
      <c r="S460" s="150">
        <v>0</v>
      </c>
      <c r="T460" s="151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52" t="s">
        <v>154</v>
      </c>
      <c r="AT460" s="152" t="s">
        <v>149</v>
      </c>
      <c r="AU460" s="152" t="s">
        <v>155</v>
      </c>
      <c r="AY460" s="20" t="s">
        <v>145</v>
      </c>
      <c r="BE460" s="153">
        <f>IF(N460="základní",J460,0)</f>
        <v>0</v>
      </c>
      <c r="BF460" s="153">
        <f>IF(N460="snížená",J460,0)</f>
        <v>0</v>
      </c>
      <c r="BG460" s="153">
        <f>IF(N460="zákl. přenesená",J460,0)</f>
        <v>0</v>
      </c>
      <c r="BH460" s="153">
        <f>IF(N460="sníž. přenesená",J460,0)</f>
        <v>0</v>
      </c>
      <c r="BI460" s="153">
        <f>IF(N460="nulová",J460,0)</f>
        <v>0</v>
      </c>
      <c r="BJ460" s="20" t="s">
        <v>81</v>
      </c>
      <c r="BK460" s="153">
        <f>ROUND(I460*H460,2)</f>
        <v>0</v>
      </c>
      <c r="BL460" s="20" t="s">
        <v>154</v>
      </c>
      <c r="BM460" s="152" t="s">
        <v>554</v>
      </c>
    </row>
    <row r="461" spans="1:65" s="2" customFormat="1" ht="11.25">
      <c r="A461" s="35"/>
      <c r="B461" s="36"/>
      <c r="C461" s="35"/>
      <c r="D461" s="154" t="s">
        <v>157</v>
      </c>
      <c r="E461" s="35"/>
      <c r="F461" s="155" t="s">
        <v>555</v>
      </c>
      <c r="G461" s="35"/>
      <c r="H461" s="35"/>
      <c r="I461" s="156"/>
      <c r="J461" s="35"/>
      <c r="K461" s="35"/>
      <c r="L461" s="36"/>
      <c r="M461" s="157"/>
      <c r="N461" s="158"/>
      <c r="O461" s="56"/>
      <c r="P461" s="56"/>
      <c r="Q461" s="56"/>
      <c r="R461" s="56"/>
      <c r="S461" s="56"/>
      <c r="T461" s="57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20" t="s">
        <v>157</v>
      </c>
      <c r="AU461" s="20" t="s">
        <v>155</v>
      </c>
    </row>
    <row r="462" spans="1:65" s="13" customFormat="1" ht="11.25">
      <c r="B462" s="159"/>
      <c r="D462" s="160" t="s">
        <v>159</v>
      </c>
      <c r="E462" s="161" t="s">
        <v>3</v>
      </c>
      <c r="F462" s="162" t="s">
        <v>556</v>
      </c>
      <c r="H462" s="163">
        <v>1</v>
      </c>
      <c r="I462" s="164"/>
      <c r="L462" s="159"/>
      <c r="M462" s="165"/>
      <c r="N462" s="166"/>
      <c r="O462" s="166"/>
      <c r="P462" s="166"/>
      <c r="Q462" s="166"/>
      <c r="R462" s="166"/>
      <c r="S462" s="166"/>
      <c r="T462" s="167"/>
      <c r="AT462" s="161" t="s">
        <v>159</v>
      </c>
      <c r="AU462" s="161" t="s">
        <v>155</v>
      </c>
      <c r="AV462" s="13" t="s">
        <v>83</v>
      </c>
      <c r="AW462" s="13" t="s">
        <v>35</v>
      </c>
      <c r="AX462" s="13" t="s">
        <v>73</v>
      </c>
      <c r="AY462" s="161" t="s">
        <v>145</v>
      </c>
    </row>
    <row r="463" spans="1:65" s="14" customFormat="1" ht="11.25">
      <c r="B463" s="168"/>
      <c r="D463" s="160" t="s">
        <v>159</v>
      </c>
      <c r="E463" s="169" t="s">
        <v>3</v>
      </c>
      <c r="F463" s="170" t="s">
        <v>161</v>
      </c>
      <c r="H463" s="171">
        <v>1</v>
      </c>
      <c r="I463" s="172"/>
      <c r="L463" s="168"/>
      <c r="M463" s="173"/>
      <c r="N463" s="174"/>
      <c r="O463" s="174"/>
      <c r="P463" s="174"/>
      <c r="Q463" s="174"/>
      <c r="R463" s="174"/>
      <c r="S463" s="174"/>
      <c r="T463" s="175"/>
      <c r="AT463" s="169" t="s">
        <v>159</v>
      </c>
      <c r="AU463" s="169" t="s">
        <v>155</v>
      </c>
      <c r="AV463" s="14" t="s">
        <v>154</v>
      </c>
      <c r="AW463" s="14" t="s">
        <v>35</v>
      </c>
      <c r="AX463" s="14" t="s">
        <v>81</v>
      </c>
      <c r="AY463" s="169" t="s">
        <v>145</v>
      </c>
    </row>
    <row r="464" spans="1:65" s="2" customFormat="1" ht="21.75" customHeight="1">
      <c r="A464" s="35"/>
      <c r="B464" s="140"/>
      <c r="C464" s="192" t="s">
        <v>557</v>
      </c>
      <c r="D464" s="192" t="s">
        <v>352</v>
      </c>
      <c r="E464" s="193" t="s">
        <v>558</v>
      </c>
      <c r="F464" s="194" t="s">
        <v>559</v>
      </c>
      <c r="G464" s="195" t="s">
        <v>416</v>
      </c>
      <c r="H464" s="196">
        <v>1.01</v>
      </c>
      <c r="I464" s="197"/>
      <c r="J464" s="198">
        <f>ROUND(I464*H464,2)</f>
        <v>0</v>
      </c>
      <c r="K464" s="194" t="s">
        <v>153</v>
      </c>
      <c r="L464" s="199"/>
      <c r="M464" s="200" t="s">
        <v>3</v>
      </c>
      <c r="N464" s="201" t="s">
        <v>44</v>
      </c>
      <c r="O464" s="56"/>
      <c r="P464" s="150">
        <f>O464*H464</f>
        <v>0</v>
      </c>
      <c r="Q464" s="150">
        <v>0.17499999999999999</v>
      </c>
      <c r="R464" s="150">
        <f>Q464*H464</f>
        <v>0.17674999999999999</v>
      </c>
      <c r="S464" s="150">
        <v>0</v>
      </c>
      <c r="T464" s="151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152" t="s">
        <v>196</v>
      </c>
      <c r="AT464" s="152" t="s">
        <v>352</v>
      </c>
      <c r="AU464" s="152" t="s">
        <v>155</v>
      </c>
      <c r="AY464" s="20" t="s">
        <v>145</v>
      </c>
      <c r="BE464" s="153">
        <f>IF(N464="základní",J464,0)</f>
        <v>0</v>
      </c>
      <c r="BF464" s="153">
        <f>IF(N464="snížená",J464,0)</f>
        <v>0</v>
      </c>
      <c r="BG464" s="153">
        <f>IF(N464="zákl. přenesená",J464,0)</f>
        <v>0</v>
      </c>
      <c r="BH464" s="153">
        <f>IF(N464="sníž. přenesená",J464,0)</f>
        <v>0</v>
      </c>
      <c r="BI464" s="153">
        <f>IF(N464="nulová",J464,0)</f>
        <v>0</v>
      </c>
      <c r="BJ464" s="20" t="s">
        <v>81</v>
      </c>
      <c r="BK464" s="153">
        <f>ROUND(I464*H464,2)</f>
        <v>0</v>
      </c>
      <c r="BL464" s="20" t="s">
        <v>154</v>
      </c>
      <c r="BM464" s="152" t="s">
        <v>560</v>
      </c>
    </row>
    <row r="465" spans="1:65" s="13" customFormat="1" ht="11.25">
      <c r="B465" s="159"/>
      <c r="D465" s="160" t="s">
        <v>159</v>
      </c>
      <c r="E465" s="161" t="s">
        <v>3</v>
      </c>
      <c r="F465" s="162" t="s">
        <v>561</v>
      </c>
      <c r="H465" s="163">
        <v>1.01</v>
      </c>
      <c r="I465" s="164"/>
      <c r="L465" s="159"/>
      <c r="M465" s="165"/>
      <c r="N465" s="166"/>
      <c r="O465" s="166"/>
      <c r="P465" s="166"/>
      <c r="Q465" s="166"/>
      <c r="R465" s="166"/>
      <c r="S465" s="166"/>
      <c r="T465" s="167"/>
      <c r="AT465" s="161" t="s">
        <v>159</v>
      </c>
      <c r="AU465" s="161" t="s">
        <v>155</v>
      </c>
      <c r="AV465" s="13" t="s">
        <v>83</v>
      </c>
      <c r="AW465" s="13" t="s">
        <v>35</v>
      </c>
      <c r="AX465" s="13" t="s">
        <v>73</v>
      </c>
      <c r="AY465" s="161" t="s">
        <v>145</v>
      </c>
    </row>
    <row r="466" spans="1:65" s="14" customFormat="1" ht="11.25">
      <c r="B466" s="168"/>
      <c r="D466" s="160" t="s">
        <v>159</v>
      </c>
      <c r="E466" s="169" t="s">
        <v>3</v>
      </c>
      <c r="F466" s="170" t="s">
        <v>161</v>
      </c>
      <c r="H466" s="171">
        <v>1.01</v>
      </c>
      <c r="I466" s="172"/>
      <c r="L466" s="168"/>
      <c r="M466" s="173"/>
      <c r="N466" s="174"/>
      <c r="O466" s="174"/>
      <c r="P466" s="174"/>
      <c r="Q466" s="174"/>
      <c r="R466" s="174"/>
      <c r="S466" s="174"/>
      <c r="T466" s="175"/>
      <c r="AT466" s="169" t="s">
        <v>159</v>
      </c>
      <c r="AU466" s="169" t="s">
        <v>155</v>
      </c>
      <c r="AV466" s="14" t="s">
        <v>154</v>
      </c>
      <c r="AW466" s="14" t="s">
        <v>35</v>
      </c>
      <c r="AX466" s="14" t="s">
        <v>81</v>
      </c>
      <c r="AY466" s="169" t="s">
        <v>145</v>
      </c>
    </row>
    <row r="467" spans="1:65" s="2" customFormat="1" ht="24.2" customHeight="1">
      <c r="A467" s="35"/>
      <c r="B467" s="140"/>
      <c r="C467" s="141" t="s">
        <v>562</v>
      </c>
      <c r="D467" s="141" t="s">
        <v>149</v>
      </c>
      <c r="E467" s="142" t="s">
        <v>563</v>
      </c>
      <c r="F467" s="143" t="s">
        <v>564</v>
      </c>
      <c r="G467" s="144" t="s">
        <v>416</v>
      </c>
      <c r="H467" s="145">
        <v>1</v>
      </c>
      <c r="I467" s="146"/>
      <c r="J467" s="147">
        <f>ROUND(I467*H467,2)</f>
        <v>0</v>
      </c>
      <c r="K467" s="143" t="s">
        <v>153</v>
      </c>
      <c r="L467" s="36"/>
      <c r="M467" s="148" t="s">
        <v>3</v>
      </c>
      <c r="N467" s="149" t="s">
        <v>44</v>
      </c>
      <c r="O467" s="56"/>
      <c r="P467" s="150">
        <f>O467*H467</f>
        <v>0</v>
      </c>
      <c r="Q467" s="150">
        <v>3.0759999999999999E-2</v>
      </c>
      <c r="R467" s="150">
        <f>Q467*H467</f>
        <v>3.0759999999999999E-2</v>
      </c>
      <c r="S467" s="150">
        <v>0</v>
      </c>
      <c r="T467" s="151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52" t="s">
        <v>154</v>
      </c>
      <c r="AT467" s="152" t="s">
        <v>149</v>
      </c>
      <c r="AU467" s="152" t="s">
        <v>155</v>
      </c>
      <c r="AY467" s="20" t="s">
        <v>145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20" t="s">
        <v>81</v>
      </c>
      <c r="BK467" s="153">
        <f>ROUND(I467*H467,2)</f>
        <v>0</v>
      </c>
      <c r="BL467" s="20" t="s">
        <v>154</v>
      </c>
      <c r="BM467" s="152" t="s">
        <v>565</v>
      </c>
    </row>
    <row r="468" spans="1:65" s="2" customFormat="1" ht="11.25">
      <c r="A468" s="35"/>
      <c r="B468" s="36"/>
      <c r="C468" s="35"/>
      <c r="D468" s="154" t="s">
        <v>157</v>
      </c>
      <c r="E468" s="35"/>
      <c r="F468" s="155" t="s">
        <v>566</v>
      </c>
      <c r="G468" s="35"/>
      <c r="H468" s="35"/>
      <c r="I468" s="156"/>
      <c r="J468" s="35"/>
      <c r="K468" s="35"/>
      <c r="L468" s="36"/>
      <c r="M468" s="157"/>
      <c r="N468" s="158"/>
      <c r="O468" s="56"/>
      <c r="P468" s="56"/>
      <c r="Q468" s="56"/>
      <c r="R468" s="56"/>
      <c r="S468" s="56"/>
      <c r="T468" s="57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20" t="s">
        <v>157</v>
      </c>
      <c r="AU468" s="20" t="s">
        <v>155</v>
      </c>
    </row>
    <row r="469" spans="1:65" s="13" customFormat="1" ht="11.25">
      <c r="B469" s="159"/>
      <c r="D469" s="160" t="s">
        <v>159</v>
      </c>
      <c r="E469" s="161" t="s">
        <v>3</v>
      </c>
      <c r="F469" s="162" t="s">
        <v>556</v>
      </c>
      <c r="H469" s="163">
        <v>1</v>
      </c>
      <c r="I469" s="164"/>
      <c r="L469" s="159"/>
      <c r="M469" s="165"/>
      <c r="N469" s="166"/>
      <c r="O469" s="166"/>
      <c r="P469" s="166"/>
      <c r="Q469" s="166"/>
      <c r="R469" s="166"/>
      <c r="S469" s="166"/>
      <c r="T469" s="167"/>
      <c r="AT469" s="161" t="s">
        <v>159</v>
      </c>
      <c r="AU469" s="161" t="s">
        <v>155</v>
      </c>
      <c r="AV469" s="13" t="s">
        <v>83</v>
      </c>
      <c r="AW469" s="13" t="s">
        <v>35</v>
      </c>
      <c r="AX469" s="13" t="s">
        <v>73</v>
      </c>
      <c r="AY469" s="161" t="s">
        <v>145</v>
      </c>
    </row>
    <row r="470" spans="1:65" s="14" customFormat="1" ht="11.25">
      <c r="B470" s="168"/>
      <c r="D470" s="160" t="s">
        <v>159</v>
      </c>
      <c r="E470" s="169" t="s">
        <v>3</v>
      </c>
      <c r="F470" s="170" t="s">
        <v>161</v>
      </c>
      <c r="H470" s="171">
        <v>1</v>
      </c>
      <c r="I470" s="172"/>
      <c r="L470" s="168"/>
      <c r="M470" s="173"/>
      <c r="N470" s="174"/>
      <c r="O470" s="174"/>
      <c r="P470" s="174"/>
      <c r="Q470" s="174"/>
      <c r="R470" s="174"/>
      <c r="S470" s="174"/>
      <c r="T470" s="175"/>
      <c r="AT470" s="169" t="s">
        <v>159</v>
      </c>
      <c r="AU470" s="169" t="s">
        <v>155</v>
      </c>
      <c r="AV470" s="14" t="s">
        <v>154</v>
      </c>
      <c r="AW470" s="14" t="s">
        <v>35</v>
      </c>
      <c r="AX470" s="14" t="s">
        <v>81</v>
      </c>
      <c r="AY470" s="169" t="s">
        <v>145</v>
      </c>
    </row>
    <row r="471" spans="1:65" s="2" customFormat="1" ht="24.2" customHeight="1">
      <c r="A471" s="35"/>
      <c r="B471" s="140"/>
      <c r="C471" s="192" t="s">
        <v>567</v>
      </c>
      <c r="D471" s="192" t="s">
        <v>352</v>
      </c>
      <c r="E471" s="193" t="s">
        <v>568</v>
      </c>
      <c r="F471" s="194" t="s">
        <v>569</v>
      </c>
      <c r="G471" s="195" t="s">
        <v>416</v>
      </c>
      <c r="H471" s="196">
        <v>1.01</v>
      </c>
      <c r="I471" s="197"/>
      <c r="J471" s="198">
        <f>ROUND(I471*H471,2)</f>
        <v>0</v>
      </c>
      <c r="K471" s="194" t="s">
        <v>153</v>
      </c>
      <c r="L471" s="199"/>
      <c r="M471" s="200" t="s">
        <v>3</v>
      </c>
      <c r="N471" s="201" t="s">
        <v>44</v>
      </c>
      <c r="O471" s="56"/>
      <c r="P471" s="150">
        <f>O471*H471</f>
        <v>0</v>
      </c>
      <c r="Q471" s="150">
        <v>7.0000000000000007E-2</v>
      </c>
      <c r="R471" s="150">
        <f>Q471*H471</f>
        <v>7.0700000000000013E-2</v>
      </c>
      <c r="S471" s="150">
        <v>0</v>
      </c>
      <c r="T471" s="151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52" t="s">
        <v>196</v>
      </c>
      <c r="AT471" s="152" t="s">
        <v>352</v>
      </c>
      <c r="AU471" s="152" t="s">
        <v>155</v>
      </c>
      <c r="AY471" s="20" t="s">
        <v>145</v>
      </c>
      <c r="BE471" s="153">
        <f>IF(N471="základní",J471,0)</f>
        <v>0</v>
      </c>
      <c r="BF471" s="153">
        <f>IF(N471="snížená",J471,0)</f>
        <v>0</v>
      </c>
      <c r="BG471" s="153">
        <f>IF(N471="zákl. přenesená",J471,0)</f>
        <v>0</v>
      </c>
      <c r="BH471" s="153">
        <f>IF(N471="sníž. přenesená",J471,0)</f>
        <v>0</v>
      </c>
      <c r="BI471" s="153">
        <f>IF(N471="nulová",J471,0)</f>
        <v>0</v>
      </c>
      <c r="BJ471" s="20" t="s">
        <v>81</v>
      </c>
      <c r="BK471" s="153">
        <f>ROUND(I471*H471,2)</f>
        <v>0</v>
      </c>
      <c r="BL471" s="20" t="s">
        <v>154</v>
      </c>
      <c r="BM471" s="152" t="s">
        <v>570</v>
      </c>
    </row>
    <row r="472" spans="1:65" s="13" customFormat="1" ht="11.25">
      <c r="B472" s="159"/>
      <c r="D472" s="160" t="s">
        <v>159</v>
      </c>
      <c r="E472" s="161" t="s">
        <v>3</v>
      </c>
      <c r="F472" s="162" t="s">
        <v>561</v>
      </c>
      <c r="H472" s="163">
        <v>1.01</v>
      </c>
      <c r="I472" s="164"/>
      <c r="L472" s="159"/>
      <c r="M472" s="165"/>
      <c r="N472" s="166"/>
      <c r="O472" s="166"/>
      <c r="P472" s="166"/>
      <c r="Q472" s="166"/>
      <c r="R472" s="166"/>
      <c r="S472" s="166"/>
      <c r="T472" s="167"/>
      <c r="AT472" s="161" t="s">
        <v>159</v>
      </c>
      <c r="AU472" s="161" t="s">
        <v>155</v>
      </c>
      <c r="AV472" s="13" t="s">
        <v>83</v>
      </c>
      <c r="AW472" s="13" t="s">
        <v>35</v>
      </c>
      <c r="AX472" s="13" t="s">
        <v>73</v>
      </c>
      <c r="AY472" s="161" t="s">
        <v>145</v>
      </c>
    </row>
    <row r="473" spans="1:65" s="14" customFormat="1" ht="11.25">
      <c r="B473" s="168"/>
      <c r="D473" s="160" t="s">
        <v>159</v>
      </c>
      <c r="E473" s="169" t="s">
        <v>3</v>
      </c>
      <c r="F473" s="170" t="s">
        <v>161</v>
      </c>
      <c r="H473" s="171">
        <v>1.01</v>
      </c>
      <c r="I473" s="172"/>
      <c r="L473" s="168"/>
      <c r="M473" s="173"/>
      <c r="N473" s="174"/>
      <c r="O473" s="174"/>
      <c r="P473" s="174"/>
      <c r="Q473" s="174"/>
      <c r="R473" s="174"/>
      <c r="S473" s="174"/>
      <c r="T473" s="175"/>
      <c r="AT473" s="169" t="s">
        <v>159</v>
      </c>
      <c r="AU473" s="169" t="s">
        <v>155</v>
      </c>
      <c r="AV473" s="14" t="s">
        <v>154</v>
      </c>
      <c r="AW473" s="14" t="s">
        <v>35</v>
      </c>
      <c r="AX473" s="14" t="s">
        <v>81</v>
      </c>
      <c r="AY473" s="169" t="s">
        <v>145</v>
      </c>
    </row>
    <row r="474" spans="1:65" s="2" customFormat="1" ht="24.2" customHeight="1">
      <c r="A474" s="35"/>
      <c r="B474" s="140"/>
      <c r="C474" s="141" t="s">
        <v>571</v>
      </c>
      <c r="D474" s="141" t="s">
        <v>149</v>
      </c>
      <c r="E474" s="142" t="s">
        <v>572</v>
      </c>
      <c r="F474" s="143" t="s">
        <v>573</v>
      </c>
      <c r="G474" s="144" t="s">
        <v>416</v>
      </c>
      <c r="H474" s="145">
        <v>1</v>
      </c>
      <c r="I474" s="146"/>
      <c r="J474" s="147">
        <f>ROUND(I474*H474,2)</f>
        <v>0</v>
      </c>
      <c r="K474" s="143" t="s">
        <v>153</v>
      </c>
      <c r="L474" s="36"/>
      <c r="M474" s="148" t="s">
        <v>3</v>
      </c>
      <c r="N474" s="149" t="s">
        <v>44</v>
      </c>
      <c r="O474" s="56"/>
      <c r="P474" s="150">
        <f>O474*H474</f>
        <v>0</v>
      </c>
      <c r="Q474" s="150">
        <v>3.0759999999999999E-2</v>
      </c>
      <c r="R474" s="150">
        <f>Q474*H474</f>
        <v>3.0759999999999999E-2</v>
      </c>
      <c r="S474" s="150">
        <v>0</v>
      </c>
      <c r="T474" s="151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52" t="s">
        <v>154</v>
      </c>
      <c r="AT474" s="152" t="s">
        <v>149</v>
      </c>
      <c r="AU474" s="152" t="s">
        <v>155</v>
      </c>
      <c r="AY474" s="20" t="s">
        <v>145</v>
      </c>
      <c r="BE474" s="153">
        <f>IF(N474="základní",J474,0)</f>
        <v>0</v>
      </c>
      <c r="BF474" s="153">
        <f>IF(N474="snížená",J474,0)</f>
        <v>0</v>
      </c>
      <c r="BG474" s="153">
        <f>IF(N474="zákl. přenesená",J474,0)</f>
        <v>0</v>
      </c>
      <c r="BH474" s="153">
        <f>IF(N474="sníž. přenesená",J474,0)</f>
        <v>0</v>
      </c>
      <c r="BI474" s="153">
        <f>IF(N474="nulová",J474,0)</f>
        <v>0</v>
      </c>
      <c r="BJ474" s="20" t="s">
        <v>81</v>
      </c>
      <c r="BK474" s="153">
        <f>ROUND(I474*H474,2)</f>
        <v>0</v>
      </c>
      <c r="BL474" s="20" t="s">
        <v>154</v>
      </c>
      <c r="BM474" s="152" t="s">
        <v>574</v>
      </c>
    </row>
    <row r="475" spans="1:65" s="2" customFormat="1" ht="11.25">
      <c r="A475" s="35"/>
      <c r="B475" s="36"/>
      <c r="C475" s="35"/>
      <c r="D475" s="154" t="s">
        <v>157</v>
      </c>
      <c r="E475" s="35"/>
      <c r="F475" s="155" t="s">
        <v>575</v>
      </c>
      <c r="G475" s="35"/>
      <c r="H475" s="35"/>
      <c r="I475" s="156"/>
      <c r="J475" s="35"/>
      <c r="K475" s="35"/>
      <c r="L475" s="36"/>
      <c r="M475" s="157"/>
      <c r="N475" s="158"/>
      <c r="O475" s="56"/>
      <c r="P475" s="56"/>
      <c r="Q475" s="56"/>
      <c r="R475" s="56"/>
      <c r="S475" s="56"/>
      <c r="T475" s="57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20" t="s">
        <v>157</v>
      </c>
      <c r="AU475" s="20" t="s">
        <v>155</v>
      </c>
    </row>
    <row r="476" spans="1:65" s="13" customFormat="1" ht="11.25">
      <c r="B476" s="159"/>
      <c r="D476" s="160" t="s">
        <v>159</v>
      </c>
      <c r="E476" s="161" t="s">
        <v>3</v>
      </c>
      <c r="F476" s="162" t="s">
        <v>556</v>
      </c>
      <c r="H476" s="163">
        <v>1</v>
      </c>
      <c r="I476" s="164"/>
      <c r="L476" s="159"/>
      <c r="M476" s="165"/>
      <c r="N476" s="166"/>
      <c r="O476" s="166"/>
      <c r="P476" s="166"/>
      <c r="Q476" s="166"/>
      <c r="R476" s="166"/>
      <c r="S476" s="166"/>
      <c r="T476" s="167"/>
      <c r="AT476" s="161" t="s">
        <v>159</v>
      </c>
      <c r="AU476" s="161" t="s">
        <v>155</v>
      </c>
      <c r="AV476" s="13" t="s">
        <v>83</v>
      </c>
      <c r="AW476" s="13" t="s">
        <v>35</v>
      </c>
      <c r="AX476" s="13" t="s">
        <v>73</v>
      </c>
      <c r="AY476" s="161" t="s">
        <v>145</v>
      </c>
    </row>
    <row r="477" spans="1:65" s="14" customFormat="1" ht="11.25">
      <c r="B477" s="168"/>
      <c r="D477" s="160" t="s">
        <v>159</v>
      </c>
      <c r="E477" s="169" t="s">
        <v>3</v>
      </c>
      <c r="F477" s="170" t="s">
        <v>161</v>
      </c>
      <c r="H477" s="171">
        <v>1</v>
      </c>
      <c r="I477" s="172"/>
      <c r="L477" s="168"/>
      <c r="M477" s="173"/>
      <c r="N477" s="174"/>
      <c r="O477" s="174"/>
      <c r="P477" s="174"/>
      <c r="Q477" s="174"/>
      <c r="R477" s="174"/>
      <c r="S477" s="174"/>
      <c r="T477" s="175"/>
      <c r="AT477" s="169" t="s">
        <v>159</v>
      </c>
      <c r="AU477" s="169" t="s">
        <v>155</v>
      </c>
      <c r="AV477" s="14" t="s">
        <v>154</v>
      </c>
      <c r="AW477" s="14" t="s">
        <v>35</v>
      </c>
      <c r="AX477" s="14" t="s">
        <v>81</v>
      </c>
      <c r="AY477" s="169" t="s">
        <v>145</v>
      </c>
    </row>
    <row r="478" spans="1:65" s="2" customFormat="1" ht="24.2" customHeight="1">
      <c r="A478" s="35"/>
      <c r="B478" s="140"/>
      <c r="C478" s="192" t="s">
        <v>576</v>
      </c>
      <c r="D478" s="192" t="s">
        <v>352</v>
      </c>
      <c r="E478" s="193" t="s">
        <v>577</v>
      </c>
      <c r="F478" s="194" t="s">
        <v>578</v>
      </c>
      <c r="G478" s="195" t="s">
        <v>416</v>
      </c>
      <c r="H478" s="196">
        <v>1.01</v>
      </c>
      <c r="I478" s="197"/>
      <c r="J478" s="198">
        <f>ROUND(I478*H478,2)</f>
        <v>0</v>
      </c>
      <c r="K478" s="194" t="s">
        <v>153</v>
      </c>
      <c r="L478" s="199"/>
      <c r="M478" s="200" t="s">
        <v>3</v>
      </c>
      <c r="N478" s="201" t="s">
        <v>44</v>
      </c>
      <c r="O478" s="56"/>
      <c r="P478" s="150">
        <f>O478*H478</f>
        <v>0</v>
      </c>
      <c r="Q478" s="150">
        <v>0.155</v>
      </c>
      <c r="R478" s="150">
        <f>Q478*H478</f>
        <v>0.15654999999999999</v>
      </c>
      <c r="S478" s="150">
        <v>0</v>
      </c>
      <c r="T478" s="151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52" t="s">
        <v>423</v>
      </c>
      <c r="AT478" s="152" t="s">
        <v>352</v>
      </c>
      <c r="AU478" s="152" t="s">
        <v>155</v>
      </c>
      <c r="AY478" s="20" t="s">
        <v>145</v>
      </c>
      <c r="BE478" s="153">
        <f>IF(N478="základní",J478,0)</f>
        <v>0</v>
      </c>
      <c r="BF478" s="153">
        <f>IF(N478="snížená",J478,0)</f>
        <v>0</v>
      </c>
      <c r="BG478" s="153">
        <f>IF(N478="zákl. přenesená",J478,0)</f>
        <v>0</v>
      </c>
      <c r="BH478" s="153">
        <f>IF(N478="sníž. přenesená",J478,0)</f>
        <v>0</v>
      </c>
      <c r="BI478" s="153">
        <f>IF(N478="nulová",J478,0)</f>
        <v>0</v>
      </c>
      <c r="BJ478" s="20" t="s">
        <v>81</v>
      </c>
      <c r="BK478" s="153">
        <f>ROUND(I478*H478,2)</f>
        <v>0</v>
      </c>
      <c r="BL478" s="20" t="s">
        <v>423</v>
      </c>
      <c r="BM478" s="152" t="s">
        <v>579</v>
      </c>
    </row>
    <row r="479" spans="1:65" s="13" customFormat="1" ht="11.25">
      <c r="B479" s="159"/>
      <c r="D479" s="160" t="s">
        <v>159</v>
      </c>
      <c r="E479" s="161" t="s">
        <v>3</v>
      </c>
      <c r="F479" s="162" t="s">
        <v>561</v>
      </c>
      <c r="H479" s="163">
        <v>1.01</v>
      </c>
      <c r="I479" s="164"/>
      <c r="L479" s="159"/>
      <c r="M479" s="165"/>
      <c r="N479" s="166"/>
      <c r="O479" s="166"/>
      <c r="P479" s="166"/>
      <c r="Q479" s="166"/>
      <c r="R479" s="166"/>
      <c r="S479" s="166"/>
      <c r="T479" s="167"/>
      <c r="AT479" s="161" t="s">
        <v>159</v>
      </c>
      <c r="AU479" s="161" t="s">
        <v>155</v>
      </c>
      <c r="AV479" s="13" t="s">
        <v>83</v>
      </c>
      <c r="AW479" s="13" t="s">
        <v>35</v>
      </c>
      <c r="AX479" s="13" t="s">
        <v>73</v>
      </c>
      <c r="AY479" s="161" t="s">
        <v>145</v>
      </c>
    </row>
    <row r="480" spans="1:65" s="14" customFormat="1" ht="11.25">
      <c r="B480" s="168"/>
      <c r="D480" s="160" t="s">
        <v>159</v>
      </c>
      <c r="E480" s="169" t="s">
        <v>3</v>
      </c>
      <c r="F480" s="170" t="s">
        <v>161</v>
      </c>
      <c r="H480" s="171">
        <v>1.01</v>
      </c>
      <c r="I480" s="172"/>
      <c r="L480" s="168"/>
      <c r="M480" s="173"/>
      <c r="N480" s="174"/>
      <c r="O480" s="174"/>
      <c r="P480" s="174"/>
      <c r="Q480" s="174"/>
      <c r="R480" s="174"/>
      <c r="S480" s="174"/>
      <c r="T480" s="175"/>
      <c r="AT480" s="169" t="s">
        <v>159</v>
      </c>
      <c r="AU480" s="169" t="s">
        <v>155</v>
      </c>
      <c r="AV480" s="14" t="s">
        <v>154</v>
      </c>
      <c r="AW480" s="14" t="s">
        <v>35</v>
      </c>
      <c r="AX480" s="14" t="s">
        <v>81</v>
      </c>
      <c r="AY480" s="169" t="s">
        <v>145</v>
      </c>
    </row>
    <row r="481" spans="1:65" s="2" customFormat="1" ht="24.2" customHeight="1">
      <c r="A481" s="35"/>
      <c r="B481" s="140"/>
      <c r="C481" s="141" t="s">
        <v>580</v>
      </c>
      <c r="D481" s="141" t="s">
        <v>149</v>
      </c>
      <c r="E481" s="142" t="s">
        <v>581</v>
      </c>
      <c r="F481" s="143" t="s">
        <v>582</v>
      </c>
      <c r="G481" s="144" t="s">
        <v>416</v>
      </c>
      <c r="H481" s="145">
        <v>1</v>
      </c>
      <c r="I481" s="146"/>
      <c r="J481" s="147">
        <f>ROUND(I481*H481,2)</f>
        <v>0</v>
      </c>
      <c r="K481" s="143" t="s">
        <v>153</v>
      </c>
      <c r="L481" s="36"/>
      <c r="M481" s="148" t="s">
        <v>3</v>
      </c>
      <c r="N481" s="149" t="s">
        <v>44</v>
      </c>
      <c r="O481" s="56"/>
      <c r="P481" s="150">
        <f>O481*H481</f>
        <v>0</v>
      </c>
      <c r="Q481" s="150">
        <v>3.0759999999999999E-2</v>
      </c>
      <c r="R481" s="150">
        <f>Q481*H481</f>
        <v>3.0759999999999999E-2</v>
      </c>
      <c r="S481" s="150">
        <v>0</v>
      </c>
      <c r="T481" s="151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52" t="s">
        <v>154</v>
      </c>
      <c r="AT481" s="152" t="s">
        <v>149</v>
      </c>
      <c r="AU481" s="152" t="s">
        <v>155</v>
      </c>
      <c r="AY481" s="20" t="s">
        <v>145</v>
      </c>
      <c r="BE481" s="153">
        <f>IF(N481="základní",J481,0)</f>
        <v>0</v>
      </c>
      <c r="BF481" s="153">
        <f>IF(N481="snížená",J481,0)</f>
        <v>0</v>
      </c>
      <c r="BG481" s="153">
        <f>IF(N481="zákl. přenesená",J481,0)</f>
        <v>0</v>
      </c>
      <c r="BH481" s="153">
        <f>IF(N481="sníž. přenesená",J481,0)</f>
        <v>0</v>
      </c>
      <c r="BI481" s="153">
        <f>IF(N481="nulová",J481,0)</f>
        <v>0</v>
      </c>
      <c r="BJ481" s="20" t="s">
        <v>81</v>
      </c>
      <c r="BK481" s="153">
        <f>ROUND(I481*H481,2)</f>
        <v>0</v>
      </c>
      <c r="BL481" s="20" t="s">
        <v>154</v>
      </c>
      <c r="BM481" s="152" t="s">
        <v>583</v>
      </c>
    </row>
    <row r="482" spans="1:65" s="2" customFormat="1" ht="11.25">
      <c r="A482" s="35"/>
      <c r="B482" s="36"/>
      <c r="C482" s="35"/>
      <c r="D482" s="154" t="s">
        <v>157</v>
      </c>
      <c r="E482" s="35"/>
      <c r="F482" s="155" t="s">
        <v>584</v>
      </c>
      <c r="G482" s="35"/>
      <c r="H482" s="35"/>
      <c r="I482" s="156"/>
      <c r="J482" s="35"/>
      <c r="K482" s="35"/>
      <c r="L482" s="36"/>
      <c r="M482" s="157"/>
      <c r="N482" s="158"/>
      <c r="O482" s="56"/>
      <c r="P482" s="56"/>
      <c r="Q482" s="56"/>
      <c r="R482" s="56"/>
      <c r="S482" s="56"/>
      <c r="T482" s="57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20" t="s">
        <v>157</v>
      </c>
      <c r="AU482" s="20" t="s">
        <v>155</v>
      </c>
    </row>
    <row r="483" spans="1:65" s="13" customFormat="1" ht="11.25">
      <c r="B483" s="159"/>
      <c r="D483" s="160" t="s">
        <v>159</v>
      </c>
      <c r="E483" s="161" t="s">
        <v>3</v>
      </c>
      <c r="F483" s="162" t="s">
        <v>556</v>
      </c>
      <c r="H483" s="163">
        <v>1</v>
      </c>
      <c r="I483" s="164"/>
      <c r="L483" s="159"/>
      <c r="M483" s="165"/>
      <c r="N483" s="166"/>
      <c r="O483" s="166"/>
      <c r="P483" s="166"/>
      <c r="Q483" s="166"/>
      <c r="R483" s="166"/>
      <c r="S483" s="166"/>
      <c r="T483" s="167"/>
      <c r="AT483" s="161" t="s">
        <v>159</v>
      </c>
      <c r="AU483" s="161" t="s">
        <v>155</v>
      </c>
      <c r="AV483" s="13" t="s">
        <v>83</v>
      </c>
      <c r="AW483" s="13" t="s">
        <v>35</v>
      </c>
      <c r="AX483" s="13" t="s">
        <v>73</v>
      </c>
      <c r="AY483" s="161" t="s">
        <v>145</v>
      </c>
    </row>
    <row r="484" spans="1:65" s="14" customFormat="1" ht="11.25">
      <c r="B484" s="168"/>
      <c r="D484" s="160" t="s">
        <v>159</v>
      </c>
      <c r="E484" s="169" t="s">
        <v>3</v>
      </c>
      <c r="F484" s="170" t="s">
        <v>161</v>
      </c>
      <c r="H484" s="171">
        <v>1</v>
      </c>
      <c r="I484" s="172"/>
      <c r="L484" s="168"/>
      <c r="M484" s="173"/>
      <c r="N484" s="174"/>
      <c r="O484" s="174"/>
      <c r="P484" s="174"/>
      <c r="Q484" s="174"/>
      <c r="R484" s="174"/>
      <c r="S484" s="174"/>
      <c r="T484" s="175"/>
      <c r="AT484" s="169" t="s">
        <v>159</v>
      </c>
      <c r="AU484" s="169" t="s">
        <v>155</v>
      </c>
      <c r="AV484" s="14" t="s">
        <v>154</v>
      </c>
      <c r="AW484" s="14" t="s">
        <v>35</v>
      </c>
      <c r="AX484" s="14" t="s">
        <v>81</v>
      </c>
      <c r="AY484" s="169" t="s">
        <v>145</v>
      </c>
    </row>
    <row r="485" spans="1:65" s="2" customFormat="1" ht="24.2" customHeight="1">
      <c r="A485" s="35"/>
      <c r="B485" s="140"/>
      <c r="C485" s="192" t="s">
        <v>585</v>
      </c>
      <c r="D485" s="192" t="s">
        <v>352</v>
      </c>
      <c r="E485" s="193" t="s">
        <v>586</v>
      </c>
      <c r="F485" s="194" t="s">
        <v>587</v>
      </c>
      <c r="G485" s="195" t="s">
        <v>416</v>
      </c>
      <c r="H485" s="196">
        <v>1.01</v>
      </c>
      <c r="I485" s="197"/>
      <c r="J485" s="198">
        <f>ROUND(I485*H485,2)</f>
        <v>0</v>
      </c>
      <c r="K485" s="194" t="s">
        <v>153</v>
      </c>
      <c r="L485" s="199"/>
      <c r="M485" s="200" t="s">
        <v>3</v>
      </c>
      <c r="N485" s="201" t="s">
        <v>44</v>
      </c>
      <c r="O485" s="56"/>
      <c r="P485" s="150">
        <f>O485*H485</f>
        <v>0</v>
      </c>
      <c r="Q485" s="150">
        <v>0.17</v>
      </c>
      <c r="R485" s="150">
        <f>Q485*H485</f>
        <v>0.17170000000000002</v>
      </c>
      <c r="S485" s="150">
        <v>0</v>
      </c>
      <c r="T485" s="151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52" t="s">
        <v>423</v>
      </c>
      <c r="AT485" s="152" t="s">
        <v>352</v>
      </c>
      <c r="AU485" s="152" t="s">
        <v>155</v>
      </c>
      <c r="AY485" s="20" t="s">
        <v>145</v>
      </c>
      <c r="BE485" s="153">
        <f>IF(N485="základní",J485,0)</f>
        <v>0</v>
      </c>
      <c r="BF485" s="153">
        <f>IF(N485="snížená",J485,0)</f>
        <v>0</v>
      </c>
      <c r="BG485" s="153">
        <f>IF(N485="zákl. přenesená",J485,0)</f>
        <v>0</v>
      </c>
      <c r="BH485" s="153">
        <f>IF(N485="sníž. přenesená",J485,0)</f>
        <v>0</v>
      </c>
      <c r="BI485" s="153">
        <f>IF(N485="nulová",J485,0)</f>
        <v>0</v>
      </c>
      <c r="BJ485" s="20" t="s">
        <v>81</v>
      </c>
      <c r="BK485" s="153">
        <f>ROUND(I485*H485,2)</f>
        <v>0</v>
      </c>
      <c r="BL485" s="20" t="s">
        <v>423</v>
      </c>
      <c r="BM485" s="152" t="s">
        <v>588</v>
      </c>
    </row>
    <row r="486" spans="1:65" s="13" customFormat="1" ht="11.25">
      <c r="B486" s="159"/>
      <c r="D486" s="160" t="s">
        <v>159</v>
      </c>
      <c r="E486" s="161" t="s">
        <v>3</v>
      </c>
      <c r="F486" s="162" t="s">
        <v>561</v>
      </c>
      <c r="H486" s="163">
        <v>1.01</v>
      </c>
      <c r="I486" s="164"/>
      <c r="L486" s="159"/>
      <c r="M486" s="165"/>
      <c r="N486" s="166"/>
      <c r="O486" s="166"/>
      <c r="P486" s="166"/>
      <c r="Q486" s="166"/>
      <c r="R486" s="166"/>
      <c r="S486" s="166"/>
      <c r="T486" s="167"/>
      <c r="AT486" s="161" t="s">
        <v>159</v>
      </c>
      <c r="AU486" s="161" t="s">
        <v>155</v>
      </c>
      <c r="AV486" s="13" t="s">
        <v>83</v>
      </c>
      <c r="AW486" s="13" t="s">
        <v>35</v>
      </c>
      <c r="AX486" s="13" t="s">
        <v>73</v>
      </c>
      <c r="AY486" s="161" t="s">
        <v>145</v>
      </c>
    </row>
    <row r="487" spans="1:65" s="14" customFormat="1" ht="11.25">
      <c r="B487" s="168"/>
      <c r="D487" s="160" t="s">
        <v>159</v>
      </c>
      <c r="E487" s="169" t="s">
        <v>3</v>
      </c>
      <c r="F487" s="170" t="s">
        <v>161</v>
      </c>
      <c r="H487" s="171">
        <v>1.01</v>
      </c>
      <c r="I487" s="172"/>
      <c r="L487" s="168"/>
      <c r="M487" s="173"/>
      <c r="N487" s="174"/>
      <c r="O487" s="174"/>
      <c r="P487" s="174"/>
      <c r="Q487" s="174"/>
      <c r="R487" s="174"/>
      <c r="S487" s="174"/>
      <c r="T487" s="175"/>
      <c r="AT487" s="169" t="s">
        <v>159</v>
      </c>
      <c r="AU487" s="169" t="s">
        <v>155</v>
      </c>
      <c r="AV487" s="14" t="s">
        <v>154</v>
      </c>
      <c r="AW487" s="14" t="s">
        <v>35</v>
      </c>
      <c r="AX487" s="14" t="s">
        <v>81</v>
      </c>
      <c r="AY487" s="169" t="s">
        <v>145</v>
      </c>
    </row>
    <row r="488" spans="1:65" s="2" customFormat="1" ht="24.2" customHeight="1">
      <c r="A488" s="35"/>
      <c r="B488" s="140"/>
      <c r="C488" s="141" t="s">
        <v>589</v>
      </c>
      <c r="D488" s="141" t="s">
        <v>149</v>
      </c>
      <c r="E488" s="142" t="s">
        <v>590</v>
      </c>
      <c r="F488" s="143" t="s">
        <v>591</v>
      </c>
      <c r="G488" s="144" t="s">
        <v>416</v>
      </c>
      <c r="H488" s="145">
        <v>1</v>
      </c>
      <c r="I488" s="146"/>
      <c r="J488" s="147">
        <f>ROUND(I488*H488,2)</f>
        <v>0</v>
      </c>
      <c r="K488" s="143" t="s">
        <v>153</v>
      </c>
      <c r="L488" s="36"/>
      <c r="M488" s="148" t="s">
        <v>3</v>
      </c>
      <c r="N488" s="149" t="s">
        <v>44</v>
      </c>
      <c r="O488" s="56"/>
      <c r="P488" s="150">
        <f>O488*H488</f>
        <v>0</v>
      </c>
      <c r="Q488" s="150">
        <v>0.21734000000000001</v>
      </c>
      <c r="R488" s="150">
        <f>Q488*H488</f>
        <v>0.21734000000000001</v>
      </c>
      <c r="S488" s="150">
        <v>0</v>
      </c>
      <c r="T488" s="151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52" t="s">
        <v>154</v>
      </c>
      <c r="AT488" s="152" t="s">
        <v>149</v>
      </c>
      <c r="AU488" s="152" t="s">
        <v>155</v>
      </c>
      <c r="AY488" s="20" t="s">
        <v>145</v>
      </c>
      <c r="BE488" s="153">
        <f>IF(N488="základní",J488,0)</f>
        <v>0</v>
      </c>
      <c r="BF488" s="153">
        <f>IF(N488="snížená",J488,0)</f>
        <v>0</v>
      </c>
      <c r="BG488" s="153">
        <f>IF(N488="zákl. přenesená",J488,0)</f>
        <v>0</v>
      </c>
      <c r="BH488" s="153">
        <f>IF(N488="sníž. přenesená",J488,0)</f>
        <v>0</v>
      </c>
      <c r="BI488" s="153">
        <f>IF(N488="nulová",J488,0)</f>
        <v>0</v>
      </c>
      <c r="BJ488" s="20" t="s">
        <v>81</v>
      </c>
      <c r="BK488" s="153">
        <f>ROUND(I488*H488,2)</f>
        <v>0</v>
      </c>
      <c r="BL488" s="20" t="s">
        <v>154</v>
      </c>
      <c r="BM488" s="152" t="s">
        <v>592</v>
      </c>
    </row>
    <row r="489" spans="1:65" s="2" customFormat="1" ht="11.25">
      <c r="A489" s="35"/>
      <c r="B489" s="36"/>
      <c r="C489" s="35"/>
      <c r="D489" s="154" t="s">
        <v>157</v>
      </c>
      <c r="E489" s="35"/>
      <c r="F489" s="155" t="s">
        <v>593</v>
      </c>
      <c r="G489" s="35"/>
      <c r="H489" s="35"/>
      <c r="I489" s="156"/>
      <c r="J489" s="35"/>
      <c r="K489" s="35"/>
      <c r="L489" s="36"/>
      <c r="M489" s="157"/>
      <c r="N489" s="158"/>
      <c r="O489" s="56"/>
      <c r="P489" s="56"/>
      <c r="Q489" s="56"/>
      <c r="R489" s="56"/>
      <c r="S489" s="56"/>
      <c r="T489" s="57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T489" s="20" t="s">
        <v>157</v>
      </c>
      <c r="AU489" s="20" t="s">
        <v>155</v>
      </c>
    </row>
    <row r="490" spans="1:65" s="13" customFormat="1" ht="11.25">
      <c r="B490" s="159"/>
      <c r="D490" s="160" t="s">
        <v>159</v>
      </c>
      <c r="E490" s="161" t="s">
        <v>3</v>
      </c>
      <c r="F490" s="162" t="s">
        <v>556</v>
      </c>
      <c r="H490" s="163">
        <v>1</v>
      </c>
      <c r="I490" s="164"/>
      <c r="L490" s="159"/>
      <c r="M490" s="165"/>
      <c r="N490" s="166"/>
      <c r="O490" s="166"/>
      <c r="P490" s="166"/>
      <c r="Q490" s="166"/>
      <c r="R490" s="166"/>
      <c r="S490" s="166"/>
      <c r="T490" s="167"/>
      <c r="AT490" s="161" t="s">
        <v>159</v>
      </c>
      <c r="AU490" s="161" t="s">
        <v>155</v>
      </c>
      <c r="AV490" s="13" t="s">
        <v>83</v>
      </c>
      <c r="AW490" s="13" t="s">
        <v>35</v>
      </c>
      <c r="AX490" s="13" t="s">
        <v>73</v>
      </c>
      <c r="AY490" s="161" t="s">
        <v>145</v>
      </c>
    </row>
    <row r="491" spans="1:65" s="14" customFormat="1" ht="11.25">
      <c r="B491" s="168"/>
      <c r="D491" s="160" t="s">
        <v>159</v>
      </c>
      <c r="E491" s="169" t="s">
        <v>3</v>
      </c>
      <c r="F491" s="170" t="s">
        <v>161</v>
      </c>
      <c r="H491" s="171">
        <v>1</v>
      </c>
      <c r="I491" s="172"/>
      <c r="L491" s="168"/>
      <c r="M491" s="173"/>
      <c r="N491" s="174"/>
      <c r="O491" s="174"/>
      <c r="P491" s="174"/>
      <c r="Q491" s="174"/>
      <c r="R491" s="174"/>
      <c r="S491" s="174"/>
      <c r="T491" s="175"/>
      <c r="AT491" s="169" t="s">
        <v>159</v>
      </c>
      <c r="AU491" s="169" t="s">
        <v>155</v>
      </c>
      <c r="AV491" s="14" t="s">
        <v>154</v>
      </c>
      <c r="AW491" s="14" t="s">
        <v>35</v>
      </c>
      <c r="AX491" s="14" t="s">
        <v>81</v>
      </c>
      <c r="AY491" s="169" t="s">
        <v>145</v>
      </c>
    </row>
    <row r="492" spans="1:65" s="2" customFormat="1" ht="24.2" customHeight="1">
      <c r="A492" s="35"/>
      <c r="B492" s="140"/>
      <c r="C492" s="192" t="s">
        <v>594</v>
      </c>
      <c r="D492" s="192" t="s">
        <v>352</v>
      </c>
      <c r="E492" s="193" t="s">
        <v>595</v>
      </c>
      <c r="F492" s="194" t="s">
        <v>596</v>
      </c>
      <c r="G492" s="195" t="s">
        <v>416</v>
      </c>
      <c r="H492" s="196">
        <v>1</v>
      </c>
      <c r="I492" s="197"/>
      <c r="J492" s="198">
        <f>ROUND(I492*H492,2)</f>
        <v>0</v>
      </c>
      <c r="K492" s="194" t="s">
        <v>153</v>
      </c>
      <c r="L492" s="199"/>
      <c r="M492" s="200" t="s">
        <v>3</v>
      </c>
      <c r="N492" s="201" t="s">
        <v>44</v>
      </c>
      <c r="O492" s="56"/>
      <c r="P492" s="150">
        <f>O492*H492</f>
        <v>0</v>
      </c>
      <c r="Q492" s="150">
        <v>0.108</v>
      </c>
      <c r="R492" s="150">
        <f>Q492*H492</f>
        <v>0.108</v>
      </c>
      <c r="S492" s="150">
        <v>0</v>
      </c>
      <c r="T492" s="151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152" t="s">
        <v>196</v>
      </c>
      <c r="AT492" s="152" t="s">
        <v>352</v>
      </c>
      <c r="AU492" s="152" t="s">
        <v>155</v>
      </c>
      <c r="AY492" s="20" t="s">
        <v>145</v>
      </c>
      <c r="BE492" s="153">
        <f>IF(N492="základní",J492,0)</f>
        <v>0</v>
      </c>
      <c r="BF492" s="153">
        <f>IF(N492="snížená",J492,0)</f>
        <v>0</v>
      </c>
      <c r="BG492" s="153">
        <f>IF(N492="zákl. přenesená",J492,0)</f>
        <v>0</v>
      </c>
      <c r="BH492" s="153">
        <f>IF(N492="sníž. přenesená",J492,0)</f>
        <v>0</v>
      </c>
      <c r="BI492" s="153">
        <f>IF(N492="nulová",J492,0)</f>
        <v>0</v>
      </c>
      <c r="BJ492" s="20" t="s">
        <v>81</v>
      </c>
      <c r="BK492" s="153">
        <f>ROUND(I492*H492,2)</f>
        <v>0</v>
      </c>
      <c r="BL492" s="20" t="s">
        <v>154</v>
      </c>
      <c r="BM492" s="152" t="s">
        <v>597</v>
      </c>
    </row>
    <row r="493" spans="1:65" s="13" customFormat="1" ht="11.25">
      <c r="B493" s="159"/>
      <c r="D493" s="160" t="s">
        <v>159</v>
      </c>
      <c r="E493" s="161" t="s">
        <v>3</v>
      </c>
      <c r="F493" s="162" t="s">
        <v>556</v>
      </c>
      <c r="H493" s="163">
        <v>1</v>
      </c>
      <c r="I493" s="164"/>
      <c r="L493" s="159"/>
      <c r="M493" s="165"/>
      <c r="N493" s="166"/>
      <c r="O493" s="166"/>
      <c r="P493" s="166"/>
      <c r="Q493" s="166"/>
      <c r="R493" s="166"/>
      <c r="S493" s="166"/>
      <c r="T493" s="167"/>
      <c r="AT493" s="161" t="s">
        <v>159</v>
      </c>
      <c r="AU493" s="161" t="s">
        <v>155</v>
      </c>
      <c r="AV493" s="13" t="s">
        <v>83</v>
      </c>
      <c r="AW493" s="13" t="s">
        <v>35</v>
      </c>
      <c r="AX493" s="13" t="s">
        <v>73</v>
      </c>
      <c r="AY493" s="161" t="s">
        <v>145</v>
      </c>
    </row>
    <row r="494" spans="1:65" s="14" customFormat="1" ht="11.25">
      <c r="B494" s="168"/>
      <c r="D494" s="160" t="s">
        <v>159</v>
      </c>
      <c r="E494" s="169" t="s">
        <v>3</v>
      </c>
      <c r="F494" s="170" t="s">
        <v>161</v>
      </c>
      <c r="H494" s="171">
        <v>1</v>
      </c>
      <c r="I494" s="172"/>
      <c r="L494" s="168"/>
      <c r="M494" s="173"/>
      <c r="N494" s="174"/>
      <c r="O494" s="174"/>
      <c r="P494" s="174"/>
      <c r="Q494" s="174"/>
      <c r="R494" s="174"/>
      <c r="S494" s="174"/>
      <c r="T494" s="175"/>
      <c r="AT494" s="169" t="s">
        <v>159</v>
      </c>
      <c r="AU494" s="169" t="s">
        <v>155</v>
      </c>
      <c r="AV494" s="14" t="s">
        <v>154</v>
      </c>
      <c r="AW494" s="14" t="s">
        <v>35</v>
      </c>
      <c r="AX494" s="14" t="s">
        <v>81</v>
      </c>
      <c r="AY494" s="169" t="s">
        <v>145</v>
      </c>
    </row>
    <row r="495" spans="1:65" s="2" customFormat="1" ht="24.2" customHeight="1">
      <c r="A495" s="35"/>
      <c r="B495" s="140"/>
      <c r="C495" s="192" t="s">
        <v>598</v>
      </c>
      <c r="D495" s="192" t="s">
        <v>352</v>
      </c>
      <c r="E495" s="193" t="s">
        <v>599</v>
      </c>
      <c r="F495" s="194" t="s">
        <v>600</v>
      </c>
      <c r="G495" s="195" t="s">
        <v>416</v>
      </c>
      <c r="H495" s="196">
        <v>1</v>
      </c>
      <c r="I495" s="197"/>
      <c r="J495" s="198">
        <f>ROUND(I495*H495,2)</f>
        <v>0</v>
      </c>
      <c r="K495" s="194" t="s">
        <v>3</v>
      </c>
      <c r="L495" s="199"/>
      <c r="M495" s="200" t="s">
        <v>3</v>
      </c>
      <c r="N495" s="201" t="s">
        <v>44</v>
      </c>
      <c r="O495" s="56"/>
      <c r="P495" s="150">
        <f>O495*H495</f>
        <v>0</v>
      </c>
      <c r="Q495" s="150">
        <v>4.0000000000000001E-3</v>
      </c>
      <c r="R495" s="150">
        <f>Q495*H495</f>
        <v>4.0000000000000001E-3</v>
      </c>
      <c r="S495" s="150">
        <v>0</v>
      </c>
      <c r="T495" s="151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52" t="s">
        <v>196</v>
      </c>
      <c r="AT495" s="152" t="s">
        <v>352</v>
      </c>
      <c r="AU495" s="152" t="s">
        <v>155</v>
      </c>
      <c r="AY495" s="20" t="s">
        <v>145</v>
      </c>
      <c r="BE495" s="153">
        <f>IF(N495="základní",J495,0)</f>
        <v>0</v>
      </c>
      <c r="BF495" s="153">
        <f>IF(N495="snížená",J495,0)</f>
        <v>0</v>
      </c>
      <c r="BG495" s="153">
        <f>IF(N495="zákl. přenesená",J495,0)</f>
        <v>0</v>
      </c>
      <c r="BH495" s="153">
        <f>IF(N495="sníž. přenesená",J495,0)</f>
        <v>0</v>
      </c>
      <c r="BI495" s="153">
        <f>IF(N495="nulová",J495,0)</f>
        <v>0</v>
      </c>
      <c r="BJ495" s="20" t="s">
        <v>81</v>
      </c>
      <c r="BK495" s="153">
        <f>ROUND(I495*H495,2)</f>
        <v>0</v>
      </c>
      <c r="BL495" s="20" t="s">
        <v>154</v>
      </c>
      <c r="BM495" s="152" t="s">
        <v>601</v>
      </c>
    </row>
    <row r="496" spans="1:65" s="13" customFormat="1" ht="11.25">
      <c r="B496" s="159"/>
      <c r="D496" s="160" t="s">
        <v>159</v>
      </c>
      <c r="E496" s="161" t="s">
        <v>3</v>
      </c>
      <c r="F496" s="162" t="s">
        <v>556</v>
      </c>
      <c r="H496" s="163">
        <v>1</v>
      </c>
      <c r="I496" s="164"/>
      <c r="L496" s="159"/>
      <c r="M496" s="165"/>
      <c r="N496" s="166"/>
      <c r="O496" s="166"/>
      <c r="P496" s="166"/>
      <c r="Q496" s="166"/>
      <c r="R496" s="166"/>
      <c r="S496" s="166"/>
      <c r="T496" s="167"/>
      <c r="AT496" s="161" t="s">
        <v>159</v>
      </c>
      <c r="AU496" s="161" t="s">
        <v>155</v>
      </c>
      <c r="AV496" s="13" t="s">
        <v>83</v>
      </c>
      <c r="AW496" s="13" t="s">
        <v>35</v>
      </c>
      <c r="AX496" s="13" t="s">
        <v>73</v>
      </c>
      <c r="AY496" s="161" t="s">
        <v>145</v>
      </c>
    </row>
    <row r="497" spans="1:65" s="14" customFormat="1" ht="11.25">
      <c r="B497" s="168"/>
      <c r="D497" s="160" t="s">
        <v>159</v>
      </c>
      <c r="E497" s="169" t="s">
        <v>3</v>
      </c>
      <c r="F497" s="170" t="s">
        <v>161</v>
      </c>
      <c r="H497" s="171">
        <v>1</v>
      </c>
      <c r="I497" s="172"/>
      <c r="L497" s="168"/>
      <c r="M497" s="173"/>
      <c r="N497" s="174"/>
      <c r="O497" s="174"/>
      <c r="P497" s="174"/>
      <c r="Q497" s="174"/>
      <c r="R497" s="174"/>
      <c r="S497" s="174"/>
      <c r="T497" s="175"/>
      <c r="AT497" s="169" t="s">
        <v>159</v>
      </c>
      <c r="AU497" s="169" t="s">
        <v>155</v>
      </c>
      <c r="AV497" s="14" t="s">
        <v>154</v>
      </c>
      <c r="AW497" s="14" t="s">
        <v>35</v>
      </c>
      <c r="AX497" s="14" t="s">
        <v>81</v>
      </c>
      <c r="AY497" s="169" t="s">
        <v>145</v>
      </c>
    </row>
    <row r="498" spans="1:65" s="2" customFormat="1" ht="24.2" customHeight="1">
      <c r="A498" s="35"/>
      <c r="B498" s="140"/>
      <c r="C498" s="141" t="s">
        <v>602</v>
      </c>
      <c r="D498" s="141" t="s">
        <v>149</v>
      </c>
      <c r="E498" s="142" t="s">
        <v>603</v>
      </c>
      <c r="F498" s="143" t="s">
        <v>604</v>
      </c>
      <c r="G498" s="144" t="s">
        <v>192</v>
      </c>
      <c r="H498" s="145">
        <v>33</v>
      </c>
      <c r="I498" s="146"/>
      <c r="J498" s="147">
        <f>ROUND(I498*H498,2)</f>
        <v>0</v>
      </c>
      <c r="K498" s="143" t="s">
        <v>3</v>
      </c>
      <c r="L498" s="36"/>
      <c r="M498" s="148" t="s">
        <v>3</v>
      </c>
      <c r="N498" s="149" t="s">
        <v>44</v>
      </c>
      <c r="O498" s="56"/>
      <c r="P498" s="150">
        <f>O498*H498</f>
        <v>0</v>
      </c>
      <c r="Q498" s="150">
        <v>9.0000000000000006E-5</v>
      </c>
      <c r="R498" s="150">
        <f>Q498*H498</f>
        <v>2.97E-3</v>
      </c>
      <c r="S498" s="150">
        <v>0</v>
      </c>
      <c r="T498" s="151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52" t="s">
        <v>154</v>
      </c>
      <c r="AT498" s="152" t="s">
        <v>149</v>
      </c>
      <c r="AU498" s="152" t="s">
        <v>155</v>
      </c>
      <c r="AY498" s="20" t="s">
        <v>145</v>
      </c>
      <c r="BE498" s="153">
        <f>IF(N498="základní",J498,0)</f>
        <v>0</v>
      </c>
      <c r="BF498" s="153">
        <f>IF(N498="snížená",J498,0)</f>
        <v>0</v>
      </c>
      <c r="BG498" s="153">
        <f>IF(N498="zákl. přenesená",J498,0)</f>
        <v>0</v>
      </c>
      <c r="BH498" s="153">
        <f>IF(N498="sníž. přenesená",J498,0)</f>
        <v>0</v>
      </c>
      <c r="BI498" s="153">
        <f>IF(N498="nulová",J498,0)</f>
        <v>0</v>
      </c>
      <c r="BJ498" s="20" t="s">
        <v>81</v>
      </c>
      <c r="BK498" s="153">
        <f>ROUND(I498*H498,2)</f>
        <v>0</v>
      </c>
      <c r="BL498" s="20" t="s">
        <v>154</v>
      </c>
      <c r="BM498" s="152" t="s">
        <v>605</v>
      </c>
    </row>
    <row r="499" spans="1:65" s="13" customFormat="1" ht="22.5">
      <c r="B499" s="159"/>
      <c r="D499" s="160" t="s">
        <v>159</v>
      </c>
      <c r="E499" s="161" t="s">
        <v>3</v>
      </c>
      <c r="F499" s="162" t="s">
        <v>401</v>
      </c>
      <c r="H499" s="163">
        <v>3</v>
      </c>
      <c r="I499" s="164"/>
      <c r="L499" s="159"/>
      <c r="M499" s="165"/>
      <c r="N499" s="166"/>
      <c r="O499" s="166"/>
      <c r="P499" s="166"/>
      <c r="Q499" s="166"/>
      <c r="R499" s="166"/>
      <c r="S499" s="166"/>
      <c r="T499" s="167"/>
      <c r="AT499" s="161" t="s">
        <v>159</v>
      </c>
      <c r="AU499" s="161" t="s">
        <v>155</v>
      </c>
      <c r="AV499" s="13" t="s">
        <v>83</v>
      </c>
      <c r="AW499" s="13" t="s">
        <v>35</v>
      </c>
      <c r="AX499" s="13" t="s">
        <v>73</v>
      </c>
      <c r="AY499" s="161" t="s">
        <v>145</v>
      </c>
    </row>
    <row r="500" spans="1:65" s="13" customFormat="1" ht="11.25">
      <c r="B500" s="159"/>
      <c r="D500" s="160" t="s">
        <v>159</v>
      </c>
      <c r="E500" s="161" t="s">
        <v>3</v>
      </c>
      <c r="F500" s="162" t="s">
        <v>402</v>
      </c>
      <c r="H500" s="163">
        <v>30</v>
      </c>
      <c r="I500" s="164"/>
      <c r="L500" s="159"/>
      <c r="M500" s="165"/>
      <c r="N500" s="166"/>
      <c r="O500" s="166"/>
      <c r="P500" s="166"/>
      <c r="Q500" s="166"/>
      <c r="R500" s="166"/>
      <c r="S500" s="166"/>
      <c r="T500" s="167"/>
      <c r="AT500" s="161" t="s">
        <v>159</v>
      </c>
      <c r="AU500" s="161" t="s">
        <v>155</v>
      </c>
      <c r="AV500" s="13" t="s">
        <v>83</v>
      </c>
      <c r="AW500" s="13" t="s">
        <v>35</v>
      </c>
      <c r="AX500" s="13" t="s">
        <v>73</v>
      </c>
      <c r="AY500" s="161" t="s">
        <v>145</v>
      </c>
    </row>
    <row r="501" spans="1:65" s="15" customFormat="1" ht="11.25">
      <c r="B501" s="176"/>
      <c r="D501" s="160" t="s">
        <v>159</v>
      </c>
      <c r="E501" s="177" t="s">
        <v>3</v>
      </c>
      <c r="F501" s="178" t="s">
        <v>171</v>
      </c>
      <c r="H501" s="179">
        <v>33</v>
      </c>
      <c r="I501" s="180"/>
      <c r="L501" s="176"/>
      <c r="M501" s="181"/>
      <c r="N501" s="182"/>
      <c r="O501" s="182"/>
      <c r="P501" s="182"/>
      <c r="Q501" s="182"/>
      <c r="R501" s="182"/>
      <c r="S501" s="182"/>
      <c r="T501" s="183"/>
      <c r="AT501" s="177" t="s">
        <v>159</v>
      </c>
      <c r="AU501" s="177" t="s">
        <v>155</v>
      </c>
      <c r="AV501" s="15" t="s">
        <v>155</v>
      </c>
      <c r="AW501" s="15" t="s">
        <v>35</v>
      </c>
      <c r="AX501" s="15" t="s">
        <v>73</v>
      </c>
      <c r="AY501" s="177" t="s">
        <v>145</v>
      </c>
    </row>
    <row r="502" spans="1:65" s="14" customFormat="1" ht="11.25">
      <c r="B502" s="168"/>
      <c r="D502" s="160" t="s">
        <v>159</v>
      </c>
      <c r="E502" s="169" t="s">
        <v>3</v>
      </c>
      <c r="F502" s="170" t="s">
        <v>161</v>
      </c>
      <c r="H502" s="171">
        <v>33</v>
      </c>
      <c r="I502" s="172"/>
      <c r="L502" s="168"/>
      <c r="M502" s="173"/>
      <c r="N502" s="174"/>
      <c r="O502" s="174"/>
      <c r="P502" s="174"/>
      <c r="Q502" s="174"/>
      <c r="R502" s="174"/>
      <c r="S502" s="174"/>
      <c r="T502" s="175"/>
      <c r="AT502" s="169" t="s">
        <v>159</v>
      </c>
      <c r="AU502" s="169" t="s">
        <v>155</v>
      </c>
      <c r="AV502" s="14" t="s">
        <v>154</v>
      </c>
      <c r="AW502" s="14" t="s">
        <v>35</v>
      </c>
      <c r="AX502" s="14" t="s">
        <v>81</v>
      </c>
      <c r="AY502" s="169" t="s">
        <v>145</v>
      </c>
    </row>
    <row r="503" spans="1:65" s="2" customFormat="1" ht="24.2" customHeight="1">
      <c r="A503" s="35"/>
      <c r="B503" s="140"/>
      <c r="C503" s="141" t="s">
        <v>606</v>
      </c>
      <c r="D503" s="141" t="s">
        <v>149</v>
      </c>
      <c r="E503" s="142" t="s">
        <v>607</v>
      </c>
      <c r="F503" s="143" t="s">
        <v>608</v>
      </c>
      <c r="G503" s="144" t="s">
        <v>416</v>
      </c>
      <c r="H503" s="145">
        <v>1</v>
      </c>
      <c r="I503" s="146"/>
      <c r="J503" s="147">
        <f>ROUND(I503*H503,2)</f>
        <v>0</v>
      </c>
      <c r="K503" s="143" t="s">
        <v>3</v>
      </c>
      <c r="L503" s="36"/>
      <c r="M503" s="148" t="s">
        <v>3</v>
      </c>
      <c r="N503" s="149" t="s">
        <v>44</v>
      </c>
      <c r="O503" s="56"/>
      <c r="P503" s="150">
        <f>O503*H503</f>
        <v>0</v>
      </c>
      <c r="Q503" s="150">
        <v>1.9E-3</v>
      </c>
      <c r="R503" s="150">
        <f>Q503*H503</f>
        <v>1.9E-3</v>
      </c>
      <c r="S503" s="150">
        <v>0</v>
      </c>
      <c r="T503" s="151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152" t="s">
        <v>154</v>
      </c>
      <c r="AT503" s="152" t="s">
        <v>149</v>
      </c>
      <c r="AU503" s="152" t="s">
        <v>155</v>
      </c>
      <c r="AY503" s="20" t="s">
        <v>145</v>
      </c>
      <c r="BE503" s="153">
        <f>IF(N503="základní",J503,0)</f>
        <v>0</v>
      </c>
      <c r="BF503" s="153">
        <f>IF(N503="snížená",J503,0)</f>
        <v>0</v>
      </c>
      <c r="BG503" s="153">
        <f>IF(N503="zákl. přenesená",J503,0)</f>
        <v>0</v>
      </c>
      <c r="BH503" s="153">
        <f>IF(N503="sníž. přenesená",J503,0)</f>
        <v>0</v>
      </c>
      <c r="BI503" s="153">
        <f>IF(N503="nulová",J503,0)</f>
        <v>0</v>
      </c>
      <c r="BJ503" s="20" t="s">
        <v>81</v>
      </c>
      <c r="BK503" s="153">
        <f>ROUND(I503*H503,2)</f>
        <v>0</v>
      </c>
      <c r="BL503" s="20" t="s">
        <v>154</v>
      </c>
      <c r="BM503" s="152" t="s">
        <v>609</v>
      </c>
    </row>
    <row r="504" spans="1:65" s="13" customFormat="1" ht="22.5">
      <c r="B504" s="159"/>
      <c r="D504" s="160" t="s">
        <v>159</v>
      </c>
      <c r="E504" s="161" t="s">
        <v>3</v>
      </c>
      <c r="F504" s="162" t="s">
        <v>610</v>
      </c>
      <c r="H504" s="163">
        <v>1</v>
      </c>
      <c r="I504" s="164"/>
      <c r="L504" s="159"/>
      <c r="M504" s="165"/>
      <c r="N504" s="166"/>
      <c r="O504" s="166"/>
      <c r="P504" s="166"/>
      <c r="Q504" s="166"/>
      <c r="R504" s="166"/>
      <c r="S504" s="166"/>
      <c r="T504" s="167"/>
      <c r="AT504" s="161" t="s">
        <v>159</v>
      </c>
      <c r="AU504" s="161" t="s">
        <v>155</v>
      </c>
      <c r="AV504" s="13" t="s">
        <v>83</v>
      </c>
      <c r="AW504" s="13" t="s">
        <v>35</v>
      </c>
      <c r="AX504" s="13" t="s">
        <v>73</v>
      </c>
      <c r="AY504" s="161" t="s">
        <v>145</v>
      </c>
    </row>
    <row r="505" spans="1:65" s="14" customFormat="1" ht="11.25">
      <c r="B505" s="168"/>
      <c r="D505" s="160" t="s">
        <v>159</v>
      </c>
      <c r="E505" s="169" t="s">
        <v>3</v>
      </c>
      <c r="F505" s="170" t="s">
        <v>161</v>
      </c>
      <c r="H505" s="171">
        <v>1</v>
      </c>
      <c r="I505" s="172"/>
      <c r="L505" s="168"/>
      <c r="M505" s="173"/>
      <c r="N505" s="174"/>
      <c r="O505" s="174"/>
      <c r="P505" s="174"/>
      <c r="Q505" s="174"/>
      <c r="R505" s="174"/>
      <c r="S505" s="174"/>
      <c r="T505" s="175"/>
      <c r="AT505" s="169" t="s">
        <v>159</v>
      </c>
      <c r="AU505" s="169" t="s">
        <v>155</v>
      </c>
      <c r="AV505" s="14" t="s">
        <v>154</v>
      </c>
      <c r="AW505" s="14" t="s">
        <v>35</v>
      </c>
      <c r="AX505" s="14" t="s">
        <v>81</v>
      </c>
      <c r="AY505" s="169" t="s">
        <v>145</v>
      </c>
    </row>
    <row r="506" spans="1:65" s="12" customFormat="1" ht="22.9" customHeight="1">
      <c r="B506" s="127"/>
      <c r="D506" s="128" t="s">
        <v>72</v>
      </c>
      <c r="E506" s="138" t="s">
        <v>203</v>
      </c>
      <c r="F506" s="138" t="s">
        <v>611</v>
      </c>
      <c r="I506" s="130"/>
      <c r="J506" s="139">
        <f>BK506</f>
        <v>0</v>
      </c>
      <c r="L506" s="127"/>
      <c r="M506" s="132"/>
      <c r="N506" s="133"/>
      <c r="O506" s="133"/>
      <c r="P506" s="134">
        <f>P507+P615+P625+P677</f>
        <v>0</v>
      </c>
      <c r="Q506" s="133"/>
      <c r="R506" s="134">
        <f>R507+R615+R625+R677</f>
        <v>17.177009999999999</v>
      </c>
      <c r="S506" s="133"/>
      <c r="T506" s="135">
        <f>T507+T615+T625+T677</f>
        <v>0.58899999999999997</v>
      </c>
      <c r="AR506" s="128" t="s">
        <v>81</v>
      </c>
      <c r="AT506" s="136" t="s">
        <v>72</v>
      </c>
      <c r="AU506" s="136" t="s">
        <v>81</v>
      </c>
      <c r="AY506" s="128" t="s">
        <v>145</v>
      </c>
      <c r="BK506" s="137">
        <f>BK507+BK615+BK625+BK677</f>
        <v>0</v>
      </c>
    </row>
    <row r="507" spans="1:65" s="12" customFormat="1" ht="20.85" customHeight="1">
      <c r="B507" s="127"/>
      <c r="D507" s="128" t="s">
        <v>72</v>
      </c>
      <c r="E507" s="138" t="s">
        <v>612</v>
      </c>
      <c r="F507" s="138" t="s">
        <v>613</v>
      </c>
      <c r="I507" s="130"/>
      <c r="J507" s="139">
        <f>BK507</f>
        <v>0</v>
      </c>
      <c r="L507" s="127"/>
      <c r="M507" s="132"/>
      <c r="N507" s="133"/>
      <c r="O507" s="133"/>
      <c r="P507" s="134">
        <f>SUM(P508:P614)</f>
        <v>0</v>
      </c>
      <c r="Q507" s="133"/>
      <c r="R507" s="134">
        <f>SUM(R508:R614)</f>
        <v>17.177009999999999</v>
      </c>
      <c r="S507" s="133"/>
      <c r="T507" s="135">
        <f>SUM(T508:T614)</f>
        <v>0</v>
      </c>
      <c r="AR507" s="128" t="s">
        <v>81</v>
      </c>
      <c r="AT507" s="136" t="s">
        <v>72</v>
      </c>
      <c r="AU507" s="136" t="s">
        <v>83</v>
      </c>
      <c r="AY507" s="128" t="s">
        <v>145</v>
      </c>
      <c r="BK507" s="137">
        <f>SUM(BK508:BK614)</f>
        <v>0</v>
      </c>
    </row>
    <row r="508" spans="1:65" s="2" customFormat="1" ht="24.2" customHeight="1">
      <c r="A508" s="35"/>
      <c r="B508" s="140"/>
      <c r="C508" s="141" t="s">
        <v>614</v>
      </c>
      <c r="D508" s="141" t="s">
        <v>149</v>
      </c>
      <c r="E508" s="142" t="s">
        <v>615</v>
      </c>
      <c r="F508" s="143" t="s">
        <v>616</v>
      </c>
      <c r="G508" s="144" t="s">
        <v>416</v>
      </c>
      <c r="H508" s="145">
        <v>7</v>
      </c>
      <c r="I508" s="146"/>
      <c r="J508" s="147">
        <f>ROUND(I508*H508,2)</f>
        <v>0</v>
      </c>
      <c r="K508" s="143" t="s">
        <v>153</v>
      </c>
      <c r="L508" s="36"/>
      <c r="M508" s="148" t="s">
        <v>3</v>
      </c>
      <c r="N508" s="149" t="s">
        <v>44</v>
      </c>
      <c r="O508" s="56"/>
      <c r="P508" s="150">
        <f>O508*H508</f>
        <v>0</v>
      </c>
      <c r="Q508" s="150">
        <v>6.9999999999999999E-4</v>
      </c>
      <c r="R508" s="150">
        <f>Q508*H508</f>
        <v>4.8999999999999998E-3</v>
      </c>
      <c r="S508" s="150">
        <v>0</v>
      </c>
      <c r="T508" s="151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52" t="s">
        <v>154</v>
      </c>
      <c r="AT508" s="152" t="s">
        <v>149</v>
      </c>
      <c r="AU508" s="152" t="s">
        <v>155</v>
      </c>
      <c r="AY508" s="20" t="s">
        <v>145</v>
      </c>
      <c r="BE508" s="153">
        <f>IF(N508="základní",J508,0)</f>
        <v>0</v>
      </c>
      <c r="BF508" s="153">
        <f>IF(N508="snížená",J508,0)</f>
        <v>0</v>
      </c>
      <c r="BG508" s="153">
        <f>IF(N508="zákl. přenesená",J508,0)</f>
        <v>0</v>
      </c>
      <c r="BH508" s="153">
        <f>IF(N508="sníž. přenesená",J508,0)</f>
        <v>0</v>
      </c>
      <c r="BI508" s="153">
        <f>IF(N508="nulová",J508,0)</f>
        <v>0</v>
      </c>
      <c r="BJ508" s="20" t="s">
        <v>81</v>
      </c>
      <c r="BK508" s="153">
        <f>ROUND(I508*H508,2)</f>
        <v>0</v>
      </c>
      <c r="BL508" s="20" t="s">
        <v>154</v>
      </c>
      <c r="BM508" s="152" t="s">
        <v>617</v>
      </c>
    </row>
    <row r="509" spans="1:65" s="2" customFormat="1" ht="11.25">
      <c r="A509" s="35"/>
      <c r="B509" s="36"/>
      <c r="C509" s="35"/>
      <c r="D509" s="154" t="s">
        <v>157</v>
      </c>
      <c r="E509" s="35"/>
      <c r="F509" s="155" t="s">
        <v>618</v>
      </c>
      <c r="G509" s="35"/>
      <c r="H509" s="35"/>
      <c r="I509" s="156"/>
      <c r="J509" s="35"/>
      <c r="K509" s="35"/>
      <c r="L509" s="36"/>
      <c r="M509" s="157"/>
      <c r="N509" s="158"/>
      <c r="O509" s="56"/>
      <c r="P509" s="56"/>
      <c r="Q509" s="56"/>
      <c r="R509" s="56"/>
      <c r="S509" s="56"/>
      <c r="T509" s="57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T509" s="20" t="s">
        <v>157</v>
      </c>
      <c r="AU509" s="20" t="s">
        <v>155</v>
      </c>
    </row>
    <row r="510" spans="1:65" s="16" customFormat="1" ht="11.25">
      <c r="B510" s="184"/>
      <c r="D510" s="160" t="s">
        <v>159</v>
      </c>
      <c r="E510" s="185" t="s">
        <v>3</v>
      </c>
      <c r="F510" s="186" t="s">
        <v>619</v>
      </c>
      <c r="H510" s="185" t="s">
        <v>3</v>
      </c>
      <c r="I510" s="187"/>
      <c r="L510" s="184"/>
      <c r="M510" s="188"/>
      <c r="N510" s="189"/>
      <c r="O510" s="189"/>
      <c r="P510" s="189"/>
      <c r="Q510" s="189"/>
      <c r="R510" s="189"/>
      <c r="S510" s="189"/>
      <c r="T510" s="190"/>
      <c r="AT510" s="185" t="s">
        <v>159</v>
      </c>
      <c r="AU510" s="185" t="s">
        <v>155</v>
      </c>
      <c r="AV510" s="16" t="s">
        <v>81</v>
      </c>
      <c r="AW510" s="16" t="s">
        <v>35</v>
      </c>
      <c r="AX510" s="16" t="s">
        <v>73</v>
      </c>
      <c r="AY510" s="185" t="s">
        <v>145</v>
      </c>
    </row>
    <row r="511" spans="1:65" s="13" customFormat="1" ht="11.25">
      <c r="B511" s="159"/>
      <c r="D511" s="160" t="s">
        <v>159</v>
      </c>
      <c r="E511" s="161" t="s">
        <v>3</v>
      </c>
      <c r="F511" s="162" t="s">
        <v>620</v>
      </c>
      <c r="H511" s="163">
        <v>2</v>
      </c>
      <c r="I511" s="164"/>
      <c r="L511" s="159"/>
      <c r="M511" s="165"/>
      <c r="N511" s="166"/>
      <c r="O511" s="166"/>
      <c r="P511" s="166"/>
      <c r="Q511" s="166"/>
      <c r="R511" s="166"/>
      <c r="S511" s="166"/>
      <c r="T511" s="167"/>
      <c r="AT511" s="161" t="s">
        <v>159</v>
      </c>
      <c r="AU511" s="161" t="s">
        <v>155</v>
      </c>
      <c r="AV511" s="13" t="s">
        <v>83</v>
      </c>
      <c r="AW511" s="13" t="s">
        <v>35</v>
      </c>
      <c r="AX511" s="13" t="s">
        <v>73</v>
      </c>
      <c r="AY511" s="161" t="s">
        <v>145</v>
      </c>
    </row>
    <row r="512" spans="1:65" s="13" customFormat="1" ht="11.25">
      <c r="B512" s="159"/>
      <c r="D512" s="160" t="s">
        <v>159</v>
      </c>
      <c r="E512" s="161" t="s">
        <v>3</v>
      </c>
      <c r="F512" s="162" t="s">
        <v>621</v>
      </c>
      <c r="H512" s="163">
        <v>4</v>
      </c>
      <c r="I512" s="164"/>
      <c r="L512" s="159"/>
      <c r="M512" s="165"/>
      <c r="N512" s="166"/>
      <c r="O512" s="166"/>
      <c r="P512" s="166"/>
      <c r="Q512" s="166"/>
      <c r="R512" s="166"/>
      <c r="S512" s="166"/>
      <c r="T512" s="167"/>
      <c r="AT512" s="161" t="s">
        <v>159</v>
      </c>
      <c r="AU512" s="161" t="s">
        <v>155</v>
      </c>
      <c r="AV512" s="13" t="s">
        <v>83</v>
      </c>
      <c r="AW512" s="13" t="s">
        <v>35</v>
      </c>
      <c r="AX512" s="13" t="s">
        <v>73</v>
      </c>
      <c r="AY512" s="161" t="s">
        <v>145</v>
      </c>
    </row>
    <row r="513" spans="1:65" s="13" customFormat="1" ht="11.25">
      <c r="B513" s="159"/>
      <c r="D513" s="160" t="s">
        <v>159</v>
      </c>
      <c r="E513" s="161" t="s">
        <v>3</v>
      </c>
      <c r="F513" s="162" t="s">
        <v>622</v>
      </c>
      <c r="H513" s="163">
        <v>1</v>
      </c>
      <c r="I513" s="164"/>
      <c r="L513" s="159"/>
      <c r="M513" s="165"/>
      <c r="N513" s="166"/>
      <c r="O513" s="166"/>
      <c r="P513" s="166"/>
      <c r="Q513" s="166"/>
      <c r="R513" s="166"/>
      <c r="S513" s="166"/>
      <c r="T513" s="167"/>
      <c r="AT513" s="161" t="s">
        <v>159</v>
      </c>
      <c r="AU513" s="161" t="s">
        <v>155</v>
      </c>
      <c r="AV513" s="13" t="s">
        <v>83</v>
      </c>
      <c r="AW513" s="13" t="s">
        <v>35</v>
      </c>
      <c r="AX513" s="13" t="s">
        <v>73</v>
      </c>
      <c r="AY513" s="161" t="s">
        <v>145</v>
      </c>
    </row>
    <row r="514" spans="1:65" s="15" customFormat="1" ht="11.25">
      <c r="B514" s="176"/>
      <c r="D514" s="160" t="s">
        <v>159</v>
      </c>
      <c r="E514" s="177" t="s">
        <v>3</v>
      </c>
      <c r="F514" s="178" t="s">
        <v>171</v>
      </c>
      <c r="H514" s="179">
        <v>7</v>
      </c>
      <c r="I514" s="180"/>
      <c r="L514" s="176"/>
      <c r="M514" s="181"/>
      <c r="N514" s="182"/>
      <c r="O514" s="182"/>
      <c r="P514" s="182"/>
      <c r="Q514" s="182"/>
      <c r="R514" s="182"/>
      <c r="S514" s="182"/>
      <c r="T514" s="183"/>
      <c r="AT514" s="177" t="s">
        <v>159</v>
      </c>
      <c r="AU514" s="177" t="s">
        <v>155</v>
      </c>
      <c r="AV514" s="15" t="s">
        <v>155</v>
      </c>
      <c r="AW514" s="15" t="s">
        <v>35</v>
      </c>
      <c r="AX514" s="15" t="s">
        <v>73</v>
      </c>
      <c r="AY514" s="177" t="s">
        <v>145</v>
      </c>
    </row>
    <row r="515" spans="1:65" s="14" customFormat="1" ht="11.25">
      <c r="B515" s="168"/>
      <c r="D515" s="160" t="s">
        <v>159</v>
      </c>
      <c r="E515" s="169" t="s">
        <v>3</v>
      </c>
      <c r="F515" s="170" t="s">
        <v>161</v>
      </c>
      <c r="H515" s="171">
        <v>7</v>
      </c>
      <c r="I515" s="172"/>
      <c r="L515" s="168"/>
      <c r="M515" s="173"/>
      <c r="N515" s="174"/>
      <c r="O515" s="174"/>
      <c r="P515" s="174"/>
      <c r="Q515" s="174"/>
      <c r="R515" s="174"/>
      <c r="S515" s="174"/>
      <c r="T515" s="175"/>
      <c r="AT515" s="169" t="s">
        <v>159</v>
      </c>
      <c r="AU515" s="169" t="s">
        <v>155</v>
      </c>
      <c r="AV515" s="14" t="s">
        <v>154</v>
      </c>
      <c r="AW515" s="14" t="s">
        <v>35</v>
      </c>
      <c r="AX515" s="14" t="s">
        <v>81</v>
      </c>
      <c r="AY515" s="169" t="s">
        <v>145</v>
      </c>
    </row>
    <row r="516" spans="1:65" s="2" customFormat="1" ht="24.2" customHeight="1">
      <c r="A516" s="35"/>
      <c r="B516" s="140"/>
      <c r="C516" s="192" t="s">
        <v>623</v>
      </c>
      <c r="D516" s="192" t="s">
        <v>352</v>
      </c>
      <c r="E516" s="193" t="s">
        <v>624</v>
      </c>
      <c r="F516" s="194" t="s">
        <v>625</v>
      </c>
      <c r="G516" s="195" t="s">
        <v>416</v>
      </c>
      <c r="H516" s="196">
        <v>2</v>
      </c>
      <c r="I516" s="197"/>
      <c r="J516" s="198">
        <f>ROUND(I516*H516,2)</f>
        <v>0</v>
      </c>
      <c r="K516" s="194" t="s">
        <v>153</v>
      </c>
      <c r="L516" s="199"/>
      <c r="M516" s="200" t="s">
        <v>3</v>
      </c>
      <c r="N516" s="201" t="s">
        <v>44</v>
      </c>
      <c r="O516" s="56"/>
      <c r="P516" s="150">
        <f>O516*H516</f>
        <v>0</v>
      </c>
      <c r="Q516" s="150">
        <v>4.0000000000000001E-3</v>
      </c>
      <c r="R516" s="150">
        <f>Q516*H516</f>
        <v>8.0000000000000002E-3</v>
      </c>
      <c r="S516" s="150">
        <v>0</v>
      </c>
      <c r="T516" s="151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52" t="s">
        <v>423</v>
      </c>
      <c r="AT516" s="152" t="s">
        <v>352</v>
      </c>
      <c r="AU516" s="152" t="s">
        <v>155</v>
      </c>
      <c r="AY516" s="20" t="s">
        <v>145</v>
      </c>
      <c r="BE516" s="153">
        <f>IF(N516="základní",J516,0)</f>
        <v>0</v>
      </c>
      <c r="BF516" s="153">
        <f>IF(N516="snížená",J516,0)</f>
        <v>0</v>
      </c>
      <c r="BG516" s="153">
        <f>IF(N516="zákl. přenesená",J516,0)</f>
        <v>0</v>
      </c>
      <c r="BH516" s="153">
        <f>IF(N516="sníž. přenesená",J516,0)</f>
        <v>0</v>
      </c>
      <c r="BI516" s="153">
        <f>IF(N516="nulová",J516,0)</f>
        <v>0</v>
      </c>
      <c r="BJ516" s="20" t="s">
        <v>81</v>
      </c>
      <c r="BK516" s="153">
        <f>ROUND(I516*H516,2)</f>
        <v>0</v>
      </c>
      <c r="BL516" s="20" t="s">
        <v>423</v>
      </c>
      <c r="BM516" s="152" t="s">
        <v>626</v>
      </c>
    </row>
    <row r="517" spans="1:65" s="16" customFormat="1" ht="11.25">
      <c r="B517" s="184"/>
      <c r="D517" s="160" t="s">
        <v>159</v>
      </c>
      <c r="E517" s="185" t="s">
        <v>3</v>
      </c>
      <c r="F517" s="186" t="s">
        <v>619</v>
      </c>
      <c r="H517" s="185" t="s">
        <v>3</v>
      </c>
      <c r="I517" s="187"/>
      <c r="L517" s="184"/>
      <c r="M517" s="188"/>
      <c r="N517" s="189"/>
      <c r="O517" s="189"/>
      <c r="P517" s="189"/>
      <c r="Q517" s="189"/>
      <c r="R517" s="189"/>
      <c r="S517" s="189"/>
      <c r="T517" s="190"/>
      <c r="AT517" s="185" t="s">
        <v>159</v>
      </c>
      <c r="AU517" s="185" t="s">
        <v>155</v>
      </c>
      <c r="AV517" s="16" t="s">
        <v>81</v>
      </c>
      <c r="AW517" s="16" t="s">
        <v>35</v>
      </c>
      <c r="AX517" s="16" t="s">
        <v>73</v>
      </c>
      <c r="AY517" s="185" t="s">
        <v>145</v>
      </c>
    </row>
    <row r="518" spans="1:65" s="13" customFormat="1" ht="11.25">
      <c r="B518" s="159"/>
      <c r="D518" s="160" t="s">
        <v>159</v>
      </c>
      <c r="E518" s="161" t="s">
        <v>3</v>
      </c>
      <c r="F518" s="162" t="s">
        <v>620</v>
      </c>
      <c r="H518" s="163">
        <v>2</v>
      </c>
      <c r="I518" s="164"/>
      <c r="L518" s="159"/>
      <c r="M518" s="165"/>
      <c r="N518" s="166"/>
      <c r="O518" s="166"/>
      <c r="P518" s="166"/>
      <c r="Q518" s="166"/>
      <c r="R518" s="166"/>
      <c r="S518" s="166"/>
      <c r="T518" s="167"/>
      <c r="AT518" s="161" t="s">
        <v>159</v>
      </c>
      <c r="AU518" s="161" t="s">
        <v>155</v>
      </c>
      <c r="AV518" s="13" t="s">
        <v>83</v>
      </c>
      <c r="AW518" s="13" t="s">
        <v>35</v>
      </c>
      <c r="AX518" s="13" t="s">
        <v>73</v>
      </c>
      <c r="AY518" s="161" t="s">
        <v>145</v>
      </c>
    </row>
    <row r="519" spans="1:65" s="15" customFormat="1" ht="11.25">
      <c r="B519" s="176"/>
      <c r="D519" s="160" t="s">
        <v>159</v>
      </c>
      <c r="E519" s="177" t="s">
        <v>3</v>
      </c>
      <c r="F519" s="178" t="s">
        <v>171</v>
      </c>
      <c r="H519" s="179">
        <v>2</v>
      </c>
      <c r="I519" s="180"/>
      <c r="L519" s="176"/>
      <c r="M519" s="181"/>
      <c r="N519" s="182"/>
      <c r="O519" s="182"/>
      <c r="P519" s="182"/>
      <c r="Q519" s="182"/>
      <c r="R519" s="182"/>
      <c r="S519" s="182"/>
      <c r="T519" s="183"/>
      <c r="AT519" s="177" t="s">
        <v>159</v>
      </c>
      <c r="AU519" s="177" t="s">
        <v>155</v>
      </c>
      <c r="AV519" s="15" t="s">
        <v>155</v>
      </c>
      <c r="AW519" s="15" t="s">
        <v>35</v>
      </c>
      <c r="AX519" s="15" t="s">
        <v>73</v>
      </c>
      <c r="AY519" s="177" t="s">
        <v>145</v>
      </c>
    </row>
    <row r="520" spans="1:65" s="14" customFormat="1" ht="11.25">
      <c r="B520" s="168"/>
      <c r="D520" s="160" t="s">
        <v>159</v>
      </c>
      <c r="E520" s="169" t="s">
        <v>3</v>
      </c>
      <c r="F520" s="170" t="s">
        <v>161</v>
      </c>
      <c r="H520" s="171">
        <v>2</v>
      </c>
      <c r="I520" s="172"/>
      <c r="L520" s="168"/>
      <c r="M520" s="173"/>
      <c r="N520" s="174"/>
      <c r="O520" s="174"/>
      <c r="P520" s="174"/>
      <c r="Q520" s="174"/>
      <c r="R520" s="174"/>
      <c r="S520" s="174"/>
      <c r="T520" s="175"/>
      <c r="AT520" s="169" t="s">
        <v>159</v>
      </c>
      <c r="AU520" s="169" t="s">
        <v>155</v>
      </c>
      <c r="AV520" s="14" t="s">
        <v>154</v>
      </c>
      <c r="AW520" s="14" t="s">
        <v>35</v>
      </c>
      <c r="AX520" s="14" t="s">
        <v>81</v>
      </c>
      <c r="AY520" s="169" t="s">
        <v>145</v>
      </c>
    </row>
    <row r="521" spans="1:65" s="2" customFormat="1" ht="16.5" customHeight="1">
      <c r="A521" s="35"/>
      <c r="B521" s="140"/>
      <c r="C521" s="192" t="s">
        <v>627</v>
      </c>
      <c r="D521" s="192" t="s">
        <v>352</v>
      </c>
      <c r="E521" s="193" t="s">
        <v>628</v>
      </c>
      <c r="F521" s="194" t="s">
        <v>629</v>
      </c>
      <c r="G521" s="195" t="s">
        <v>416</v>
      </c>
      <c r="H521" s="196">
        <v>1</v>
      </c>
      <c r="I521" s="197"/>
      <c r="J521" s="198">
        <f>ROUND(I521*H521,2)</f>
        <v>0</v>
      </c>
      <c r="K521" s="194" t="s">
        <v>153</v>
      </c>
      <c r="L521" s="199"/>
      <c r="M521" s="200" t="s">
        <v>3</v>
      </c>
      <c r="N521" s="201" t="s">
        <v>44</v>
      </c>
      <c r="O521" s="56"/>
      <c r="P521" s="150">
        <f>O521*H521</f>
        <v>0</v>
      </c>
      <c r="Q521" s="150">
        <v>4.0000000000000001E-3</v>
      </c>
      <c r="R521" s="150">
        <f>Q521*H521</f>
        <v>4.0000000000000001E-3</v>
      </c>
      <c r="S521" s="150">
        <v>0</v>
      </c>
      <c r="T521" s="151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52" t="s">
        <v>423</v>
      </c>
      <c r="AT521" s="152" t="s">
        <v>352</v>
      </c>
      <c r="AU521" s="152" t="s">
        <v>155</v>
      </c>
      <c r="AY521" s="20" t="s">
        <v>145</v>
      </c>
      <c r="BE521" s="153">
        <f>IF(N521="základní",J521,0)</f>
        <v>0</v>
      </c>
      <c r="BF521" s="153">
        <f>IF(N521="snížená",J521,0)</f>
        <v>0</v>
      </c>
      <c r="BG521" s="153">
        <f>IF(N521="zákl. přenesená",J521,0)</f>
        <v>0</v>
      </c>
      <c r="BH521" s="153">
        <f>IF(N521="sníž. přenesená",J521,0)</f>
        <v>0</v>
      </c>
      <c r="BI521" s="153">
        <f>IF(N521="nulová",J521,0)</f>
        <v>0</v>
      </c>
      <c r="BJ521" s="20" t="s">
        <v>81</v>
      </c>
      <c r="BK521" s="153">
        <f>ROUND(I521*H521,2)</f>
        <v>0</v>
      </c>
      <c r="BL521" s="20" t="s">
        <v>423</v>
      </c>
      <c r="BM521" s="152" t="s">
        <v>630</v>
      </c>
    </row>
    <row r="522" spans="1:65" s="16" customFormat="1" ht="11.25">
      <c r="B522" s="184"/>
      <c r="D522" s="160" t="s">
        <v>159</v>
      </c>
      <c r="E522" s="185" t="s">
        <v>3</v>
      </c>
      <c r="F522" s="186" t="s">
        <v>619</v>
      </c>
      <c r="H522" s="185" t="s">
        <v>3</v>
      </c>
      <c r="I522" s="187"/>
      <c r="L522" s="184"/>
      <c r="M522" s="188"/>
      <c r="N522" s="189"/>
      <c r="O522" s="189"/>
      <c r="P522" s="189"/>
      <c r="Q522" s="189"/>
      <c r="R522" s="189"/>
      <c r="S522" s="189"/>
      <c r="T522" s="190"/>
      <c r="AT522" s="185" t="s">
        <v>159</v>
      </c>
      <c r="AU522" s="185" t="s">
        <v>155</v>
      </c>
      <c r="AV522" s="16" t="s">
        <v>81</v>
      </c>
      <c r="AW522" s="16" t="s">
        <v>35</v>
      </c>
      <c r="AX522" s="16" t="s">
        <v>73</v>
      </c>
      <c r="AY522" s="185" t="s">
        <v>145</v>
      </c>
    </row>
    <row r="523" spans="1:65" s="13" customFormat="1" ht="11.25">
      <c r="B523" s="159"/>
      <c r="D523" s="160" t="s">
        <v>159</v>
      </c>
      <c r="E523" s="161" t="s">
        <v>3</v>
      </c>
      <c r="F523" s="162" t="s">
        <v>622</v>
      </c>
      <c r="H523" s="163">
        <v>1</v>
      </c>
      <c r="I523" s="164"/>
      <c r="L523" s="159"/>
      <c r="M523" s="165"/>
      <c r="N523" s="166"/>
      <c r="O523" s="166"/>
      <c r="P523" s="166"/>
      <c r="Q523" s="166"/>
      <c r="R523" s="166"/>
      <c r="S523" s="166"/>
      <c r="T523" s="167"/>
      <c r="AT523" s="161" t="s">
        <v>159</v>
      </c>
      <c r="AU523" s="161" t="s">
        <v>155</v>
      </c>
      <c r="AV523" s="13" t="s">
        <v>83</v>
      </c>
      <c r="AW523" s="13" t="s">
        <v>35</v>
      </c>
      <c r="AX523" s="13" t="s">
        <v>73</v>
      </c>
      <c r="AY523" s="161" t="s">
        <v>145</v>
      </c>
    </row>
    <row r="524" spans="1:65" s="15" customFormat="1" ht="11.25">
      <c r="B524" s="176"/>
      <c r="D524" s="160" t="s">
        <v>159</v>
      </c>
      <c r="E524" s="177" t="s">
        <v>3</v>
      </c>
      <c r="F524" s="178" t="s">
        <v>171</v>
      </c>
      <c r="H524" s="179">
        <v>1</v>
      </c>
      <c r="I524" s="180"/>
      <c r="L524" s="176"/>
      <c r="M524" s="181"/>
      <c r="N524" s="182"/>
      <c r="O524" s="182"/>
      <c r="P524" s="182"/>
      <c r="Q524" s="182"/>
      <c r="R524" s="182"/>
      <c r="S524" s="182"/>
      <c r="T524" s="183"/>
      <c r="AT524" s="177" t="s">
        <v>159</v>
      </c>
      <c r="AU524" s="177" t="s">
        <v>155</v>
      </c>
      <c r="AV524" s="15" t="s">
        <v>155</v>
      </c>
      <c r="AW524" s="15" t="s">
        <v>35</v>
      </c>
      <c r="AX524" s="15" t="s">
        <v>73</v>
      </c>
      <c r="AY524" s="177" t="s">
        <v>145</v>
      </c>
    </row>
    <row r="525" spans="1:65" s="14" customFormat="1" ht="11.25">
      <c r="B525" s="168"/>
      <c r="D525" s="160" t="s">
        <v>159</v>
      </c>
      <c r="E525" s="169" t="s">
        <v>3</v>
      </c>
      <c r="F525" s="170" t="s">
        <v>161</v>
      </c>
      <c r="H525" s="171">
        <v>1</v>
      </c>
      <c r="I525" s="172"/>
      <c r="L525" s="168"/>
      <c r="M525" s="173"/>
      <c r="N525" s="174"/>
      <c r="O525" s="174"/>
      <c r="P525" s="174"/>
      <c r="Q525" s="174"/>
      <c r="R525" s="174"/>
      <c r="S525" s="174"/>
      <c r="T525" s="175"/>
      <c r="AT525" s="169" t="s">
        <v>159</v>
      </c>
      <c r="AU525" s="169" t="s">
        <v>155</v>
      </c>
      <c r="AV525" s="14" t="s">
        <v>154</v>
      </c>
      <c r="AW525" s="14" t="s">
        <v>35</v>
      </c>
      <c r="AX525" s="14" t="s">
        <v>81</v>
      </c>
      <c r="AY525" s="169" t="s">
        <v>145</v>
      </c>
    </row>
    <row r="526" spans="1:65" s="2" customFormat="1" ht="24.2" customHeight="1">
      <c r="A526" s="35"/>
      <c r="B526" s="140"/>
      <c r="C526" s="192" t="s">
        <v>631</v>
      </c>
      <c r="D526" s="192" t="s">
        <v>352</v>
      </c>
      <c r="E526" s="193" t="s">
        <v>632</v>
      </c>
      <c r="F526" s="194" t="s">
        <v>633</v>
      </c>
      <c r="G526" s="195" t="s">
        <v>416</v>
      </c>
      <c r="H526" s="196">
        <v>4</v>
      </c>
      <c r="I526" s="197"/>
      <c r="J526" s="198">
        <f>ROUND(I526*H526,2)</f>
        <v>0</v>
      </c>
      <c r="K526" s="194" t="s">
        <v>153</v>
      </c>
      <c r="L526" s="199"/>
      <c r="M526" s="200" t="s">
        <v>3</v>
      </c>
      <c r="N526" s="201" t="s">
        <v>44</v>
      </c>
      <c r="O526" s="56"/>
      <c r="P526" s="150">
        <f>O526*H526</f>
        <v>0</v>
      </c>
      <c r="Q526" s="150">
        <v>2.5000000000000001E-3</v>
      </c>
      <c r="R526" s="150">
        <f>Q526*H526</f>
        <v>0.01</v>
      </c>
      <c r="S526" s="150">
        <v>0</v>
      </c>
      <c r="T526" s="151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52" t="s">
        <v>423</v>
      </c>
      <c r="AT526" s="152" t="s">
        <v>352</v>
      </c>
      <c r="AU526" s="152" t="s">
        <v>155</v>
      </c>
      <c r="AY526" s="20" t="s">
        <v>145</v>
      </c>
      <c r="BE526" s="153">
        <f>IF(N526="základní",J526,0)</f>
        <v>0</v>
      </c>
      <c r="BF526" s="153">
        <f>IF(N526="snížená",J526,0)</f>
        <v>0</v>
      </c>
      <c r="BG526" s="153">
        <f>IF(N526="zákl. přenesená",J526,0)</f>
        <v>0</v>
      </c>
      <c r="BH526" s="153">
        <f>IF(N526="sníž. přenesená",J526,0)</f>
        <v>0</v>
      </c>
      <c r="BI526" s="153">
        <f>IF(N526="nulová",J526,0)</f>
        <v>0</v>
      </c>
      <c r="BJ526" s="20" t="s">
        <v>81</v>
      </c>
      <c r="BK526" s="153">
        <f>ROUND(I526*H526,2)</f>
        <v>0</v>
      </c>
      <c r="BL526" s="20" t="s">
        <v>423</v>
      </c>
      <c r="BM526" s="152" t="s">
        <v>634</v>
      </c>
    </row>
    <row r="527" spans="1:65" s="13" customFormat="1" ht="11.25">
      <c r="B527" s="159"/>
      <c r="D527" s="160" t="s">
        <v>159</v>
      </c>
      <c r="E527" s="161" t="s">
        <v>3</v>
      </c>
      <c r="F527" s="162" t="s">
        <v>621</v>
      </c>
      <c r="H527" s="163">
        <v>4</v>
      </c>
      <c r="I527" s="164"/>
      <c r="L527" s="159"/>
      <c r="M527" s="165"/>
      <c r="N527" s="166"/>
      <c r="O527" s="166"/>
      <c r="P527" s="166"/>
      <c r="Q527" s="166"/>
      <c r="R527" s="166"/>
      <c r="S527" s="166"/>
      <c r="T527" s="167"/>
      <c r="AT527" s="161" t="s">
        <v>159</v>
      </c>
      <c r="AU527" s="161" t="s">
        <v>155</v>
      </c>
      <c r="AV527" s="13" t="s">
        <v>83</v>
      </c>
      <c r="AW527" s="13" t="s">
        <v>35</v>
      </c>
      <c r="AX527" s="13" t="s">
        <v>73</v>
      </c>
      <c r="AY527" s="161" t="s">
        <v>145</v>
      </c>
    </row>
    <row r="528" spans="1:65" s="15" customFormat="1" ht="11.25">
      <c r="B528" s="176"/>
      <c r="D528" s="160" t="s">
        <v>159</v>
      </c>
      <c r="E528" s="177" t="s">
        <v>3</v>
      </c>
      <c r="F528" s="178" t="s">
        <v>171</v>
      </c>
      <c r="H528" s="179">
        <v>4</v>
      </c>
      <c r="I528" s="180"/>
      <c r="L528" s="176"/>
      <c r="M528" s="181"/>
      <c r="N528" s="182"/>
      <c r="O528" s="182"/>
      <c r="P528" s="182"/>
      <c r="Q528" s="182"/>
      <c r="R528" s="182"/>
      <c r="S528" s="182"/>
      <c r="T528" s="183"/>
      <c r="AT528" s="177" t="s">
        <v>159</v>
      </c>
      <c r="AU528" s="177" t="s">
        <v>155</v>
      </c>
      <c r="AV528" s="15" t="s">
        <v>155</v>
      </c>
      <c r="AW528" s="15" t="s">
        <v>35</v>
      </c>
      <c r="AX528" s="15" t="s">
        <v>73</v>
      </c>
      <c r="AY528" s="177" t="s">
        <v>145</v>
      </c>
    </row>
    <row r="529" spans="1:65" s="14" customFormat="1" ht="11.25">
      <c r="B529" s="168"/>
      <c r="D529" s="160" t="s">
        <v>159</v>
      </c>
      <c r="E529" s="169" t="s">
        <v>3</v>
      </c>
      <c r="F529" s="170" t="s">
        <v>161</v>
      </c>
      <c r="H529" s="171">
        <v>4</v>
      </c>
      <c r="I529" s="172"/>
      <c r="L529" s="168"/>
      <c r="M529" s="173"/>
      <c r="N529" s="174"/>
      <c r="O529" s="174"/>
      <c r="P529" s="174"/>
      <c r="Q529" s="174"/>
      <c r="R529" s="174"/>
      <c r="S529" s="174"/>
      <c r="T529" s="175"/>
      <c r="AT529" s="169" t="s">
        <v>159</v>
      </c>
      <c r="AU529" s="169" t="s">
        <v>155</v>
      </c>
      <c r="AV529" s="14" t="s">
        <v>154</v>
      </c>
      <c r="AW529" s="14" t="s">
        <v>35</v>
      </c>
      <c r="AX529" s="14" t="s">
        <v>81</v>
      </c>
      <c r="AY529" s="169" t="s">
        <v>145</v>
      </c>
    </row>
    <row r="530" spans="1:65" s="2" customFormat="1" ht="24.2" customHeight="1">
      <c r="A530" s="35"/>
      <c r="B530" s="140"/>
      <c r="C530" s="141" t="s">
        <v>635</v>
      </c>
      <c r="D530" s="141" t="s">
        <v>149</v>
      </c>
      <c r="E530" s="142" t="s">
        <v>636</v>
      </c>
      <c r="F530" s="143" t="s">
        <v>637</v>
      </c>
      <c r="G530" s="144" t="s">
        <v>416</v>
      </c>
      <c r="H530" s="145">
        <v>4</v>
      </c>
      <c r="I530" s="146"/>
      <c r="J530" s="147">
        <f>ROUND(I530*H530,2)</f>
        <v>0</v>
      </c>
      <c r="K530" s="143" t="s">
        <v>3</v>
      </c>
      <c r="L530" s="36"/>
      <c r="M530" s="148" t="s">
        <v>3</v>
      </c>
      <c r="N530" s="149" t="s">
        <v>44</v>
      </c>
      <c r="O530" s="56"/>
      <c r="P530" s="150">
        <f>O530*H530</f>
        <v>0</v>
      </c>
      <c r="Q530" s="150">
        <v>0.11241</v>
      </c>
      <c r="R530" s="150">
        <f>Q530*H530</f>
        <v>0.44963999999999998</v>
      </c>
      <c r="S530" s="150">
        <v>0</v>
      </c>
      <c r="T530" s="151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52" t="s">
        <v>154</v>
      </c>
      <c r="AT530" s="152" t="s">
        <v>149</v>
      </c>
      <c r="AU530" s="152" t="s">
        <v>155</v>
      </c>
      <c r="AY530" s="20" t="s">
        <v>145</v>
      </c>
      <c r="BE530" s="153">
        <f>IF(N530="základní",J530,0)</f>
        <v>0</v>
      </c>
      <c r="BF530" s="153">
        <f>IF(N530="snížená",J530,0)</f>
        <v>0</v>
      </c>
      <c r="BG530" s="153">
        <f>IF(N530="zákl. přenesená",J530,0)</f>
        <v>0</v>
      </c>
      <c r="BH530" s="153">
        <f>IF(N530="sníž. přenesená",J530,0)</f>
        <v>0</v>
      </c>
      <c r="BI530" s="153">
        <f>IF(N530="nulová",J530,0)</f>
        <v>0</v>
      </c>
      <c r="BJ530" s="20" t="s">
        <v>81</v>
      </c>
      <c r="BK530" s="153">
        <f>ROUND(I530*H530,2)</f>
        <v>0</v>
      </c>
      <c r="BL530" s="20" t="s">
        <v>154</v>
      </c>
      <c r="BM530" s="152" t="s">
        <v>638</v>
      </c>
    </row>
    <row r="531" spans="1:65" s="16" customFormat="1" ht="11.25">
      <c r="B531" s="184"/>
      <c r="D531" s="160" t="s">
        <v>159</v>
      </c>
      <c r="E531" s="185" t="s">
        <v>3</v>
      </c>
      <c r="F531" s="186" t="s">
        <v>619</v>
      </c>
      <c r="H531" s="185" t="s">
        <v>3</v>
      </c>
      <c r="I531" s="187"/>
      <c r="L531" s="184"/>
      <c r="M531" s="188"/>
      <c r="N531" s="189"/>
      <c r="O531" s="189"/>
      <c r="P531" s="189"/>
      <c r="Q531" s="189"/>
      <c r="R531" s="189"/>
      <c r="S531" s="189"/>
      <c r="T531" s="190"/>
      <c r="AT531" s="185" t="s">
        <v>159</v>
      </c>
      <c r="AU531" s="185" t="s">
        <v>155</v>
      </c>
      <c r="AV531" s="16" t="s">
        <v>81</v>
      </c>
      <c r="AW531" s="16" t="s">
        <v>35</v>
      </c>
      <c r="AX531" s="16" t="s">
        <v>73</v>
      </c>
      <c r="AY531" s="185" t="s">
        <v>145</v>
      </c>
    </row>
    <row r="532" spans="1:65" s="13" customFormat="1" ht="11.25">
      <c r="B532" s="159"/>
      <c r="D532" s="160" t="s">
        <v>159</v>
      </c>
      <c r="E532" s="161" t="s">
        <v>3</v>
      </c>
      <c r="F532" s="162" t="s">
        <v>620</v>
      </c>
      <c r="H532" s="163">
        <v>2</v>
      </c>
      <c r="I532" s="164"/>
      <c r="L532" s="159"/>
      <c r="M532" s="165"/>
      <c r="N532" s="166"/>
      <c r="O532" s="166"/>
      <c r="P532" s="166"/>
      <c r="Q532" s="166"/>
      <c r="R532" s="166"/>
      <c r="S532" s="166"/>
      <c r="T532" s="167"/>
      <c r="AT532" s="161" t="s">
        <v>159</v>
      </c>
      <c r="AU532" s="161" t="s">
        <v>155</v>
      </c>
      <c r="AV532" s="13" t="s">
        <v>83</v>
      </c>
      <c r="AW532" s="13" t="s">
        <v>35</v>
      </c>
      <c r="AX532" s="13" t="s">
        <v>73</v>
      </c>
      <c r="AY532" s="161" t="s">
        <v>145</v>
      </c>
    </row>
    <row r="533" spans="1:65" s="13" customFormat="1" ht="11.25">
      <c r="B533" s="159"/>
      <c r="D533" s="160" t="s">
        <v>159</v>
      </c>
      <c r="E533" s="161" t="s">
        <v>3</v>
      </c>
      <c r="F533" s="162" t="s">
        <v>639</v>
      </c>
      <c r="H533" s="163">
        <v>1</v>
      </c>
      <c r="I533" s="164"/>
      <c r="L533" s="159"/>
      <c r="M533" s="165"/>
      <c r="N533" s="166"/>
      <c r="O533" s="166"/>
      <c r="P533" s="166"/>
      <c r="Q533" s="166"/>
      <c r="R533" s="166"/>
      <c r="S533" s="166"/>
      <c r="T533" s="167"/>
      <c r="AT533" s="161" t="s">
        <v>159</v>
      </c>
      <c r="AU533" s="161" t="s">
        <v>155</v>
      </c>
      <c r="AV533" s="13" t="s">
        <v>83</v>
      </c>
      <c r="AW533" s="13" t="s">
        <v>35</v>
      </c>
      <c r="AX533" s="13" t="s">
        <v>73</v>
      </c>
      <c r="AY533" s="161" t="s">
        <v>145</v>
      </c>
    </row>
    <row r="534" spans="1:65" s="13" customFormat="1" ht="11.25">
      <c r="B534" s="159"/>
      <c r="D534" s="160" t="s">
        <v>159</v>
      </c>
      <c r="E534" s="161" t="s">
        <v>3</v>
      </c>
      <c r="F534" s="162" t="s">
        <v>622</v>
      </c>
      <c r="H534" s="163">
        <v>1</v>
      </c>
      <c r="I534" s="164"/>
      <c r="L534" s="159"/>
      <c r="M534" s="165"/>
      <c r="N534" s="166"/>
      <c r="O534" s="166"/>
      <c r="P534" s="166"/>
      <c r="Q534" s="166"/>
      <c r="R534" s="166"/>
      <c r="S534" s="166"/>
      <c r="T534" s="167"/>
      <c r="AT534" s="161" t="s">
        <v>159</v>
      </c>
      <c r="AU534" s="161" t="s">
        <v>155</v>
      </c>
      <c r="AV534" s="13" t="s">
        <v>83</v>
      </c>
      <c r="AW534" s="13" t="s">
        <v>35</v>
      </c>
      <c r="AX534" s="13" t="s">
        <v>73</v>
      </c>
      <c r="AY534" s="161" t="s">
        <v>145</v>
      </c>
    </row>
    <row r="535" spans="1:65" s="15" customFormat="1" ht="11.25">
      <c r="B535" s="176"/>
      <c r="D535" s="160" t="s">
        <v>159</v>
      </c>
      <c r="E535" s="177" t="s">
        <v>3</v>
      </c>
      <c r="F535" s="178" t="s">
        <v>171</v>
      </c>
      <c r="H535" s="179">
        <v>4</v>
      </c>
      <c r="I535" s="180"/>
      <c r="L535" s="176"/>
      <c r="M535" s="181"/>
      <c r="N535" s="182"/>
      <c r="O535" s="182"/>
      <c r="P535" s="182"/>
      <c r="Q535" s="182"/>
      <c r="R535" s="182"/>
      <c r="S535" s="182"/>
      <c r="T535" s="183"/>
      <c r="AT535" s="177" t="s">
        <v>159</v>
      </c>
      <c r="AU535" s="177" t="s">
        <v>155</v>
      </c>
      <c r="AV535" s="15" t="s">
        <v>155</v>
      </c>
      <c r="AW535" s="15" t="s">
        <v>35</v>
      </c>
      <c r="AX535" s="15" t="s">
        <v>73</v>
      </c>
      <c r="AY535" s="177" t="s">
        <v>145</v>
      </c>
    </row>
    <row r="536" spans="1:65" s="14" customFormat="1" ht="11.25">
      <c r="B536" s="168"/>
      <c r="D536" s="160" t="s">
        <v>159</v>
      </c>
      <c r="E536" s="169" t="s">
        <v>3</v>
      </c>
      <c r="F536" s="170" t="s">
        <v>161</v>
      </c>
      <c r="H536" s="171">
        <v>4</v>
      </c>
      <c r="I536" s="172"/>
      <c r="L536" s="168"/>
      <c r="M536" s="173"/>
      <c r="N536" s="174"/>
      <c r="O536" s="174"/>
      <c r="P536" s="174"/>
      <c r="Q536" s="174"/>
      <c r="R536" s="174"/>
      <c r="S536" s="174"/>
      <c r="T536" s="175"/>
      <c r="AT536" s="169" t="s">
        <v>159</v>
      </c>
      <c r="AU536" s="169" t="s">
        <v>155</v>
      </c>
      <c r="AV536" s="14" t="s">
        <v>154</v>
      </c>
      <c r="AW536" s="14" t="s">
        <v>35</v>
      </c>
      <c r="AX536" s="14" t="s">
        <v>81</v>
      </c>
      <c r="AY536" s="169" t="s">
        <v>145</v>
      </c>
    </row>
    <row r="537" spans="1:65" s="2" customFormat="1" ht="21.75" customHeight="1">
      <c r="A537" s="35"/>
      <c r="B537" s="140"/>
      <c r="C537" s="192" t="s">
        <v>640</v>
      </c>
      <c r="D537" s="192" t="s">
        <v>352</v>
      </c>
      <c r="E537" s="193" t="s">
        <v>641</v>
      </c>
      <c r="F537" s="194" t="s">
        <v>642</v>
      </c>
      <c r="G537" s="195" t="s">
        <v>416</v>
      </c>
      <c r="H537" s="196">
        <v>4</v>
      </c>
      <c r="I537" s="197"/>
      <c r="J537" s="198">
        <f>ROUND(I537*H537,2)</f>
        <v>0</v>
      </c>
      <c r="K537" s="194" t="s">
        <v>153</v>
      </c>
      <c r="L537" s="199"/>
      <c r="M537" s="200" t="s">
        <v>3</v>
      </c>
      <c r="N537" s="201" t="s">
        <v>44</v>
      </c>
      <c r="O537" s="56"/>
      <c r="P537" s="150">
        <f>O537*H537</f>
        <v>0</v>
      </c>
      <c r="Q537" s="150">
        <v>6.1000000000000004E-3</v>
      </c>
      <c r="R537" s="150">
        <f>Q537*H537</f>
        <v>2.4400000000000002E-2</v>
      </c>
      <c r="S537" s="150">
        <v>0</v>
      </c>
      <c r="T537" s="151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52" t="s">
        <v>423</v>
      </c>
      <c r="AT537" s="152" t="s">
        <v>352</v>
      </c>
      <c r="AU537" s="152" t="s">
        <v>155</v>
      </c>
      <c r="AY537" s="20" t="s">
        <v>145</v>
      </c>
      <c r="BE537" s="153">
        <f>IF(N537="základní",J537,0)</f>
        <v>0</v>
      </c>
      <c r="BF537" s="153">
        <f>IF(N537="snížená",J537,0)</f>
        <v>0</v>
      </c>
      <c r="BG537" s="153">
        <f>IF(N537="zákl. přenesená",J537,0)</f>
        <v>0</v>
      </c>
      <c r="BH537" s="153">
        <f>IF(N537="sníž. přenesená",J537,0)</f>
        <v>0</v>
      </c>
      <c r="BI537" s="153">
        <f>IF(N537="nulová",J537,0)</f>
        <v>0</v>
      </c>
      <c r="BJ537" s="20" t="s">
        <v>81</v>
      </c>
      <c r="BK537" s="153">
        <f>ROUND(I537*H537,2)</f>
        <v>0</v>
      </c>
      <c r="BL537" s="20" t="s">
        <v>423</v>
      </c>
      <c r="BM537" s="152" t="s">
        <v>643</v>
      </c>
    </row>
    <row r="538" spans="1:65" s="13" customFormat="1" ht="11.25">
      <c r="B538" s="159"/>
      <c r="D538" s="160" t="s">
        <v>159</v>
      </c>
      <c r="E538" s="161" t="s">
        <v>3</v>
      </c>
      <c r="F538" s="162" t="s">
        <v>644</v>
      </c>
      <c r="H538" s="163">
        <v>4</v>
      </c>
      <c r="I538" s="164"/>
      <c r="L538" s="159"/>
      <c r="M538" s="165"/>
      <c r="N538" s="166"/>
      <c r="O538" s="166"/>
      <c r="P538" s="166"/>
      <c r="Q538" s="166"/>
      <c r="R538" s="166"/>
      <c r="S538" s="166"/>
      <c r="T538" s="167"/>
      <c r="AT538" s="161" t="s">
        <v>159</v>
      </c>
      <c r="AU538" s="161" t="s">
        <v>155</v>
      </c>
      <c r="AV538" s="13" t="s">
        <v>83</v>
      </c>
      <c r="AW538" s="13" t="s">
        <v>35</v>
      </c>
      <c r="AX538" s="13" t="s">
        <v>73</v>
      </c>
      <c r="AY538" s="161" t="s">
        <v>145</v>
      </c>
    </row>
    <row r="539" spans="1:65" s="14" customFormat="1" ht="11.25">
      <c r="B539" s="168"/>
      <c r="D539" s="160" t="s">
        <v>159</v>
      </c>
      <c r="E539" s="169" t="s">
        <v>3</v>
      </c>
      <c r="F539" s="170" t="s">
        <v>161</v>
      </c>
      <c r="H539" s="171">
        <v>4</v>
      </c>
      <c r="I539" s="172"/>
      <c r="L539" s="168"/>
      <c r="M539" s="173"/>
      <c r="N539" s="174"/>
      <c r="O539" s="174"/>
      <c r="P539" s="174"/>
      <c r="Q539" s="174"/>
      <c r="R539" s="174"/>
      <c r="S539" s="174"/>
      <c r="T539" s="175"/>
      <c r="AT539" s="169" t="s">
        <v>159</v>
      </c>
      <c r="AU539" s="169" t="s">
        <v>155</v>
      </c>
      <c r="AV539" s="14" t="s">
        <v>154</v>
      </c>
      <c r="AW539" s="14" t="s">
        <v>35</v>
      </c>
      <c r="AX539" s="14" t="s">
        <v>81</v>
      </c>
      <c r="AY539" s="169" t="s">
        <v>145</v>
      </c>
    </row>
    <row r="540" spans="1:65" s="2" customFormat="1" ht="16.5" customHeight="1">
      <c r="A540" s="35"/>
      <c r="B540" s="140"/>
      <c r="C540" s="192" t="s">
        <v>645</v>
      </c>
      <c r="D540" s="192" t="s">
        <v>352</v>
      </c>
      <c r="E540" s="193" t="s">
        <v>646</v>
      </c>
      <c r="F540" s="194" t="s">
        <v>647</v>
      </c>
      <c r="G540" s="195" t="s">
        <v>416</v>
      </c>
      <c r="H540" s="196">
        <v>4</v>
      </c>
      <c r="I540" s="197"/>
      <c r="J540" s="198">
        <f>ROUND(I540*H540,2)</f>
        <v>0</v>
      </c>
      <c r="K540" s="194" t="s">
        <v>153</v>
      </c>
      <c r="L540" s="199"/>
      <c r="M540" s="200" t="s">
        <v>3</v>
      </c>
      <c r="N540" s="201" t="s">
        <v>44</v>
      </c>
      <c r="O540" s="56"/>
      <c r="P540" s="150">
        <f>O540*H540</f>
        <v>0</v>
      </c>
      <c r="Q540" s="150">
        <v>3.0000000000000001E-3</v>
      </c>
      <c r="R540" s="150">
        <f>Q540*H540</f>
        <v>1.2E-2</v>
      </c>
      <c r="S540" s="150">
        <v>0</v>
      </c>
      <c r="T540" s="151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52" t="s">
        <v>423</v>
      </c>
      <c r="AT540" s="152" t="s">
        <v>352</v>
      </c>
      <c r="AU540" s="152" t="s">
        <v>155</v>
      </c>
      <c r="AY540" s="20" t="s">
        <v>145</v>
      </c>
      <c r="BE540" s="153">
        <f>IF(N540="základní",J540,0)</f>
        <v>0</v>
      </c>
      <c r="BF540" s="153">
        <f>IF(N540="snížená",J540,0)</f>
        <v>0</v>
      </c>
      <c r="BG540" s="153">
        <f>IF(N540="zákl. přenesená",J540,0)</f>
        <v>0</v>
      </c>
      <c r="BH540" s="153">
        <f>IF(N540="sníž. přenesená",J540,0)</f>
        <v>0</v>
      </c>
      <c r="BI540" s="153">
        <f>IF(N540="nulová",J540,0)</f>
        <v>0</v>
      </c>
      <c r="BJ540" s="20" t="s">
        <v>81</v>
      </c>
      <c r="BK540" s="153">
        <f>ROUND(I540*H540,2)</f>
        <v>0</v>
      </c>
      <c r="BL540" s="20" t="s">
        <v>423</v>
      </c>
      <c r="BM540" s="152" t="s">
        <v>648</v>
      </c>
    </row>
    <row r="541" spans="1:65" s="13" customFormat="1" ht="11.25">
      <c r="B541" s="159"/>
      <c r="D541" s="160" t="s">
        <v>159</v>
      </c>
      <c r="E541" s="161" t="s">
        <v>3</v>
      </c>
      <c r="F541" s="162" t="s">
        <v>644</v>
      </c>
      <c r="H541" s="163">
        <v>4</v>
      </c>
      <c r="I541" s="164"/>
      <c r="L541" s="159"/>
      <c r="M541" s="165"/>
      <c r="N541" s="166"/>
      <c r="O541" s="166"/>
      <c r="P541" s="166"/>
      <c r="Q541" s="166"/>
      <c r="R541" s="166"/>
      <c r="S541" s="166"/>
      <c r="T541" s="167"/>
      <c r="AT541" s="161" t="s">
        <v>159</v>
      </c>
      <c r="AU541" s="161" t="s">
        <v>155</v>
      </c>
      <c r="AV541" s="13" t="s">
        <v>83</v>
      </c>
      <c r="AW541" s="13" t="s">
        <v>35</v>
      </c>
      <c r="AX541" s="13" t="s">
        <v>73</v>
      </c>
      <c r="AY541" s="161" t="s">
        <v>145</v>
      </c>
    </row>
    <row r="542" spans="1:65" s="14" customFormat="1" ht="11.25">
      <c r="B542" s="168"/>
      <c r="D542" s="160" t="s">
        <v>159</v>
      </c>
      <c r="E542" s="169" t="s">
        <v>3</v>
      </c>
      <c r="F542" s="170" t="s">
        <v>161</v>
      </c>
      <c r="H542" s="171">
        <v>4</v>
      </c>
      <c r="I542" s="172"/>
      <c r="L542" s="168"/>
      <c r="M542" s="173"/>
      <c r="N542" s="174"/>
      <c r="O542" s="174"/>
      <c r="P542" s="174"/>
      <c r="Q542" s="174"/>
      <c r="R542" s="174"/>
      <c r="S542" s="174"/>
      <c r="T542" s="175"/>
      <c r="AT542" s="169" t="s">
        <v>159</v>
      </c>
      <c r="AU542" s="169" t="s">
        <v>155</v>
      </c>
      <c r="AV542" s="14" t="s">
        <v>154</v>
      </c>
      <c r="AW542" s="14" t="s">
        <v>35</v>
      </c>
      <c r="AX542" s="14" t="s">
        <v>81</v>
      </c>
      <c r="AY542" s="169" t="s">
        <v>145</v>
      </c>
    </row>
    <row r="543" spans="1:65" s="2" customFormat="1" ht="21.75" customHeight="1">
      <c r="A543" s="35"/>
      <c r="B543" s="140"/>
      <c r="C543" s="192" t="s">
        <v>649</v>
      </c>
      <c r="D543" s="192" t="s">
        <v>352</v>
      </c>
      <c r="E543" s="193" t="s">
        <v>650</v>
      </c>
      <c r="F543" s="194" t="s">
        <v>651</v>
      </c>
      <c r="G543" s="195" t="s">
        <v>416</v>
      </c>
      <c r="H543" s="196">
        <v>7</v>
      </c>
      <c r="I543" s="197"/>
      <c r="J543" s="198">
        <f>ROUND(I543*H543,2)</f>
        <v>0</v>
      </c>
      <c r="K543" s="194" t="s">
        <v>153</v>
      </c>
      <c r="L543" s="199"/>
      <c r="M543" s="200" t="s">
        <v>3</v>
      </c>
      <c r="N543" s="201" t="s">
        <v>44</v>
      </c>
      <c r="O543" s="56"/>
      <c r="P543" s="150">
        <f>O543*H543</f>
        <v>0</v>
      </c>
      <c r="Q543" s="150">
        <v>3.5E-4</v>
      </c>
      <c r="R543" s="150">
        <f>Q543*H543</f>
        <v>2.4499999999999999E-3</v>
      </c>
      <c r="S543" s="150">
        <v>0</v>
      </c>
      <c r="T543" s="151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52" t="s">
        <v>423</v>
      </c>
      <c r="AT543" s="152" t="s">
        <v>352</v>
      </c>
      <c r="AU543" s="152" t="s">
        <v>155</v>
      </c>
      <c r="AY543" s="20" t="s">
        <v>145</v>
      </c>
      <c r="BE543" s="153">
        <f>IF(N543="základní",J543,0)</f>
        <v>0</v>
      </c>
      <c r="BF543" s="153">
        <f>IF(N543="snížená",J543,0)</f>
        <v>0</v>
      </c>
      <c r="BG543" s="153">
        <f>IF(N543="zákl. přenesená",J543,0)</f>
        <v>0</v>
      </c>
      <c r="BH543" s="153">
        <f>IF(N543="sníž. přenesená",J543,0)</f>
        <v>0</v>
      </c>
      <c r="BI543" s="153">
        <f>IF(N543="nulová",J543,0)</f>
        <v>0</v>
      </c>
      <c r="BJ543" s="20" t="s">
        <v>81</v>
      </c>
      <c r="BK543" s="153">
        <f>ROUND(I543*H543,2)</f>
        <v>0</v>
      </c>
      <c r="BL543" s="20" t="s">
        <v>423</v>
      </c>
      <c r="BM543" s="152" t="s">
        <v>652</v>
      </c>
    </row>
    <row r="544" spans="1:65" s="13" customFormat="1" ht="11.25">
      <c r="B544" s="159"/>
      <c r="D544" s="160" t="s">
        <v>159</v>
      </c>
      <c r="E544" s="161" t="s">
        <v>3</v>
      </c>
      <c r="F544" s="162" t="s">
        <v>653</v>
      </c>
      <c r="H544" s="163">
        <v>7</v>
      </c>
      <c r="I544" s="164"/>
      <c r="L544" s="159"/>
      <c r="M544" s="165"/>
      <c r="N544" s="166"/>
      <c r="O544" s="166"/>
      <c r="P544" s="166"/>
      <c r="Q544" s="166"/>
      <c r="R544" s="166"/>
      <c r="S544" s="166"/>
      <c r="T544" s="167"/>
      <c r="AT544" s="161" t="s">
        <v>159</v>
      </c>
      <c r="AU544" s="161" t="s">
        <v>155</v>
      </c>
      <c r="AV544" s="13" t="s">
        <v>83</v>
      </c>
      <c r="AW544" s="13" t="s">
        <v>35</v>
      </c>
      <c r="AX544" s="13" t="s">
        <v>73</v>
      </c>
      <c r="AY544" s="161" t="s">
        <v>145</v>
      </c>
    </row>
    <row r="545" spans="1:65" s="14" customFormat="1" ht="11.25">
      <c r="B545" s="168"/>
      <c r="D545" s="160" t="s">
        <v>159</v>
      </c>
      <c r="E545" s="169" t="s">
        <v>3</v>
      </c>
      <c r="F545" s="170" t="s">
        <v>161</v>
      </c>
      <c r="H545" s="171">
        <v>7</v>
      </c>
      <c r="I545" s="172"/>
      <c r="L545" s="168"/>
      <c r="M545" s="173"/>
      <c r="N545" s="174"/>
      <c r="O545" s="174"/>
      <c r="P545" s="174"/>
      <c r="Q545" s="174"/>
      <c r="R545" s="174"/>
      <c r="S545" s="174"/>
      <c r="T545" s="175"/>
      <c r="AT545" s="169" t="s">
        <v>159</v>
      </c>
      <c r="AU545" s="169" t="s">
        <v>155</v>
      </c>
      <c r="AV545" s="14" t="s">
        <v>154</v>
      </c>
      <c r="AW545" s="14" t="s">
        <v>35</v>
      </c>
      <c r="AX545" s="14" t="s">
        <v>81</v>
      </c>
      <c r="AY545" s="169" t="s">
        <v>145</v>
      </c>
    </row>
    <row r="546" spans="1:65" s="2" customFormat="1" ht="16.5" customHeight="1">
      <c r="A546" s="35"/>
      <c r="B546" s="140"/>
      <c r="C546" s="192" t="s">
        <v>654</v>
      </c>
      <c r="D546" s="192" t="s">
        <v>352</v>
      </c>
      <c r="E546" s="193" t="s">
        <v>655</v>
      </c>
      <c r="F546" s="194" t="s">
        <v>656</v>
      </c>
      <c r="G546" s="195" t="s">
        <v>416</v>
      </c>
      <c r="H546" s="196">
        <v>4</v>
      </c>
      <c r="I546" s="197"/>
      <c r="J546" s="198">
        <f>ROUND(I546*H546,2)</f>
        <v>0</v>
      </c>
      <c r="K546" s="194" t="s">
        <v>153</v>
      </c>
      <c r="L546" s="199"/>
      <c r="M546" s="200" t="s">
        <v>3</v>
      </c>
      <c r="N546" s="201" t="s">
        <v>44</v>
      </c>
      <c r="O546" s="56"/>
      <c r="P546" s="150">
        <f>O546*H546</f>
        <v>0</v>
      </c>
      <c r="Q546" s="150">
        <v>1E-4</v>
      </c>
      <c r="R546" s="150">
        <f>Q546*H546</f>
        <v>4.0000000000000002E-4</v>
      </c>
      <c r="S546" s="150">
        <v>0</v>
      </c>
      <c r="T546" s="151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52" t="s">
        <v>423</v>
      </c>
      <c r="AT546" s="152" t="s">
        <v>352</v>
      </c>
      <c r="AU546" s="152" t="s">
        <v>155</v>
      </c>
      <c r="AY546" s="20" t="s">
        <v>145</v>
      </c>
      <c r="BE546" s="153">
        <f>IF(N546="základní",J546,0)</f>
        <v>0</v>
      </c>
      <c r="BF546" s="153">
        <f>IF(N546="snížená",J546,0)</f>
        <v>0</v>
      </c>
      <c r="BG546" s="153">
        <f>IF(N546="zákl. přenesená",J546,0)</f>
        <v>0</v>
      </c>
      <c r="BH546" s="153">
        <f>IF(N546="sníž. přenesená",J546,0)</f>
        <v>0</v>
      </c>
      <c r="BI546" s="153">
        <f>IF(N546="nulová",J546,0)</f>
        <v>0</v>
      </c>
      <c r="BJ546" s="20" t="s">
        <v>81</v>
      </c>
      <c r="BK546" s="153">
        <f>ROUND(I546*H546,2)</f>
        <v>0</v>
      </c>
      <c r="BL546" s="20" t="s">
        <v>423</v>
      </c>
      <c r="BM546" s="152" t="s">
        <v>657</v>
      </c>
    </row>
    <row r="547" spans="1:65" s="13" customFormat="1" ht="11.25">
      <c r="B547" s="159"/>
      <c r="D547" s="160" t="s">
        <v>159</v>
      </c>
      <c r="E547" s="161" t="s">
        <v>3</v>
      </c>
      <c r="F547" s="162" t="s">
        <v>644</v>
      </c>
      <c r="H547" s="163">
        <v>4</v>
      </c>
      <c r="I547" s="164"/>
      <c r="L547" s="159"/>
      <c r="M547" s="165"/>
      <c r="N547" s="166"/>
      <c r="O547" s="166"/>
      <c r="P547" s="166"/>
      <c r="Q547" s="166"/>
      <c r="R547" s="166"/>
      <c r="S547" s="166"/>
      <c r="T547" s="167"/>
      <c r="AT547" s="161" t="s">
        <v>159</v>
      </c>
      <c r="AU547" s="161" t="s">
        <v>155</v>
      </c>
      <c r="AV547" s="13" t="s">
        <v>83</v>
      </c>
      <c r="AW547" s="13" t="s">
        <v>35</v>
      </c>
      <c r="AX547" s="13" t="s">
        <v>73</v>
      </c>
      <c r="AY547" s="161" t="s">
        <v>145</v>
      </c>
    </row>
    <row r="548" spans="1:65" s="14" customFormat="1" ht="11.25">
      <c r="B548" s="168"/>
      <c r="D548" s="160" t="s">
        <v>159</v>
      </c>
      <c r="E548" s="169" t="s">
        <v>3</v>
      </c>
      <c r="F548" s="170" t="s">
        <v>161</v>
      </c>
      <c r="H548" s="171">
        <v>4</v>
      </c>
      <c r="I548" s="172"/>
      <c r="L548" s="168"/>
      <c r="M548" s="173"/>
      <c r="N548" s="174"/>
      <c r="O548" s="174"/>
      <c r="P548" s="174"/>
      <c r="Q548" s="174"/>
      <c r="R548" s="174"/>
      <c r="S548" s="174"/>
      <c r="T548" s="175"/>
      <c r="AT548" s="169" t="s">
        <v>159</v>
      </c>
      <c r="AU548" s="169" t="s">
        <v>155</v>
      </c>
      <c r="AV548" s="14" t="s">
        <v>154</v>
      </c>
      <c r="AW548" s="14" t="s">
        <v>35</v>
      </c>
      <c r="AX548" s="14" t="s">
        <v>81</v>
      </c>
      <c r="AY548" s="169" t="s">
        <v>145</v>
      </c>
    </row>
    <row r="549" spans="1:65" s="2" customFormat="1" ht="33" customHeight="1">
      <c r="A549" s="35"/>
      <c r="B549" s="140"/>
      <c r="C549" s="141" t="s">
        <v>658</v>
      </c>
      <c r="D549" s="141" t="s">
        <v>149</v>
      </c>
      <c r="E549" s="142" t="s">
        <v>659</v>
      </c>
      <c r="F549" s="143" t="s">
        <v>660</v>
      </c>
      <c r="G549" s="144" t="s">
        <v>192</v>
      </c>
      <c r="H549" s="145">
        <v>68</v>
      </c>
      <c r="I549" s="146"/>
      <c r="J549" s="147">
        <f>ROUND(I549*H549,2)</f>
        <v>0</v>
      </c>
      <c r="K549" s="143" t="s">
        <v>153</v>
      </c>
      <c r="L549" s="36"/>
      <c r="M549" s="148" t="s">
        <v>3</v>
      </c>
      <c r="N549" s="149" t="s">
        <v>44</v>
      </c>
      <c r="O549" s="56"/>
      <c r="P549" s="150">
        <f>O549*H549</f>
        <v>0</v>
      </c>
      <c r="Q549" s="150">
        <v>2.5999999999999998E-4</v>
      </c>
      <c r="R549" s="150">
        <f>Q549*H549</f>
        <v>1.7679999999999998E-2</v>
      </c>
      <c r="S549" s="150">
        <v>0</v>
      </c>
      <c r="T549" s="151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152" t="s">
        <v>154</v>
      </c>
      <c r="AT549" s="152" t="s">
        <v>149</v>
      </c>
      <c r="AU549" s="152" t="s">
        <v>155</v>
      </c>
      <c r="AY549" s="20" t="s">
        <v>145</v>
      </c>
      <c r="BE549" s="153">
        <f>IF(N549="základní",J549,0)</f>
        <v>0</v>
      </c>
      <c r="BF549" s="153">
        <f>IF(N549="snížená",J549,0)</f>
        <v>0</v>
      </c>
      <c r="BG549" s="153">
        <f>IF(N549="zákl. přenesená",J549,0)</f>
        <v>0</v>
      </c>
      <c r="BH549" s="153">
        <f>IF(N549="sníž. přenesená",J549,0)</f>
        <v>0</v>
      </c>
      <c r="BI549" s="153">
        <f>IF(N549="nulová",J549,0)</f>
        <v>0</v>
      </c>
      <c r="BJ549" s="20" t="s">
        <v>81</v>
      </c>
      <c r="BK549" s="153">
        <f>ROUND(I549*H549,2)</f>
        <v>0</v>
      </c>
      <c r="BL549" s="20" t="s">
        <v>154</v>
      </c>
      <c r="BM549" s="152" t="s">
        <v>661</v>
      </c>
    </row>
    <row r="550" spans="1:65" s="2" customFormat="1" ht="11.25">
      <c r="A550" s="35"/>
      <c r="B550" s="36"/>
      <c r="C550" s="35"/>
      <c r="D550" s="154" t="s">
        <v>157</v>
      </c>
      <c r="E550" s="35"/>
      <c r="F550" s="155" t="s">
        <v>662</v>
      </c>
      <c r="G550" s="35"/>
      <c r="H550" s="35"/>
      <c r="I550" s="156"/>
      <c r="J550" s="35"/>
      <c r="K550" s="35"/>
      <c r="L550" s="36"/>
      <c r="M550" s="157"/>
      <c r="N550" s="158"/>
      <c r="O550" s="56"/>
      <c r="P550" s="56"/>
      <c r="Q550" s="56"/>
      <c r="R550" s="56"/>
      <c r="S550" s="56"/>
      <c r="T550" s="57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T550" s="20" t="s">
        <v>157</v>
      </c>
      <c r="AU550" s="20" t="s">
        <v>155</v>
      </c>
    </row>
    <row r="551" spans="1:65" s="13" customFormat="1" ht="11.25">
      <c r="B551" s="159"/>
      <c r="D551" s="160" t="s">
        <v>159</v>
      </c>
      <c r="E551" s="161" t="s">
        <v>3</v>
      </c>
      <c r="F551" s="162" t="s">
        <v>663</v>
      </c>
      <c r="H551" s="163">
        <v>14</v>
      </c>
      <c r="I551" s="164"/>
      <c r="L551" s="159"/>
      <c r="M551" s="165"/>
      <c r="N551" s="166"/>
      <c r="O551" s="166"/>
      <c r="P551" s="166"/>
      <c r="Q551" s="166"/>
      <c r="R551" s="166"/>
      <c r="S551" s="166"/>
      <c r="T551" s="167"/>
      <c r="AT551" s="161" t="s">
        <v>159</v>
      </c>
      <c r="AU551" s="161" t="s">
        <v>155</v>
      </c>
      <c r="AV551" s="13" t="s">
        <v>83</v>
      </c>
      <c r="AW551" s="13" t="s">
        <v>35</v>
      </c>
      <c r="AX551" s="13" t="s">
        <v>73</v>
      </c>
      <c r="AY551" s="161" t="s">
        <v>145</v>
      </c>
    </row>
    <row r="552" spans="1:65" s="13" customFormat="1" ht="11.25">
      <c r="B552" s="159"/>
      <c r="D552" s="160" t="s">
        <v>159</v>
      </c>
      <c r="E552" s="161" t="s">
        <v>3</v>
      </c>
      <c r="F552" s="162" t="s">
        <v>664</v>
      </c>
      <c r="H552" s="163">
        <v>25</v>
      </c>
      <c r="I552" s="164"/>
      <c r="L552" s="159"/>
      <c r="M552" s="165"/>
      <c r="N552" s="166"/>
      <c r="O552" s="166"/>
      <c r="P552" s="166"/>
      <c r="Q552" s="166"/>
      <c r="R552" s="166"/>
      <c r="S552" s="166"/>
      <c r="T552" s="167"/>
      <c r="AT552" s="161" t="s">
        <v>159</v>
      </c>
      <c r="AU552" s="161" t="s">
        <v>155</v>
      </c>
      <c r="AV552" s="13" t="s">
        <v>83</v>
      </c>
      <c r="AW552" s="13" t="s">
        <v>35</v>
      </c>
      <c r="AX552" s="13" t="s">
        <v>73</v>
      </c>
      <c r="AY552" s="161" t="s">
        <v>145</v>
      </c>
    </row>
    <row r="553" spans="1:65" s="13" customFormat="1" ht="11.25">
      <c r="B553" s="159"/>
      <c r="D553" s="160" t="s">
        <v>159</v>
      </c>
      <c r="E553" s="161" t="s">
        <v>3</v>
      </c>
      <c r="F553" s="162" t="s">
        <v>665</v>
      </c>
      <c r="H553" s="163">
        <v>3</v>
      </c>
      <c r="I553" s="164"/>
      <c r="L553" s="159"/>
      <c r="M553" s="165"/>
      <c r="N553" s="166"/>
      <c r="O553" s="166"/>
      <c r="P553" s="166"/>
      <c r="Q553" s="166"/>
      <c r="R553" s="166"/>
      <c r="S553" s="166"/>
      <c r="T553" s="167"/>
      <c r="AT553" s="161" t="s">
        <v>159</v>
      </c>
      <c r="AU553" s="161" t="s">
        <v>155</v>
      </c>
      <c r="AV553" s="13" t="s">
        <v>83</v>
      </c>
      <c r="AW553" s="13" t="s">
        <v>35</v>
      </c>
      <c r="AX553" s="13" t="s">
        <v>73</v>
      </c>
      <c r="AY553" s="161" t="s">
        <v>145</v>
      </c>
    </row>
    <row r="554" spans="1:65" s="13" customFormat="1" ht="11.25">
      <c r="B554" s="159"/>
      <c r="D554" s="160" t="s">
        <v>159</v>
      </c>
      <c r="E554" s="161" t="s">
        <v>3</v>
      </c>
      <c r="F554" s="162" t="s">
        <v>666</v>
      </c>
      <c r="H554" s="163">
        <v>26</v>
      </c>
      <c r="I554" s="164"/>
      <c r="L554" s="159"/>
      <c r="M554" s="165"/>
      <c r="N554" s="166"/>
      <c r="O554" s="166"/>
      <c r="P554" s="166"/>
      <c r="Q554" s="166"/>
      <c r="R554" s="166"/>
      <c r="S554" s="166"/>
      <c r="T554" s="167"/>
      <c r="AT554" s="161" t="s">
        <v>159</v>
      </c>
      <c r="AU554" s="161" t="s">
        <v>155</v>
      </c>
      <c r="AV554" s="13" t="s">
        <v>83</v>
      </c>
      <c r="AW554" s="13" t="s">
        <v>35</v>
      </c>
      <c r="AX554" s="13" t="s">
        <v>73</v>
      </c>
      <c r="AY554" s="161" t="s">
        <v>145</v>
      </c>
    </row>
    <row r="555" spans="1:65" s="14" customFormat="1" ht="11.25">
      <c r="B555" s="168"/>
      <c r="D555" s="160" t="s">
        <v>159</v>
      </c>
      <c r="E555" s="169" t="s">
        <v>3</v>
      </c>
      <c r="F555" s="170" t="s">
        <v>161</v>
      </c>
      <c r="H555" s="171">
        <v>68</v>
      </c>
      <c r="I555" s="172"/>
      <c r="L555" s="168"/>
      <c r="M555" s="173"/>
      <c r="N555" s="174"/>
      <c r="O555" s="174"/>
      <c r="P555" s="174"/>
      <c r="Q555" s="174"/>
      <c r="R555" s="174"/>
      <c r="S555" s="174"/>
      <c r="T555" s="175"/>
      <c r="AT555" s="169" t="s">
        <v>159</v>
      </c>
      <c r="AU555" s="169" t="s">
        <v>155</v>
      </c>
      <c r="AV555" s="14" t="s">
        <v>154</v>
      </c>
      <c r="AW555" s="14" t="s">
        <v>35</v>
      </c>
      <c r="AX555" s="14" t="s">
        <v>81</v>
      </c>
      <c r="AY555" s="169" t="s">
        <v>145</v>
      </c>
    </row>
    <row r="556" spans="1:65" s="2" customFormat="1" ht="37.9" customHeight="1">
      <c r="A556" s="35"/>
      <c r="B556" s="140"/>
      <c r="C556" s="141" t="s">
        <v>667</v>
      </c>
      <c r="D556" s="141" t="s">
        <v>149</v>
      </c>
      <c r="E556" s="142" t="s">
        <v>668</v>
      </c>
      <c r="F556" s="143" t="s">
        <v>669</v>
      </c>
      <c r="G556" s="144" t="s">
        <v>152</v>
      </c>
      <c r="H556" s="145">
        <v>4.4000000000000004</v>
      </c>
      <c r="I556" s="146"/>
      <c r="J556" s="147">
        <f>ROUND(I556*H556,2)</f>
        <v>0</v>
      </c>
      <c r="K556" s="143" t="s">
        <v>153</v>
      </c>
      <c r="L556" s="36"/>
      <c r="M556" s="148" t="s">
        <v>3</v>
      </c>
      <c r="N556" s="149" t="s">
        <v>44</v>
      </c>
      <c r="O556" s="56"/>
      <c r="P556" s="150">
        <f>O556*H556</f>
        <v>0</v>
      </c>
      <c r="Q556" s="150">
        <v>2.5999999999999999E-3</v>
      </c>
      <c r="R556" s="150">
        <f>Q556*H556</f>
        <v>1.1440000000000001E-2</v>
      </c>
      <c r="S556" s="150">
        <v>0</v>
      </c>
      <c r="T556" s="151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52" t="s">
        <v>154</v>
      </c>
      <c r="AT556" s="152" t="s">
        <v>149</v>
      </c>
      <c r="AU556" s="152" t="s">
        <v>155</v>
      </c>
      <c r="AY556" s="20" t="s">
        <v>145</v>
      </c>
      <c r="BE556" s="153">
        <f>IF(N556="základní",J556,0)</f>
        <v>0</v>
      </c>
      <c r="BF556" s="153">
        <f>IF(N556="snížená",J556,0)</f>
        <v>0</v>
      </c>
      <c r="BG556" s="153">
        <f>IF(N556="zákl. přenesená",J556,0)</f>
        <v>0</v>
      </c>
      <c r="BH556" s="153">
        <f>IF(N556="sníž. přenesená",J556,0)</f>
        <v>0</v>
      </c>
      <c r="BI556" s="153">
        <f>IF(N556="nulová",J556,0)</f>
        <v>0</v>
      </c>
      <c r="BJ556" s="20" t="s">
        <v>81</v>
      </c>
      <c r="BK556" s="153">
        <f>ROUND(I556*H556,2)</f>
        <v>0</v>
      </c>
      <c r="BL556" s="20" t="s">
        <v>154</v>
      </c>
      <c r="BM556" s="152" t="s">
        <v>670</v>
      </c>
    </row>
    <row r="557" spans="1:65" s="2" customFormat="1" ht="11.25">
      <c r="A557" s="35"/>
      <c r="B557" s="36"/>
      <c r="C557" s="35"/>
      <c r="D557" s="154" t="s">
        <v>157</v>
      </c>
      <c r="E557" s="35"/>
      <c r="F557" s="155" t="s">
        <v>671</v>
      </c>
      <c r="G557" s="35"/>
      <c r="H557" s="35"/>
      <c r="I557" s="156"/>
      <c r="J557" s="35"/>
      <c r="K557" s="35"/>
      <c r="L557" s="36"/>
      <c r="M557" s="157"/>
      <c r="N557" s="158"/>
      <c r="O557" s="56"/>
      <c r="P557" s="56"/>
      <c r="Q557" s="56"/>
      <c r="R557" s="56"/>
      <c r="S557" s="56"/>
      <c r="T557" s="57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20" t="s">
        <v>157</v>
      </c>
      <c r="AU557" s="20" t="s">
        <v>155</v>
      </c>
    </row>
    <row r="558" spans="1:65" s="13" customFormat="1" ht="11.25">
      <c r="B558" s="159"/>
      <c r="D558" s="160" t="s">
        <v>159</v>
      </c>
      <c r="E558" s="161" t="s">
        <v>3</v>
      </c>
      <c r="F558" s="162" t="s">
        <v>672</v>
      </c>
      <c r="H558" s="163">
        <v>4.4000000000000004</v>
      </c>
      <c r="I558" s="164"/>
      <c r="L558" s="159"/>
      <c r="M558" s="165"/>
      <c r="N558" s="166"/>
      <c r="O558" s="166"/>
      <c r="P558" s="166"/>
      <c r="Q558" s="166"/>
      <c r="R558" s="166"/>
      <c r="S558" s="166"/>
      <c r="T558" s="167"/>
      <c r="AT558" s="161" t="s">
        <v>159</v>
      </c>
      <c r="AU558" s="161" t="s">
        <v>155</v>
      </c>
      <c r="AV558" s="13" t="s">
        <v>83</v>
      </c>
      <c r="AW558" s="13" t="s">
        <v>35</v>
      </c>
      <c r="AX558" s="13" t="s">
        <v>73</v>
      </c>
      <c r="AY558" s="161" t="s">
        <v>145</v>
      </c>
    </row>
    <row r="559" spans="1:65" s="14" customFormat="1" ht="11.25">
      <c r="B559" s="168"/>
      <c r="D559" s="160" t="s">
        <v>159</v>
      </c>
      <c r="E559" s="169" t="s">
        <v>3</v>
      </c>
      <c r="F559" s="170" t="s">
        <v>161</v>
      </c>
      <c r="H559" s="171">
        <v>4.4000000000000004</v>
      </c>
      <c r="I559" s="172"/>
      <c r="L559" s="168"/>
      <c r="M559" s="173"/>
      <c r="N559" s="174"/>
      <c r="O559" s="174"/>
      <c r="P559" s="174"/>
      <c r="Q559" s="174"/>
      <c r="R559" s="174"/>
      <c r="S559" s="174"/>
      <c r="T559" s="175"/>
      <c r="AT559" s="169" t="s">
        <v>159</v>
      </c>
      <c r="AU559" s="169" t="s">
        <v>155</v>
      </c>
      <c r="AV559" s="14" t="s">
        <v>154</v>
      </c>
      <c r="AW559" s="14" t="s">
        <v>35</v>
      </c>
      <c r="AX559" s="14" t="s">
        <v>81</v>
      </c>
      <c r="AY559" s="169" t="s">
        <v>145</v>
      </c>
    </row>
    <row r="560" spans="1:65" s="2" customFormat="1" ht="37.9" customHeight="1">
      <c r="A560" s="35"/>
      <c r="B560" s="140"/>
      <c r="C560" s="141" t="s">
        <v>673</v>
      </c>
      <c r="D560" s="141" t="s">
        <v>149</v>
      </c>
      <c r="E560" s="142" t="s">
        <v>674</v>
      </c>
      <c r="F560" s="143" t="s">
        <v>675</v>
      </c>
      <c r="G560" s="144" t="s">
        <v>192</v>
      </c>
      <c r="H560" s="145">
        <v>68</v>
      </c>
      <c r="I560" s="146"/>
      <c r="J560" s="147">
        <f>ROUND(I560*H560,2)</f>
        <v>0</v>
      </c>
      <c r="K560" s="143" t="s">
        <v>153</v>
      </c>
      <c r="L560" s="36"/>
      <c r="M560" s="148" t="s">
        <v>3</v>
      </c>
      <c r="N560" s="149" t="s">
        <v>44</v>
      </c>
      <c r="O560" s="56"/>
      <c r="P560" s="150">
        <f>O560*H560</f>
        <v>0</v>
      </c>
      <c r="Q560" s="150">
        <v>0</v>
      </c>
      <c r="R560" s="150">
        <f>Q560*H560</f>
        <v>0</v>
      </c>
      <c r="S560" s="150">
        <v>0</v>
      </c>
      <c r="T560" s="151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152" t="s">
        <v>154</v>
      </c>
      <c r="AT560" s="152" t="s">
        <v>149</v>
      </c>
      <c r="AU560" s="152" t="s">
        <v>155</v>
      </c>
      <c r="AY560" s="20" t="s">
        <v>145</v>
      </c>
      <c r="BE560" s="153">
        <f>IF(N560="základní",J560,0)</f>
        <v>0</v>
      </c>
      <c r="BF560" s="153">
        <f>IF(N560="snížená",J560,0)</f>
        <v>0</v>
      </c>
      <c r="BG560" s="153">
        <f>IF(N560="zákl. přenesená",J560,0)</f>
        <v>0</v>
      </c>
      <c r="BH560" s="153">
        <f>IF(N560="sníž. přenesená",J560,0)</f>
        <v>0</v>
      </c>
      <c r="BI560" s="153">
        <f>IF(N560="nulová",J560,0)</f>
        <v>0</v>
      </c>
      <c r="BJ560" s="20" t="s">
        <v>81</v>
      </c>
      <c r="BK560" s="153">
        <f>ROUND(I560*H560,2)</f>
        <v>0</v>
      </c>
      <c r="BL560" s="20" t="s">
        <v>154</v>
      </c>
      <c r="BM560" s="152" t="s">
        <v>676</v>
      </c>
    </row>
    <row r="561" spans="1:65" s="2" customFormat="1" ht="11.25">
      <c r="A561" s="35"/>
      <c r="B561" s="36"/>
      <c r="C561" s="35"/>
      <c r="D561" s="154" t="s">
        <v>157</v>
      </c>
      <c r="E561" s="35"/>
      <c r="F561" s="155" t="s">
        <v>677</v>
      </c>
      <c r="G561" s="35"/>
      <c r="H561" s="35"/>
      <c r="I561" s="156"/>
      <c r="J561" s="35"/>
      <c r="K561" s="35"/>
      <c r="L561" s="36"/>
      <c r="M561" s="157"/>
      <c r="N561" s="158"/>
      <c r="O561" s="56"/>
      <c r="P561" s="56"/>
      <c r="Q561" s="56"/>
      <c r="R561" s="56"/>
      <c r="S561" s="56"/>
      <c r="T561" s="57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T561" s="20" t="s">
        <v>157</v>
      </c>
      <c r="AU561" s="20" t="s">
        <v>155</v>
      </c>
    </row>
    <row r="562" spans="1:65" s="13" customFormat="1" ht="11.25">
      <c r="B562" s="159"/>
      <c r="D562" s="160" t="s">
        <v>159</v>
      </c>
      <c r="E562" s="161" t="s">
        <v>3</v>
      </c>
      <c r="F562" s="162" t="s">
        <v>663</v>
      </c>
      <c r="H562" s="163">
        <v>14</v>
      </c>
      <c r="I562" s="164"/>
      <c r="L562" s="159"/>
      <c r="M562" s="165"/>
      <c r="N562" s="166"/>
      <c r="O562" s="166"/>
      <c r="P562" s="166"/>
      <c r="Q562" s="166"/>
      <c r="R562" s="166"/>
      <c r="S562" s="166"/>
      <c r="T562" s="167"/>
      <c r="AT562" s="161" t="s">
        <v>159</v>
      </c>
      <c r="AU562" s="161" t="s">
        <v>155</v>
      </c>
      <c r="AV562" s="13" t="s">
        <v>83</v>
      </c>
      <c r="AW562" s="13" t="s">
        <v>35</v>
      </c>
      <c r="AX562" s="13" t="s">
        <v>73</v>
      </c>
      <c r="AY562" s="161" t="s">
        <v>145</v>
      </c>
    </row>
    <row r="563" spans="1:65" s="13" customFormat="1" ht="11.25">
      <c r="B563" s="159"/>
      <c r="D563" s="160" t="s">
        <v>159</v>
      </c>
      <c r="E563" s="161" t="s">
        <v>3</v>
      </c>
      <c r="F563" s="162" t="s">
        <v>664</v>
      </c>
      <c r="H563" s="163">
        <v>25</v>
      </c>
      <c r="I563" s="164"/>
      <c r="L563" s="159"/>
      <c r="M563" s="165"/>
      <c r="N563" s="166"/>
      <c r="O563" s="166"/>
      <c r="P563" s="166"/>
      <c r="Q563" s="166"/>
      <c r="R563" s="166"/>
      <c r="S563" s="166"/>
      <c r="T563" s="167"/>
      <c r="AT563" s="161" t="s">
        <v>159</v>
      </c>
      <c r="AU563" s="161" t="s">
        <v>155</v>
      </c>
      <c r="AV563" s="13" t="s">
        <v>83</v>
      </c>
      <c r="AW563" s="13" t="s">
        <v>35</v>
      </c>
      <c r="AX563" s="13" t="s">
        <v>73</v>
      </c>
      <c r="AY563" s="161" t="s">
        <v>145</v>
      </c>
    </row>
    <row r="564" spans="1:65" s="13" customFormat="1" ht="11.25">
      <c r="B564" s="159"/>
      <c r="D564" s="160" t="s">
        <v>159</v>
      </c>
      <c r="E564" s="161" t="s">
        <v>3</v>
      </c>
      <c r="F564" s="162" t="s">
        <v>665</v>
      </c>
      <c r="H564" s="163">
        <v>3</v>
      </c>
      <c r="I564" s="164"/>
      <c r="L564" s="159"/>
      <c r="M564" s="165"/>
      <c r="N564" s="166"/>
      <c r="O564" s="166"/>
      <c r="P564" s="166"/>
      <c r="Q564" s="166"/>
      <c r="R564" s="166"/>
      <c r="S564" s="166"/>
      <c r="T564" s="167"/>
      <c r="AT564" s="161" t="s">
        <v>159</v>
      </c>
      <c r="AU564" s="161" t="s">
        <v>155</v>
      </c>
      <c r="AV564" s="13" t="s">
        <v>83</v>
      </c>
      <c r="AW564" s="13" t="s">
        <v>35</v>
      </c>
      <c r="AX564" s="13" t="s">
        <v>73</v>
      </c>
      <c r="AY564" s="161" t="s">
        <v>145</v>
      </c>
    </row>
    <row r="565" spans="1:65" s="13" customFormat="1" ht="11.25">
      <c r="B565" s="159"/>
      <c r="D565" s="160" t="s">
        <v>159</v>
      </c>
      <c r="E565" s="161" t="s">
        <v>3</v>
      </c>
      <c r="F565" s="162" t="s">
        <v>666</v>
      </c>
      <c r="H565" s="163">
        <v>26</v>
      </c>
      <c r="I565" s="164"/>
      <c r="L565" s="159"/>
      <c r="M565" s="165"/>
      <c r="N565" s="166"/>
      <c r="O565" s="166"/>
      <c r="P565" s="166"/>
      <c r="Q565" s="166"/>
      <c r="R565" s="166"/>
      <c r="S565" s="166"/>
      <c r="T565" s="167"/>
      <c r="AT565" s="161" t="s">
        <v>159</v>
      </c>
      <c r="AU565" s="161" t="s">
        <v>155</v>
      </c>
      <c r="AV565" s="13" t="s">
        <v>83</v>
      </c>
      <c r="AW565" s="13" t="s">
        <v>35</v>
      </c>
      <c r="AX565" s="13" t="s">
        <v>73</v>
      </c>
      <c r="AY565" s="161" t="s">
        <v>145</v>
      </c>
    </row>
    <row r="566" spans="1:65" s="14" customFormat="1" ht="11.25">
      <c r="B566" s="168"/>
      <c r="D566" s="160" t="s">
        <v>159</v>
      </c>
      <c r="E566" s="169" t="s">
        <v>3</v>
      </c>
      <c r="F566" s="170" t="s">
        <v>161</v>
      </c>
      <c r="H566" s="171">
        <v>68</v>
      </c>
      <c r="I566" s="172"/>
      <c r="L566" s="168"/>
      <c r="M566" s="173"/>
      <c r="N566" s="174"/>
      <c r="O566" s="174"/>
      <c r="P566" s="174"/>
      <c r="Q566" s="174"/>
      <c r="R566" s="174"/>
      <c r="S566" s="174"/>
      <c r="T566" s="175"/>
      <c r="AT566" s="169" t="s">
        <v>159</v>
      </c>
      <c r="AU566" s="169" t="s">
        <v>155</v>
      </c>
      <c r="AV566" s="14" t="s">
        <v>154</v>
      </c>
      <c r="AW566" s="14" t="s">
        <v>35</v>
      </c>
      <c r="AX566" s="14" t="s">
        <v>81</v>
      </c>
      <c r="AY566" s="169" t="s">
        <v>145</v>
      </c>
    </row>
    <row r="567" spans="1:65" s="2" customFormat="1" ht="37.9" customHeight="1">
      <c r="A567" s="35"/>
      <c r="B567" s="140"/>
      <c r="C567" s="141" t="s">
        <v>492</v>
      </c>
      <c r="D567" s="141" t="s">
        <v>149</v>
      </c>
      <c r="E567" s="142" t="s">
        <v>678</v>
      </c>
      <c r="F567" s="143" t="s">
        <v>679</v>
      </c>
      <c r="G567" s="144" t="s">
        <v>152</v>
      </c>
      <c r="H567" s="145">
        <v>4.4000000000000004</v>
      </c>
      <c r="I567" s="146"/>
      <c r="J567" s="147">
        <f>ROUND(I567*H567,2)</f>
        <v>0</v>
      </c>
      <c r="K567" s="143" t="s">
        <v>153</v>
      </c>
      <c r="L567" s="36"/>
      <c r="M567" s="148" t="s">
        <v>3</v>
      </c>
      <c r="N567" s="149" t="s">
        <v>44</v>
      </c>
      <c r="O567" s="56"/>
      <c r="P567" s="150">
        <f>O567*H567</f>
        <v>0</v>
      </c>
      <c r="Q567" s="150">
        <v>1.0000000000000001E-5</v>
      </c>
      <c r="R567" s="150">
        <f>Q567*H567</f>
        <v>4.4000000000000006E-5</v>
      </c>
      <c r="S567" s="150">
        <v>0</v>
      </c>
      <c r="T567" s="151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52" t="s">
        <v>154</v>
      </c>
      <c r="AT567" s="152" t="s">
        <v>149</v>
      </c>
      <c r="AU567" s="152" t="s">
        <v>155</v>
      </c>
      <c r="AY567" s="20" t="s">
        <v>145</v>
      </c>
      <c r="BE567" s="153">
        <f>IF(N567="základní",J567,0)</f>
        <v>0</v>
      </c>
      <c r="BF567" s="153">
        <f>IF(N567="snížená",J567,0)</f>
        <v>0</v>
      </c>
      <c r="BG567" s="153">
        <f>IF(N567="zákl. přenesená",J567,0)</f>
        <v>0</v>
      </c>
      <c r="BH567" s="153">
        <f>IF(N567="sníž. přenesená",J567,0)</f>
        <v>0</v>
      </c>
      <c r="BI567" s="153">
        <f>IF(N567="nulová",J567,0)</f>
        <v>0</v>
      </c>
      <c r="BJ567" s="20" t="s">
        <v>81</v>
      </c>
      <c r="BK567" s="153">
        <f>ROUND(I567*H567,2)</f>
        <v>0</v>
      </c>
      <c r="BL567" s="20" t="s">
        <v>154</v>
      </c>
      <c r="BM567" s="152" t="s">
        <v>680</v>
      </c>
    </row>
    <row r="568" spans="1:65" s="2" customFormat="1" ht="11.25">
      <c r="A568" s="35"/>
      <c r="B568" s="36"/>
      <c r="C568" s="35"/>
      <c r="D568" s="154" t="s">
        <v>157</v>
      </c>
      <c r="E568" s="35"/>
      <c r="F568" s="155" t="s">
        <v>681</v>
      </c>
      <c r="G568" s="35"/>
      <c r="H568" s="35"/>
      <c r="I568" s="156"/>
      <c r="J568" s="35"/>
      <c r="K568" s="35"/>
      <c r="L568" s="36"/>
      <c r="M568" s="157"/>
      <c r="N568" s="158"/>
      <c r="O568" s="56"/>
      <c r="P568" s="56"/>
      <c r="Q568" s="56"/>
      <c r="R568" s="56"/>
      <c r="S568" s="56"/>
      <c r="T568" s="57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T568" s="20" t="s">
        <v>157</v>
      </c>
      <c r="AU568" s="20" t="s">
        <v>155</v>
      </c>
    </row>
    <row r="569" spans="1:65" s="13" customFormat="1" ht="11.25">
      <c r="B569" s="159"/>
      <c r="D569" s="160" t="s">
        <v>159</v>
      </c>
      <c r="E569" s="161" t="s">
        <v>3</v>
      </c>
      <c r="F569" s="162" t="s">
        <v>672</v>
      </c>
      <c r="H569" s="163">
        <v>4.4000000000000004</v>
      </c>
      <c r="I569" s="164"/>
      <c r="L569" s="159"/>
      <c r="M569" s="165"/>
      <c r="N569" s="166"/>
      <c r="O569" s="166"/>
      <c r="P569" s="166"/>
      <c r="Q569" s="166"/>
      <c r="R569" s="166"/>
      <c r="S569" s="166"/>
      <c r="T569" s="167"/>
      <c r="AT569" s="161" t="s">
        <v>159</v>
      </c>
      <c r="AU569" s="161" t="s">
        <v>155</v>
      </c>
      <c r="AV569" s="13" t="s">
        <v>83</v>
      </c>
      <c r="AW569" s="13" t="s">
        <v>35</v>
      </c>
      <c r="AX569" s="13" t="s">
        <v>73</v>
      </c>
      <c r="AY569" s="161" t="s">
        <v>145</v>
      </c>
    </row>
    <row r="570" spans="1:65" s="14" customFormat="1" ht="11.25">
      <c r="B570" s="168"/>
      <c r="D570" s="160" t="s">
        <v>159</v>
      </c>
      <c r="E570" s="169" t="s">
        <v>3</v>
      </c>
      <c r="F570" s="170" t="s">
        <v>161</v>
      </c>
      <c r="H570" s="171">
        <v>4.4000000000000004</v>
      </c>
      <c r="I570" s="172"/>
      <c r="L570" s="168"/>
      <c r="M570" s="173"/>
      <c r="N570" s="174"/>
      <c r="O570" s="174"/>
      <c r="P570" s="174"/>
      <c r="Q570" s="174"/>
      <c r="R570" s="174"/>
      <c r="S570" s="174"/>
      <c r="T570" s="175"/>
      <c r="AT570" s="169" t="s">
        <v>159</v>
      </c>
      <c r="AU570" s="169" t="s">
        <v>155</v>
      </c>
      <c r="AV570" s="14" t="s">
        <v>154</v>
      </c>
      <c r="AW570" s="14" t="s">
        <v>35</v>
      </c>
      <c r="AX570" s="14" t="s">
        <v>81</v>
      </c>
      <c r="AY570" s="169" t="s">
        <v>145</v>
      </c>
    </row>
    <row r="571" spans="1:65" s="2" customFormat="1" ht="49.15" customHeight="1">
      <c r="A571" s="35"/>
      <c r="B571" s="140"/>
      <c r="C571" s="141" t="s">
        <v>682</v>
      </c>
      <c r="D571" s="141" t="s">
        <v>149</v>
      </c>
      <c r="E571" s="142" t="s">
        <v>683</v>
      </c>
      <c r="F571" s="143" t="s">
        <v>684</v>
      </c>
      <c r="G571" s="144" t="s">
        <v>192</v>
      </c>
      <c r="H571" s="145">
        <v>33.789000000000001</v>
      </c>
      <c r="I571" s="146"/>
      <c r="J571" s="147">
        <f>ROUND(I571*H571,2)</f>
        <v>0</v>
      </c>
      <c r="K571" s="143" t="s">
        <v>153</v>
      </c>
      <c r="L571" s="36"/>
      <c r="M571" s="148" t="s">
        <v>3</v>
      </c>
      <c r="N571" s="149" t="s">
        <v>44</v>
      </c>
      <c r="O571" s="56"/>
      <c r="P571" s="150">
        <f>O571*H571</f>
        <v>0</v>
      </c>
      <c r="Q571" s="150">
        <v>0.15540000000000001</v>
      </c>
      <c r="R571" s="150">
        <f>Q571*H571</f>
        <v>5.2508106000000003</v>
      </c>
      <c r="S571" s="150">
        <v>0</v>
      </c>
      <c r="T571" s="151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52" t="s">
        <v>154</v>
      </c>
      <c r="AT571" s="152" t="s">
        <v>149</v>
      </c>
      <c r="AU571" s="152" t="s">
        <v>155</v>
      </c>
      <c r="AY571" s="20" t="s">
        <v>145</v>
      </c>
      <c r="BE571" s="153">
        <f>IF(N571="základní",J571,0)</f>
        <v>0</v>
      </c>
      <c r="BF571" s="153">
        <f>IF(N571="snížená",J571,0)</f>
        <v>0</v>
      </c>
      <c r="BG571" s="153">
        <f>IF(N571="zákl. přenesená",J571,0)</f>
        <v>0</v>
      </c>
      <c r="BH571" s="153">
        <f>IF(N571="sníž. přenesená",J571,0)</f>
        <v>0</v>
      </c>
      <c r="BI571" s="153">
        <f>IF(N571="nulová",J571,0)</f>
        <v>0</v>
      </c>
      <c r="BJ571" s="20" t="s">
        <v>81</v>
      </c>
      <c r="BK571" s="153">
        <f>ROUND(I571*H571,2)</f>
        <v>0</v>
      </c>
      <c r="BL571" s="20" t="s">
        <v>154</v>
      </c>
      <c r="BM571" s="152" t="s">
        <v>685</v>
      </c>
    </row>
    <row r="572" spans="1:65" s="2" customFormat="1" ht="11.25">
      <c r="A572" s="35"/>
      <c r="B572" s="36"/>
      <c r="C572" s="35"/>
      <c r="D572" s="154" t="s">
        <v>157</v>
      </c>
      <c r="E572" s="35"/>
      <c r="F572" s="155" t="s">
        <v>686</v>
      </c>
      <c r="G572" s="35"/>
      <c r="H572" s="35"/>
      <c r="I572" s="156"/>
      <c r="J572" s="35"/>
      <c r="K572" s="35"/>
      <c r="L572" s="36"/>
      <c r="M572" s="157"/>
      <c r="N572" s="158"/>
      <c r="O572" s="56"/>
      <c r="P572" s="56"/>
      <c r="Q572" s="56"/>
      <c r="R572" s="56"/>
      <c r="S572" s="56"/>
      <c r="T572" s="57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T572" s="20" t="s">
        <v>157</v>
      </c>
      <c r="AU572" s="20" t="s">
        <v>155</v>
      </c>
    </row>
    <row r="573" spans="1:65" s="13" customFormat="1" ht="11.25">
      <c r="B573" s="159"/>
      <c r="D573" s="160" t="s">
        <v>159</v>
      </c>
      <c r="E573" s="161" t="s">
        <v>3</v>
      </c>
      <c r="F573" s="162" t="s">
        <v>687</v>
      </c>
      <c r="H573" s="163">
        <v>25.914000000000001</v>
      </c>
      <c r="I573" s="164"/>
      <c r="L573" s="159"/>
      <c r="M573" s="165"/>
      <c r="N573" s="166"/>
      <c r="O573" s="166"/>
      <c r="P573" s="166"/>
      <c r="Q573" s="166"/>
      <c r="R573" s="166"/>
      <c r="S573" s="166"/>
      <c r="T573" s="167"/>
      <c r="AT573" s="161" t="s">
        <v>159</v>
      </c>
      <c r="AU573" s="161" t="s">
        <v>155</v>
      </c>
      <c r="AV573" s="13" t="s">
        <v>83</v>
      </c>
      <c r="AW573" s="13" t="s">
        <v>35</v>
      </c>
      <c r="AX573" s="13" t="s">
        <v>73</v>
      </c>
      <c r="AY573" s="161" t="s">
        <v>145</v>
      </c>
    </row>
    <row r="574" spans="1:65" s="13" customFormat="1" ht="11.25">
      <c r="B574" s="159"/>
      <c r="D574" s="160" t="s">
        <v>159</v>
      </c>
      <c r="E574" s="161" t="s">
        <v>3</v>
      </c>
      <c r="F574" s="162" t="s">
        <v>688</v>
      </c>
      <c r="H574" s="163">
        <v>7.875</v>
      </c>
      <c r="I574" s="164"/>
      <c r="L574" s="159"/>
      <c r="M574" s="165"/>
      <c r="N574" s="166"/>
      <c r="O574" s="166"/>
      <c r="P574" s="166"/>
      <c r="Q574" s="166"/>
      <c r="R574" s="166"/>
      <c r="S574" s="166"/>
      <c r="T574" s="167"/>
      <c r="AT574" s="161" t="s">
        <v>159</v>
      </c>
      <c r="AU574" s="161" t="s">
        <v>155</v>
      </c>
      <c r="AV574" s="13" t="s">
        <v>83</v>
      </c>
      <c r="AW574" s="13" t="s">
        <v>35</v>
      </c>
      <c r="AX574" s="13" t="s">
        <v>73</v>
      </c>
      <c r="AY574" s="161" t="s">
        <v>145</v>
      </c>
    </row>
    <row r="575" spans="1:65" s="15" customFormat="1" ht="11.25">
      <c r="B575" s="176"/>
      <c r="D575" s="160" t="s">
        <v>159</v>
      </c>
      <c r="E575" s="177" t="s">
        <v>3</v>
      </c>
      <c r="F575" s="178" t="s">
        <v>171</v>
      </c>
      <c r="H575" s="179">
        <v>33.789000000000001</v>
      </c>
      <c r="I575" s="180"/>
      <c r="L575" s="176"/>
      <c r="M575" s="181"/>
      <c r="N575" s="182"/>
      <c r="O575" s="182"/>
      <c r="P575" s="182"/>
      <c r="Q575" s="182"/>
      <c r="R575" s="182"/>
      <c r="S575" s="182"/>
      <c r="T575" s="183"/>
      <c r="AT575" s="177" t="s">
        <v>159</v>
      </c>
      <c r="AU575" s="177" t="s">
        <v>155</v>
      </c>
      <c r="AV575" s="15" t="s">
        <v>155</v>
      </c>
      <c r="AW575" s="15" t="s">
        <v>35</v>
      </c>
      <c r="AX575" s="15" t="s">
        <v>73</v>
      </c>
      <c r="AY575" s="177" t="s">
        <v>145</v>
      </c>
    </row>
    <row r="576" spans="1:65" s="14" customFormat="1" ht="11.25">
      <c r="B576" s="168"/>
      <c r="D576" s="160" t="s">
        <v>159</v>
      </c>
      <c r="E576" s="169" t="s">
        <v>3</v>
      </c>
      <c r="F576" s="170" t="s">
        <v>161</v>
      </c>
      <c r="H576" s="171">
        <v>33.789000000000001</v>
      </c>
      <c r="I576" s="172"/>
      <c r="L576" s="168"/>
      <c r="M576" s="173"/>
      <c r="N576" s="174"/>
      <c r="O576" s="174"/>
      <c r="P576" s="174"/>
      <c r="Q576" s="174"/>
      <c r="R576" s="174"/>
      <c r="S576" s="174"/>
      <c r="T576" s="175"/>
      <c r="AT576" s="169" t="s">
        <v>159</v>
      </c>
      <c r="AU576" s="169" t="s">
        <v>155</v>
      </c>
      <c r="AV576" s="14" t="s">
        <v>154</v>
      </c>
      <c r="AW576" s="14" t="s">
        <v>35</v>
      </c>
      <c r="AX576" s="14" t="s">
        <v>81</v>
      </c>
      <c r="AY576" s="169" t="s">
        <v>145</v>
      </c>
    </row>
    <row r="577" spans="1:65" s="2" customFormat="1" ht="16.5" customHeight="1">
      <c r="A577" s="35"/>
      <c r="B577" s="140"/>
      <c r="C577" s="192" t="s">
        <v>539</v>
      </c>
      <c r="D577" s="192" t="s">
        <v>352</v>
      </c>
      <c r="E577" s="193" t="s">
        <v>689</v>
      </c>
      <c r="F577" s="194" t="s">
        <v>690</v>
      </c>
      <c r="G577" s="195" t="s">
        <v>192</v>
      </c>
      <c r="H577" s="196">
        <v>26.172999999999998</v>
      </c>
      <c r="I577" s="197"/>
      <c r="J577" s="198">
        <f>ROUND(I577*H577,2)</f>
        <v>0</v>
      </c>
      <c r="K577" s="194" t="s">
        <v>153</v>
      </c>
      <c r="L577" s="199"/>
      <c r="M577" s="200" t="s">
        <v>3</v>
      </c>
      <c r="N577" s="201" t="s">
        <v>44</v>
      </c>
      <c r="O577" s="56"/>
      <c r="P577" s="150">
        <f>O577*H577</f>
        <v>0</v>
      </c>
      <c r="Q577" s="150">
        <v>0.08</v>
      </c>
      <c r="R577" s="150">
        <f>Q577*H577</f>
        <v>2.0938399999999997</v>
      </c>
      <c r="S577" s="150">
        <v>0</v>
      </c>
      <c r="T577" s="151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152" t="s">
        <v>423</v>
      </c>
      <c r="AT577" s="152" t="s">
        <v>352</v>
      </c>
      <c r="AU577" s="152" t="s">
        <v>155</v>
      </c>
      <c r="AY577" s="20" t="s">
        <v>145</v>
      </c>
      <c r="BE577" s="153">
        <f>IF(N577="základní",J577,0)</f>
        <v>0</v>
      </c>
      <c r="BF577" s="153">
        <f>IF(N577="snížená",J577,0)</f>
        <v>0</v>
      </c>
      <c r="BG577" s="153">
        <f>IF(N577="zákl. přenesená",J577,0)</f>
        <v>0</v>
      </c>
      <c r="BH577" s="153">
        <f>IF(N577="sníž. přenesená",J577,0)</f>
        <v>0</v>
      </c>
      <c r="BI577" s="153">
        <f>IF(N577="nulová",J577,0)</f>
        <v>0</v>
      </c>
      <c r="BJ577" s="20" t="s">
        <v>81</v>
      </c>
      <c r="BK577" s="153">
        <f>ROUND(I577*H577,2)</f>
        <v>0</v>
      </c>
      <c r="BL577" s="20" t="s">
        <v>423</v>
      </c>
      <c r="BM577" s="152" t="s">
        <v>691</v>
      </c>
    </row>
    <row r="578" spans="1:65" s="13" customFormat="1" ht="22.5">
      <c r="B578" s="159"/>
      <c r="D578" s="160" t="s">
        <v>159</v>
      </c>
      <c r="E578" s="161" t="s">
        <v>3</v>
      </c>
      <c r="F578" s="162" t="s">
        <v>692</v>
      </c>
      <c r="H578" s="163">
        <v>26.172999999999998</v>
      </c>
      <c r="I578" s="164"/>
      <c r="L578" s="159"/>
      <c r="M578" s="165"/>
      <c r="N578" s="166"/>
      <c r="O578" s="166"/>
      <c r="P578" s="166"/>
      <c r="Q578" s="166"/>
      <c r="R578" s="166"/>
      <c r="S578" s="166"/>
      <c r="T578" s="167"/>
      <c r="AT578" s="161" t="s">
        <v>159</v>
      </c>
      <c r="AU578" s="161" t="s">
        <v>155</v>
      </c>
      <c r="AV578" s="13" t="s">
        <v>83</v>
      </c>
      <c r="AW578" s="13" t="s">
        <v>35</v>
      </c>
      <c r="AX578" s="13" t="s">
        <v>73</v>
      </c>
      <c r="AY578" s="161" t="s">
        <v>145</v>
      </c>
    </row>
    <row r="579" spans="1:65" s="15" customFormat="1" ht="11.25">
      <c r="B579" s="176"/>
      <c r="D579" s="160" t="s">
        <v>159</v>
      </c>
      <c r="E579" s="177" t="s">
        <v>3</v>
      </c>
      <c r="F579" s="178" t="s">
        <v>171</v>
      </c>
      <c r="H579" s="179">
        <v>26.172999999999998</v>
      </c>
      <c r="I579" s="180"/>
      <c r="L579" s="176"/>
      <c r="M579" s="181"/>
      <c r="N579" s="182"/>
      <c r="O579" s="182"/>
      <c r="P579" s="182"/>
      <c r="Q579" s="182"/>
      <c r="R579" s="182"/>
      <c r="S579" s="182"/>
      <c r="T579" s="183"/>
      <c r="AT579" s="177" t="s">
        <v>159</v>
      </c>
      <c r="AU579" s="177" t="s">
        <v>155</v>
      </c>
      <c r="AV579" s="15" t="s">
        <v>155</v>
      </c>
      <c r="AW579" s="15" t="s">
        <v>35</v>
      </c>
      <c r="AX579" s="15" t="s">
        <v>73</v>
      </c>
      <c r="AY579" s="177" t="s">
        <v>145</v>
      </c>
    </row>
    <row r="580" spans="1:65" s="14" customFormat="1" ht="11.25">
      <c r="B580" s="168"/>
      <c r="D580" s="160" t="s">
        <v>159</v>
      </c>
      <c r="E580" s="169" t="s">
        <v>3</v>
      </c>
      <c r="F580" s="170" t="s">
        <v>161</v>
      </c>
      <c r="H580" s="171">
        <v>26.172999999999998</v>
      </c>
      <c r="I580" s="172"/>
      <c r="L580" s="168"/>
      <c r="M580" s="173"/>
      <c r="N580" s="174"/>
      <c r="O580" s="174"/>
      <c r="P580" s="174"/>
      <c r="Q580" s="174"/>
      <c r="R580" s="174"/>
      <c r="S580" s="174"/>
      <c r="T580" s="175"/>
      <c r="AT580" s="169" t="s">
        <v>159</v>
      </c>
      <c r="AU580" s="169" t="s">
        <v>155</v>
      </c>
      <c r="AV580" s="14" t="s">
        <v>154</v>
      </c>
      <c r="AW580" s="14" t="s">
        <v>35</v>
      </c>
      <c r="AX580" s="14" t="s">
        <v>81</v>
      </c>
      <c r="AY580" s="169" t="s">
        <v>145</v>
      </c>
    </row>
    <row r="581" spans="1:65" s="2" customFormat="1" ht="24.2" customHeight="1">
      <c r="A581" s="35"/>
      <c r="B581" s="140"/>
      <c r="C581" s="192" t="s">
        <v>693</v>
      </c>
      <c r="D581" s="192" t="s">
        <v>352</v>
      </c>
      <c r="E581" s="193" t="s">
        <v>694</v>
      </c>
      <c r="F581" s="194" t="s">
        <v>695</v>
      </c>
      <c r="G581" s="195" t="s">
        <v>192</v>
      </c>
      <c r="H581" s="196">
        <v>7.9539999999999997</v>
      </c>
      <c r="I581" s="197"/>
      <c r="J581" s="198">
        <f>ROUND(I581*H581,2)</f>
        <v>0</v>
      </c>
      <c r="K581" s="194" t="s">
        <v>153</v>
      </c>
      <c r="L581" s="199"/>
      <c r="M581" s="200" t="s">
        <v>3</v>
      </c>
      <c r="N581" s="201" t="s">
        <v>44</v>
      </c>
      <c r="O581" s="56"/>
      <c r="P581" s="150">
        <f>O581*H581</f>
        <v>0</v>
      </c>
      <c r="Q581" s="150">
        <v>4.8300000000000003E-2</v>
      </c>
      <c r="R581" s="150">
        <f>Q581*H581</f>
        <v>0.38417820000000003</v>
      </c>
      <c r="S581" s="150">
        <v>0</v>
      </c>
      <c r="T581" s="151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152" t="s">
        <v>196</v>
      </c>
      <c r="AT581" s="152" t="s">
        <v>352</v>
      </c>
      <c r="AU581" s="152" t="s">
        <v>155</v>
      </c>
      <c r="AY581" s="20" t="s">
        <v>145</v>
      </c>
      <c r="BE581" s="153">
        <f>IF(N581="základní",J581,0)</f>
        <v>0</v>
      </c>
      <c r="BF581" s="153">
        <f>IF(N581="snížená",J581,0)</f>
        <v>0</v>
      </c>
      <c r="BG581" s="153">
        <f>IF(N581="zákl. přenesená",J581,0)</f>
        <v>0</v>
      </c>
      <c r="BH581" s="153">
        <f>IF(N581="sníž. přenesená",J581,0)</f>
        <v>0</v>
      </c>
      <c r="BI581" s="153">
        <f>IF(N581="nulová",J581,0)</f>
        <v>0</v>
      </c>
      <c r="BJ581" s="20" t="s">
        <v>81</v>
      </c>
      <c r="BK581" s="153">
        <f>ROUND(I581*H581,2)</f>
        <v>0</v>
      </c>
      <c r="BL581" s="20" t="s">
        <v>154</v>
      </c>
      <c r="BM581" s="152" t="s">
        <v>696</v>
      </c>
    </row>
    <row r="582" spans="1:65" s="13" customFormat="1" ht="22.5">
      <c r="B582" s="159"/>
      <c r="D582" s="160" t="s">
        <v>159</v>
      </c>
      <c r="E582" s="161" t="s">
        <v>3</v>
      </c>
      <c r="F582" s="162" t="s">
        <v>697</v>
      </c>
      <c r="H582" s="163">
        <v>7.9539999999999997</v>
      </c>
      <c r="I582" s="164"/>
      <c r="L582" s="159"/>
      <c r="M582" s="165"/>
      <c r="N582" s="166"/>
      <c r="O582" s="166"/>
      <c r="P582" s="166"/>
      <c r="Q582" s="166"/>
      <c r="R582" s="166"/>
      <c r="S582" s="166"/>
      <c r="T582" s="167"/>
      <c r="AT582" s="161" t="s">
        <v>159</v>
      </c>
      <c r="AU582" s="161" t="s">
        <v>155</v>
      </c>
      <c r="AV582" s="13" t="s">
        <v>83</v>
      </c>
      <c r="AW582" s="13" t="s">
        <v>35</v>
      </c>
      <c r="AX582" s="13" t="s">
        <v>73</v>
      </c>
      <c r="AY582" s="161" t="s">
        <v>145</v>
      </c>
    </row>
    <row r="583" spans="1:65" s="15" customFormat="1" ht="11.25">
      <c r="B583" s="176"/>
      <c r="D583" s="160" t="s">
        <v>159</v>
      </c>
      <c r="E583" s="177" t="s">
        <v>3</v>
      </c>
      <c r="F583" s="178" t="s">
        <v>171</v>
      </c>
      <c r="H583" s="179">
        <v>7.9539999999999997</v>
      </c>
      <c r="I583" s="180"/>
      <c r="L583" s="176"/>
      <c r="M583" s="181"/>
      <c r="N583" s="182"/>
      <c r="O583" s="182"/>
      <c r="P583" s="182"/>
      <c r="Q583" s="182"/>
      <c r="R583" s="182"/>
      <c r="S583" s="182"/>
      <c r="T583" s="183"/>
      <c r="AT583" s="177" t="s">
        <v>159</v>
      </c>
      <c r="AU583" s="177" t="s">
        <v>155</v>
      </c>
      <c r="AV583" s="15" t="s">
        <v>155</v>
      </c>
      <c r="AW583" s="15" t="s">
        <v>35</v>
      </c>
      <c r="AX583" s="15" t="s">
        <v>73</v>
      </c>
      <c r="AY583" s="177" t="s">
        <v>145</v>
      </c>
    </row>
    <row r="584" spans="1:65" s="14" customFormat="1" ht="11.25">
      <c r="B584" s="168"/>
      <c r="D584" s="160" t="s">
        <v>159</v>
      </c>
      <c r="E584" s="169" t="s">
        <v>3</v>
      </c>
      <c r="F584" s="170" t="s">
        <v>161</v>
      </c>
      <c r="H584" s="171">
        <v>7.9539999999999997</v>
      </c>
      <c r="I584" s="172"/>
      <c r="L584" s="168"/>
      <c r="M584" s="173"/>
      <c r="N584" s="174"/>
      <c r="O584" s="174"/>
      <c r="P584" s="174"/>
      <c r="Q584" s="174"/>
      <c r="R584" s="174"/>
      <c r="S584" s="174"/>
      <c r="T584" s="175"/>
      <c r="AT584" s="169" t="s">
        <v>159</v>
      </c>
      <c r="AU584" s="169" t="s">
        <v>155</v>
      </c>
      <c r="AV584" s="14" t="s">
        <v>154</v>
      </c>
      <c r="AW584" s="14" t="s">
        <v>35</v>
      </c>
      <c r="AX584" s="14" t="s">
        <v>81</v>
      </c>
      <c r="AY584" s="169" t="s">
        <v>145</v>
      </c>
    </row>
    <row r="585" spans="1:65" s="2" customFormat="1" ht="49.15" customHeight="1">
      <c r="A585" s="35"/>
      <c r="B585" s="140"/>
      <c r="C585" s="141" t="s">
        <v>612</v>
      </c>
      <c r="D585" s="141" t="s">
        <v>149</v>
      </c>
      <c r="E585" s="142" t="s">
        <v>698</v>
      </c>
      <c r="F585" s="143" t="s">
        <v>699</v>
      </c>
      <c r="G585" s="144" t="s">
        <v>192</v>
      </c>
      <c r="H585" s="145">
        <v>15.96</v>
      </c>
      <c r="I585" s="146"/>
      <c r="J585" s="147">
        <f>ROUND(I585*H585,2)</f>
        <v>0</v>
      </c>
      <c r="K585" s="143" t="s">
        <v>153</v>
      </c>
      <c r="L585" s="36"/>
      <c r="M585" s="148" t="s">
        <v>3</v>
      </c>
      <c r="N585" s="149" t="s">
        <v>44</v>
      </c>
      <c r="O585" s="56"/>
      <c r="P585" s="150">
        <f>O585*H585</f>
        <v>0</v>
      </c>
      <c r="Q585" s="150">
        <v>0.16849</v>
      </c>
      <c r="R585" s="150">
        <f>Q585*H585</f>
        <v>2.6891004000000001</v>
      </c>
      <c r="S585" s="150">
        <v>0</v>
      </c>
      <c r="T585" s="151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52" t="s">
        <v>154</v>
      </c>
      <c r="AT585" s="152" t="s">
        <v>149</v>
      </c>
      <c r="AU585" s="152" t="s">
        <v>155</v>
      </c>
      <c r="AY585" s="20" t="s">
        <v>145</v>
      </c>
      <c r="BE585" s="153">
        <f>IF(N585="základní",J585,0)</f>
        <v>0</v>
      </c>
      <c r="BF585" s="153">
        <f>IF(N585="snížená",J585,0)</f>
        <v>0</v>
      </c>
      <c r="BG585" s="153">
        <f>IF(N585="zákl. přenesená",J585,0)</f>
        <v>0</v>
      </c>
      <c r="BH585" s="153">
        <f>IF(N585="sníž. přenesená",J585,0)</f>
        <v>0</v>
      </c>
      <c r="BI585" s="153">
        <f>IF(N585="nulová",J585,0)</f>
        <v>0</v>
      </c>
      <c r="BJ585" s="20" t="s">
        <v>81</v>
      </c>
      <c r="BK585" s="153">
        <f>ROUND(I585*H585,2)</f>
        <v>0</v>
      </c>
      <c r="BL585" s="20" t="s">
        <v>154</v>
      </c>
      <c r="BM585" s="152" t="s">
        <v>700</v>
      </c>
    </row>
    <row r="586" spans="1:65" s="2" customFormat="1" ht="11.25">
      <c r="A586" s="35"/>
      <c r="B586" s="36"/>
      <c r="C586" s="35"/>
      <c r="D586" s="154" t="s">
        <v>157</v>
      </c>
      <c r="E586" s="35"/>
      <c r="F586" s="155" t="s">
        <v>701</v>
      </c>
      <c r="G586" s="35"/>
      <c r="H586" s="35"/>
      <c r="I586" s="156"/>
      <c r="J586" s="35"/>
      <c r="K586" s="35"/>
      <c r="L586" s="36"/>
      <c r="M586" s="157"/>
      <c r="N586" s="158"/>
      <c r="O586" s="56"/>
      <c r="P586" s="56"/>
      <c r="Q586" s="56"/>
      <c r="R586" s="56"/>
      <c r="S586" s="56"/>
      <c r="T586" s="57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T586" s="20" t="s">
        <v>157</v>
      </c>
      <c r="AU586" s="20" t="s">
        <v>155</v>
      </c>
    </row>
    <row r="587" spans="1:65" s="13" customFormat="1" ht="11.25">
      <c r="B587" s="159"/>
      <c r="D587" s="160" t="s">
        <v>159</v>
      </c>
      <c r="E587" s="161" t="s">
        <v>3</v>
      </c>
      <c r="F587" s="162" t="s">
        <v>702</v>
      </c>
      <c r="H587" s="163">
        <v>15.96</v>
      </c>
      <c r="I587" s="164"/>
      <c r="L587" s="159"/>
      <c r="M587" s="165"/>
      <c r="N587" s="166"/>
      <c r="O587" s="166"/>
      <c r="P587" s="166"/>
      <c r="Q587" s="166"/>
      <c r="R587" s="166"/>
      <c r="S587" s="166"/>
      <c r="T587" s="167"/>
      <c r="AT587" s="161" t="s">
        <v>159</v>
      </c>
      <c r="AU587" s="161" t="s">
        <v>155</v>
      </c>
      <c r="AV587" s="13" t="s">
        <v>83</v>
      </c>
      <c r="AW587" s="13" t="s">
        <v>35</v>
      </c>
      <c r="AX587" s="13" t="s">
        <v>73</v>
      </c>
      <c r="AY587" s="161" t="s">
        <v>145</v>
      </c>
    </row>
    <row r="588" spans="1:65" s="14" customFormat="1" ht="11.25">
      <c r="B588" s="168"/>
      <c r="D588" s="160" t="s">
        <v>159</v>
      </c>
      <c r="E588" s="169" t="s">
        <v>3</v>
      </c>
      <c r="F588" s="170" t="s">
        <v>161</v>
      </c>
      <c r="H588" s="171">
        <v>15.96</v>
      </c>
      <c r="I588" s="172"/>
      <c r="L588" s="168"/>
      <c r="M588" s="173"/>
      <c r="N588" s="174"/>
      <c r="O588" s="174"/>
      <c r="P588" s="174"/>
      <c r="Q588" s="174"/>
      <c r="R588" s="174"/>
      <c r="S588" s="174"/>
      <c r="T588" s="175"/>
      <c r="AT588" s="169" t="s">
        <v>159</v>
      </c>
      <c r="AU588" s="169" t="s">
        <v>155</v>
      </c>
      <c r="AV588" s="14" t="s">
        <v>154</v>
      </c>
      <c r="AW588" s="14" t="s">
        <v>35</v>
      </c>
      <c r="AX588" s="14" t="s">
        <v>81</v>
      </c>
      <c r="AY588" s="169" t="s">
        <v>145</v>
      </c>
    </row>
    <row r="589" spans="1:65" s="2" customFormat="1" ht="16.5" customHeight="1">
      <c r="A589" s="35"/>
      <c r="B589" s="140"/>
      <c r="C589" s="192" t="s">
        <v>703</v>
      </c>
      <c r="D589" s="192" t="s">
        <v>352</v>
      </c>
      <c r="E589" s="193" t="s">
        <v>704</v>
      </c>
      <c r="F589" s="194" t="s">
        <v>705</v>
      </c>
      <c r="G589" s="195" t="s">
        <v>192</v>
      </c>
      <c r="H589" s="196">
        <v>31.92</v>
      </c>
      <c r="I589" s="197"/>
      <c r="J589" s="198">
        <f>ROUND(I589*H589,2)</f>
        <v>0</v>
      </c>
      <c r="K589" s="194" t="s">
        <v>153</v>
      </c>
      <c r="L589" s="199"/>
      <c r="M589" s="200" t="s">
        <v>3</v>
      </c>
      <c r="N589" s="201" t="s">
        <v>44</v>
      </c>
      <c r="O589" s="56"/>
      <c r="P589" s="150">
        <f>O589*H589</f>
        <v>0</v>
      </c>
      <c r="Q589" s="150">
        <v>4.4999999999999998E-2</v>
      </c>
      <c r="R589" s="150">
        <f>Q589*H589</f>
        <v>1.4364000000000001</v>
      </c>
      <c r="S589" s="150">
        <v>0</v>
      </c>
      <c r="T589" s="151">
        <f>S589*H589</f>
        <v>0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52" t="s">
        <v>196</v>
      </c>
      <c r="AT589" s="152" t="s">
        <v>352</v>
      </c>
      <c r="AU589" s="152" t="s">
        <v>155</v>
      </c>
      <c r="AY589" s="20" t="s">
        <v>145</v>
      </c>
      <c r="BE589" s="153">
        <f>IF(N589="základní",J589,0)</f>
        <v>0</v>
      </c>
      <c r="BF589" s="153">
        <f>IF(N589="snížená",J589,0)</f>
        <v>0</v>
      </c>
      <c r="BG589" s="153">
        <f>IF(N589="zákl. přenesená",J589,0)</f>
        <v>0</v>
      </c>
      <c r="BH589" s="153">
        <f>IF(N589="sníž. přenesená",J589,0)</f>
        <v>0</v>
      </c>
      <c r="BI589" s="153">
        <f>IF(N589="nulová",J589,0)</f>
        <v>0</v>
      </c>
      <c r="BJ589" s="20" t="s">
        <v>81</v>
      </c>
      <c r="BK589" s="153">
        <f>ROUND(I589*H589,2)</f>
        <v>0</v>
      </c>
      <c r="BL589" s="20" t="s">
        <v>154</v>
      </c>
      <c r="BM589" s="152" t="s">
        <v>706</v>
      </c>
    </row>
    <row r="590" spans="1:65" s="13" customFormat="1" ht="11.25">
      <c r="B590" s="159"/>
      <c r="D590" s="160" t="s">
        <v>159</v>
      </c>
      <c r="E590" s="161" t="s">
        <v>3</v>
      </c>
      <c r="F590" s="162" t="s">
        <v>707</v>
      </c>
      <c r="H590" s="163">
        <v>31.92</v>
      </c>
      <c r="I590" s="164"/>
      <c r="L590" s="159"/>
      <c r="M590" s="165"/>
      <c r="N590" s="166"/>
      <c r="O590" s="166"/>
      <c r="P590" s="166"/>
      <c r="Q590" s="166"/>
      <c r="R590" s="166"/>
      <c r="S590" s="166"/>
      <c r="T590" s="167"/>
      <c r="AT590" s="161" t="s">
        <v>159</v>
      </c>
      <c r="AU590" s="161" t="s">
        <v>155</v>
      </c>
      <c r="AV590" s="13" t="s">
        <v>83</v>
      </c>
      <c r="AW590" s="13" t="s">
        <v>35</v>
      </c>
      <c r="AX590" s="13" t="s">
        <v>73</v>
      </c>
      <c r="AY590" s="161" t="s">
        <v>145</v>
      </c>
    </row>
    <row r="591" spans="1:65" s="14" customFormat="1" ht="11.25">
      <c r="B591" s="168"/>
      <c r="D591" s="160" t="s">
        <v>159</v>
      </c>
      <c r="E591" s="169" t="s">
        <v>3</v>
      </c>
      <c r="F591" s="170" t="s">
        <v>161</v>
      </c>
      <c r="H591" s="171">
        <v>31.92</v>
      </c>
      <c r="I591" s="172"/>
      <c r="L591" s="168"/>
      <c r="M591" s="173"/>
      <c r="N591" s="174"/>
      <c r="O591" s="174"/>
      <c r="P591" s="174"/>
      <c r="Q591" s="174"/>
      <c r="R591" s="174"/>
      <c r="S591" s="174"/>
      <c r="T591" s="175"/>
      <c r="AT591" s="169" t="s">
        <v>159</v>
      </c>
      <c r="AU591" s="169" t="s">
        <v>155</v>
      </c>
      <c r="AV591" s="14" t="s">
        <v>154</v>
      </c>
      <c r="AW591" s="14" t="s">
        <v>35</v>
      </c>
      <c r="AX591" s="14" t="s">
        <v>81</v>
      </c>
      <c r="AY591" s="169" t="s">
        <v>145</v>
      </c>
    </row>
    <row r="592" spans="1:65" s="2" customFormat="1" ht="24.2" customHeight="1">
      <c r="A592" s="35"/>
      <c r="B592" s="140"/>
      <c r="C592" s="141" t="s">
        <v>708</v>
      </c>
      <c r="D592" s="141" t="s">
        <v>149</v>
      </c>
      <c r="E592" s="142" t="s">
        <v>709</v>
      </c>
      <c r="F592" s="143" t="s">
        <v>710</v>
      </c>
      <c r="G592" s="144" t="s">
        <v>206</v>
      </c>
      <c r="H592" s="145">
        <v>1.99</v>
      </c>
      <c r="I592" s="146"/>
      <c r="J592" s="147">
        <f>ROUND(I592*H592,2)</f>
        <v>0</v>
      </c>
      <c r="K592" s="143" t="s">
        <v>153</v>
      </c>
      <c r="L592" s="36"/>
      <c r="M592" s="148" t="s">
        <v>3</v>
      </c>
      <c r="N592" s="149" t="s">
        <v>44</v>
      </c>
      <c r="O592" s="56"/>
      <c r="P592" s="150">
        <f>O592*H592</f>
        <v>0</v>
      </c>
      <c r="Q592" s="150">
        <v>2.2563399999999998</v>
      </c>
      <c r="R592" s="150">
        <f>Q592*H592</f>
        <v>4.4901165999999995</v>
      </c>
      <c r="S592" s="150">
        <v>0</v>
      </c>
      <c r="T592" s="151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52" t="s">
        <v>154</v>
      </c>
      <c r="AT592" s="152" t="s">
        <v>149</v>
      </c>
      <c r="AU592" s="152" t="s">
        <v>155</v>
      </c>
      <c r="AY592" s="20" t="s">
        <v>145</v>
      </c>
      <c r="BE592" s="153">
        <f>IF(N592="základní",J592,0)</f>
        <v>0</v>
      </c>
      <c r="BF592" s="153">
        <f>IF(N592="snížená",J592,0)</f>
        <v>0</v>
      </c>
      <c r="BG592" s="153">
        <f>IF(N592="zákl. přenesená",J592,0)</f>
        <v>0</v>
      </c>
      <c r="BH592" s="153">
        <f>IF(N592="sníž. přenesená",J592,0)</f>
        <v>0</v>
      </c>
      <c r="BI592" s="153">
        <f>IF(N592="nulová",J592,0)</f>
        <v>0</v>
      </c>
      <c r="BJ592" s="20" t="s">
        <v>81</v>
      </c>
      <c r="BK592" s="153">
        <f>ROUND(I592*H592,2)</f>
        <v>0</v>
      </c>
      <c r="BL592" s="20" t="s">
        <v>154</v>
      </c>
      <c r="BM592" s="152" t="s">
        <v>711</v>
      </c>
    </row>
    <row r="593" spans="1:65" s="2" customFormat="1" ht="11.25">
      <c r="A593" s="35"/>
      <c r="B593" s="36"/>
      <c r="C593" s="35"/>
      <c r="D593" s="154" t="s">
        <v>157</v>
      </c>
      <c r="E593" s="35"/>
      <c r="F593" s="155" t="s">
        <v>712</v>
      </c>
      <c r="G593" s="35"/>
      <c r="H593" s="35"/>
      <c r="I593" s="156"/>
      <c r="J593" s="35"/>
      <c r="K593" s="35"/>
      <c r="L593" s="36"/>
      <c r="M593" s="157"/>
      <c r="N593" s="158"/>
      <c r="O593" s="56"/>
      <c r="P593" s="56"/>
      <c r="Q593" s="56"/>
      <c r="R593" s="56"/>
      <c r="S593" s="56"/>
      <c r="T593" s="57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T593" s="20" t="s">
        <v>157</v>
      </c>
      <c r="AU593" s="20" t="s">
        <v>155</v>
      </c>
    </row>
    <row r="594" spans="1:65" s="13" customFormat="1" ht="22.5">
      <c r="B594" s="159"/>
      <c r="D594" s="160" t="s">
        <v>159</v>
      </c>
      <c r="E594" s="161" t="s">
        <v>3</v>
      </c>
      <c r="F594" s="162" t="s">
        <v>713</v>
      </c>
      <c r="H594" s="163">
        <v>1.0369999999999999</v>
      </c>
      <c r="I594" s="164"/>
      <c r="L594" s="159"/>
      <c r="M594" s="165"/>
      <c r="N594" s="166"/>
      <c r="O594" s="166"/>
      <c r="P594" s="166"/>
      <c r="Q594" s="166"/>
      <c r="R594" s="166"/>
      <c r="S594" s="166"/>
      <c r="T594" s="167"/>
      <c r="AT594" s="161" t="s">
        <v>159</v>
      </c>
      <c r="AU594" s="161" t="s">
        <v>155</v>
      </c>
      <c r="AV594" s="13" t="s">
        <v>83</v>
      </c>
      <c r="AW594" s="13" t="s">
        <v>35</v>
      </c>
      <c r="AX594" s="13" t="s">
        <v>73</v>
      </c>
      <c r="AY594" s="161" t="s">
        <v>145</v>
      </c>
    </row>
    <row r="595" spans="1:65" s="13" customFormat="1" ht="22.5">
      <c r="B595" s="159"/>
      <c r="D595" s="160" t="s">
        <v>159</v>
      </c>
      <c r="E595" s="161" t="s">
        <v>3</v>
      </c>
      <c r="F595" s="162" t="s">
        <v>714</v>
      </c>
      <c r="H595" s="163">
        <v>0.315</v>
      </c>
      <c r="I595" s="164"/>
      <c r="L595" s="159"/>
      <c r="M595" s="165"/>
      <c r="N595" s="166"/>
      <c r="O595" s="166"/>
      <c r="P595" s="166"/>
      <c r="Q595" s="166"/>
      <c r="R595" s="166"/>
      <c r="S595" s="166"/>
      <c r="T595" s="167"/>
      <c r="AT595" s="161" t="s">
        <v>159</v>
      </c>
      <c r="AU595" s="161" t="s">
        <v>155</v>
      </c>
      <c r="AV595" s="13" t="s">
        <v>83</v>
      </c>
      <c r="AW595" s="13" t="s">
        <v>35</v>
      </c>
      <c r="AX595" s="13" t="s">
        <v>73</v>
      </c>
      <c r="AY595" s="161" t="s">
        <v>145</v>
      </c>
    </row>
    <row r="596" spans="1:65" s="15" customFormat="1" ht="11.25">
      <c r="B596" s="176"/>
      <c r="D596" s="160" t="s">
        <v>159</v>
      </c>
      <c r="E596" s="177" t="s">
        <v>3</v>
      </c>
      <c r="F596" s="178" t="s">
        <v>171</v>
      </c>
      <c r="H596" s="179">
        <v>1.3519999999999999</v>
      </c>
      <c r="I596" s="180"/>
      <c r="L596" s="176"/>
      <c r="M596" s="181"/>
      <c r="N596" s="182"/>
      <c r="O596" s="182"/>
      <c r="P596" s="182"/>
      <c r="Q596" s="182"/>
      <c r="R596" s="182"/>
      <c r="S596" s="182"/>
      <c r="T596" s="183"/>
      <c r="AT596" s="177" t="s">
        <v>159</v>
      </c>
      <c r="AU596" s="177" t="s">
        <v>155</v>
      </c>
      <c r="AV596" s="15" t="s">
        <v>155</v>
      </c>
      <c r="AW596" s="15" t="s">
        <v>35</v>
      </c>
      <c r="AX596" s="15" t="s">
        <v>73</v>
      </c>
      <c r="AY596" s="177" t="s">
        <v>145</v>
      </c>
    </row>
    <row r="597" spans="1:65" s="13" customFormat="1" ht="22.5">
      <c r="B597" s="159"/>
      <c r="D597" s="160" t="s">
        <v>159</v>
      </c>
      <c r="E597" s="161" t="s">
        <v>3</v>
      </c>
      <c r="F597" s="162" t="s">
        <v>715</v>
      </c>
      <c r="H597" s="163">
        <v>0.63800000000000001</v>
      </c>
      <c r="I597" s="164"/>
      <c r="L597" s="159"/>
      <c r="M597" s="165"/>
      <c r="N597" s="166"/>
      <c r="O597" s="166"/>
      <c r="P597" s="166"/>
      <c r="Q597" s="166"/>
      <c r="R597" s="166"/>
      <c r="S597" s="166"/>
      <c r="T597" s="167"/>
      <c r="AT597" s="161" t="s">
        <v>159</v>
      </c>
      <c r="AU597" s="161" t="s">
        <v>155</v>
      </c>
      <c r="AV597" s="13" t="s">
        <v>83</v>
      </c>
      <c r="AW597" s="13" t="s">
        <v>35</v>
      </c>
      <c r="AX597" s="13" t="s">
        <v>73</v>
      </c>
      <c r="AY597" s="161" t="s">
        <v>145</v>
      </c>
    </row>
    <row r="598" spans="1:65" s="15" customFormat="1" ht="11.25">
      <c r="B598" s="176"/>
      <c r="D598" s="160" t="s">
        <v>159</v>
      </c>
      <c r="E598" s="177" t="s">
        <v>3</v>
      </c>
      <c r="F598" s="178" t="s">
        <v>171</v>
      </c>
      <c r="H598" s="179">
        <v>0.63800000000000001</v>
      </c>
      <c r="I598" s="180"/>
      <c r="L598" s="176"/>
      <c r="M598" s="181"/>
      <c r="N598" s="182"/>
      <c r="O598" s="182"/>
      <c r="P598" s="182"/>
      <c r="Q598" s="182"/>
      <c r="R598" s="182"/>
      <c r="S598" s="182"/>
      <c r="T598" s="183"/>
      <c r="AT598" s="177" t="s">
        <v>159</v>
      </c>
      <c r="AU598" s="177" t="s">
        <v>155</v>
      </c>
      <c r="AV598" s="15" t="s">
        <v>155</v>
      </c>
      <c r="AW598" s="15" t="s">
        <v>35</v>
      </c>
      <c r="AX598" s="15" t="s">
        <v>73</v>
      </c>
      <c r="AY598" s="177" t="s">
        <v>145</v>
      </c>
    </row>
    <row r="599" spans="1:65" s="14" customFormat="1" ht="11.25">
      <c r="B599" s="168"/>
      <c r="D599" s="160" t="s">
        <v>159</v>
      </c>
      <c r="E599" s="169" t="s">
        <v>3</v>
      </c>
      <c r="F599" s="170" t="s">
        <v>161</v>
      </c>
      <c r="H599" s="171">
        <v>1.9899999999999998</v>
      </c>
      <c r="I599" s="172"/>
      <c r="L599" s="168"/>
      <c r="M599" s="173"/>
      <c r="N599" s="174"/>
      <c r="O599" s="174"/>
      <c r="P599" s="174"/>
      <c r="Q599" s="174"/>
      <c r="R599" s="174"/>
      <c r="S599" s="174"/>
      <c r="T599" s="175"/>
      <c r="AT599" s="169" t="s">
        <v>159</v>
      </c>
      <c r="AU599" s="169" t="s">
        <v>155</v>
      </c>
      <c r="AV599" s="14" t="s">
        <v>154</v>
      </c>
      <c r="AW599" s="14" t="s">
        <v>35</v>
      </c>
      <c r="AX599" s="14" t="s">
        <v>81</v>
      </c>
      <c r="AY599" s="169" t="s">
        <v>145</v>
      </c>
    </row>
    <row r="600" spans="1:65" s="2" customFormat="1" ht="37.9" customHeight="1">
      <c r="A600" s="35"/>
      <c r="B600" s="140"/>
      <c r="C600" s="141" t="s">
        <v>716</v>
      </c>
      <c r="D600" s="141" t="s">
        <v>149</v>
      </c>
      <c r="E600" s="142" t="s">
        <v>717</v>
      </c>
      <c r="F600" s="143" t="s">
        <v>718</v>
      </c>
      <c r="G600" s="144" t="s">
        <v>192</v>
      </c>
      <c r="H600" s="145">
        <v>52.017000000000003</v>
      </c>
      <c r="I600" s="146"/>
      <c r="J600" s="147">
        <f>ROUND(I600*H600,2)</f>
        <v>0</v>
      </c>
      <c r="K600" s="143" t="s">
        <v>153</v>
      </c>
      <c r="L600" s="36"/>
      <c r="M600" s="148" t="s">
        <v>3</v>
      </c>
      <c r="N600" s="149" t="s">
        <v>44</v>
      </c>
      <c r="O600" s="56"/>
      <c r="P600" s="150">
        <f>O600*H600</f>
        <v>0</v>
      </c>
      <c r="Q600" s="150">
        <v>0</v>
      </c>
      <c r="R600" s="150">
        <f>Q600*H600</f>
        <v>0</v>
      </c>
      <c r="S600" s="150">
        <v>0</v>
      </c>
      <c r="T600" s="151">
        <f>S600*H600</f>
        <v>0</v>
      </c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R600" s="152" t="s">
        <v>154</v>
      </c>
      <c r="AT600" s="152" t="s">
        <v>149</v>
      </c>
      <c r="AU600" s="152" t="s">
        <v>155</v>
      </c>
      <c r="AY600" s="20" t="s">
        <v>145</v>
      </c>
      <c r="BE600" s="153">
        <f>IF(N600="základní",J600,0)</f>
        <v>0</v>
      </c>
      <c r="BF600" s="153">
        <f>IF(N600="snížená",J600,0)</f>
        <v>0</v>
      </c>
      <c r="BG600" s="153">
        <f>IF(N600="zákl. přenesená",J600,0)</f>
        <v>0</v>
      </c>
      <c r="BH600" s="153">
        <f>IF(N600="sníž. přenesená",J600,0)</f>
        <v>0</v>
      </c>
      <c r="BI600" s="153">
        <f>IF(N600="nulová",J600,0)</f>
        <v>0</v>
      </c>
      <c r="BJ600" s="20" t="s">
        <v>81</v>
      </c>
      <c r="BK600" s="153">
        <f>ROUND(I600*H600,2)</f>
        <v>0</v>
      </c>
      <c r="BL600" s="20" t="s">
        <v>154</v>
      </c>
      <c r="BM600" s="152" t="s">
        <v>719</v>
      </c>
    </row>
    <row r="601" spans="1:65" s="2" customFormat="1" ht="11.25">
      <c r="A601" s="35"/>
      <c r="B601" s="36"/>
      <c r="C601" s="35"/>
      <c r="D601" s="154" t="s">
        <v>157</v>
      </c>
      <c r="E601" s="35"/>
      <c r="F601" s="155" t="s">
        <v>720</v>
      </c>
      <c r="G601" s="35"/>
      <c r="H601" s="35"/>
      <c r="I601" s="156"/>
      <c r="J601" s="35"/>
      <c r="K601" s="35"/>
      <c r="L601" s="36"/>
      <c r="M601" s="157"/>
      <c r="N601" s="158"/>
      <c r="O601" s="56"/>
      <c r="P601" s="56"/>
      <c r="Q601" s="56"/>
      <c r="R601" s="56"/>
      <c r="S601" s="56"/>
      <c r="T601" s="57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T601" s="20" t="s">
        <v>157</v>
      </c>
      <c r="AU601" s="20" t="s">
        <v>155</v>
      </c>
    </row>
    <row r="602" spans="1:65" s="13" customFormat="1" ht="22.5">
      <c r="B602" s="159"/>
      <c r="D602" s="160" t="s">
        <v>159</v>
      </c>
      <c r="E602" s="161" t="s">
        <v>3</v>
      </c>
      <c r="F602" s="162" t="s">
        <v>721</v>
      </c>
      <c r="H602" s="163">
        <v>52.017000000000003</v>
      </c>
      <c r="I602" s="164"/>
      <c r="L602" s="159"/>
      <c r="M602" s="165"/>
      <c r="N602" s="166"/>
      <c r="O602" s="166"/>
      <c r="P602" s="166"/>
      <c r="Q602" s="166"/>
      <c r="R602" s="166"/>
      <c r="S602" s="166"/>
      <c r="T602" s="167"/>
      <c r="AT602" s="161" t="s">
        <v>159</v>
      </c>
      <c r="AU602" s="161" t="s">
        <v>155</v>
      </c>
      <c r="AV602" s="13" t="s">
        <v>83</v>
      </c>
      <c r="AW602" s="13" t="s">
        <v>35</v>
      </c>
      <c r="AX602" s="13" t="s">
        <v>73</v>
      </c>
      <c r="AY602" s="161" t="s">
        <v>145</v>
      </c>
    </row>
    <row r="603" spans="1:65" s="14" customFormat="1" ht="11.25">
      <c r="B603" s="168"/>
      <c r="D603" s="160" t="s">
        <v>159</v>
      </c>
      <c r="E603" s="169" t="s">
        <v>3</v>
      </c>
      <c r="F603" s="170" t="s">
        <v>161</v>
      </c>
      <c r="H603" s="171">
        <v>52.017000000000003</v>
      </c>
      <c r="I603" s="172"/>
      <c r="L603" s="168"/>
      <c r="M603" s="173"/>
      <c r="N603" s="174"/>
      <c r="O603" s="174"/>
      <c r="P603" s="174"/>
      <c r="Q603" s="174"/>
      <c r="R603" s="174"/>
      <c r="S603" s="174"/>
      <c r="T603" s="175"/>
      <c r="AT603" s="169" t="s">
        <v>159</v>
      </c>
      <c r="AU603" s="169" t="s">
        <v>155</v>
      </c>
      <c r="AV603" s="14" t="s">
        <v>154</v>
      </c>
      <c r="AW603" s="14" t="s">
        <v>35</v>
      </c>
      <c r="AX603" s="14" t="s">
        <v>81</v>
      </c>
      <c r="AY603" s="169" t="s">
        <v>145</v>
      </c>
    </row>
    <row r="604" spans="1:65" s="2" customFormat="1" ht="55.5" customHeight="1">
      <c r="A604" s="35"/>
      <c r="B604" s="140"/>
      <c r="C604" s="141" t="s">
        <v>722</v>
      </c>
      <c r="D604" s="141" t="s">
        <v>149</v>
      </c>
      <c r="E604" s="142" t="s">
        <v>723</v>
      </c>
      <c r="F604" s="143" t="s">
        <v>724</v>
      </c>
      <c r="G604" s="144" t="s">
        <v>192</v>
      </c>
      <c r="H604" s="145">
        <v>52.017000000000003</v>
      </c>
      <c r="I604" s="146"/>
      <c r="J604" s="147">
        <f>ROUND(I604*H604,2)</f>
        <v>0</v>
      </c>
      <c r="K604" s="143" t="s">
        <v>153</v>
      </c>
      <c r="L604" s="36"/>
      <c r="M604" s="148" t="s">
        <v>3</v>
      </c>
      <c r="N604" s="149" t="s">
        <v>44</v>
      </c>
      <c r="O604" s="56"/>
      <c r="P604" s="150">
        <f>O604*H604</f>
        <v>0</v>
      </c>
      <c r="Q604" s="150">
        <v>5.9999999999999995E-4</v>
      </c>
      <c r="R604" s="150">
        <f>Q604*H604</f>
        <v>3.12102E-2</v>
      </c>
      <c r="S604" s="150">
        <v>0</v>
      </c>
      <c r="T604" s="151">
        <f>S604*H604</f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152" t="s">
        <v>154</v>
      </c>
      <c r="AT604" s="152" t="s">
        <v>149</v>
      </c>
      <c r="AU604" s="152" t="s">
        <v>155</v>
      </c>
      <c r="AY604" s="20" t="s">
        <v>145</v>
      </c>
      <c r="BE604" s="153">
        <f>IF(N604="základní",J604,0)</f>
        <v>0</v>
      </c>
      <c r="BF604" s="153">
        <f>IF(N604="snížená",J604,0)</f>
        <v>0</v>
      </c>
      <c r="BG604" s="153">
        <f>IF(N604="zákl. přenesená",J604,0)</f>
        <v>0</v>
      </c>
      <c r="BH604" s="153">
        <f>IF(N604="sníž. přenesená",J604,0)</f>
        <v>0</v>
      </c>
      <c r="BI604" s="153">
        <f>IF(N604="nulová",J604,0)</f>
        <v>0</v>
      </c>
      <c r="BJ604" s="20" t="s">
        <v>81</v>
      </c>
      <c r="BK604" s="153">
        <f>ROUND(I604*H604,2)</f>
        <v>0</v>
      </c>
      <c r="BL604" s="20" t="s">
        <v>154</v>
      </c>
      <c r="BM604" s="152" t="s">
        <v>725</v>
      </c>
    </row>
    <row r="605" spans="1:65" s="2" customFormat="1" ht="11.25">
      <c r="A605" s="35"/>
      <c r="B605" s="36"/>
      <c r="C605" s="35"/>
      <c r="D605" s="154" t="s">
        <v>157</v>
      </c>
      <c r="E605" s="35"/>
      <c r="F605" s="155" t="s">
        <v>726</v>
      </c>
      <c r="G605" s="35"/>
      <c r="H605" s="35"/>
      <c r="I605" s="156"/>
      <c r="J605" s="35"/>
      <c r="K605" s="35"/>
      <c r="L605" s="36"/>
      <c r="M605" s="157"/>
      <c r="N605" s="158"/>
      <c r="O605" s="56"/>
      <c r="P605" s="56"/>
      <c r="Q605" s="56"/>
      <c r="R605" s="56"/>
      <c r="S605" s="56"/>
      <c r="T605" s="57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T605" s="20" t="s">
        <v>157</v>
      </c>
      <c r="AU605" s="20" t="s">
        <v>155</v>
      </c>
    </row>
    <row r="606" spans="1:65" s="13" customFormat="1" ht="22.5">
      <c r="B606" s="159"/>
      <c r="D606" s="160" t="s">
        <v>159</v>
      </c>
      <c r="E606" s="161" t="s">
        <v>3</v>
      </c>
      <c r="F606" s="162" t="s">
        <v>727</v>
      </c>
      <c r="H606" s="163">
        <v>52.017000000000003</v>
      </c>
      <c r="I606" s="164"/>
      <c r="L606" s="159"/>
      <c r="M606" s="165"/>
      <c r="N606" s="166"/>
      <c r="O606" s="166"/>
      <c r="P606" s="166"/>
      <c r="Q606" s="166"/>
      <c r="R606" s="166"/>
      <c r="S606" s="166"/>
      <c r="T606" s="167"/>
      <c r="AT606" s="161" t="s">
        <v>159</v>
      </c>
      <c r="AU606" s="161" t="s">
        <v>155</v>
      </c>
      <c r="AV606" s="13" t="s">
        <v>83</v>
      </c>
      <c r="AW606" s="13" t="s">
        <v>35</v>
      </c>
      <c r="AX606" s="13" t="s">
        <v>73</v>
      </c>
      <c r="AY606" s="161" t="s">
        <v>145</v>
      </c>
    </row>
    <row r="607" spans="1:65" s="14" customFormat="1" ht="11.25">
      <c r="B607" s="168"/>
      <c r="D607" s="160" t="s">
        <v>159</v>
      </c>
      <c r="E607" s="169" t="s">
        <v>3</v>
      </c>
      <c r="F607" s="170" t="s">
        <v>161</v>
      </c>
      <c r="H607" s="171">
        <v>52.017000000000003</v>
      </c>
      <c r="I607" s="172"/>
      <c r="L607" s="168"/>
      <c r="M607" s="173"/>
      <c r="N607" s="174"/>
      <c r="O607" s="174"/>
      <c r="P607" s="174"/>
      <c r="Q607" s="174"/>
      <c r="R607" s="174"/>
      <c r="S607" s="174"/>
      <c r="T607" s="175"/>
      <c r="AT607" s="169" t="s">
        <v>159</v>
      </c>
      <c r="AU607" s="169" t="s">
        <v>155</v>
      </c>
      <c r="AV607" s="14" t="s">
        <v>154</v>
      </c>
      <c r="AW607" s="14" t="s">
        <v>35</v>
      </c>
      <c r="AX607" s="14" t="s">
        <v>81</v>
      </c>
      <c r="AY607" s="169" t="s">
        <v>145</v>
      </c>
    </row>
    <row r="608" spans="1:65" s="2" customFormat="1" ht="24.2" customHeight="1">
      <c r="A608" s="35"/>
      <c r="B608" s="140"/>
      <c r="C608" s="141" t="s">
        <v>728</v>
      </c>
      <c r="D608" s="141" t="s">
        <v>149</v>
      </c>
      <c r="E608" s="142" t="s">
        <v>729</v>
      </c>
      <c r="F608" s="143" t="s">
        <v>730</v>
      </c>
      <c r="G608" s="144" t="s">
        <v>192</v>
      </c>
      <c r="H608" s="145">
        <v>52.017000000000003</v>
      </c>
      <c r="I608" s="146"/>
      <c r="J608" s="147">
        <f>ROUND(I608*H608,2)</f>
        <v>0</v>
      </c>
      <c r="K608" s="143" t="s">
        <v>153</v>
      </c>
      <c r="L608" s="36"/>
      <c r="M608" s="148" t="s">
        <v>3</v>
      </c>
      <c r="N608" s="149" t="s">
        <v>44</v>
      </c>
      <c r="O608" s="56"/>
      <c r="P608" s="150">
        <f>O608*H608</f>
        <v>0</v>
      </c>
      <c r="Q608" s="150">
        <v>0</v>
      </c>
      <c r="R608" s="150">
        <f>Q608*H608</f>
        <v>0</v>
      </c>
      <c r="S608" s="150">
        <v>0</v>
      </c>
      <c r="T608" s="151">
        <f>S608*H608</f>
        <v>0</v>
      </c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R608" s="152" t="s">
        <v>154</v>
      </c>
      <c r="AT608" s="152" t="s">
        <v>149</v>
      </c>
      <c r="AU608" s="152" t="s">
        <v>155</v>
      </c>
      <c r="AY608" s="20" t="s">
        <v>145</v>
      </c>
      <c r="BE608" s="153">
        <f>IF(N608="základní",J608,0)</f>
        <v>0</v>
      </c>
      <c r="BF608" s="153">
        <f>IF(N608="snížená",J608,0)</f>
        <v>0</v>
      </c>
      <c r="BG608" s="153">
        <f>IF(N608="zákl. přenesená",J608,0)</f>
        <v>0</v>
      </c>
      <c r="BH608" s="153">
        <f>IF(N608="sníž. přenesená",J608,0)</f>
        <v>0</v>
      </c>
      <c r="BI608" s="153">
        <f>IF(N608="nulová",J608,0)</f>
        <v>0</v>
      </c>
      <c r="BJ608" s="20" t="s">
        <v>81</v>
      </c>
      <c r="BK608" s="153">
        <f>ROUND(I608*H608,2)</f>
        <v>0</v>
      </c>
      <c r="BL608" s="20" t="s">
        <v>154</v>
      </c>
      <c r="BM608" s="152" t="s">
        <v>731</v>
      </c>
    </row>
    <row r="609" spans="1:65" s="2" customFormat="1" ht="11.25">
      <c r="A609" s="35"/>
      <c r="B609" s="36"/>
      <c r="C609" s="35"/>
      <c r="D609" s="154" t="s">
        <v>157</v>
      </c>
      <c r="E609" s="35"/>
      <c r="F609" s="155" t="s">
        <v>732</v>
      </c>
      <c r="G609" s="35"/>
      <c r="H609" s="35"/>
      <c r="I609" s="156"/>
      <c r="J609" s="35"/>
      <c r="K609" s="35"/>
      <c r="L609" s="36"/>
      <c r="M609" s="157"/>
      <c r="N609" s="158"/>
      <c r="O609" s="56"/>
      <c r="P609" s="56"/>
      <c r="Q609" s="56"/>
      <c r="R609" s="56"/>
      <c r="S609" s="56"/>
      <c r="T609" s="57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T609" s="20" t="s">
        <v>157</v>
      </c>
      <c r="AU609" s="20" t="s">
        <v>155</v>
      </c>
    </row>
    <row r="610" spans="1:65" s="13" customFormat="1" ht="11.25">
      <c r="B610" s="159"/>
      <c r="D610" s="160" t="s">
        <v>159</v>
      </c>
      <c r="E610" s="161" t="s">
        <v>3</v>
      </c>
      <c r="F610" s="162" t="s">
        <v>733</v>
      </c>
      <c r="H610" s="163">
        <v>52.017000000000003</v>
      </c>
      <c r="I610" s="164"/>
      <c r="L610" s="159"/>
      <c r="M610" s="165"/>
      <c r="N610" s="166"/>
      <c r="O610" s="166"/>
      <c r="P610" s="166"/>
      <c r="Q610" s="166"/>
      <c r="R610" s="166"/>
      <c r="S610" s="166"/>
      <c r="T610" s="167"/>
      <c r="AT610" s="161" t="s">
        <v>159</v>
      </c>
      <c r="AU610" s="161" t="s">
        <v>155</v>
      </c>
      <c r="AV610" s="13" t="s">
        <v>83</v>
      </c>
      <c r="AW610" s="13" t="s">
        <v>35</v>
      </c>
      <c r="AX610" s="13" t="s">
        <v>73</v>
      </c>
      <c r="AY610" s="161" t="s">
        <v>145</v>
      </c>
    </row>
    <row r="611" spans="1:65" s="14" customFormat="1" ht="11.25">
      <c r="B611" s="168"/>
      <c r="D611" s="160" t="s">
        <v>159</v>
      </c>
      <c r="E611" s="169" t="s">
        <v>3</v>
      </c>
      <c r="F611" s="170" t="s">
        <v>161</v>
      </c>
      <c r="H611" s="171">
        <v>52.017000000000003</v>
      </c>
      <c r="I611" s="172"/>
      <c r="L611" s="168"/>
      <c r="M611" s="173"/>
      <c r="N611" s="174"/>
      <c r="O611" s="174"/>
      <c r="P611" s="174"/>
      <c r="Q611" s="174"/>
      <c r="R611" s="174"/>
      <c r="S611" s="174"/>
      <c r="T611" s="175"/>
      <c r="AT611" s="169" t="s">
        <v>159</v>
      </c>
      <c r="AU611" s="169" t="s">
        <v>155</v>
      </c>
      <c r="AV611" s="14" t="s">
        <v>154</v>
      </c>
      <c r="AW611" s="14" t="s">
        <v>35</v>
      </c>
      <c r="AX611" s="14" t="s">
        <v>81</v>
      </c>
      <c r="AY611" s="169" t="s">
        <v>145</v>
      </c>
    </row>
    <row r="612" spans="1:65" s="2" customFormat="1" ht="37.9" customHeight="1">
      <c r="A612" s="35"/>
      <c r="B612" s="140"/>
      <c r="C612" s="141" t="s">
        <v>734</v>
      </c>
      <c r="D612" s="141" t="s">
        <v>149</v>
      </c>
      <c r="E612" s="142" t="s">
        <v>735</v>
      </c>
      <c r="F612" s="143" t="s">
        <v>736</v>
      </c>
      <c r="G612" s="144" t="s">
        <v>416</v>
      </c>
      <c r="H612" s="145">
        <v>1</v>
      </c>
      <c r="I612" s="146"/>
      <c r="J612" s="147">
        <f>ROUND(I612*H612,2)</f>
        <v>0</v>
      </c>
      <c r="K612" s="143" t="s">
        <v>3</v>
      </c>
      <c r="L612" s="36"/>
      <c r="M612" s="148" t="s">
        <v>3</v>
      </c>
      <c r="N612" s="149" t="s">
        <v>44</v>
      </c>
      <c r="O612" s="56"/>
      <c r="P612" s="150">
        <f>O612*H612</f>
        <v>0</v>
      </c>
      <c r="Q612" s="150">
        <v>0.25640000000000002</v>
      </c>
      <c r="R612" s="150">
        <f>Q612*H612</f>
        <v>0.25640000000000002</v>
      </c>
      <c r="S612" s="150">
        <v>0</v>
      </c>
      <c r="T612" s="151">
        <f>S612*H612</f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52" t="s">
        <v>154</v>
      </c>
      <c r="AT612" s="152" t="s">
        <v>149</v>
      </c>
      <c r="AU612" s="152" t="s">
        <v>155</v>
      </c>
      <c r="AY612" s="20" t="s">
        <v>145</v>
      </c>
      <c r="BE612" s="153">
        <f>IF(N612="základní",J612,0)</f>
        <v>0</v>
      </c>
      <c r="BF612" s="153">
        <f>IF(N612="snížená",J612,0)</f>
        <v>0</v>
      </c>
      <c r="BG612" s="153">
        <f>IF(N612="zákl. přenesená",J612,0)</f>
        <v>0</v>
      </c>
      <c r="BH612" s="153">
        <f>IF(N612="sníž. přenesená",J612,0)</f>
        <v>0</v>
      </c>
      <c r="BI612" s="153">
        <f>IF(N612="nulová",J612,0)</f>
        <v>0</v>
      </c>
      <c r="BJ612" s="20" t="s">
        <v>81</v>
      </c>
      <c r="BK612" s="153">
        <f>ROUND(I612*H612,2)</f>
        <v>0</v>
      </c>
      <c r="BL612" s="20" t="s">
        <v>154</v>
      </c>
      <c r="BM612" s="152" t="s">
        <v>737</v>
      </c>
    </row>
    <row r="613" spans="1:65" s="13" customFormat="1" ht="11.25">
      <c r="B613" s="159"/>
      <c r="D613" s="160" t="s">
        <v>159</v>
      </c>
      <c r="E613" s="161" t="s">
        <v>3</v>
      </c>
      <c r="F613" s="162" t="s">
        <v>738</v>
      </c>
      <c r="H613" s="163">
        <v>1</v>
      </c>
      <c r="I613" s="164"/>
      <c r="L613" s="159"/>
      <c r="M613" s="165"/>
      <c r="N613" s="166"/>
      <c r="O613" s="166"/>
      <c r="P613" s="166"/>
      <c r="Q613" s="166"/>
      <c r="R613" s="166"/>
      <c r="S613" s="166"/>
      <c r="T613" s="167"/>
      <c r="AT613" s="161" t="s">
        <v>159</v>
      </c>
      <c r="AU613" s="161" t="s">
        <v>155</v>
      </c>
      <c r="AV613" s="13" t="s">
        <v>83</v>
      </c>
      <c r="AW613" s="13" t="s">
        <v>35</v>
      </c>
      <c r="AX613" s="13" t="s">
        <v>73</v>
      </c>
      <c r="AY613" s="161" t="s">
        <v>145</v>
      </c>
    </row>
    <row r="614" spans="1:65" s="14" customFormat="1" ht="11.25">
      <c r="B614" s="168"/>
      <c r="D614" s="160" t="s">
        <v>159</v>
      </c>
      <c r="E614" s="169" t="s">
        <v>3</v>
      </c>
      <c r="F614" s="170" t="s">
        <v>161</v>
      </c>
      <c r="H614" s="171">
        <v>1</v>
      </c>
      <c r="I614" s="172"/>
      <c r="L614" s="168"/>
      <c r="M614" s="173"/>
      <c r="N614" s="174"/>
      <c r="O614" s="174"/>
      <c r="P614" s="174"/>
      <c r="Q614" s="174"/>
      <c r="R614" s="174"/>
      <c r="S614" s="174"/>
      <c r="T614" s="175"/>
      <c r="AT614" s="169" t="s">
        <v>159</v>
      </c>
      <c r="AU614" s="169" t="s">
        <v>155</v>
      </c>
      <c r="AV614" s="14" t="s">
        <v>154</v>
      </c>
      <c r="AW614" s="14" t="s">
        <v>35</v>
      </c>
      <c r="AX614" s="14" t="s">
        <v>81</v>
      </c>
      <c r="AY614" s="169" t="s">
        <v>145</v>
      </c>
    </row>
    <row r="615" spans="1:65" s="12" customFormat="1" ht="20.85" customHeight="1">
      <c r="B615" s="127"/>
      <c r="D615" s="128" t="s">
        <v>72</v>
      </c>
      <c r="E615" s="138" t="s">
        <v>728</v>
      </c>
      <c r="F615" s="138" t="s">
        <v>739</v>
      </c>
      <c r="I615" s="130"/>
      <c r="J615" s="139">
        <f>BK615</f>
        <v>0</v>
      </c>
      <c r="L615" s="127"/>
      <c r="M615" s="132"/>
      <c r="N615" s="133"/>
      <c r="O615" s="133"/>
      <c r="P615" s="134">
        <f>SUM(P616:P624)</f>
        <v>0</v>
      </c>
      <c r="Q615" s="133"/>
      <c r="R615" s="134">
        <f>SUM(R616:R624)</f>
        <v>0</v>
      </c>
      <c r="S615" s="133"/>
      <c r="T615" s="135">
        <f>SUM(T616:T624)</f>
        <v>0.58899999999999997</v>
      </c>
      <c r="AR615" s="128" t="s">
        <v>81</v>
      </c>
      <c r="AT615" s="136" t="s">
        <v>72</v>
      </c>
      <c r="AU615" s="136" t="s">
        <v>83</v>
      </c>
      <c r="AY615" s="128" t="s">
        <v>145</v>
      </c>
      <c r="BK615" s="137">
        <f>SUM(BK616:BK624)</f>
        <v>0</v>
      </c>
    </row>
    <row r="616" spans="1:65" s="2" customFormat="1" ht="55.5" customHeight="1">
      <c r="A616" s="35"/>
      <c r="B616" s="140"/>
      <c r="C616" s="141" t="s">
        <v>740</v>
      </c>
      <c r="D616" s="141" t="s">
        <v>149</v>
      </c>
      <c r="E616" s="142" t="s">
        <v>741</v>
      </c>
      <c r="F616" s="143" t="s">
        <v>742</v>
      </c>
      <c r="G616" s="144" t="s">
        <v>416</v>
      </c>
      <c r="H616" s="145">
        <v>2</v>
      </c>
      <c r="I616" s="146"/>
      <c r="J616" s="147">
        <f>ROUND(I616*H616,2)</f>
        <v>0</v>
      </c>
      <c r="K616" s="143" t="s">
        <v>153</v>
      </c>
      <c r="L616" s="36"/>
      <c r="M616" s="148" t="s">
        <v>3</v>
      </c>
      <c r="N616" s="149" t="s">
        <v>44</v>
      </c>
      <c r="O616" s="56"/>
      <c r="P616" s="150">
        <f>O616*H616</f>
        <v>0</v>
      </c>
      <c r="Q616" s="150">
        <v>0</v>
      </c>
      <c r="R616" s="150">
        <f>Q616*H616</f>
        <v>0</v>
      </c>
      <c r="S616" s="150">
        <v>8.2000000000000003E-2</v>
      </c>
      <c r="T616" s="151">
        <f>S616*H616</f>
        <v>0.16400000000000001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52" t="s">
        <v>154</v>
      </c>
      <c r="AT616" s="152" t="s">
        <v>149</v>
      </c>
      <c r="AU616" s="152" t="s">
        <v>155</v>
      </c>
      <c r="AY616" s="20" t="s">
        <v>145</v>
      </c>
      <c r="BE616" s="153">
        <f>IF(N616="základní",J616,0)</f>
        <v>0</v>
      </c>
      <c r="BF616" s="153">
        <f>IF(N616="snížená",J616,0)</f>
        <v>0</v>
      </c>
      <c r="BG616" s="153">
        <f>IF(N616="zákl. přenesená",J616,0)</f>
        <v>0</v>
      </c>
      <c r="BH616" s="153">
        <f>IF(N616="sníž. přenesená",J616,0)</f>
        <v>0</v>
      </c>
      <c r="BI616" s="153">
        <f>IF(N616="nulová",J616,0)</f>
        <v>0</v>
      </c>
      <c r="BJ616" s="20" t="s">
        <v>81</v>
      </c>
      <c r="BK616" s="153">
        <f>ROUND(I616*H616,2)</f>
        <v>0</v>
      </c>
      <c r="BL616" s="20" t="s">
        <v>154</v>
      </c>
      <c r="BM616" s="152" t="s">
        <v>743</v>
      </c>
    </row>
    <row r="617" spans="1:65" s="2" customFormat="1" ht="11.25">
      <c r="A617" s="35"/>
      <c r="B617" s="36"/>
      <c r="C617" s="35"/>
      <c r="D617" s="154" t="s">
        <v>157</v>
      </c>
      <c r="E617" s="35"/>
      <c r="F617" s="155" t="s">
        <v>744</v>
      </c>
      <c r="G617" s="35"/>
      <c r="H617" s="35"/>
      <c r="I617" s="156"/>
      <c r="J617" s="35"/>
      <c r="K617" s="35"/>
      <c r="L617" s="36"/>
      <c r="M617" s="157"/>
      <c r="N617" s="158"/>
      <c r="O617" s="56"/>
      <c r="P617" s="56"/>
      <c r="Q617" s="56"/>
      <c r="R617" s="56"/>
      <c r="S617" s="56"/>
      <c r="T617" s="57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T617" s="20" t="s">
        <v>157</v>
      </c>
      <c r="AU617" s="20" t="s">
        <v>155</v>
      </c>
    </row>
    <row r="618" spans="1:65" s="13" customFormat="1" ht="11.25">
      <c r="B618" s="159"/>
      <c r="D618" s="160" t="s">
        <v>159</v>
      </c>
      <c r="E618" s="161" t="s">
        <v>3</v>
      </c>
      <c r="F618" s="162" t="s">
        <v>745</v>
      </c>
      <c r="H618" s="163">
        <v>2</v>
      </c>
      <c r="I618" s="164"/>
      <c r="L618" s="159"/>
      <c r="M618" s="165"/>
      <c r="N618" s="166"/>
      <c r="O618" s="166"/>
      <c r="P618" s="166"/>
      <c r="Q618" s="166"/>
      <c r="R618" s="166"/>
      <c r="S618" s="166"/>
      <c r="T618" s="167"/>
      <c r="AT618" s="161" t="s">
        <v>159</v>
      </c>
      <c r="AU618" s="161" t="s">
        <v>155</v>
      </c>
      <c r="AV618" s="13" t="s">
        <v>83</v>
      </c>
      <c r="AW618" s="13" t="s">
        <v>35</v>
      </c>
      <c r="AX618" s="13" t="s">
        <v>73</v>
      </c>
      <c r="AY618" s="161" t="s">
        <v>145</v>
      </c>
    </row>
    <row r="619" spans="1:65" s="14" customFormat="1" ht="11.25">
      <c r="B619" s="168"/>
      <c r="D619" s="160" t="s">
        <v>159</v>
      </c>
      <c r="E619" s="169" t="s">
        <v>3</v>
      </c>
      <c r="F619" s="170" t="s">
        <v>161</v>
      </c>
      <c r="H619" s="171">
        <v>2</v>
      </c>
      <c r="I619" s="172"/>
      <c r="L619" s="168"/>
      <c r="M619" s="173"/>
      <c r="N619" s="174"/>
      <c r="O619" s="174"/>
      <c r="P619" s="174"/>
      <c r="Q619" s="174"/>
      <c r="R619" s="174"/>
      <c r="S619" s="174"/>
      <c r="T619" s="175"/>
      <c r="AT619" s="169" t="s">
        <v>159</v>
      </c>
      <c r="AU619" s="169" t="s">
        <v>155</v>
      </c>
      <c r="AV619" s="14" t="s">
        <v>154</v>
      </c>
      <c r="AW619" s="14" t="s">
        <v>35</v>
      </c>
      <c r="AX619" s="14" t="s">
        <v>81</v>
      </c>
      <c r="AY619" s="169" t="s">
        <v>145</v>
      </c>
    </row>
    <row r="620" spans="1:65" s="2" customFormat="1" ht="62.65" customHeight="1">
      <c r="A620" s="35"/>
      <c r="B620" s="140"/>
      <c r="C620" s="141" t="s">
        <v>746</v>
      </c>
      <c r="D620" s="141" t="s">
        <v>149</v>
      </c>
      <c r="E620" s="142" t="s">
        <v>747</v>
      </c>
      <c r="F620" s="143" t="s">
        <v>748</v>
      </c>
      <c r="G620" s="144" t="s">
        <v>192</v>
      </c>
      <c r="H620" s="145">
        <v>1.7</v>
      </c>
      <c r="I620" s="146"/>
      <c r="J620" s="147">
        <f>ROUND(I620*H620,2)</f>
        <v>0</v>
      </c>
      <c r="K620" s="143" t="s">
        <v>153</v>
      </c>
      <c r="L620" s="36"/>
      <c r="M620" s="148" t="s">
        <v>3</v>
      </c>
      <c r="N620" s="149" t="s">
        <v>44</v>
      </c>
      <c r="O620" s="56"/>
      <c r="P620" s="150">
        <f>O620*H620</f>
        <v>0</v>
      </c>
      <c r="Q620" s="150">
        <v>0</v>
      </c>
      <c r="R620" s="150">
        <f>Q620*H620</f>
        <v>0</v>
      </c>
      <c r="S620" s="150">
        <v>0.25</v>
      </c>
      <c r="T620" s="151">
        <f>S620*H620</f>
        <v>0.42499999999999999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52" t="s">
        <v>154</v>
      </c>
      <c r="AT620" s="152" t="s">
        <v>149</v>
      </c>
      <c r="AU620" s="152" t="s">
        <v>155</v>
      </c>
      <c r="AY620" s="20" t="s">
        <v>145</v>
      </c>
      <c r="BE620" s="153">
        <f>IF(N620="základní",J620,0)</f>
        <v>0</v>
      </c>
      <c r="BF620" s="153">
        <f>IF(N620="snížená",J620,0)</f>
        <v>0</v>
      </c>
      <c r="BG620" s="153">
        <f>IF(N620="zákl. přenesená",J620,0)</f>
        <v>0</v>
      </c>
      <c r="BH620" s="153">
        <f>IF(N620="sníž. přenesená",J620,0)</f>
        <v>0</v>
      </c>
      <c r="BI620" s="153">
        <f>IF(N620="nulová",J620,0)</f>
        <v>0</v>
      </c>
      <c r="BJ620" s="20" t="s">
        <v>81</v>
      </c>
      <c r="BK620" s="153">
        <f>ROUND(I620*H620,2)</f>
        <v>0</v>
      </c>
      <c r="BL620" s="20" t="s">
        <v>154</v>
      </c>
      <c r="BM620" s="152" t="s">
        <v>749</v>
      </c>
    </row>
    <row r="621" spans="1:65" s="2" customFormat="1" ht="11.25">
      <c r="A621" s="35"/>
      <c r="B621" s="36"/>
      <c r="C621" s="35"/>
      <c r="D621" s="154" t="s">
        <v>157</v>
      </c>
      <c r="E621" s="35"/>
      <c r="F621" s="155" t="s">
        <v>750</v>
      </c>
      <c r="G621" s="35"/>
      <c r="H621" s="35"/>
      <c r="I621" s="156"/>
      <c r="J621" s="35"/>
      <c r="K621" s="35"/>
      <c r="L621" s="36"/>
      <c r="M621" s="157"/>
      <c r="N621" s="158"/>
      <c r="O621" s="56"/>
      <c r="P621" s="56"/>
      <c r="Q621" s="56"/>
      <c r="R621" s="56"/>
      <c r="S621" s="56"/>
      <c r="T621" s="57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T621" s="20" t="s">
        <v>157</v>
      </c>
      <c r="AU621" s="20" t="s">
        <v>155</v>
      </c>
    </row>
    <row r="622" spans="1:65" s="13" customFormat="1" ht="11.25">
      <c r="B622" s="159"/>
      <c r="D622" s="160" t="s">
        <v>159</v>
      </c>
      <c r="E622" s="161" t="s">
        <v>3</v>
      </c>
      <c r="F622" s="162" t="s">
        <v>751</v>
      </c>
      <c r="H622" s="163">
        <v>1.7</v>
      </c>
      <c r="I622" s="164"/>
      <c r="L622" s="159"/>
      <c r="M622" s="165"/>
      <c r="N622" s="166"/>
      <c r="O622" s="166"/>
      <c r="P622" s="166"/>
      <c r="Q622" s="166"/>
      <c r="R622" s="166"/>
      <c r="S622" s="166"/>
      <c r="T622" s="167"/>
      <c r="AT622" s="161" t="s">
        <v>159</v>
      </c>
      <c r="AU622" s="161" t="s">
        <v>155</v>
      </c>
      <c r="AV622" s="13" t="s">
        <v>83</v>
      </c>
      <c r="AW622" s="13" t="s">
        <v>35</v>
      </c>
      <c r="AX622" s="13" t="s">
        <v>73</v>
      </c>
      <c r="AY622" s="161" t="s">
        <v>145</v>
      </c>
    </row>
    <row r="623" spans="1:65" s="15" customFormat="1" ht="11.25">
      <c r="B623" s="176"/>
      <c r="D623" s="160" t="s">
        <v>159</v>
      </c>
      <c r="E623" s="177" t="s">
        <v>3</v>
      </c>
      <c r="F623" s="178" t="s">
        <v>171</v>
      </c>
      <c r="H623" s="179">
        <v>1.7</v>
      </c>
      <c r="I623" s="180"/>
      <c r="L623" s="176"/>
      <c r="M623" s="181"/>
      <c r="N623" s="182"/>
      <c r="O623" s="182"/>
      <c r="P623" s="182"/>
      <c r="Q623" s="182"/>
      <c r="R623" s="182"/>
      <c r="S623" s="182"/>
      <c r="T623" s="183"/>
      <c r="AT623" s="177" t="s">
        <v>159</v>
      </c>
      <c r="AU623" s="177" t="s">
        <v>155</v>
      </c>
      <c r="AV623" s="15" t="s">
        <v>155</v>
      </c>
      <c r="AW623" s="15" t="s">
        <v>35</v>
      </c>
      <c r="AX623" s="15" t="s">
        <v>73</v>
      </c>
      <c r="AY623" s="177" t="s">
        <v>145</v>
      </c>
    </row>
    <row r="624" spans="1:65" s="14" customFormat="1" ht="11.25">
      <c r="B624" s="168"/>
      <c r="D624" s="160" t="s">
        <v>159</v>
      </c>
      <c r="E624" s="169" t="s">
        <v>3</v>
      </c>
      <c r="F624" s="170" t="s">
        <v>161</v>
      </c>
      <c r="H624" s="171">
        <v>1.7</v>
      </c>
      <c r="I624" s="172"/>
      <c r="L624" s="168"/>
      <c r="M624" s="173"/>
      <c r="N624" s="174"/>
      <c r="O624" s="174"/>
      <c r="P624" s="174"/>
      <c r="Q624" s="174"/>
      <c r="R624" s="174"/>
      <c r="S624" s="174"/>
      <c r="T624" s="175"/>
      <c r="AT624" s="169" t="s">
        <v>159</v>
      </c>
      <c r="AU624" s="169" t="s">
        <v>155</v>
      </c>
      <c r="AV624" s="14" t="s">
        <v>154</v>
      </c>
      <c r="AW624" s="14" t="s">
        <v>35</v>
      </c>
      <c r="AX624" s="14" t="s">
        <v>81</v>
      </c>
      <c r="AY624" s="169" t="s">
        <v>145</v>
      </c>
    </row>
    <row r="625" spans="1:65" s="12" customFormat="1" ht="20.85" customHeight="1">
      <c r="B625" s="127"/>
      <c r="D625" s="128" t="s">
        <v>72</v>
      </c>
      <c r="E625" s="138" t="s">
        <v>752</v>
      </c>
      <c r="F625" s="138" t="s">
        <v>753</v>
      </c>
      <c r="I625" s="130"/>
      <c r="J625" s="139">
        <f>BK625</f>
        <v>0</v>
      </c>
      <c r="L625" s="127"/>
      <c r="M625" s="132"/>
      <c r="N625" s="133"/>
      <c r="O625" s="133"/>
      <c r="P625" s="134">
        <f>SUM(P626:P676)</f>
        <v>0</v>
      </c>
      <c r="Q625" s="133"/>
      <c r="R625" s="134">
        <f>SUM(R626:R676)</f>
        <v>0</v>
      </c>
      <c r="S625" s="133"/>
      <c r="T625" s="135">
        <f>SUM(T626:T676)</f>
        <v>0</v>
      </c>
      <c r="AR625" s="128" t="s">
        <v>81</v>
      </c>
      <c r="AT625" s="136" t="s">
        <v>72</v>
      </c>
      <c r="AU625" s="136" t="s">
        <v>83</v>
      </c>
      <c r="AY625" s="128" t="s">
        <v>145</v>
      </c>
      <c r="BK625" s="137">
        <f>SUM(BK626:BK676)</f>
        <v>0</v>
      </c>
    </row>
    <row r="626" spans="1:65" s="2" customFormat="1" ht="66.75" customHeight="1">
      <c r="A626" s="35"/>
      <c r="B626" s="140"/>
      <c r="C626" s="141" t="s">
        <v>754</v>
      </c>
      <c r="D626" s="141" t="s">
        <v>149</v>
      </c>
      <c r="E626" s="142" t="s">
        <v>755</v>
      </c>
      <c r="F626" s="143" t="s">
        <v>756</v>
      </c>
      <c r="G626" s="144" t="s">
        <v>757</v>
      </c>
      <c r="H626" s="145">
        <v>1</v>
      </c>
      <c r="I626" s="146"/>
      <c r="J626" s="147">
        <f>ROUND(I626*H626,2)</f>
        <v>0</v>
      </c>
      <c r="K626" s="143" t="s">
        <v>3</v>
      </c>
      <c r="L626" s="36"/>
      <c r="M626" s="148" t="s">
        <v>3</v>
      </c>
      <c r="N626" s="149" t="s">
        <v>44</v>
      </c>
      <c r="O626" s="56"/>
      <c r="P626" s="150">
        <f>O626*H626</f>
        <v>0</v>
      </c>
      <c r="Q626" s="150">
        <v>0</v>
      </c>
      <c r="R626" s="150">
        <f>Q626*H626</f>
        <v>0</v>
      </c>
      <c r="S626" s="150">
        <v>0</v>
      </c>
      <c r="T626" s="151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152" t="s">
        <v>154</v>
      </c>
      <c r="AT626" s="152" t="s">
        <v>149</v>
      </c>
      <c r="AU626" s="152" t="s">
        <v>155</v>
      </c>
      <c r="AY626" s="20" t="s">
        <v>145</v>
      </c>
      <c r="BE626" s="153">
        <f>IF(N626="základní",J626,0)</f>
        <v>0</v>
      </c>
      <c r="BF626" s="153">
        <f>IF(N626="snížená",J626,0)</f>
        <v>0</v>
      </c>
      <c r="BG626" s="153">
        <f>IF(N626="zákl. přenesená",J626,0)</f>
        <v>0</v>
      </c>
      <c r="BH626" s="153">
        <f>IF(N626="sníž. přenesená",J626,0)</f>
        <v>0</v>
      </c>
      <c r="BI626" s="153">
        <f>IF(N626="nulová",J626,0)</f>
        <v>0</v>
      </c>
      <c r="BJ626" s="20" t="s">
        <v>81</v>
      </c>
      <c r="BK626" s="153">
        <f>ROUND(I626*H626,2)</f>
        <v>0</v>
      </c>
      <c r="BL626" s="20" t="s">
        <v>154</v>
      </c>
      <c r="BM626" s="152" t="s">
        <v>758</v>
      </c>
    </row>
    <row r="627" spans="1:65" s="13" customFormat="1" ht="11.25">
      <c r="B627" s="159"/>
      <c r="D627" s="160" t="s">
        <v>159</v>
      </c>
      <c r="E627" s="161" t="s">
        <v>3</v>
      </c>
      <c r="F627" s="162" t="s">
        <v>81</v>
      </c>
      <c r="H627" s="163">
        <v>1</v>
      </c>
      <c r="I627" s="164"/>
      <c r="L627" s="159"/>
      <c r="M627" s="165"/>
      <c r="N627" s="166"/>
      <c r="O627" s="166"/>
      <c r="P627" s="166"/>
      <c r="Q627" s="166"/>
      <c r="R627" s="166"/>
      <c r="S627" s="166"/>
      <c r="T627" s="167"/>
      <c r="AT627" s="161" t="s">
        <v>159</v>
      </c>
      <c r="AU627" s="161" t="s">
        <v>155</v>
      </c>
      <c r="AV627" s="13" t="s">
        <v>83</v>
      </c>
      <c r="AW627" s="13" t="s">
        <v>35</v>
      </c>
      <c r="AX627" s="13" t="s">
        <v>73</v>
      </c>
      <c r="AY627" s="161" t="s">
        <v>145</v>
      </c>
    </row>
    <row r="628" spans="1:65" s="14" customFormat="1" ht="11.25">
      <c r="B628" s="168"/>
      <c r="D628" s="160" t="s">
        <v>159</v>
      </c>
      <c r="E628" s="169" t="s">
        <v>3</v>
      </c>
      <c r="F628" s="170" t="s">
        <v>161</v>
      </c>
      <c r="H628" s="171">
        <v>1</v>
      </c>
      <c r="I628" s="172"/>
      <c r="L628" s="168"/>
      <c r="M628" s="173"/>
      <c r="N628" s="174"/>
      <c r="O628" s="174"/>
      <c r="P628" s="174"/>
      <c r="Q628" s="174"/>
      <c r="R628" s="174"/>
      <c r="S628" s="174"/>
      <c r="T628" s="175"/>
      <c r="AT628" s="169" t="s">
        <v>159</v>
      </c>
      <c r="AU628" s="169" t="s">
        <v>155</v>
      </c>
      <c r="AV628" s="14" t="s">
        <v>154</v>
      </c>
      <c r="AW628" s="14" t="s">
        <v>35</v>
      </c>
      <c r="AX628" s="14" t="s">
        <v>81</v>
      </c>
      <c r="AY628" s="169" t="s">
        <v>145</v>
      </c>
    </row>
    <row r="629" spans="1:65" s="2" customFormat="1" ht="44.25" customHeight="1">
      <c r="A629" s="35"/>
      <c r="B629" s="140"/>
      <c r="C629" s="141" t="s">
        <v>759</v>
      </c>
      <c r="D629" s="141" t="s">
        <v>149</v>
      </c>
      <c r="E629" s="142" t="s">
        <v>760</v>
      </c>
      <c r="F629" s="143" t="s">
        <v>761</v>
      </c>
      <c r="G629" s="144" t="s">
        <v>306</v>
      </c>
      <c r="H629" s="145">
        <v>0</v>
      </c>
      <c r="I629" s="146"/>
      <c r="J629" s="147">
        <f>ROUND(I629*H629,2)</f>
        <v>0</v>
      </c>
      <c r="K629" s="143" t="s">
        <v>153</v>
      </c>
      <c r="L629" s="36"/>
      <c r="M629" s="148" t="s">
        <v>3</v>
      </c>
      <c r="N629" s="149" t="s">
        <v>44</v>
      </c>
      <c r="O629" s="56"/>
      <c r="P629" s="150">
        <f>O629*H629</f>
        <v>0</v>
      </c>
      <c r="Q629" s="150">
        <v>0</v>
      </c>
      <c r="R629" s="150">
        <f>Q629*H629</f>
        <v>0</v>
      </c>
      <c r="S629" s="150">
        <v>0</v>
      </c>
      <c r="T629" s="151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52" t="s">
        <v>154</v>
      </c>
      <c r="AT629" s="152" t="s">
        <v>149</v>
      </c>
      <c r="AU629" s="152" t="s">
        <v>155</v>
      </c>
      <c r="AY629" s="20" t="s">
        <v>145</v>
      </c>
      <c r="BE629" s="153">
        <f>IF(N629="základní",J629,0)</f>
        <v>0</v>
      </c>
      <c r="BF629" s="153">
        <f>IF(N629="snížená",J629,0)</f>
        <v>0</v>
      </c>
      <c r="BG629" s="153">
        <f>IF(N629="zákl. přenesená",J629,0)</f>
        <v>0</v>
      </c>
      <c r="BH629" s="153">
        <f>IF(N629="sníž. přenesená",J629,0)</f>
        <v>0</v>
      </c>
      <c r="BI629" s="153">
        <f>IF(N629="nulová",J629,0)</f>
        <v>0</v>
      </c>
      <c r="BJ629" s="20" t="s">
        <v>81</v>
      </c>
      <c r="BK629" s="153">
        <f>ROUND(I629*H629,2)</f>
        <v>0</v>
      </c>
      <c r="BL629" s="20" t="s">
        <v>154</v>
      </c>
      <c r="BM629" s="152" t="s">
        <v>762</v>
      </c>
    </row>
    <row r="630" spans="1:65" s="2" customFormat="1" ht="11.25">
      <c r="A630" s="35"/>
      <c r="B630" s="36"/>
      <c r="C630" s="35"/>
      <c r="D630" s="154" t="s">
        <v>157</v>
      </c>
      <c r="E630" s="35"/>
      <c r="F630" s="155" t="s">
        <v>763</v>
      </c>
      <c r="G630" s="35"/>
      <c r="H630" s="35"/>
      <c r="I630" s="156"/>
      <c r="J630" s="35"/>
      <c r="K630" s="35"/>
      <c r="L630" s="36"/>
      <c r="M630" s="157"/>
      <c r="N630" s="158"/>
      <c r="O630" s="56"/>
      <c r="P630" s="56"/>
      <c r="Q630" s="56"/>
      <c r="R630" s="56"/>
      <c r="S630" s="56"/>
      <c r="T630" s="57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T630" s="20" t="s">
        <v>157</v>
      </c>
      <c r="AU630" s="20" t="s">
        <v>155</v>
      </c>
    </row>
    <row r="631" spans="1:65" s="2" customFormat="1" ht="39">
      <c r="A631" s="35"/>
      <c r="B631" s="36"/>
      <c r="C631" s="35"/>
      <c r="D631" s="160" t="s">
        <v>315</v>
      </c>
      <c r="E631" s="35"/>
      <c r="F631" s="191" t="s">
        <v>764</v>
      </c>
      <c r="G631" s="35"/>
      <c r="H631" s="35"/>
      <c r="I631" s="156"/>
      <c r="J631" s="35"/>
      <c r="K631" s="35"/>
      <c r="L631" s="36"/>
      <c r="M631" s="157"/>
      <c r="N631" s="158"/>
      <c r="O631" s="56"/>
      <c r="P631" s="56"/>
      <c r="Q631" s="56"/>
      <c r="R631" s="56"/>
      <c r="S631" s="56"/>
      <c r="T631" s="57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T631" s="20" t="s">
        <v>315</v>
      </c>
      <c r="AU631" s="20" t="s">
        <v>155</v>
      </c>
    </row>
    <row r="632" spans="1:65" s="13" customFormat="1" ht="11.25">
      <c r="B632" s="159"/>
      <c r="D632" s="160" t="s">
        <v>159</v>
      </c>
      <c r="E632" s="161" t="s">
        <v>3</v>
      </c>
      <c r="F632" s="162" t="s">
        <v>73</v>
      </c>
      <c r="H632" s="163">
        <v>0</v>
      </c>
      <c r="I632" s="164"/>
      <c r="L632" s="159"/>
      <c r="M632" s="165"/>
      <c r="N632" s="166"/>
      <c r="O632" s="166"/>
      <c r="P632" s="166"/>
      <c r="Q632" s="166"/>
      <c r="R632" s="166"/>
      <c r="S632" s="166"/>
      <c r="T632" s="167"/>
      <c r="AT632" s="161" t="s">
        <v>159</v>
      </c>
      <c r="AU632" s="161" t="s">
        <v>155</v>
      </c>
      <c r="AV632" s="13" t="s">
        <v>83</v>
      </c>
      <c r="AW632" s="13" t="s">
        <v>35</v>
      </c>
      <c r="AX632" s="13" t="s">
        <v>73</v>
      </c>
      <c r="AY632" s="161" t="s">
        <v>145</v>
      </c>
    </row>
    <row r="633" spans="1:65" s="16" customFormat="1" ht="22.5">
      <c r="B633" s="184"/>
      <c r="D633" s="160" t="s">
        <v>159</v>
      </c>
      <c r="E633" s="185" t="s">
        <v>3</v>
      </c>
      <c r="F633" s="186" t="s">
        <v>765</v>
      </c>
      <c r="H633" s="185" t="s">
        <v>3</v>
      </c>
      <c r="I633" s="187"/>
      <c r="L633" s="184"/>
      <c r="M633" s="188"/>
      <c r="N633" s="189"/>
      <c r="O633" s="189"/>
      <c r="P633" s="189"/>
      <c r="Q633" s="189"/>
      <c r="R633" s="189"/>
      <c r="S633" s="189"/>
      <c r="T633" s="190"/>
      <c r="AT633" s="185" t="s">
        <v>159</v>
      </c>
      <c r="AU633" s="185" t="s">
        <v>155</v>
      </c>
      <c r="AV633" s="16" t="s">
        <v>81</v>
      </c>
      <c r="AW633" s="16" t="s">
        <v>35</v>
      </c>
      <c r="AX633" s="16" t="s">
        <v>73</v>
      </c>
      <c r="AY633" s="185" t="s">
        <v>145</v>
      </c>
    </row>
    <row r="634" spans="1:65" s="14" customFormat="1" ht="11.25">
      <c r="B634" s="168"/>
      <c r="D634" s="160" t="s">
        <v>159</v>
      </c>
      <c r="E634" s="169" t="s">
        <v>3</v>
      </c>
      <c r="F634" s="170" t="s">
        <v>161</v>
      </c>
      <c r="H634" s="171">
        <v>0</v>
      </c>
      <c r="I634" s="172"/>
      <c r="L634" s="168"/>
      <c r="M634" s="173"/>
      <c r="N634" s="174"/>
      <c r="O634" s="174"/>
      <c r="P634" s="174"/>
      <c r="Q634" s="174"/>
      <c r="R634" s="174"/>
      <c r="S634" s="174"/>
      <c r="T634" s="175"/>
      <c r="AT634" s="169" t="s">
        <v>159</v>
      </c>
      <c r="AU634" s="169" t="s">
        <v>155</v>
      </c>
      <c r="AV634" s="14" t="s">
        <v>154</v>
      </c>
      <c r="AW634" s="14" t="s">
        <v>35</v>
      </c>
      <c r="AX634" s="14" t="s">
        <v>81</v>
      </c>
      <c r="AY634" s="169" t="s">
        <v>145</v>
      </c>
    </row>
    <row r="635" spans="1:65" s="2" customFormat="1" ht="44.25" customHeight="1">
      <c r="A635" s="35"/>
      <c r="B635" s="140"/>
      <c r="C635" s="141" t="s">
        <v>766</v>
      </c>
      <c r="D635" s="141" t="s">
        <v>149</v>
      </c>
      <c r="E635" s="142" t="s">
        <v>767</v>
      </c>
      <c r="F635" s="143" t="s">
        <v>768</v>
      </c>
      <c r="G635" s="144" t="s">
        <v>306</v>
      </c>
      <c r="H635" s="145">
        <v>4.0090000000000003</v>
      </c>
      <c r="I635" s="146"/>
      <c r="J635" s="147">
        <f>ROUND(I635*H635,2)</f>
        <v>0</v>
      </c>
      <c r="K635" s="143" t="s">
        <v>153</v>
      </c>
      <c r="L635" s="36"/>
      <c r="M635" s="148" t="s">
        <v>3</v>
      </c>
      <c r="N635" s="149" t="s">
        <v>44</v>
      </c>
      <c r="O635" s="56"/>
      <c r="P635" s="150">
        <f>O635*H635</f>
        <v>0</v>
      </c>
      <c r="Q635" s="150">
        <v>0</v>
      </c>
      <c r="R635" s="150">
        <f>Q635*H635</f>
        <v>0</v>
      </c>
      <c r="S635" s="150">
        <v>0</v>
      </c>
      <c r="T635" s="151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52" t="s">
        <v>154</v>
      </c>
      <c r="AT635" s="152" t="s">
        <v>149</v>
      </c>
      <c r="AU635" s="152" t="s">
        <v>155</v>
      </c>
      <c r="AY635" s="20" t="s">
        <v>145</v>
      </c>
      <c r="BE635" s="153">
        <f>IF(N635="základní",J635,0)</f>
        <v>0</v>
      </c>
      <c r="BF635" s="153">
        <f>IF(N635="snížená",J635,0)</f>
        <v>0</v>
      </c>
      <c r="BG635" s="153">
        <f>IF(N635="zákl. přenesená",J635,0)</f>
        <v>0</v>
      </c>
      <c r="BH635" s="153">
        <f>IF(N635="sníž. přenesená",J635,0)</f>
        <v>0</v>
      </c>
      <c r="BI635" s="153">
        <f>IF(N635="nulová",J635,0)</f>
        <v>0</v>
      </c>
      <c r="BJ635" s="20" t="s">
        <v>81</v>
      </c>
      <c r="BK635" s="153">
        <f>ROUND(I635*H635,2)</f>
        <v>0</v>
      </c>
      <c r="BL635" s="20" t="s">
        <v>154</v>
      </c>
      <c r="BM635" s="152" t="s">
        <v>769</v>
      </c>
    </row>
    <row r="636" spans="1:65" s="2" customFormat="1" ht="11.25">
      <c r="A636" s="35"/>
      <c r="B636" s="36"/>
      <c r="C636" s="35"/>
      <c r="D636" s="154" t="s">
        <v>157</v>
      </c>
      <c r="E636" s="35"/>
      <c r="F636" s="155" t="s">
        <v>770</v>
      </c>
      <c r="G636" s="35"/>
      <c r="H636" s="35"/>
      <c r="I636" s="156"/>
      <c r="J636" s="35"/>
      <c r="K636" s="35"/>
      <c r="L636" s="36"/>
      <c r="M636" s="157"/>
      <c r="N636" s="158"/>
      <c r="O636" s="56"/>
      <c r="P636" s="56"/>
      <c r="Q636" s="56"/>
      <c r="R636" s="56"/>
      <c r="S636" s="56"/>
      <c r="T636" s="57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T636" s="20" t="s">
        <v>157</v>
      </c>
      <c r="AU636" s="20" t="s">
        <v>155</v>
      </c>
    </row>
    <row r="637" spans="1:65" s="2" customFormat="1" ht="39">
      <c r="A637" s="35"/>
      <c r="B637" s="36"/>
      <c r="C637" s="35"/>
      <c r="D637" s="160" t="s">
        <v>315</v>
      </c>
      <c r="E637" s="35"/>
      <c r="F637" s="191" t="s">
        <v>764</v>
      </c>
      <c r="G637" s="35"/>
      <c r="H637" s="35"/>
      <c r="I637" s="156"/>
      <c r="J637" s="35"/>
      <c r="K637" s="35"/>
      <c r="L637" s="36"/>
      <c r="M637" s="157"/>
      <c r="N637" s="158"/>
      <c r="O637" s="56"/>
      <c r="P637" s="56"/>
      <c r="Q637" s="56"/>
      <c r="R637" s="56"/>
      <c r="S637" s="56"/>
      <c r="T637" s="57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T637" s="20" t="s">
        <v>315</v>
      </c>
      <c r="AU637" s="20" t="s">
        <v>155</v>
      </c>
    </row>
    <row r="638" spans="1:65" s="13" customFormat="1" ht="11.25">
      <c r="B638" s="159"/>
      <c r="D638" s="160" t="s">
        <v>159</v>
      </c>
      <c r="E638" s="161" t="s">
        <v>3</v>
      </c>
      <c r="F638" s="162" t="s">
        <v>771</v>
      </c>
      <c r="H638" s="163">
        <v>0.56399999999999995</v>
      </c>
      <c r="I638" s="164"/>
      <c r="L638" s="159"/>
      <c r="M638" s="165"/>
      <c r="N638" s="166"/>
      <c r="O638" s="166"/>
      <c r="P638" s="166"/>
      <c r="Q638" s="166"/>
      <c r="R638" s="166"/>
      <c r="S638" s="166"/>
      <c r="T638" s="167"/>
      <c r="AT638" s="161" t="s">
        <v>159</v>
      </c>
      <c r="AU638" s="161" t="s">
        <v>155</v>
      </c>
      <c r="AV638" s="13" t="s">
        <v>83</v>
      </c>
      <c r="AW638" s="13" t="s">
        <v>35</v>
      </c>
      <c r="AX638" s="13" t="s">
        <v>73</v>
      </c>
      <c r="AY638" s="161" t="s">
        <v>145</v>
      </c>
    </row>
    <row r="639" spans="1:65" s="13" customFormat="1" ht="11.25">
      <c r="B639" s="159"/>
      <c r="D639" s="160" t="s">
        <v>159</v>
      </c>
      <c r="E639" s="161" t="s">
        <v>3</v>
      </c>
      <c r="F639" s="162" t="s">
        <v>772</v>
      </c>
      <c r="H639" s="163">
        <v>0.42499999999999999</v>
      </c>
      <c r="I639" s="164"/>
      <c r="L639" s="159"/>
      <c r="M639" s="165"/>
      <c r="N639" s="166"/>
      <c r="O639" s="166"/>
      <c r="P639" s="166"/>
      <c r="Q639" s="166"/>
      <c r="R639" s="166"/>
      <c r="S639" s="166"/>
      <c r="T639" s="167"/>
      <c r="AT639" s="161" t="s">
        <v>159</v>
      </c>
      <c r="AU639" s="161" t="s">
        <v>155</v>
      </c>
      <c r="AV639" s="13" t="s">
        <v>83</v>
      </c>
      <c r="AW639" s="13" t="s">
        <v>35</v>
      </c>
      <c r="AX639" s="13" t="s">
        <v>73</v>
      </c>
      <c r="AY639" s="161" t="s">
        <v>145</v>
      </c>
    </row>
    <row r="640" spans="1:65" s="13" customFormat="1" ht="11.25">
      <c r="B640" s="159"/>
      <c r="D640" s="160" t="s">
        <v>159</v>
      </c>
      <c r="E640" s="161" t="s">
        <v>3</v>
      </c>
      <c r="F640" s="162" t="s">
        <v>773</v>
      </c>
      <c r="H640" s="163">
        <v>0.16400000000000001</v>
      </c>
      <c r="I640" s="164"/>
      <c r="L640" s="159"/>
      <c r="M640" s="165"/>
      <c r="N640" s="166"/>
      <c r="O640" s="166"/>
      <c r="P640" s="166"/>
      <c r="Q640" s="166"/>
      <c r="R640" s="166"/>
      <c r="S640" s="166"/>
      <c r="T640" s="167"/>
      <c r="AT640" s="161" t="s">
        <v>159</v>
      </c>
      <c r="AU640" s="161" t="s">
        <v>155</v>
      </c>
      <c r="AV640" s="13" t="s">
        <v>83</v>
      </c>
      <c r="AW640" s="13" t="s">
        <v>35</v>
      </c>
      <c r="AX640" s="13" t="s">
        <v>73</v>
      </c>
      <c r="AY640" s="161" t="s">
        <v>145</v>
      </c>
    </row>
    <row r="641" spans="1:65" s="13" customFormat="1" ht="11.25">
      <c r="B641" s="159"/>
      <c r="D641" s="160" t="s">
        <v>159</v>
      </c>
      <c r="E641" s="161" t="s">
        <v>3</v>
      </c>
      <c r="F641" s="162" t="s">
        <v>774</v>
      </c>
      <c r="H641" s="163">
        <v>2.8559999999999999</v>
      </c>
      <c r="I641" s="164"/>
      <c r="L641" s="159"/>
      <c r="M641" s="165"/>
      <c r="N641" s="166"/>
      <c r="O641" s="166"/>
      <c r="P641" s="166"/>
      <c r="Q641" s="166"/>
      <c r="R641" s="166"/>
      <c r="S641" s="166"/>
      <c r="T641" s="167"/>
      <c r="AT641" s="161" t="s">
        <v>159</v>
      </c>
      <c r="AU641" s="161" t="s">
        <v>155</v>
      </c>
      <c r="AV641" s="13" t="s">
        <v>83</v>
      </c>
      <c r="AW641" s="13" t="s">
        <v>35</v>
      </c>
      <c r="AX641" s="13" t="s">
        <v>73</v>
      </c>
      <c r="AY641" s="161" t="s">
        <v>145</v>
      </c>
    </row>
    <row r="642" spans="1:65" s="14" customFormat="1" ht="11.25">
      <c r="B642" s="168"/>
      <c r="D642" s="160" t="s">
        <v>159</v>
      </c>
      <c r="E642" s="169" t="s">
        <v>3</v>
      </c>
      <c r="F642" s="170" t="s">
        <v>161</v>
      </c>
      <c r="H642" s="171">
        <v>4.0089999999999995</v>
      </c>
      <c r="I642" s="172"/>
      <c r="L642" s="168"/>
      <c r="M642" s="173"/>
      <c r="N642" s="174"/>
      <c r="O642" s="174"/>
      <c r="P642" s="174"/>
      <c r="Q642" s="174"/>
      <c r="R642" s="174"/>
      <c r="S642" s="174"/>
      <c r="T642" s="175"/>
      <c r="AT642" s="169" t="s">
        <v>159</v>
      </c>
      <c r="AU642" s="169" t="s">
        <v>155</v>
      </c>
      <c r="AV642" s="14" t="s">
        <v>154</v>
      </c>
      <c r="AW642" s="14" t="s">
        <v>35</v>
      </c>
      <c r="AX642" s="14" t="s">
        <v>81</v>
      </c>
      <c r="AY642" s="169" t="s">
        <v>145</v>
      </c>
    </row>
    <row r="643" spans="1:65" s="2" customFormat="1" ht="44.25" customHeight="1">
      <c r="A643" s="35"/>
      <c r="B643" s="140"/>
      <c r="C643" s="141" t="s">
        <v>775</v>
      </c>
      <c r="D643" s="141" t="s">
        <v>149</v>
      </c>
      <c r="E643" s="142" t="s">
        <v>776</v>
      </c>
      <c r="F643" s="143" t="s">
        <v>777</v>
      </c>
      <c r="G643" s="144" t="s">
        <v>306</v>
      </c>
      <c r="H643" s="145">
        <v>13.715</v>
      </c>
      <c r="I643" s="146"/>
      <c r="J643" s="147">
        <f>ROUND(I643*H643,2)</f>
        <v>0</v>
      </c>
      <c r="K643" s="143" t="s">
        <v>153</v>
      </c>
      <c r="L643" s="36"/>
      <c r="M643" s="148" t="s">
        <v>3</v>
      </c>
      <c r="N643" s="149" t="s">
        <v>44</v>
      </c>
      <c r="O643" s="56"/>
      <c r="P643" s="150">
        <f>O643*H643</f>
        <v>0</v>
      </c>
      <c r="Q643" s="150">
        <v>0</v>
      </c>
      <c r="R643" s="150">
        <f>Q643*H643</f>
        <v>0</v>
      </c>
      <c r="S643" s="150">
        <v>0</v>
      </c>
      <c r="T643" s="151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52" t="s">
        <v>154</v>
      </c>
      <c r="AT643" s="152" t="s">
        <v>149</v>
      </c>
      <c r="AU643" s="152" t="s">
        <v>155</v>
      </c>
      <c r="AY643" s="20" t="s">
        <v>145</v>
      </c>
      <c r="BE643" s="153">
        <f>IF(N643="základní",J643,0)</f>
        <v>0</v>
      </c>
      <c r="BF643" s="153">
        <f>IF(N643="snížená",J643,0)</f>
        <v>0</v>
      </c>
      <c r="BG643" s="153">
        <f>IF(N643="zákl. přenesená",J643,0)</f>
        <v>0</v>
      </c>
      <c r="BH643" s="153">
        <f>IF(N643="sníž. přenesená",J643,0)</f>
        <v>0</v>
      </c>
      <c r="BI643" s="153">
        <f>IF(N643="nulová",J643,0)</f>
        <v>0</v>
      </c>
      <c r="BJ643" s="20" t="s">
        <v>81</v>
      </c>
      <c r="BK643" s="153">
        <f>ROUND(I643*H643,2)</f>
        <v>0</v>
      </c>
      <c r="BL643" s="20" t="s">
        <v>154</v>
      </c>
      <c r="BM643" s="152" t="s">
        <v>778</v>
      </c>
    </row>
    <row r="644" spans="1:65" s="2" customFormat="1" ht="11.25">
      <c r="A644" s="35"/>
      <c r="B644" s="36"/>
      <c r="C644" s="35"/>
      <c r="D644" s="154" t="s">
        <v>157</v>
      </c>
      <c r="E644" s="35"/>
      <c r="F644" s="155" t="s">
        <v>779</v>
      </c>
      <c r="G644" s="35"/>
      <c r="H644" s="35"/>
      <c r="I644" s="156"/>
      <c r="J644" s="35"/>
      <c r="K644" s="35"/>
      <c r="L644" s="36"/>
      <c r="M644" s="157"/>
      <c r="N644" s="158"/>
      <c r="O644" s="56"/>
      <c r="P644" s="56"/>
      <c r="Q644" s="56"/>
      <c r="R644" s="56"/>
      <c r="S644" s="56"/>
      <c r="T644" s="57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T644" s="20" t="s">
        <v>157</v>
      </c>
      <c r="AU644" s="20" t="s">
        <v>155</v>
      </c>
    </row>
    <row r="645" spans="1:65" s="2" customFormat="1" ht="29.25">
      <c r="A645" s="35"/>
      <c r="B645" s="36"/>
      <c r="C645" s="35"/>
      <c r="D645" s="160" t="s">
        <v>315</v>
      </c>
      <c r="E645" s="35"/>
      <c r="F645" s="191" t="s">
        <v>780</v>
      </c>
      <c r="G645" s="35"/>
      <c r="H645" s="35"/>
      <c r="I645" s="156"/>
      <c r="J645" s="35"/>
      <c r="K645" s="35"/>
      <c r="L645" s="36"/>
      <c r="M645" s="157"/>
      <c r="N645" s="158"/>
      <c r="O645" s="56"/>
      <c r="P645" s="56"/>
      <c r="Q645" s="56"/>
      <c r="R645" s="56"/>
      <c r="S645" s="56"/>
      <c r="T645" s="57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T645" s="20" t="s">
        <v>315</v>
      </c>
      <c r="AU645" s="20" t="s">
        <v>155</v>
      </c>
    </row>
    <row r="646" spans="1:65" s="13" customFormat="1" ht="11.25">
      <c r="B646" s="159"/>
      <c r="D646" s="160" t="s">
        <v>159</v>
      </c>
      <c r="E646" s="161" t="s">
        <v>3</v>
      </c>
      <c r="F646" s="162" t="s">
        <v>781</v>
      </c>
      <c r="H646" s="163">
        <v>13.715</v>
      </c>
      <c r="I646" s="164"/>
      <c r="L646" s="159"/>
      <c r="M646" s="165"/>
      <c r="N646" s="166"/>
      <c r="O646" s="166"/>
      <c r="P646" s="166"/>
      <c r="Q646" s="166"/>
      <c r="R646" s="166"/>
      <c r="S646" s="166"/>
      <c r="T646" s="167"/>
      <c r="AT646" s="161" t="s">
        <v>159</v>
      </c>
      <c r="AU646" s="161" t="s">
        <v>155</v>
      </c>
      <c r="AV646" s="13" t="s">
        <v>83</v>
      </c>
      <c r="AW646" s="13" t="s">
        <v>35</v>
      </c>
      <c r="AX646" s="13" t="s">
        <v>73</v>
      </c>
      <c r="AY646" s="161" t="s">
        <v>145</v>
      </c>
    </row>
    <row r="647" spans="1:65" s="14" customFormat="1" ht="11.25">
      <c r="B647" s="168"/>
      <c r="D647" s="160" t="s">
        <v>159</v>
      </c>
      <c r="E647" s="169" t="s">
        <v>3</v>
      </c>
      <c r="F647" s="170" t="s">
        <v>161</v>
      </c>
      <c r="H647" s="171">
        <v>13.715</v>
      </c>
      <c r="I647" s="172"/>
      <c r="L647" s="168"/>
      <c r="M647" s="173"/>
      <c r="N647" s="174"/>
      <c r="O647" s="174"/>
      <c r="P647" s="174"/>
      <c r="Q647" s="174"/>
      <c r="R647" s="174"/>
      <c r="S647" s="174"/>
      <c r="T647" s="175"/>
      <c r="AT647" s="169" t="s">
        <v>159</v>
      </c>
      <c r="AU647" s="169" t="s">
        <v>155</v>
      </c>
      <c r="AV647" s="14" t="s">
        <v>154</v>
      </c>
      <c r="AW647" s="14" t="s">
        <v>35</v>
      </c>
      <c r="AX647" s="14" t="s">
        <v>81</v>
      </c>
      <c r="AY647" s="169" t="s">
        <v>145</v>
      </c>
    </row>
    <row r="648" spans="1:65" s="2" customFormat="1" ht="44.25" customHeight="1">
      <c r="A648" s="35"/>
      <c r="B648" s="140"/>
      <c r="C648" s="141" t="s">
        <v>782</v>
      </c>
      <c r="D648" s="141" t="s">
        <v>149</v>
      </c>
      <c r="E648" s="142" t="s">
        <v>783</v>
      </c>
      <c r="F648" s="143" t="s">
        <v>784</v>
      </c>
      <c r="G648" s="144" t="s">
        <v>306</v>
      </c>
      <c r="H648" s="145">
        <v>9.2690000000000001</v>
      </c>
      <c r="I648" s="146"/>
      <c r="J648" s="147">
        <f>ROUND(I648*H648,2)</f>
        <v>0</v>
      </c>
      <c r="K648" s="143" t="s">
        <v>153</v>
      </c>
      <c r="L648" s="36"/>
      <c r="M648" s="148" t="s">
        <v>3</v>
      </c>
      <c r="N648" s="149" t="s">
        <v>44</v>
      </c>
      <c r="O648" s="56"/>
      <c r="P648" s="150">
        <f>O648*H648</f>
        <v>0</v>
      </c>
      <c r="Q648" s="150">
        <v>0</v>
      </c>
      <c r="R648" s="150">
        <f>Q648*H648</f>
        <v>0</v>
      </c>
      <c r="S648" s="150">
        <v>0</v>
      </c>
      <c r="T648" s="151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52" t="s">
        <v>154</v>
      </c>
      <c r="AT648" s="152" t="s">
        <v>149</v>
      </c>
      <c r="AU648" s="152" t="s">
        <v>155</v>
      </c>
      <c r="AY648" s="20" t="s">
        <v>145</v>
      </c>
      <c r="BE648" s="153">
        <f>IF(N648="základní",J648,0)</f>
        <v>0</v>
      </c>
      <c r="BF648" s="153">
        <f>IF(N648="snížená",J648,0)</f>
        <v>0</v>
      </c>
      <c r="BG648" s="153">
        <f>IF(N648="zákl. přenesená",J648,0)</f>
        <v>0</v>
      </c>
      <c r="BH648" s="153">
        <f>IF(N648="sníž. přenesená",J648,0)</f>
        <v>0</v>
      </c>
      <c r="BI648" s="153">
        <f>IF(N648="nulová",J648,0)</f>
        <v>0</v>
      </c>
      <c r="BJ648" s="20" t="s">
        <v>81</v>
      </c>
      <c r="BK648" s="153">
        <f>ROUND(I648*H648,2)</f>
        <v>0</v>
      </c>
      <c r="BL648" s="20" t="s">
        <v>154</v>
      </c>
      <c r="BM648" s="152" t="s">
        <v>785</v>
      </c>
    </row>
    <row r="649" spans="1:65" s="2" customFormat="1" ht="11.25">
      <c r="A649" s="35"/>
      <c r="B649" s="36"/>
      <c r="C649" s="35"/>
      <c r="D649" s="154" t="s">
        <v>157</v>
      </c>
      <c r="E649" s="35"/>
      <c r="F649" s="155" t="s">
        <v>786</v>
      </c>
      <c r="G649" s="35"/>
      <c r="H649" s="35"/>
      <c r="I649" s="156"/>
      <c r="J649" s="35"/>
      <c r="K649" s="35"/>
      <c r="L649" s="36"/>
      <c r="M649" s="157"/>
      <c r="N649" s="158"/>
      <c r="O649" s="56"/>
      <c r="P649" s="56"/>
      <c r="Q649" s="56"/>
      <c r="R649" s="56"/>
      <c r="S649" s="56"/>
      <c r="T649" s="57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T649" s="20" t="s">
        <v>157</v>
      </c>
      <c r="AU649" s="20" t="s">
        <v>155</v>
      </c>
    </row>
    <row r="650" spans="1:65" s="13" customFormat="1" ht="11.25">
      <c r="B650" s="159"/>
      <c r="D650" s="160" t="s">
        <v>159</v>
      </c>
      <c r="E650" s="161" t="s">
        <v>3</v>
      </c>
      <c r="F650" s="162" t="s">
        <v>787</v>
      </c>
      <c r="H650" s="163">
        <v>9.2690000000000001</v>
      </c>
      <c r="I650" s="164"/>
      <c r="L650" s="159"/>
      <c r="M650" s="165"/>
      <c r="N650" s="166"/>
      <c r="O650" s="166"/>
      <c r="P650" s="166"/>
      <c r="Q650" s="166"/>
      <c r="R650" s="166"/>
      <c r="S650" s="166"/>
      <c r="T650" s="167"/>
      <c r="AT650" s="161" t="s">
        <v>159</v>
      </c>
      <c r="AU650" s="161" t="s">
        <v>155</v>
      </c>
      <c r="AV650" s="13" t="s">
        <v>83</v>
      </c>
      <c r="AW650" s="13" t="s">
        <v>35</v>
      </c>
      <c r="AX650" s="13" t="s">
        <v>73</v>
      </c>
      <c r="AY650" s="161" t="s">
        <v>145</v>
      </c>
    </row>
    <row r="651" spans="1:65" s="14" customFormat="1" ht="11.25">
      <c r="B651" s="168"/>
      <c r="D651" s="160" t="s">
        <v>159</v>
      </c>
      <c r="E651" s="169" t="s">
        <v>3</v>
      </c>
      <c r="F651" s="170" t="s">
        <v>161</v>
      </c>
      <c r="H651" s="171">
        <v>9.2690000000000001</v>
      </c>
      <c r="I651" s="172"/>
      <c r="L651" s="168"/>
      <c r="M651" s="173"/>
      <c r="N651" s="174"/>
      <c r="O651" s="174"/>
      <c r="P651" s="174"/>
      <c r="Q651" s="174"/>
      <c r="R651" s="174"/>
      <c r="S651" s="174"/>
      <c r="T651" s="175"/>
      <c r="AT651" s="169" t="s">
        <v>159</v>
      </c>
      <c r="AU651" s="169" t="s">
        <v>155</v>
      </c>
      <c r="AV651" s="14" t="s">
        <v>154</v>
      </c>
      <c r="AW651" s="14" t="s">
        <v>35</v>
      </c>
      <c r="AX651" s="14" t="s">
        <v>81</v>
      </c>
      <c r="AY651" s="169" t="s">
        <v>145</v>
      </c>
    </row>
    <row r="652" spans="1:65" s="2" customFormat="1" ht="37.9" customHeight="1">
      <c r="A652" s="35"/>
      <c r="B652" s="140"/>
      <c r="C652" s="141" t="s">
        <v>788</v>
      </c>
      <c r="D652" s="141" t="s">
        <v>149</v>
      </c>
      <c r="E652" s="142" t="s">
        <v>789</v>
      </c>
      <c r="F652" s="143" t="s">
        <v>790</v>
      </c>
      <c r="G652" s="144" t="s">
        <v>306</v>
      </c>
      <c r="H652" s="145">
        <v>26.989000000000001</v>
      </c>
      <c r="I652" s="146"/>
      <c r="J652" s="147">
        <f>ROUND(I652*H652,2)</f>
        <v>0</v>
      </c>
      <c r="K652" s="143" t="s">
        <v>153</v>
      </c>
      <c r="L652" s="36"/>
      <c r="M652" s="148" t="s">
        <v>3</v>
      </c>
      <c r="N652" s="149" t="s">
        <v>44</v>
      </c>
      <c r="O652" s="56"/>
      <c r="P652" s="150">
        <f>O652*H652</f>
        <v>0</v>
      </c>
      <c r="Q652" s="150">
        <v>0</v>
      </c>
      <c r="R652" s="150">
        <f>Q652*H652</f>
        <v>0</v>
      </c>
      <c r="S652" s="150">
        <v>0</v>
      </c>
      <c r="T652" s="151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52" t="s">
        <v>154</v>
      </c>
      <c r="AT652" s="152" t="s">
        <v>149</v>
      </c>
      <c r="AU652" s="152" t="s">
        <v>155</v>
      </c>
      <c r="AY652" s="20" t="s">
        <v>145</v>
      </c>
      <c r="BE652" s="153">
        <f>IF(N652="základní",J652,0)</f>
        <v>0</v>
      </c>
      <c r="BF652" s="153">
        <f>IF(N652="snížená",J652,0)</f>
        <v>0</v>
      </c>
      <c r="BG652" s="153">
        <f>IF(N652="zákl. přenesená",J652,0)</f>
        <v>0</v>
      </c>
      <c r="BH652" s="153">
        <f>IF(N652="sníž. přenesená",J652,0)</f>
        <v>0</v>
      </c>
      <c r="BI652" s="153">
        <f>IF(N652="nulová",J652,0)</f>
        <v>0</v>
      </c>
      <c r="BJ652" s="20" t="s">
        <v>81</v>
      </c>
      <c r="BK652" s="153">
        <f>ROUND(I652*H652,2)</f>
        <v>0</v>
      </c>
      <c r="BL652" s="20" t="s">
        <v>154</v>
      </c>
      <c r="BM652" s="152" t="s">
        <v>791</v>
      </c>
    </row>
    <row r="653" spans="1:65" s="2" customFormat="1" ht="11.25">
      <c r="A653" s="35"/>
      <c r="B653" s="36"/>
      <c r="C653" s="35"/>
      <c r="D653" s="154" t="s">
        <v>157</v>
      </c>
      <c r="E653" s="35"/>
      <c r="F653" s="155" t="s">
        <v>792</v>
      </c>
      <c r="G653" s="35"/>
      <c r="H653" s="35"/>
      <c r="I653" s="156"/>
      <c r="J653" s="35"/>
      <c r="K653" s="35"/>
      <c r="L653" s="36"/>
      <c r="M653" s="157"/>
      <c r="N653" s="158"/>
      <c r="O653" s="56"/>
      <c r="P653" s="56"/>
      <c r="Q653" s="56"/>
      <c r="R653" s="56"/>
      <c r="S653" s="56"/>
      <c r="T653" s="57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T653" s="20" t="s">
        <v>157</v>
      </c>
      <c r="AU653" s="20" t="s">
        <v>155</v>
      </c>
    </row>
    <row r="654" spans="1:65" s="13" customFormat="1" ht="11.25">
      <c r="B654" s="159"/>
      <c r="D654" s="160" t="s">
        <v>159</v>
      </c>
      <c r="E654" s="161" t="s">
        <v>3</v>
      </c>
      <c r="F654" s="162" t="s">
        <v>774</v>
      </c>
      <c r="H654" s="163">
        <v>2.8559999999999999</v>
      </c>
      <c r="I654" s="164"/>
      <c r="L654" s="159"/>
      <c r="M654" s="165"/>
      <c r="N654" s="166"/>
      <c r="O654" s="166"/>
      <c r="P654" s="166"/>
      <c r="Q654" s="166"/>
      <c r="R654" s="166"/>
      <c r="S654" s="166"/>
      <c r="T654" s="167"/>
      <c r="AT654" s="161" t="s">
        <v>159</v>
      </c>
      <c r="AU654" s="161" t="s">
        <v>155</v>
      </c>
      <c r="AV654" s="13" t="s">
        <v>83</v>
      </c>
      <c r="AW654" s="13" t="s">
        <v>35</v>
      </c>
      <c r="AX654" s="13" t="s">
        <v>73</v>
      </c>
      <c r="AY654" s="161" t="s">
        <v>145</v>
      </c>
    </row>
    <row r="655" spans="1:65" s="13" customFormat="1" ht="11.25">
      <c r="B655" s="159"/>
      <c r="D655" s="160" t="s">
        <v>159</v>
      </c>
      <c r="E655" s="161" t="s">
        <v>3</v>
      </c>
      <c r="F655" s="162" t="s">
        <v>771</v>
      </c>
      <c r="H655" s="163">
        <v>0.56399999999999995</v>
      </c>
      <c r="I655" s="164"/>
      <c r="L655" s="159"/>
      <c r="M655" s="165"/>
      <c r="N655" s="166"/>
      <c r="O655" s="166"/>
      <c r="P655" s="166"/>
      <c r="Q655" s="166"/>
      <c r="R655" s="166"/>
      <c r="S655" s="166"/>
      <c r="T655" s="167"/>
      <c r="AT655" s="161" t="s">
        <v>159</v>
      </c>
      <c r="AU655" s="161" t="s">
        <v>155</v>
      </c>
      <c r="AV655" s="13" t="s">
        <v>83</v>
      </c>
      <c r="AW655" s="13" t="s">
        <v>35</v>
      </c>
      <c r="AX655" s="13" t="s">
        <v>73</v>
      </c>
      <c r="AY655" s="161" t="s">
        <v>145</v>
      </c>
    </row>
    <row r="656" spans="1:65" s="13" customFormat="1" ht="11.25">
      <c r="B656" s="159"/>
      <c r="D656" s="160" t="s">
        <v>159</v>
      </c>
      <c r="E656" s="161" t="s">
        <v>3</v>
      </c>
      <c r="F656" s="162" t="s">
        <v>772</v>
      </c>
      <c r="H656" s="163">
        <v>0.42499999999999999</v>
      </c>
      <c r="I656" s="164"/>
      <c r="L656" s="159"/>
      <c r="M656" s="165"/>
      <c r="N656" s="166"/>
      <c r="O656" s="166"/>
      <c r="P656" s="166"/>
      <c r="Q656" s="166"/>
      <c r="R656" s="166"/>
      <c r="S656" s="166"/>
      <c r="T656" s="167"/>
      <c r="AT656" s="161" t="s">
        <v>159</v>
      </c>
      <c r="AU656" s="161" t="s">
        <v>155</v>
      </c>
      <c r="AV656" s="13" t="s">
        <v>83</v>
      </c>
      <c r="AW656" s="13" t="s">
        <v>35</v>
      </c>
      <c r="AX656" s="13" t="s">
        <v>73</v>
      </c>
      <c r="AY656" s="161" t="s">
        <v>145</v>
      </c>
    </row>
    <row r="657" spans="1:65" s="13" customFormat="1" ht="11.25">
      <c r="B657" s="159"/>
      <c r="D657" s="160" t="s">
        <v>159</v>
      </c>
      <c r="E657" s="161" t="s">
        <v>3</v>
      </c>
      <c r="F657" s="162" t="s">
        <v>773</v>
      </c>
      <c r="H657" s="163">
        <v>0.16400000000000001</v>
      </c>
      <c r="I657" s="164"/>
      <c r="L657" s="159"/>
      <c r="M657" s="165"/>
      <c r="N657" s="166"/>
      <c r="O657" s="166"/>
      <c r="P657" s="166"/>
      <c r="Q657" s="166"/>
      <c r="R657" s="166"/>
      <c r="S657" s="166"/>
      <c r="T657" s="167"/>
      <c r="AT657" s="161" t="s">
        <v>159</v>
      </c>
      <c r="AU657" s="161" t="s">
        <v>155</v>
      </c>
      <c r="AV657" s="13" t="s">
        <v>83</v>
      </c>
      <c r="AW657" s="13" t="s">
        <v>35</v>
      </c>
      <c r="AX657" s="13" t="s">
        <v>73</v>
      </c>
      <c r="AY657" s="161" t="s">
        <v>145</v>
      </c>
    </row>
    <row r="658" spans="1:65" s="15" customFormat="1" ht="11.25">
      <c r="B658" s="176"/>
      <c r="D658" s="160" t="s">
        <v>159</v>
      </c>
      <c r="E658" s="177" t="s">
        <v>3</v>
      </c>
      <c r="F658" s="178" t="s">
        <v>171</v>
      </c>
      <c r="H658" s="179">
        <v>4.0089999999999995</v>
      </c>
      <c r="I658" s="180"/>
      <c r="L658" s="176"/>
      <c r="M658" s="181"/>
      <c r="N658" s="182"/>
      <c r="O658" s="182"/>
      <c r="P658" s="182"/>
      <c r="Q658" s="182"/>
      <c r="R658" s="182"/>
      <c r="S658" s="182"/>
      <c r="T658" s="183"/>
      <c r="AT658" s="177" t="s">
        <v>159</v>
      </c>
      <c r="AU658" s="177" t="s">
        <v>155</v>
      </c>
      <c r="AV658" s="15" t="s">
        <v>155</v>
      </c>
      <c r="AW658" s="15" t="s">
        <v>35</v>
      </c>
      <c r="AX658" s="15" t="s">
        <v>73</v>
      </c>
      <c r="AY658" s="177" t="s">
        <v>145</v>
      </c>
    </row>
    <row r="659" spans="1:65" s="13" customFormat="1" ht="11.25">
      <c r="B659" s="159"/>
      <c r="D659" s="160" t="s">
        <v>159</v>
      </c>
      <c r="E659" s="161" t="s">
        <v>3</v>
      </c>
      <c r="F659" s="162" t="s">
        <v>793</v>
      </c>
      <c r="H659" s="163">
        <v>9.2650000000000006</v>
      </c>
      <c r="I659" s="164"/>
      <c r="L659" s="159"/>
      <c r="M659" s="165"/>
      <c r="N659" s="166"/>
      <c r="O659" s="166"/>
      <c r="P659" s="166"/>
      <c r="Q659" s="166"/>
      <c r="R659" s="166"/>
      <c r="S659" s="166"/>
      <c r="T659" s="167"/>
      <c r="AT659" s="161" t="s">
        <v>159</v>
      </c>
      <c r="AU659" s="161" t="s">
        <v>155</v>
      </c>
      <c r="AV659" s="13" t="s">
        <v>83</v>
      </c>
      <c r="AW659" s="13" t="s">
        <v>35</v>
      </c>
      <c r="AX659" s="13" t="s">
        <v>73</v>
      </c>
      <c r="AY659" s="161" t="s">
        <v>145</v>
      </c>
    </row>
    <row r="660" spans="1:65" s="15" customFormat="1" ht="11.25">
      <c r="B660" s="176"/>
      <c r="D660" s="160" t="s">
        <v>159</v>
      </c>
      <c r="E660" s="177" t="s">
        <v>3</v>
      </c>
      <c r="F660" s="178" t="s">
        <v>171</v>
      </c>
      <c r="H660" s="179">
        <v>9.2650000000000006</v>
      </c>
      <c r="I660" s="180"/>
      <c r="L660" s="176"/>
      <c r="M660" s="181"/>
      <c r="N660" s="182"/>
      <c r="O660" s="182"/>
      <c r="P660" s="182"/>
      <c r="Q660" s="182"/>
      <c r="R660" s="182"/>
      <c r="S660" s="182"/>
      <c r="T660" s="183"/>
      <c r="AT660" s="177" t="s">
        <v>159</v>
      </c>
      <c r="AU660" s="177" t="s">
        <v>155</v>
      </c>
      <c r="AV660" s="15" t="s">
        <v>155</v>
      </c>
      <c r="AW660" s="15" t="s">
        <v>35</v>
      </c>
      <c r="AX660" s="15" t="s">
        <v>73</v>
      </c>
      <c r="AY660" s="177" t="s">
        <v>145</v>
      </c>
    </row>
    <row r="661" spans="1:65" s="13" customFormat="1" ht="11.25">
      <c r="B661" s="159"/>
      <c r="D661" s="160" t="s">
        <v>159</v>
      </c>
      <c r="E661" s="161" t="s">
        <v>3</v>
      </c>
      <c r="F661" s="162" t="s">
        <v>781</v>
      </c>
      <c r="H661" s="163">
        <v>13.715</v>
      </c>
      <c r="I661" s="164"/>
      <c r="L661" s="159"/>
      <c r="M661" s="165"/>
      <c r="N661" s="166"/>
      <c r="O661" s="166"/>
      <c r="P661" s="166"/>
      <c r="Q661" s="166"/>
      <c r="R661" s="166"/>
      <c r="S661" s="166"/>
      <c r="T661" s="167"/>
      <c r="AT661" s="161" t="s">
        <v>159</v>
      </c>
      <c r="AU661" s="161" t="s">
        <v>155</v>
      </c>
      <c r="AV661" s="13" t="s">
        <v>83</v>
      </c>
      <c r="AW661" s="13" t="s">
        <v>35</v>
      </c>
      <c r="AX661" s="13" t="s">
        <v>73</v>
      </c>
      <c r="AY661" s="161" t="s">
        <v>145</v>
      </c>
    </row>
    <row r="662" spans="1:65" s="15" customFormat="1" ht="11.25">
      <c r="B662" s="176"/>
      <c r="D662" s="160" t="s">
        <v>159</v>
      </c>
      <c r="E662" s="177" t="s">
        <v>3</v>
      </c>
      <c r="F662" s="178" t="s">
        <v>171</v>
      </c>
      <c r="H662" s="179">
        <v>13.715</v>
      </c>
      <c r="I662" s="180"/>
      <c r="L662" s="176"/>
      <c r="M662" s="181"/>
      <c r="N662" s="182"/>
      <c r="O662" s="182"/>
      <c r="P662" s="182"/>
      <c r="Q662" s="182"/>
      <c r="R662" s="182"/>
      <c r="S662" s="182"/>
      <c r="T662" s="183"/>
      <c r="AT662" s="177" t="s">
        <v>159</v>
      </c>
      <c r="AU662" s="177" t="s">
        <v>155</v>
      </c>
      <c r="AV662" s="15" t="s">
        <v>155</v>
      </c>
      <c r="AW662" s="15" t="s">
        <v>35</v>
      </c>
      <c r="AX662" s="15" t="s">
        <v>73</v>
      </c>
      <c r="AY662" s="177" t="s">
        <v>145</v>
      </c>
    </row>
    <row r="663" spans="1:65" s="14" customFormat="1" ht="11.25">
      <c r="B663" s="168"/>
      <c r="D663" s="160" t="s">
        <v>159</v>
      </c>
      <c r="E663" s="169" t="s">
        <v>3</v>
      </c>
      <c r="F663" s="170" t="s">
        <v>161</v>
      </c>
      <c r="H663" s="171">
        <v>26.989000000000001</v>
      </c>
      <c r="I663" s="172"/>
      <c r="L663" s="168"/>
      <c r="M663" s="173"/>
      <c r="N663" s="174"/>
      <c r="O663" s="174"/>
      <c r="P663" s="174"/>
      <c r="Q663" s="174"/>
      <c r="R663" s="174"/>
      <c r="S663" s="174"/>
      <c r="T663" s="175"/>
      <c r="AT663" s="169" t="s">
        <v>159</v>
      </c>
      <c r="AU663" s="169" t="s">
        <v>155</v>
      </c>
      <c r="AV663" s="14" t="s">
        <v>154</v>
      </c>
      <c r="AW663" s="14" t="s">
        <v>35</v>
      </c>
      <c r="AX663" s="14" t="s">
        <v>81</v>
      </c>
      <c r="AY663" s="169" t="s">
        <v>145</v>
      </c>
    </row>
    <row r="664" spans="1:65" s="2" customFormat="1" ht="37.9" customHeight="1">
      <c r="A664" s="35"/>
      <c r="B664" s="140"/>
      <c r="C664" s="141" t="s">
        <v>794</v>
      </c>
      <c r="D664" s="141" t="s">
        <v>149</v>
      </c>
      <c r="E664" s="142" t="s">
        <v>795</v>
      </c>
      <c r="F664" s="143" t="s">
        <v>796</v>
      </c>
      <c r="G664" s="144" t="s">
        <v>306</v>
      </c>
      <c r="H664" s="145">
        <v>242.90100000000001</v>
      </c>
      <c r="I664" s="146"/>
      <c r="J664" s="147">
        <f>ROUND(I664*H664,2)</f>
        <v>0</v>
      </c>
      <c r="K664" s="143" t="s">
        <v>153</v>
      </c>
      <c r="L664" s="36"/>
      <c r="M664" s="148" t="s">
        <v>3</v>
      </c>
      <c r="N664" s="149" t="s">
        <v>44</v>
      </c>
      <c r="O664" s="56"/>
      <c r="P664" s="150">
        <f>O664*H664</f>
        <v>0</v>
      </c>
      <c r="Q664" s="150">
        <v>0</v>
      </c>
      <c r="R664" s="150">
        <f>Q664*H664</f>
        <v>0</v>
      </c>
      <c r="S664" s="150">
        <v>0</v>
      </c>
      <c r="T664" s="151">
        <f>S664*H664</f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152" t="s">
        <v>154</v>
      </c>
      <c r="AT664" s="152" t="s">
        <v>149</v>
      </c>
      <c r="AU664" s="152" t="s">
        <v>155</v>
      </c>
      <c r="AY664" s="20" t="s">
        <v>145</v>
      </c>
      <c r="BE664" s="153">
        <f>IF(N664="základní",J664,0)</f>
        <v>0</v>
      </c>
      <c r="BF664" s="153">
        <f>IF(N664="snížená",J664,0)</f>
        <v>0</v>
      </c>
      <c r="BG664" s="153">
        <f>IF(N664="zákl. přenesená",J664,0)</f>
        <v>0</v>
      </c>
      <c r="BH664" s="153">
        <f>IF(N664="sníž. přenesená",J664,0)</f>
        <v>0</v>
      </c>
      <c r="BI664" s="153">
        <f>IF(N664="nulová",J664,0)</f>
        <v>0</v>
      </c>
      <c r="BJ664" s="20" t="s">
        <v>81</v>
      </c>
      <c r="BK664" s="153">
        <f>ROUND(I664*H664,2)</f>
        <v>0</v>
      </c>
      <c r="BL664" s="20" t="s">
        <v>154</v>
      </c>
      <c r="BM664" s="152" t="s">
        <v>797</v>
      </c>
    </row>
    <row r="665" spans="1:65" s="2" customFormat="1" ht="11.25">
      <c r="A665" s="35"/>
      <c r="B665" s="36"/>
      <c r="C665" s="35"/>
      <c r="D665" s="154" t="s">
        <v>157</v>
      </c>
      <c r="E665" s="35"/>
      <c r="F665" s="155" t="s">
        <v>798</v>
      </c>
      <c r="G665" s="35"/>
      <c r="H665" s="35"/>
      <c r="I665" s="156"/>
      <c r="J665" s="35"/>
      <c r="K665" s="35"/>
      <c r="L665" s="36"/>
      <c r="M665" s="157"/>
      <c r="N665" s="158"/>
      <c r="O665" s="56"/>
      <c r="P665" s="56"/>
      <c r="Q665" s="56"/>
      <c r="R665" s="56"/>
      <c r="S665" s="56"/>
      <c r="T665" s="57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T665" s="20" t="s">
        <v>157</v>
      </c>
      <c r="AU665" s="20" t="s">
        <v>155</v>
      </c>
    </row>
    <row r="666" spans="1:65" s="16" customFormat="1" ht="11.25">
      <c r="B666" s="184"/>
      <c r="D666" s="160" t="s">
        <v>159</v>
      </c>
      <c r="E666" s="185" t="s">
        <v>3</v>
      </c>
      <c r="F666" s="186" t="s">
        <v>799</v>
      </c>
      <c r="H666" s="185" t="s">
        <v>3</v>
      </c>
      <c r="I666" s="187"/>
      <c r="L666" s="184"/>
      <c r="M666" s="188"/>
      <c r="N666" s="189"/>
      <c r="O666" s="189"/>
      <c r="P666" s="189"/>
      <c r="Q666" s="189"/>
      <c r="R666" s="189"/>
      <c r="S666" s="189"/>
      <c r="T666" s="190"/>
      <c r="AT666" s="185" t="s">
        <v>159</v>
      </c>
      <c r="AU666" s="185" t="s">
        <v>155</v>
      </c>
      <c r="AV666" s="16" t="s">
        <v>81</v>
      </c>
      <c r="AW666" s="16" t="s">
        <v>35</v>
      </c>
      <c r="AX666" s="16" t="s">
        <v>73</v>
      </c>
      <c r="AY666" s="185" t="s">
        <v>145</v>
      </c>
    </row>
    <row r="667" spans="1:65" s="13" customFormat="1" ht="11.25">
      <c r="B667" s="159"/>
      <c r="D667" s="160" t="s">
        <v>159</v>
      </c>
      <c r="E667" s="161" t="s">
        <v>3</v>
      </c>
      <c r="F667" s="162" t="s">
        <v>800</v>
      </c>
      <c r="H667" s="163">
        <v>25.704000000000001</v>
      </c>
      <c r="I667" s="164"/>
      <c r="L667" s="159"/>
      <c r="M667" s="165"/>
      <c r="N667" s="166"/>
      <c r="O667" s="166"/>
      <c r="P667" s="166"/>
      <c r="Q667" s="166"/>
      <c r="R667" s="166"/>
      <c r="S667" s="166"/>
      <c r="T667" s="167"/>
      <c r="AT667" s="161" t="s">
        <v>159</v>
      </c>
      <c r="AU667" s="161" t="s">
        <v>155</v>
      </c>
      <c r="AV667" s="13" t="s">
        <v>83</v>
      </c>
      <c r="AW667" s="13" t="s">
        <v>35</v>
      </c>
      <c r="AX667" s="13" t="s">
        <v>73</v>
      </c>
      <c r="AY667" s="161" t="s">
        <v>145</v>
      </c>
    </row>
    <row r="668" spans="1:65" s="13" customFormat="1" ht="11.25">
      <c r="B668" s="159"/>
      <c r="D668" s="160" t="s">
        <v>159</v>
      </c>
      <c r="E668" s="161" t="s">
        <v>3</v>
      </c>
      <c r="F668" s="162" t="s">
        <v>801</v>
      </c>
      <c r="H668" s="163">
        <v>5.0759999999999996</v>
      </c>
      <c r="I668" s="164"/>
      <c r="L668" s="159"/>
      <c r="M668" s="165"/>
      <c r="N668" s="166"/>
      <c r="O668" s="166"/>
      <c r="P668" s="166"/>
      <c r="Q668" s="166"/>
      <c r="R668" s="166"/>
      <c r="S668" s="166"/>
      <c r="T668" s="167"/>
      <c r="AT668" s="161" t="s">
        <v>159</v>
      </c>
      <c r="AU668" s="161" t="s">
        <v>155</v>
      </c>
      <c r="AV668" s="13" t="s">
        <v>83</v>
      </c>
      <c r="AW668" s="13" t="s">
        <v>35</v>
      </c>
      <c r="AX668" s="13" t="s">
        <v>73</v>
      </c>
      <c r="AY668" s="161" t="s">
        <v>145</v>
      </c>
    </row>
    <row r="669" spans="1:65" s="13" customFormat="1" ht="11.25">
      <c r="B669" s="159"/>
      <c r="D669" s="160" t="s">
        <v>159</v>
      </c>
      <c r="E669" s="161" t="s">
        <v>3</v>
      </c>
      <c r="F669" s="162" t="s">
        <v>802</v>
      </c>
      <c r="H669" s="163">
        <v>3.8250000000000002</v>
      </c>
      <c r="I669" s="164"/>
      <c r="L669" s="159"/>
      <c r="M669" s="165"/>
      <c r="N669" s="166"/>
      <c r="O669" s="166"/>
      <c r="P669" s="166"/>
      <c r="Q669" s="166"/>
      <c r="R669" s="166"/>
      <c r="S669" s="166"/>
      <c r="T669" s="167"/>
      <c r="AT669" s="161" t="s">
        <v>159</v>
      </c>
      <c r="AU669" s="161" t="s">
        <v>155</v>
      </c>
      <c r="AV669" s="13" t="s">
        <v>83</v>
      </c>
      <c r="AW669" s="13" t="s">
        <v>35</v>
      </c>
      <c r="AX669" s="13" t="s">
        <v>73</v>
      </c>
      <c r="AY669" s="161" t="s">
        <v>145</v>
      </c>
    </row>
    <row r="670" spans="1:65" s="13" customFormat="1" ht="11.25">
      <c r="B670" s="159"/>
      <c r="D670" s="160" t="s">
        <v>159</v>
      </c>
      <c r="E670" s="161" t="s">
        <v>3</v>
      </c>
      <c r="F670" s="162" t="s">
        <v>803</v>
      </c>
      <c r="H670" s="163">
        <v>1.476</v>
      </c>
      <c r="I670" s="164"/>
      <c r="L670" s="159"/>
      <c r="M670" s="165"/>
      <c r="N670" s="166"/>
      <c r="O670" s="166"/>
      <c r="P670" s="166"/>
      <c r="Q670" s="166"/>
      <c r="R670" s="166"/>
      <c r="S670" s="166"/>
      <c r="T670" s="167"/>
      <c r="AT670" s="161" t="s">
        <v>159</v>
      </c>
      <c r="AU670" s="161" t="s">
        <v>155</v>
      </c>
      <c r="AV670" s="13" t="s">
        <v>83</v>
      </c>
      <c r="AW670" s="13" t="s">
        <v>35</v>
      </c>
      <c r="AX670" s="13" t="s">
        <v>73</v>
      </c>
      <c r="AY670" s="161" t="s">
        <v>145</v>
      </c>
    </row>
    <row r="671" spans="1:65" s="15" customFormat="1" ht="11.25">
      <c r="B671" s="176"/>
      <c r="D671" s="160" t="s">
        <v>159</v>
      </c>
      <c r="E671" s="177" t="s">
        <v>3</v>
      </c>
      <c r="F671" s="178" t="s">
        <v>171</v>
      </c>
      <c r="H671" s="179">
        <v>36.081000000000003</v>
      </c>
      <c r="I671" s="180"/>
      <c r="L671" s="176"/>
      <c r="M671" s="181"/>
      <c r="N671" s="182"/>
      <c r="O671" s="182"/>
      <c r="P671" s="182"/>
      <c r="Q671" s="182"/>
      <c r="R671" s="182"/>
      <c r="S671" s="182"/>
      <c r="T671" s="183"/>
      <c r="AT671" s="177" t="s">
        <v>159</v>
      </c>
      <c r="AU671" s="177" t="s">
        <v>155</v>
      </c>
      <c r="AV671" s="15" t="s">
        <v>155</v>
      </c>
      <c r="AW671" s="15" t="s">
        <v>35</v>
      </c>
      <c r="AX671" s="15" t="s">
        <v>73</v>
      </c>
      <c r="AY671" s="177" t="s">
        <v>145</v>
      </c>
    </row>
    <row r="672" spans="1:65" s="13" customFormat="1" ht="11.25">
      <c r="B672" s="159"/>
      <c r="D672" s="160" t="s">
        <v>159</v>
      </c>
      <c r="E672" s="161" t="s">
        <v>3</v>
      </c>
      <c r="F672" s="162" t="s">
        <v>804</v>
      </c>
      <c r="H672" s="163">
        <v>83.385000000000005</v>
      </c>
      <c r="I672" s="164"/>
      <c r="L672" s="159"/>
      <c r="M672" s="165"/>
      <c r="N672" s="166"/>
      <c r="O672" s="166"/>
      <c r="P672" s="166"/>
      <c r="Q672" s="166"/>
      <c r="R672" s="166"/>
      <c r="S672" s="166"/>
      <c r="T672" s="167"/>
      <c r="AT672" s="161" t="s">
        <v>159</v>
      </c>
      <c r="AU672" s="161" t="s">
        <v>155</v>
      </c>
      <c r="AV672" s="13" t="s">
        <v>83</v>
      </c>
      <c r="AW672" s="13" t="s">
        <v>35</v>
      </c>
      <c r="AX672" s="13" t="s">
        <v>73</v>
      </c>
      <c r="AY672" s="161" t="s">
        <v>145</v>
      </c>
    </row>
    <row r="673" spans="1:65" s="15" customFormat="1" ht="11.25">
      <c r="B673" s="176"/>
      <c r="D673" s="160" t="s">
        <v>159</v>
      </c>
      <c r="E673" s="177" t="s">
        <v>3</v>
      </c>
      <c r="F673" s="178" t="s">
        <v>171</v>
      </c>
      <c r="H673" s="179">
        <v>83.385000000000005</v>
      </c>
      <c r="I673" s="180"/>
      <c r="L673" s="176"/>
      <c r="M673" s="181"/>
      <c r="N673" s="182"/>
      <c r="O673" s="182"/>
      <c r="P673" s="182"/>
      <c r="Q673" s="182"/>
      <c r="R673" s="182"/>
      <c r="S673" s="182"/>
      <c r="T673" s="183"/>
      <c r="AT673" s="177" t="s">
        <v>159</v>
      </c>
      <c r="AU673" s="177" t="s">
        <v>155</v>
      </c>
      <c r="AV673" s="15" t="s">
        <v>155</v>
      </c>
      <c r="AW673" s="15" t="s">
        <v>35</v>
      </c>
      <c r="AX673" s="15" t="s">
        <v>73</v>
      </c>
      <c r="AY673" s="177" t="s">
        <v>145</v>
      </c>
    </row>
    <row r="674" spans="1:65" s="13" customFormat="1" ht="11.25">
      <c r="B674" s="159"/>
      <c r="D674" s="160" t="s">
        <v>159</v>
      </c>
      <c r="E674" s="161" t="s">
        <v>3</v>
      </c>
      <c r="F674" s="162" t="s">
        <v>805</v>
      </c>
      <c r="H674" s="163">
        <v>123.435</v>
      </c>
      <c r="I674" s="164"/>
      <c r="L674" s="159"/>
      <c r="M674" s="165"/>
      <c r="N674" s="166"/>
      <c r="O674" s="166"/>
      <c r="P674" s="166"/>
      <c r="Q674" s="166"/>
      <c r="R674" s="166"/>
      <c r="S674" s="166"/>
      <c r="T674" s="167"/>
      <c r="AT674" s="161" t="s">
        <v>159</v>
      </c>
      <c r="AU674" s="161" t="s">
        <v>155</v>
      </c>
      <c r="AV674" s="13" t="s">
        <v>83</v>
      </c>
      <c r="AW674" s="13" t="s">
        <v>35</v>
      </c>
      <c r="AX674" s="13" t="s">
        <v>73</v>
      </c>
      <c r="AY674" s="161" t="s">
        <v>145</v>
      </c>
    </row>
    <row r="675" spans="1:65" s="15" customFormat="1" ht="11.25">
      <c r="B675" s="176"/>
      <c r="D675" s="160" t="s">
        <v>159</v>
      </c>
      <c r="E675" s="177" t="s">
        <v>3</v>
      </c>
      <c r="F675" s="178" t="s">
        <v>171</v>
      </c>
      <c r="H675" s="179">
        <v>123.435</v>
      </c>
      <c r="I675" s="180"/>
      <c r="L675" s="176"/>
      <c r="M675" s="181"/>
      <c r="N675" s="182"/>
      <c r="O675" s="182"/>
      <c r="P675" s="182"/>
      <c r="Q675" s="182"/>
      <c r="R675" s="182"/>
      <c r="S675" s="182"/>
      <c r="T675" s="183"/>
      <c r="AT675" s="177" t="s">
        <v>159</v>
      </c>
      <c r="AU675" s="177" t="s">
        <v>155</v>
      </c>
      <c r="AV675" s="15" t="s">
        <v>155</v>
      </c>
      <c r="AW675" s="15" t="s">
        <v>35</v>
      </c>
      <c r="AX675" s="15" t="s">
        <v>73</v>
      </c>
      <c r="AY675" s="177" t="s">
        <v>145</v>
      </c>
    </row>
    <row r="676" spans="1:65" s="14" customFormat="1" ht="11.25">
      <c r="B676" s="168"/>
      <c r="D676" s="160" t="s">
        <v>159</v>
      </c>
      <c r="E676" s="169" t="s">
        <v>3</v>
      </c>
      <c r="F676" s="170" t="s">
        <v>161</v>
      </c>
      <c r="H676" s="171">
        <v>242.90100000000001</v>
      </c>
      <c r="I676" s="172"/>
      <c r="L676" s="168"/>
      <c r="M676" s="173"/>
      <c r="N676" s="174"/>
      <c r="O676" s="174"/>
      <c r="P676" s="174"/>
      <c r="Q676" s="174"/>
      <c r="R676" s="174"/>
      <c r="S676" s="174"/>
      <c r="T676" s="175"/>
      <c r="AT676" s="169" t="s">
        <v>159</v>
      </c>
      <c r="AU676" s="169" t="s">
        <v>155</v>
      </c>
      <c r="AV676" s="14" t="s">
        <v>154</v>
      </c>
      <c r="AW676" s="14" t="s">
        <v>35</v>
      </c>
      <c r="AX676" s="14" t="s">
        <v>81</v>
      </c>
      <c r="AY676" s="169" t="s">
        <v>145</v>
      </c>
    </row>
    <row r="677" spans="1:65" s="12" customFormat="1" ht="20.85" customHeight="1">
      <c r="B677" s="127"/>
      <c r="D677" s="128" t="s">
        <v>72</v>
      </c>
      <c r="E677" s="138" t="s">
        <v>806</v>
      </c>
      <c r="F677" s="138" t="s">
        <v>807</v>
      </c>
      <c r="I677" s="130"/>
      <c r="J677" s="139">
        <f>BK677</f>
        <v>0</v>
      </c>
      <c r="L677" s="127"/>
      <c r="M677" s="132"/>
      <c r="N677" s="133"/>
      <c r="O677" s="133"/>
      <c r="P677" s="134">
        <f>SUM(P678:P679)</f>
        <v>0</v>
      </c>
      <c r="Q677" s="133"/>
      <c r="R677" s="134">
        <f>SUM(R678:R679)</f>
        <v>0</v>
      </c>
      <c r="S677" s="133"/>
      <c r="T677" s="135">
        <f>SUM(T678:T679)</f>
        <v>0</v>
      </c>
      <c r="AR677" s="128" t="s">
        <v>81</v>
      </c>
      <c r="AT677" s="136" t="s">
        <v>72</v>
      </c>
      <c r="AU677" s="136" t="s">
        <v>83</v>
      </c>
      <c r="AY677" s="128" t="s">
        <v>145</v>
      </c>
      <c r="BK677" s="137">
        <f>SUM(BK678:BK679)</f>
        <v>0</v>
      </c>
    </row>
    <row r="678" spans="1:65" s="2" customFormat="1" ht="44.25" customHeight="1">
      <c r="A678" s="35"/>
      <c r="B678" s="140"/>
      <c r="C678" s="141" t="s">
        <v>808</v>
      </c>
      <c r="D678" s="141" t="s">
        <v>149</v>
      </c>
      <c r="E678" s="142" t="s">
        <v>809</v>
      </c>
      <c r="F678" s="143" t="s">
        <v>810</v>
      </c>
      <c r="G678" s="144" t="s">
        <v>306</v>
      </c>
      <c r="H678" s="145">
        <v>34.085999999999999</v>
      </c>
      <c r="I678" s="146"/>
      <c r="J678" s="147">
        <f>ROUND(I678*H678,2)</f>
        <v>0</v>
      </c>
      <c r="K678" s="143" t="s">
        <v>153</v>
      </c>
      <c r="L678" s="36"/>
      <c r="M678" s="148" t="s">
        <v>3</v>
      </c>
      <c r="N678" s="149" t="s">
        <v>44</v>
      </c>
      <c r="O678" s="56"/>
      <c r="P678" s="150">
        <f>O678*H678</f>
        <v>0</v>
      </c>
      <c r="Q678" s="150">
        <v>0</v>
      </c>
      <c r="R678" s="150">
        <f>Q678*H678</f>
        <v>0</v>
      </c>
      <c r="S678" s="150">
        <v>0</v>
      </c>
      <c r="T678" s="151">
        <f>S678*H678</f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52" t="s">
        <v>154</v>
      </c>
      <c r="AT678" s="152" t="s">
        <v>149</v>
      </c>
      <c r="AU678" s="152" t="s">
        <v>155</v>
      </c>
      <c r="AY678" s="20" t="s">
        <v>145</v>
      </c>
      <c r="BE678" s="153">
        <f>IF(N678="základní",J678,0)</f>
        <v>0</v>
      </c>
      <c r="BF678" s="153">
        <f>IF(N678="snížená",J678,0)</f>
        <v>0</v>
      </c>
      <c r="BG678" s="153">
        <f>IF(N678="zákl. přenesená",J678,0)</f>
        <v>0</v>
      </c>
      <c r="BH678" s="153">
        <f>IF(N678="sníž. přenesená",J678,0)</f>
        <v>0</v>
      </c>
      <c r="BI678" s="153">
        <f>IF(N678="nulová",J678,0)</f>
        <v>0</v>
      </c>
      <c r="BJ678" s="20" t="s">
        <v>81</v>
      </c>
      <c r="BK678" s="153">
        <f>ROUND(I678*H678,2)</f>
        <v>0</v>
      </c>
      <c r="BL678" s="20" t="s">
        <v>154</v>
      </c>
      <c r="BM678" s="152" t="s">
        <v>811</v>
      </c>
    </row>
    <row r="679" spans="1:65" s="2" customFormat="1" ht="11.25">
      <c r="A679" s="35"/>
      <c r="B679" s="36"/>
      <c r="C679" s="35"/>
      <c r="D679" s="154" t="s">
        <v>157</v>
      </c>
      <c r="E679" s="35"/>
      <c r="F679" s="155" t="s">
        <v>812</v>
      </c>
      <c r="G679" s="35"/>
      <c r="H679" s="35"/>
      <c r="I679" s="156"/>
      <c r="J679" s="35"/>
      <c r="K679" s="35"/>
      <c r="L679" s="36"/>
      <c r="M679" s="157"/>
      <c r="N679" s="158"/>
      <c r="O679" s="56"/>
      <c r="P679" s="56"/>
      <c r="Q679" s="56"/>
      <c r="R679" s="56"/>
      <c r="S679" s="56"/>
      <c r="T679" s="57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T679" s="20" t="s">
        <v>157</v>
      </c>
      <c r="AU679" s="20" t="s">
        <v>155</v>
      </c>
    </row>
    <row r="680" spans="1:65" s="12" customFormat="1" ht="25.9" customHeight="1">
      <c r="B680" s="127"/>
      <c r="D680" s="128" t="s">
        <v>72</v>
      </c>
      <c r="E680" s="129" t="s">
        <v>813</v>
      </c>
      <c r="F680" s="129" t="s">
        <v>814</v>
      </c>
      <c r="I680" s="130"/>
      <c r="J680" s="131">
        <f>BK680</f>
        <v>0</v>
      </c>
      <c r="L680" s="127"/>
      <c r="M680" s="132"/>
      <c r="N680" s="133"/>
      <c r="O680" s="133"/>
      <c r="P680" s="134">
        <f>P681</f>
        <v>0</v>
      </c>
      <c r="Q680" s="133"/>
      <c r="R680" s="134">
        <f>R681</f>
        <v>4.1116699999999999E-2</v>
      </c>
      <c r="S680" s="133"/>
      <c r="T680" s="135">
        <f>T681</f>
        <v>0</v>
      </c>
      <c r="AR680" s="128" t="s">
        <v>83</v>
      </c>
      <c r="AT680" s="136" t="s">
        <v>72</v>
      </c>
      <c r="AU680" s="136" t="s">
        <v>73</v>
      </c>
      <c r="AY680" s="128" t="s">
        <v>145</v>
      </c>
      <c r="BK680" s="137">
        <f>BK681</f>
        <v>0</v>
      </c>
    </row>
    <row r="681" spans="1:65" s="12" customFormat="1" ht="22.9" customHeight="1">
      <c r="B681" s="127"/>
      <c r="D681" s="128" t="s">
        <v>72</v>
      </c>
      <c r="E681" s="138" t="s">
        <v>815</v>
      </c>
      <c r="F681" s="138" t="s">
        <v>816</v>
      </c>
      <c r="I681" s="130"/>
      <c r="J681" s="139">
        <f>BK681</f>
        <v>0</v>
      </c>
      <c r="L681" s="127"/>
      <c r="M681" s="132"/>
      <c r="N681" s="133"/>
      <c r="O681" s="133"/>
      <c r="P681" s="134">
        <f>SUM(P682:P700)</f>
        <v>0</v>
      </c>
      <c r="Q681" s="133"/>
      <c r="R681" s="134">
        <f>SUM(R682:R700)</f>
        <v>4.1116699999999999E-2</v>
      </c>
      <c r="S681" s="133"/>
      <c r="T681" s="135">
        <f>SUM(T682:T700)</f>
        <v>0</v>
      </c>
      <c r="AR681" s="128" t="s">
        <v>83</v>
      </c>
      <c r="AT681" s="136" t="s">
        <v>72</v>
      </c>
      <c r="AU681" s="136" t="s">
        <v>81</v>
      </c>
      <c r="AY681" s="128" t="s">
        <v>145</v>
      </c>
      <c r="BK681" s="137">
        <f>SUM(BK682:BK700)</f>
        <v>0</v>
      </c>
    </row>
    <row r="682" spans="1:65" s="2" customFormat="1" ht="24.2" customHeight="1">
      <c r="A682" s="35"/>
      <c r="B682" s="140"/>
      <c r="C682" s="141" t="s">
        <v>817</v>
      </c>
      <c r="D682" s="141" t="s">
        <v>149</v>
      </c>
      <c r="E682" s="142" t="s">
        <v>818</v>
      </c>
      <c r="F682" s="143" t="s">
        <v>819</v>
      </c>
      <c r="G682" s="144" t="s">
        <v>152</v>
      </c>
      <c r="H682" s="145">
        <v>12.5</v>
      </c>
      <c r="I682" s="146"/>
      <c r="J682" s="147">
        <f>ROUND(I682*H682,2)</f>
        <v>0</v>
      </c>
      <c r="K682" s="143" t="s">
        <v>153</v>
      </c>
      <c r="L682" s="36"/>
      <c r="M682" s="148" t="s">
        <v>3</v>
      </c>
      <c r="N682" s="149" t="s">
        <v>44</v>
      </c>
      <c r="O682" s="56"/>
      <c r="P682" s="150">
        <f>O682*H682</f>
        <v>0</v>
      </c>
      <c r="Q682" s="150">
        <v>4.0000000000000003E-5</v>
      </c>
      <c r="R682" s="150">
        <f>Q682*H682</f>
        <v>5.0000000000000001E-4</v>
      </c>
      <c r="S682" s="150">
        <v>0</v>
      </c>
      <c r="T682" s="151">
        <f>S682*H682</f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52" t="s">
        <v>245</v>
      </c>
      <c r="AT682" s="152" t="s">
        <v>149</v>
      </c>
      <c r="AU682" s="152" t="s">
        <v>83</v>
      </c>
      <c r="AY682" s="20" t="s">
        <v>145</v>
      </c>
      <c r="BE682" s="153">
        <f>IF(N682="základní",J682,0)</f>
        <v>0</v>
      </c>
      <c r="BF682" s="153">
        <f>IF(N682="snížená",J682,0)</f>
        <v>0</v>
      </c>
      <c r="BG682" s="153">
        <f>IF(N682="zákl. přenesená",J682,0)</f>
        <v>0</v>
      </c>
      <c r="BH682" s="153">
        <f>IF(N682="sníž. přenesená",J682,0)</f>
        <v>0</v>
      </c>
      <c r="BI682" s="153">
        <f>IF(N682="nulová",J682,0)</f>
        <v>0</v>
      </c>
      <c r="BJ682" s="20" t="s">
        <v>81</v>
      </c>
      <c r="BK682" s="153">
        <f>ROUND(I682*H682,2)</f>
        <v>0</v>
      </c>
      <c r="BL682" s="20" t="s">
        <v>245</v>
      </c>
      <c r="BM682" s="152" t="s">
        <v>820</v>
      </c>
    </row>
    <row r="683" spans="1:65" s="2" customFormat="1" ht="11.25">
      <c r="A683" s="35"/>
      <c r="B683" s="36"/>
      <c r="C683" s="35"/>
      <c r="D683" s="154" t="s">
        <v>157</v>
      </c>
      <c r="E683" s="35"/>
      <c r="F683" s="155" t="s">
        <v>821</v>
      </c>
      <c r="G683" s="35"/>
      <c r="H683" s="35"/>
      <c r="I683" s="156"/>
      <c r="J683" s="35"/>
      <c r="K683" s="35"/>
      <c r="L683" s="36"/>
      <c r="M683" s="157"/>
      <c r="N683" s="158"/>
      <c r="O683" s="56"/>
      <c r="P683" s="56"/>
      <c r="Q683" s="56"/>
      <c r="R683" s="56"/>
      <c r="S683" s="56"/>
      <c r="T683" s="57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T683" s="20" t="s">
        <v>157</v>
      </c>
      <c r="AU683" s="20" t="s">
        <v>83</v>
      </c>
    </row>
    <row r="684" spans="1:65" s="2" customFormat="1" ht="19.5">
      <c r="A684" s="35"/>
      <c r="B684" s="36"/>
      <c r="C684" s="35"/>
      <c r="D684" s="160" t="s">
        <v>315</v>
      </c>
      <c r="E684" s="35"/>
      <c r="F684" s="191" t="s">
        <v>822</v>
      </c>
      <c r="G684" s="35"/>
      <c r="H684" s="35"/>
      <c r="I684" s="156"/>
      <c r="J684" s="35"/>
      <c r="K684" s="35"/>
      <c r="L684" s="36"/>
      <c r="M684" s="157"/>
      <c r="N684" s="158"/>
      <c r="O684" s="56"/>
      <c r="P684" s="56"/>
      <c r="Q684" s="56"/>
      <c r="R684" s="56"/>
      <c r="S684" s="56"/>
      <c r="T684" s="57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T684" s="20" t="s">
        <v>315</v>
      </c>
      <c r="AU684" s="20" t="s">
        <v>83</v>
      </c>
    </row>
    <row r="685" spans="1:65" s="13" customFormat="1" ht="11.25">
      <c r="B685" s="159"/>
      <c r="D685" s="160" t="s">
        <v>159</v>
      </c>
      <c r="E685" s="161" t="s">
        <v>3</v>
      </c>
      <c r="F685" s="162" t="s">
        <v>823</v>
      </c>
      <c r="H685" s="163">
        <v>12.5</v>
      </c>
      <c r="I685" s="164"/>
      <c r="L685" s="159"/>
      <c r="M685" s="165"/>
      <c r="N685" s="166"/>
      <c r="O685" s="166"/>
      <c r="P685" s="166"/>
      <c r="Q685" s="166"/>
      <c r="R685" s="166"/>
      <c r="S685" s="166"/>
      <c r="T685" s="167"/>
      <c r="AT685" s="161" t="s">
        <v>159</v>
      </c>
      <c r="AU685" s="161" t="s">
        <v>83</v>
      </c>
      <c r="AV685" s="13" t="s">
        <v>83</v>
      </c>
      <c r="AW685" s="13" t="s">
        <v>35</v>
      </c>
      <c r="AX685" s="13" t="s">
        <v>73</v>
      </c>
      <c r="AY685" s="161" t="s">
        <v>145</v>
      </c>
    </row>
    <row r="686" spans="1:65" s="14" customFormat="1" ht="11.25">
      <c r="B686" s="168"/>
      <c r="D686" s="160" t="s">
        <v>159</v>
      </c>
      <c r="E686" s="169" t="s">
        <v>3</v>
      </c>
      <c r="F686" s="170" t="s">
        <v>161</v>
      </c>
      <c r="H686" s="171">
        <v>12.5</v>
      </c>
      <c r="I686" s="172"/>
      <c r="L686" s="168"/>
      <c r="M686" s="173"/>
      <c r="N686" s="174"/>
      <c r="O686" s="174"/>
      <c r="P686" s="174"/>
      <c r="Q686" s="174"/>
      <c r="R686" s="174"/>
      <c r="S686" s="174"/>
      <c r="T686" s="175"/>
      <c r="AT686" s="169" t="s">
        <v>159</v>
      </c>
      <c r="AU686" s="169" t="s">
        <v>83</v>
      </c>
      <c r="AV686" s="14" t="s">
        <v>154</v>
      </c>
      <c r="AW686" s="14" t="s">
        <v>35</v>
      </c>
      <c r="AX686" s="14" t="s">
        <v>81</v>
      </c>
      <c r="AY686" s="169" t="s">
        <v>145</v>
      </c>
    </row>
    <row r="687" spans="1:65" s="2" customFormat="1" ht="24.2" customHeight="1">
      <c r="A687" s="35"/>
      <c r="B687" s="140"/>
      <c r="C687" s="192" t="s">
        <v>824</v>
      </c>
      <c r="D687" s="192" t="s">
        <v>352</v>
      </c>
      <c r="E687" s="193" t="s">
        <v>825</v>
      </c>
      <c r="F687" s="194" t="s">
        <v>826</v>
      </c>
      <c r="G687" s="195" t="s">
        <v>152</v>
      </c>
      <c r="H687" s="196">
        <v>16.789000000000001</v>
      </c>
      <c r="I687" s="197"/>
      <c r="J687" s="198">
        <f>ROUND(I687*H687,2)</f>
        <v>0</v>
      </c>
      <c r="K687" s="194" t="s">
        <v>153</v>
      </c>
      <c r="L687" s="199"/>
      <c r="M687" s="200" t="s">
        <v>3</v>
      </c>
      <c r="N687" s="201" t="s">
        <v>44</v>
      </c>
      <c r="O687" s="56"/>
      <c r="P687" s="150">
        <f>O687*H687</f>
        <v>0</v>
      </c>
      <c r="Q687" s="150">
        <v>2.9999999999999997E-4</v>
      </c>
      <c r="R687" s="150">
        <f>Q687*H687</f>
        <v>5.0366999999999999E-3</v>
      </c>
      <c r="S687" s="150">
        <v>0</v>
      </c>
      <c r="T687" s="15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52" t="s">
        <v>358</v>
      </c>
      <c r="AT687" s="152" t="s">
        <v>352</v>
      </c>
      <c r="AU687" s="152" t="s">
        <v>83</v>
      </c>
      <c r="AY687" s="20" t="s">
        <v>145</v>
      </c>
      <c r="BE687" s="153">
        <f>IF(N687="základní",J687,0)</f>
        <v>0</v>
      </c>
      <c r="BF687" s="153">
        <f>IF(N687="snížená",J687,0)</f>
        <v>0</v>
      </c>
      <c r="BG687" s="153">
        <f>IF(N687="zákl. přenesená",J687,0)</f>
        <v>0</v>
      </c>
      <c r="BH687" s="153">
        <f>IF(N687="sníž. přenesená",J687,0)</f>
        <v>0</v>
      </c>
      <c r="BI687" s="153">
        <f>IF(N687="nulová",J687,0)</f>
        <v>0</v>
      </c>
      <c r="BJ687" s="20" t="s">
        <v>81</v>
      </c>
      <c r="BK687" s="153">
        <f>ROUND(I687*H687,2)</f>
        <v>0</v>
      </c>
      <c r="BL687" s="20" t="s">
        <v>245</v>
      </c>
      <c r="BM687" s="152" t="s">
        <v>827</v>
      </c>
    </row>
    <row r="688" spans="1:65" s="13" customFormat="1" ht="11.25">
      <c r="B688" s="159"/>
      <c r="D688" s="160" t="s">
        <v>159</v>
      </c>
      <c r="E688" s="161" t="s">
        <v>3</v>
      </c>
      <c r="F688" s="162" t="s">
        <v>828</v>
      </c>
      <c r="H688" s="163">
        <v>13.75</v>
      </c>
      <c r="I688" s="164"/>
      <c r="L688" s="159"/>
      <c r="M688" s="165"/>
      <c r="N688" s="166"/>
      <c r="O688" s="166"/>
      <c r="P688" s="166"/>
      <c r="Q688" s="166"/>
      <c r="R688" s="166"/>
      <c r="S688" s="166"/>
      <c r="T688" s="167"/>
      <c r="AT688" s="161" t="s">
        <v>159</v>
      </c>
      <c r="AU688" s="161" t="s">
        <v>83</v>
      </c>
      <c r="AV688" s="13" t="s">
        <v>83</v>
      </c>
      <c r="AW688" s="13" t="s">
        <v>35</v>
      </c>
      <c r="AX688" s="13" t="s">
        <v>73</v>
      </c>
      <c r="AY688" s="161" t="s">
        <v>145</v>
      </c>
    </row>
    <row r="689" spans="1:65" s="14" customFormat="1" ht="11.25">
      <c r="B689" s="168"/>
      <c r="D689" s="160" t="s">
        <v>159</v>
      </c>
      <c r="E689" s="169" t="s">
        <v>3</v>
      </c>
      <c r="F689" s="170" t="s">
        <v>161</v>
      </c>
      <c r="H689" s="171">
        <v>13.75</v>
      </c>
      <c r="I689" s="172"/>
      <c r="L689" s="168"/>
      <c r="M689" s="173"/>
      <c r="N689" s="174"/>
      <c r="O689" s="174"/>
      <c r="P689" s="174"/>
      <c r="Q689" s="174"/>
      <c r="R689" s="174"/>
      <c r="S689" s="174"/>
      <c r="T689" s="175"/>
      <c r="AT689" s="169" t="s">
        <v>159</v>
      </c>
      <c r="AU689" s="169" t="s">
        <v>83</v>
      </c>
      <c r="AV689" s="14" t="s">
        <v>154</v>
      </c>
      <c r="AW689" s="14" t="s">
        <v>35</v>
      </c>
      <c r="AX689" s="14" t="s">
        <v>81</v>
      </c>
      <c r="AY689" s="169" t="s">
        <v>145</v>
      </c>
    </row>
    <row r="690" spans="1:65" s="13" customFormat="1" ht="11.25">
      <c r="B690" s="159"/>
      <c r="D690" s="160" t="s">
        <v>159</v>
      </c>
      <c r="F690" s="162" t="s">
        <v>829</v>
      </c>
      <c r="H690" s="163">
        <v>16.789000000000001</v>
      </c>
      <c r="I690" s="164"/>
      <c r="L690" s="159"/>
      <c r="M690" s="165"/>
      <c r="N690" s="166"/>
      <c r="O690" s="166"/>
      <c r="P690" s="166"/>
      <c r="Q690" s="166"/>
      <c r="R690" s="166"/>
      <c r="S690" s="166"/>
      <c r="T690" s="167"/>
      <c r="AT690" s="161" t="s">
        <v>159</v>
      </c>
      <c r="AU690" s="161" t="s">
        <v>83</v>
      </c>
      <c r="AV690" s="13" t="s">
        <v>83</v>
      </c>
      <c r="AW690" s="13" t="s">
        <v>4</v>
      </c>
      <c r="AX690" s="13" t="s">
        <v>81</v>
      </c>
      <c r="AY690" s="161" t="s">
        <v>145</v>
      </c>
    </row>
    <row r="691" spans="1:65" s="2" customFormat="1" ht="24.2" customHeight="1">
      <c r="A691" s="35"/>
      <c r="B691" s="140"/>
      <c r="C691" s="141" t="s">
        <v>830</v>
      </c>
      <c r="D691" s="141" t="s">
        <v>149</v>
      </c>
      <c r="E691" s="142" t="s">
        <v>831</v>
      </c>
      <c r="F691" s="143" t="s">
        <v>832</v>
      </c>
      <c r="G691" s="144" t="s">
        <v>192</v>
      </c>
      <c r="H691" s="145">
        <v>25</v>
      </c>
      <c r="I691" s="146"/>
      <c r="J691" s="147">
        <f>ROUND(I691*H691,2)</f>
        <v>0</v>
      </c>
      <c r="K691" s="143" t="s">
        <v>153</v>
      </c>
      <c r="L691" s="36"/>
      <c r="M691" s="148" t="s">
        <v>3</v>
      </c>
      <c r="N691" s="149" t="s">
        <v>44</v>
      </c>
      <c r="O691" s="56"/>
      <c r="P691" s="150">
        <f>O691*H691</f>
        <v>0</v>
      </c>
      <c r="Q691" s="150">
        <v>4.0000000000000003E-5</v>
      </c>
      <c r="R691" s="150">
        <f>Q691*H691</f>
        <v>1E-3</v>
      </c>
      <c r="S691" s="150">
        <v>0</v>
      </c>
      <c r="T691" s="151">
        <f>S691*H691</f>
        <v>0</v>
      </c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R691" s="152" t="s">
        <v>245</v>
      </c>
      <c r="AT691" s="152" t="s">
        <v>149</v>
      </c>
      <c r="AU691" s="152" t="s">
        <v>83</v>
      </c>
      <c r="AY691" s="20" t="s">
        <v>145</v>
      </c>
      <c r="BE691" s="153">
        <f>IF(N691="základní",J691,0)</f>
        <v>0</v>
      </c>
      <c r="BF691" s="153">
        <f>IF(N691="snížená",J691,0)</f>
        <v>0</v>
      </c>
      <c r="BG691" s="153">
        <f>IF(N691="zákl. přenesená",J691,0)</f>
        <v>0</v>
      </c>
      <c r="BH691" s="153">
        <f>IF(N691="sníž. přenesená",J691,0)</f>
        <v>0</v>
      </c>
      <c r="BI691" s="153">
        <f>IF(N691="nulová",J691,0)</f>
        <v>0</v>
      </c>
      <c r="BJ691" s="20" t="s">
        <v>81</v>
      </c>
      <c r="BK691" s="153">
        <f>ROUND(I691*H691,2)</f>
        <v>0</v>
      </c>
      <c r="BL691" s="20" t="s">
        <v>245</v>
      </c>
      <c r="BM691" s="152" t="s">
        <v>833</v>
      </c>
    </row>
    <row r="692" spans="1:65" s="2" customFormat="1" ht="11.25">
      <c r="A692" s="35"/>
      <c r="B692" s="36"/>
      <c r="C692" s="35"/>
      <c r="D692" s="154" t="s">
        <v>157</v>
      </c>
      <c r="E692" s="35"/>
      <c r="F692" s="155" t="s">
        <v>834</v>
      </c>
      <c r="G692" s="35"/>
      <c r="H692" s="35"/>
      <c r="I692" s="156"/>
      <c r="J692" s="35"/>
      <c r="K692" s="35"/>
      <c r="L692" s="36"/>
      <c r="M692" s="157"/>
      <c r="N692" s="158"/>
      <c r="O692" s="56"/>
      <c r="P692" s="56"/>
      <c r="Q692" s="56"/>
      <c r="R692" s="56"/>
      <c r="S692" s="56"/>
      <c r="T692" s="57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T692" s="20" t="s">
        <v>157</v>
      </c>
      <c r="AU692" s="20" t="s">
        <v>83</v>
      </c>
    </row>
    <row r="693" spans="1:65" s="2" customFormat="1" ht="19.5">
      <c r="A693" s="35"/>
      <c r="B693" s="36"/>
      <c r="C693" s="35"/>
      <c r="D693" s="160" t="s">
        <v>315</v>
      </c>
      <c r="E693" s="35"/>
      <c r="F693" s="191" t="s">
        <v>822</v>
      </c>
      <c r="G693" s="35"/>
      <c r="H693" s="35"/>
      <c r="I693" s="156"/>
      <c r="J693" s="35"/>
      <c r="K693" s="35"/>
      <c r="L693" s="36"/>
      <c r="M693" s="157"/>
      <c r="N693" s="158"/>
      <c r="O693" s="56"/>
      <c r="P693" s="56"/>
      <c r="Q693" s="56"/>
      <c r="R693" s="56"/>
      <c r="S693" s="56"/>
      <c r="T693" s="57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T693" s="20" t="s">
        <v>315</v>
      </c>
      <c r="AU693" s="20" t="s">
        <v>83</v>
      </c>
    </row>
    <row r="694" spans="1:65" s="13" customFormat="1" ht="11.25">
      <c r="B694" s="159"/>
      <c r="D694" s="160" t="s">
        <v>159</v>
      </c>
      <c r="E694" s="161" t="s">
        <v>3</v>
      </c>
      <c r="F694" s="162" t="s">
        <v>835</v>
      </c>
      <c r="H694" s="163">
        <v>25</v>
      </c>
      <c r="I694" s="164"/>
      <c r="L694" s="159"/>
      <c r="M694" s="165"/>
      <c r="N694" s="166"/>
      <c r="O694" s="166"/>
      <c r="P694" s="166"/>
      <c r="Q694" s="166"/>
      <c r="R694" s="166"/>
      <c r="S694" s="166"/>
      <c r="T694" s="167"/>
      <c r="AT694" s="161" t="s">
        <v>159</v>
      </c>
      <c r="AU694" s="161" t="s">
        <v>83</v>
      </c>
      <c r="AV694" s="13" t="s">
        <v>83</v>
      </c>
      <c r="AW694" s="13" t="s">
        <v>35</v>
      </c>
      <c r="AX694" s="13" t="s">
        <v>73</v>
      </c>
      <c r="AY694" s="161" t="s">
        <v>145</v>
      </c>
    </row>
    <row r="695" spans="1:65" s="14" customFormat="1" ht="11.25">
      <c r="B695" s="168"/>
      <c r="D695" s="160" t="s">
        <v>159</v>
      </c>
      <c r="E695" s="169" t="s">
        <v>3</v>
      </c>
      <c r="F695" s="170" t="s">
        <v>161</v>
      </c>
      <c r="H695" s="171">
        <v>25</v>
      </c>
      <c r="I695" s="172"/>
      <c r="L695" s="168"/>
      <c r="M695" s="173"/>
      <c r="N695" s="174"/>
      <c r="O695" s="174"/>
      <c r="P695" s="174"/>
      <c r="Q695" s="174"/>
      <c r="R695" s="174"/>
      <c r="S695" s="174"/>
      <c r="T695" s="175"/>
      <c r="AT695" s="169" t="s">
        <v>159</v>
      </c>
      <c r="AU695" s="169" t="s">
        <v>83</v>
      </c>
      <c r="AV695" s="14" t="s">
        <v>154</v>
      </c>
      <c r="AW695" s="14" t="s">
        <v>35</v>
      </c>
      <c r="AX695" s="14" t="s">
        <v>81</v>
      </c>
      <c r="AY695" s="169" t="s">
        <v>145</v>
      </c>
    </row>
    <row r="696" spans="1:65" s="2" customFormat="1" ht="33" customHeight="1">
      <c r="A696" s="35"/>
      <c r="B696" s="140"/>
      <c r="C696" s="192" t="s">
        <v>836</v>
      </c>
      <c r="D696" s="192" t="s">
        <v>352</v>
      </c>
      <c r="E696" s="193" t="s">
        <v>837</v>
      </c>
      <c r="F696" s="194" t="s">
        <v>838</v>
      </c>
      <c r="G696" s="195" t="s">
        <v>192</v>
      </c>
      <c r="H696" s="196">
        <v>26</v>
      </c>
      <c r="I696" s="197"/>
      <c r="J696" s="198">
        <f>ROUND(I696*H696,2)</f>
        <v>0</v>
      </c>
      <c r="K696" s="194" t="s">
        <v>3</v>
      </c>
      <c r="L696" s="199"/>
      <c r="M696" s="200" t="s">
        <v>3</v>
      </c>
      <c r="N696" s="201" t="s">
        <v>44</v>
      </c>
      <c r="O696" s="56"/>
      <c r="P696" s="150">
        <f>O696*H696</f>
        <v>0</v>
      </c>
      <c r="Q696" s="150">
        <v>1.33E-3</v>
      </c>
      <c r="R696" s="150">
        <f>Q696*H696</f>
        <v>3.458E-2</v>
      </c>
      <c r="S696" s="150">
        <v>0</v>
      </c>
      <c r="T696" s="151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52" t="s">
        <v>423</v>
      </c>
      <c r="AT696" s="152" t="s">
        <v>352</v>
      </c>
      <c r="AU696" s="152" t="s">
        <v>83</v>
      </c>
      <c r="AY696" s="20" t="s">
        <v>145</v>
      </c>
      <c r="BE696" s="153">
        <f>IF(N696="základní",J696,0)</f>
        <v>0</v>
      </c>
      <c r="BF696" s="153">
        <f>IF(N696="snížená",J696,0)</f>
        <v>0</v>
      </c>
      <c r="BG696" s="153">
        <f>IF(N696="zákl. přenesená",J696,0)</f>
        <v>0</v>
      </c>
      <c r="BH696" s="153">
        <f>IF(N696="sníž. přenesená",J696,0)</f>
        <v>0</v>
      </c>
      <c r="BI696" s="153">
        <f>IF(N696="nulová",J696,0)</f>
        <v>0</v>
      </c>
      <c r="BJ696" s="20" t="s">
        <v>81</v>
      </c>
      <c r="BK696" s="153">
        <f>ROUND(I696*H696,2)</f>
        <v>0</v>
      </c>
      <c r="BL696" s="20" t="s">
        <v>423</v>
      </c>
      <c r="BM696" s="152" t="s">
        <v>839</v>
      </c>
    </row>
    <row r="697" spans="1:65" s="13" customFormat="1" ht="11.25">
      <c r="B697" s="159"/>
      <c r="D697" s="160" t="s">
        <v>159</v>
      </c>
      <c r="E697" s="161" t="s">
        <v>3</v>
      </c>
      <c r="F697" s="162" t="s">
        <v>840</v>
      </c>
      <c r="H697" s="163">
        <v>26</v>
      </c>
      <c r="I697" s="164"/>
      <c r="L697" s="159"/>
      <c r="M697" s="165"/>
      <c r="N697" s="166"/>
      <c r="O697" s="166"/>
      <c r="P697" s="166"/>
      <c r="Q697" s="166"/>
      <c r="R697" s="166"/>
      <c r="S697" s="166"/>
      <c r="T697" s="167"/>
      <c r="AT697" s="161" t="s">
        <v>159</v>
      </c>
      <c r="AU697" s="161" t="s">
        <v>83</v>
      </c>
      <c r="AV697" s="13" t="s">
        <v>83</v>
      </c>
      <c r="AW697" s="13" t="s">
        <v>35</v>
      </c>
      <c r="AX697" s="13" t="s">
        <v>73</v>
      </c>
      <c r="AY697" s="161" t="s">
        <v>145</v>
      </c>
    </row>
    <row r="698" spans="1:65" s="14" customFormat="1" ht="11.25">
      <c r="B698" s="168"/>
      <c r="D698" s="160" t="s">
        <v>159</v>
      </c>
      <c r="E698" s="169" t="s">
        <v>3</v>
      </c>
      <c r="F698" s="170" t="s">
        <v>161</v>
      </c>
      <c r="H698" s="171">
        <v>26</v>
      </c>
      <c r="I698" s="172"/>
      <c r="L698" s="168"/>
      <c r="M698" s="173"/>
      <c r="N698" s="174"/>
      <c r="O698" s="174"/>
      <c r="P698" s="174"/>
      <c r="Q698" s="174"/>
      <c r="R698" s="174"/>
      <c r="S698" s="174"/>
      <c r="T698" s="175"/>
      <c r="AT698" s="169" t="s">
        <v>159</v>
      </c>
      <c r="AU698" s="169" t="s">
        <v>83</v>
      </c>
      <c r="AV698" s="14" t="s">
        <v>154</v>
      </c>
      <c r="AW698" s="14" t="s">
        <v>35</v>
      </c>
      <c r="AX698" s="14" t="s">
        <v>81</v>
      </c>
      <c r="AY698" s="169" t="s">
        <v>145</v>
      </c>
    </row>
    <row r="699" spans="1:65" s="2" customFormat="1" ht="49.15" customHeight="1">
      <c r="A699" s="35"/>
      <c r="B699" s="140"/>
      <c r="C699" s="141" t="s">
        <v>841</v>
      </c>
      <c r="D699" s="141" t="s">
        <v>149</v>
      </c>
      <c r="E699" s="142" t="s">
        <v>842</v>
      </c>
      <c r="F699" s="143" t="s">
        <v>843</v>
      </c>
      <c r="G699" s="144" t="s">
        <v>306</v>
      </c>
      <c r="H699" s="145">
        <v>7.0000000000000001E-3</v>
      </c>
      <c r="I699" s="146"/>
      <c r="J699" s="147">
        <f>ROUND(I699*H699,2)</f>
        <v>0</v>
      </c>
      <c r="K699" s="143" t="s">
        <v>153</v>
      </c>
      <c r="L699" s="36"/>
      <c r="M699" s="148" t="s">
        <v>3</v>
      </c>
      <c r="N699" s="149" t="s">
        <v>44</v>
      </c>
      <c r="O699" s="56"/>
      <c r="P699" s="150">
        <f>O699*H699</f>
        <v>0</v>
      </c>
      <c r="Q699" s="150">
        <v>0</v>
      </c>
      <c r="R699" s="150">
        <f>Q699*H699</f>
        <v>0</v>
      </c>
      <c r="S699" s="150">
        <v>0</v>
      </c>
      <c r="T699" s="151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52" t="s">
        <v>245</v>
      </c>
      <c r="AT699" s="152" t="s">
        <v>149</v>
      </c>
      <c r="AU699" s="152" t="s">
        <v>83</v>
      </c>
      <c r="AY699" s="20" t="s">
        <v>145</v>
      </c>
      <c r="BE699" s="153">
        <f>IF(N699="základní",J699,0)</f>
        <v>0</v>
      </c>
      <c r="BF699" s="153">
        <f>IF(N699="snížená",J699,0)</f>
        <v>0</v>
      </c>
      <c r="BG699" s="153">
        <f>IF(N699="zákl. přenesená",J699,0)</f>
        <v>0</v>
      </c>
      <c r="BH699" s="153">
        <f>IF(N699="sníž. přenesená",J699,0)</f>
        <v>0</v>
      </c>
      <c r="BI699" s="153">
        <f>IF(N699="nulová",J699,0)</f>
        <v>0</v>
      </c>
      <c r="BJ699" s="20" t="s">
        <v>81</v>
      </c>
      <c r="BK699" s="153">
        <f>ROUND(I699*H699,2)</f>
        <v>0</v>
      </c>
      <c r="BL699" s="20" t="s">
        <v>245</v>
      </c>
      <c r="BM699" s="152" t="s">
        <v>844</v>
      </c>
    </row>
    <row r="700" spans="1:65" s="2" customFormat="1" ht="11.25">
      <c r="A700" s="35"/>
      <c r="B700" s="36"/>
      <c r="C700" s="35"/>
      <c r="D700" s="154" t="s">
        <v>157</v>
      </c>
      <c r="E700" s="35"/>
      <c r="F700" s="155" t="s">
        <v>845</v>
      </c>
      <c r="G700" s="35"/>
      <c r="H700" s="35"/>
      <c r="I700" s="156"/>
      <c r="J700" s="35"/>
      <c r="K700" s="35"/>
      <c r="L700" s="36"/>
      <c r="M700" s="157"/>
      <c r="N700" s="158"/>
      <c r="O700" s="56"/>
      <c r="P700" s="56"/>
      <c r="Q700" s="56"/>
      <c r="R700" s="56"/>
      <c r="S700" s="56"/>
      <c r="T700" s="57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T700" s="20" t="s">
        <v>157</v>
      </c>
      <c r="AU700" s="20" t="s">
        <v>83</v>
      </c>
    </row>
    <row r="701" spans="1:65" s="12" customFormat="1" ht="25.9" customHeight="1">
      <c r="B701" s="127"/>
      <c r="D701" s="128" t="s">
        <v>72</v>
      </c>
      <c r="E701" s="129" t="s">
        <v>352</v>
      </c>
      <c r="F701" s="129" t="s">
        <v>846</v>
      </c>
      <c r="I701" s="130"/>
      <c r="J701" s="131">
        <f>BK701</f>
        <v>0</v>
      </c>
      <c r="L701" s="127"/>
      <c r="M701" s="132"/>
      <c r="N701" s="133"/>
      <c r="O701" s="133"/>
      <c r="P701" s="134">
        <f>P702</f>
        <v>0</v>
      </c>
      <c r="Q701" s="133"/>
      <c r="R701" s="134">
        <f>R702</f>
        <v>0</v>
      </c>
      <c r="S701" s="133"/>
      <c r="T701" s="135">
        <f>T702</f>
        <v>0</v>
      </c>
      <c r="AR701" s="128" t="s">
        <v>155</v>
      </c>
      <c r="AT701" s="136" t="s">
        <v>72</v>
      </c>
      <c r="AU701" s="136" t="s">
        <v>73</v>
      </c>
      <c r="AY701" s="128" t="s">
        <v>145</v>
      </c>
      <c r="BK701" s="137">
        <f>BK702</f>
        <v>0</v>
      </c>
    </row>
    <row r="702" spans="1:65" s="12" customFormat="1" ht="22.9" customHeight="1">
      <c r="B702" s="127"/>
      <c r="D702" s="128" t="s">
        <v>72</v>
      </c>
      <c r="E702" s="138" t="s">
        <v>847</v>
      </c>
      <c r="F702" s="138" t="s">
        <v>848</v>
      </c>
      <c r="I702" s="130"/>
      <c r="J702" s="139">
        <f>BK702</f>
        <v>0</v>
      </c>
      <c r="L702" s="127"/>
      <c r="M702" s="132"/>
      <c r="N702" s="133"/>
      <c r="O702" s="133"/>
      <c r="P702" s="134">
        <f>SUM(P703:P711)</f>
        <v>0</v>
      </c>
      <c r="Q702" s="133"/>
      <c r="R702" s="134">
        <f>SUM(R703:R711)</f>
        <v>0</v>
      </c>
      <c r="S702" s="133"/>
      <c r="T702" s="135">
        <f>SUM(T703:T711)</f>
        <v>0</v>
      </c>
      <c r="AR702" s="128" t="s">
        <v>155</v>
      </c>
      <c r="AT702" s="136" t="s">
        <v>72</v>
      </c>
      <c r="AU702" s="136" t="s">
        <v>81</v>
      </c>
      <c r="AY702" s="128" t="s">
        <v>145</v>
      </c>
      <c r="BK702" s="137">
        <f>SUM(BK703:BK711)</f>
        <v>0</v>
      </c>
    </row>
    <row r="703" spans="1:65" s="2" customFormat="1" ht="24.2" customHeight="1">
      <c r="A703" s="35"/>
      <c r="B703" s="140"/>
      <c r="C703" s="141" t="s">
        <v>849</v>
      </c>
      <c r="D703" s="141" t="s">
        <v>149</v>
      </c>
      <c r="E703" s="142" t="s">
        <v>850</v>
      </c>
      <c r="F703" s="143" t="s">
        <v>851</v>
      </c>
      <c r="G703" s="144" t="s">
        <v>192</v>
      </c>
      <c r="H703" s="145">
        <v>4.7</v>
      </c>
      <c r="I703" s="146"/>
      <c r="J703" s="147">
        <f>ROUND(I703*H703,2)</f>
        <v>0</v>
      </c>
      <c r="K703" s="143" t="s">
        <v>3</v>
      </c>
      <c r="L703" s="36"/>
      <c r="M703" s="148" t="s">
        <v>3</v>
      </c>
      <c r="N703" s="149" t="s">
        <v>44</v>
      </c>
      <c r="O703" s="56"/>
      <c r="P703" s="150">
        <f>O703*H703</f>
        <v>0</v>
      </c>
      <c r="Q703" s="150">
        <v>0</v>
      </c>
      <c r="R703" s="150">
        <f>Q703*H703</f>
        <v>0</v>
      </c>
      <c r="S703" s="150">
        <v>0</v>
      </c>
      <c r="T703" s="151">
        <f>S703*H703</f>
        <v>0</v>
      </c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R703" s="152" t="s">
        <v>562</v>
      </c>
      <c r="AT703" s="152" t="s">
        <v>149</v>
      </c>
      <c r="AU703" s="152" t="s">
        <v>83</v>
      </c>
      <c r="AY703" s="20" t="s">
        <v>145</v>
      </c>
      <c r="BE703" s="153">
        <f>IF(N703="základní",J703,0)</f>
        <v>0</v>
      </c>
      <c r="BF703" s="153">
        <f>IF(N703="snížená",J703,0)</f>
        <v>0</v>
      </c>
      <c r="BG703" s="153">
        <f>IF(N703="zákl. přenesená",J703,0)</f>
        <v>0</v>
      </c>
      <c r="BH703" s="153">
        <f>IF(N703="sníž. přenesená",J703,0)</f>
        <v>0</v>
      </c>
      <c r="BI703" s="153">
        <f>IF(N703="nulová",J703,0)</f>
        <v>0</v>
      </c>
      <c r="BJ703" s="20" t="s">
        <v>81</v>
      </c>
      <c r="BK703" s="153">
        <f>ROUND(I703*H703,2)</f>
        <v>0</v>
      </c>
      <c r="BL703" s="20" t="s">
        <v>562</v>
      </c>
      <c r="BM703" s="152" t="s">
        <v>852</v>
      </c>
    </row>
    <row r="704" spans="1:65" s="13" customFormat="1" ht="11.25">
      <c r="B704" s="159"/>
      <c r="D704" s="160" t="s">
        <v>159</v>
      </c>
      <c r="E704" s="161" t="s">
        <v>3</v>
      </c>
      <c r="F704" s="162" t="s">
        <v>853</v>
      </c>
      <c r="H704" s="163">
        <v>4.7</v>
      </c>
      <c r="I704" s="164"/>
      <c r="L704" s="159"/>
      <c r="M704" s="165"/>
      <c r="N704" s="166"/>
      <c r="O704" s="166"/>
      <c r="P704" s="166"/>
      <c r="Q704" s="166"/>
      <c r="R704" s="166"/>
      <c r="S704" s="166"/>
      <c r="T704" s="167"/>
      <c r="AT704" s="161" t="s">
        <v>159</v>
      </c>
      <c r="AU704" s="161" t="s">
        <v>83</v>
      </c>
      <c r="AV704" s="13" t="s">
        <v>83</v>
      </c>
      <c r="AW704" s="13" t="s">
        <v>35</v>
      </c>
      <c r="AX704" s="13" t="s">
        <v>73</v>
      </c>
      <c r="AY704" s="161" t="s">
        <v>145</v>
      </c>
    </row>
    <row r="705" spans="1:65" s="14" customFormat="1" ht="11.25">
      <c r="B705" s="168"/>
      <c r="D705" s="160" t="s">
        <v>159</v>
      </c>
      <c r="E705" s="169" t="s">
        <v>3</v>
      </c>
      <c r="F705" s="170" t="s">
        <v>161</v>
      </c>
      <c r="H705" s="171">
        <v>4.7</v>
      </c>
      <c r="I705" s="172"/>
      <c r="L705" s="168"/>
      <c r="M705" s="173"/>
      <c r="N705" s="174"/>
      <c r="O705" s="174"/>
      <c r="P705" s="174"/>
      <c r="Q705" s="174"/>
      <c r="R705" s="174"/>
      <c r="S705" s="174"/>
      <c r="T705" s="175"/>
      <c r="AT705" s="169" t="s">
        <v>159</v>
      </c>
      <c r="AU705" s="169" t="s">
        <v>83</v>
      </c>
      <c r="AV705" s="14" t="s">
        <v>154</v>
      </c>
      <c r="AW705" s="14" t="s">
        <v>35</v>
      </c>
      <c r="AX705" s="14" t="s">
        <v>81</v>
      </c>
      <c r="AY705" s="169" t="s">
        <v>145</v>
      </c>
    </row>
    <row r="706" spans="1:65" s="2" customFormat="1" ht="24.2" customHeight="1">
      <c r="A706" s="35"/>
      <c r="B706" s="140"/>
      <c r="C706" s="192" t="s">
        <v>854</v>
      </c>
      <c r="D706" s="192" t="s">
        <v>352</v>
      </c>
      <c r="E706" s="193" t="s">
        <v>855</v>
      </c>
      <c r="F706" s="194" t="s">
        <v>856</v>
      </c>
      <c r="G706" s="195" t="s">
        <v>192</v>
      </c>
      <c r="H706" s="196">
        <v>4.7709999999999999</v>
      </c>
      <c r="I706" s="197"/>
      <c r="J706" s="198">
        <f>ROUND(I706*H706,2)</f>
        <v>0</v>
      </c>
      <c r="K706" s="194" t="s">
        <v>3</v>
      </c>
      <c r="L706" s="199"/>
      <c r="M706" s="200" t="s">
        <v>3</v>
      </c>
      <c r="N706" s="201" t="s">
        <v>44</v>
      </c>
      <c r="O706" s="56"/>
      <c r="P706" s="150">
        <f>O706*H706</f>
        <v>0</v>
      </c>
      <c r="Q706" s="150">
        <v>0</v>
      </c>
      <c r="R706" s="150">
        <f>Q706*H706</f>
        <v>0</v>
      </c>
      <c r="S706" s="150">
        <v>0</v>
      </c>
      <c r="T706" s="151">
        <f>S706*H706</f>
        <v>0</v>
      </c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R706" s="152" t="s">
        <v>196</v>
      </c>
      <c r="AT706" s="152" t="s">
        <v>352</v>
      </c>
      <c r="AU706" s="152" t="s">
        <v>83</v>
      </c>
      <c r="AY706" s="20" t="s">
        <v>145</v>
      </c>
      <c r="BE706" s="153">
        <f>IF(N706="základní",J706,0)</f>
        <v>0</v>
      </c>
      <c r="BF706" s="153">
        <f>IF(N706="snížená",J706,0)</f>
        <v>0</v>
      </c>
      <c r="BG706" s="153">
        <f>IF(N706="zákl. přenesená",J706,0)</f>
        <v>0</v>
      </c>
      <c r="BH706" s="153">
        <f>IF(N706="sníž. přenesená",J706,0)</f>
        <v>0</v>
      </c>
      <c r="BI706" s="153">
        <f>IF(N706="nulová",J706,0)</f>
        <v>0</v>
      </c>
      <c r="BJ706" s="20" t="s">
        <v>81</v>
      </c>
      <c r="BK706" s="153">
        <f>ROUND(I706*H706,2)</f>
        <v>0</v>
      </c>
      <c r="BL706" s="20" t="s">
        <v>154</v>
      </c>
      <c r="BM706" s="152" t="s">
        <v>857</v>
      </c>
    </row>
    <row r="707" spans="1:65" s="13" customFormat="1" ht="11.25">
      <c r="B707" s="159"/>
      <c r="D707" s="160" t="s">
        <v>159</v>
      </c>
      <c r="E707" s="161" t="s">
        <v>3</v>
      </c>
      <c r="F707" s="162" t="s">
        <v>858</v>
      </c>
      <c r="H707" s="163">
        <v>4.7709999999999999</v>
      </c>
      <c r="I707" s="164"/>
      <c r="L707" s="159"/>
      <c r="M707" s="165"/>
      <c r="N707" s="166"/>
      <c r="O707" s="166"/>
      <c r="P707" s="166"/>
      <c r="Q707" s="166"/>
      <c r="R707" s="166"/>
      <c r="S707" s="166"/>
      <c r="T707" s="167"/>
      <c r="AT707" s="161" t="s">
        <v>159</v>
      </c>
      <c r="AU707" s="161" t="s">
        <v>83</v>
      </c>
      <c r="AV707" s="13" t="s">
        <v>83</v>
      </c>
      <c r="AW707" s="13" t="s">
        <v>35</v>
      </c>
      <c r="AX707" s="13" t="s">
        <v>73</v>
      </c>
      <c r="AY707" s="161" t="s">
        <v>145</v>
      </c>
    </row>
    <row r="708" spans="1:65" s="14" customFormat="1" ht="11.25">
      <c r="B708" s="168"/>
      <c r="D708" s="160" t="s">
        <v>159</v>
      </c>
      <c r="E708" s="169" t="s">
        <v>3</v>
      </c>
      <c r="F708" s="170" t="s">
        <v>161</v>
      </c>
      <c r="H708" s="171">
        <v>4.7709999999999999</v>
      </c>
      <c r="I708" s="172"/>
      <c r="L708" s="168"/>
      <c r="M708" s="173"/>
      <c r="N708" s="174"/>
      <c r="O708" s="174"/>
      <c r="P708" s="174"/>
      <c r="Q708" s="174"/>
      <c r="R708" s="174"/>
      <c r="S708" s="174"/>
      <c r="T708" s="175"/>
      <c r="AT708" s="169" t="s">
        <v>159</v>
      </c>
      <c r="AU708" s="169" t="s">
        <v>83</v>
      </c>
      <c r="AV708" s="14" t="s">
        <v>154</v>
      </c>
      <c r="AW708" s="14" t="s">
        <v>35</v>
      </c>
      <c r="AX708" s="14" t="s">
        <v>81</v>
      </c>
      <c r="AY708" s="169" t="s">
        <v>145</v>
      </c>
    </row>
    <row r="709" spans="1:65" s="2" customFormat="1" ht="16.5" customHeight="1">
      <c r="A709" s="35"/>
      <c r="B709" s="140"/>
      <c r="C709" s="141" t="s">
        <v>859</v>
      </c>
      <c r="D709" s="141" t="s">
        <v>149</v>
      </c>
      <c r="E709" s="142" t="s">
        <v>860</v>
      </c>
      <c r="F709" s="143" t="s">
        <v>861</v>
      </c>
      <c r="G709" s="144" t="s">
        <v>862</v>
      </c>
      <c r="H709" s="145">
        <v>2</v>
      </c>
      <c r="I709" s="146"/>
      <c r="J709" s="147">
        <f>ROUND(I709*H709,2)</f>
        <v>0</v>
      </c>
      <c r="K709" s="143" t="s">
        <v>3</v>
      </c>
      <c r="L709" s="36"/>
      <c r="M709" s="148" t="s">
        <v>3</v>
      </c>
      <c r="N709" s="149" t="s">
        <v>44</v>
      </c>
      <c r="O709" s="56"/>
      <c r="P709" s="150">
        <f>O709*H709</f>
        <v>0</v>
      </c>
      <c r="Q709" s="150">
        <v>0</v>
      </c>
      <c r="R709" s="150">
        <f>Q709*H709</f>
        <v>0</v>
      </c>
      <c r="S709" s="150">
        <v>0</v>
      </c>
      <c r="T709" s="151">
        <f>S709*H709</f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52" t="s">
        <v>154</v>
      </c>
      <c r="AT709" s="152" t="s">
        <v>149</v>
      </c>
      <c r="AU709" s="152" t="s">
        <v>83</v>
      </c>
      <c r="AY709" s="20" t="s">
        <v>145</v>
      </c>
      <c r="BE709" s="153">
        <f>IF(N709="základní",J709,0)</f>
        <v>0</v>
      </c>
      <c r="BF709" s="153">
        <f>IF(N709="snížená",J709,0)</f>
        <v>0</v>
      </c>
      <c r="BG709" s="153">
        <f>IF(N709="zákl. přenesená",J709,0)</f>
        <v>0</v>
      </c>
      <c r="BH709" s="153">
        <f>IF(N709="sníž. přenesená",J709,0)</f>
        <v>0</v>
      </c>
      <c r="BI709" s="153">
        <f>IF(N709="nulová",J709,0)</f>
        <v>0</v>
      </c>
      <c r="BJ709" s="20" t="s">
        <v>81</v>
      </c>
      <c r="BK709" s="153">
        <f>ROUND(I709*H709,2)</f>
        <v>0</v>
      </c>
      <c r="BL709" s="20" t="s">
        <v>154</v>
      </c>
      <c r="BM709" s="152" t="s">
        <v>863</v>
      </c>
    </row>
    <row r="710" spans="1:65" s="13" customFormat="1" ht="11.25">
      <c r="B710" s="159"/>
      <c r="D710" s="160" t="s">
        <v>159</v>
      </c>
      <c r="E710" s="161" t="s">
        <v>3</v>
      </c>
      <c r="F710" s="162" t="s">
        <v>864</v>
      </c>
      <c r="H710" s="163">
        <v>2</v>
      </c>
      <c r="I710" s="164"/>
      <c r="L710" s="159"/>
      <c r="M710" s="165"/>
      <c r="N710" s="166"/>
      <c r="O710" s="166"/>
      <c r="P710" s="166"/>
      <c r="Q710" s="166"/>
      <c r="R710" s="166"/>
      <c r="S710" s="166"/>
      <c r="T710" s="167"/>
      <c r="AT710" s="161" t="s">
        <v>159</v>
      </c>
      <c r="AU710" s="161" t="s">
        <v>83</v>
      </c>
      <c r="AV710" s="13" t="s">
        <v>83</v>
      </c>
      <c r="AW710" s="13" t="s">
        <v>35</v>
      </c>
      <c r="AX710" s="13" t="s">
        <v>73</v>
      </c>
      <c r="AY710" s="161" t="s">
        <v>145</v>
      </c>
    </row>
    <row r="711" spans="1:65" s="14" customFormat="1" ht="11.25">
      <c r="B711" s="168"/>
      <c r="D711" s="160" t="s">
        <v>159</v>
      </c>
      <c r="E711" s="169" t="s">
        <v>3</v>
      </c>
      <c r="F711" s="170" t="s">
        <v>161</v>
      </c>
      <c r="H711" s="171">
        <v>2</v>
      </c>
      <c r="I711" s="172"/>
      <c r="L711" s="168"/>
      <c r="M711" s="173"/>
      <c r="N711" s="174"/>
      <c r="O711" s="174"/>
      <c r="P711" s="174"/>
      <c r="Q711" s="174"/>
      <c r="R711" s="174"/>
      <c r="S711" s="174"/>
      <c r="T711" s="175"/>
      <c r="AT711" s="169" t="s">
        <v>159</v>
      </c>
      <c r="AU711" s="169" t="s">
        <v>83</v>
      </c>
      <c r="AV711" s="14" t="s">
        <v>154</v>
      </c>
      <c r="AW711" s="14" t="s">
        <v>35</v>
      </c>
      <c r="AX711" s="14" t="s">
        <v>81</v>
      </c>
      <c r="AY711" s="169" t="s">
        <v>145</v>
      </c>
    </row>
    <row r="712" spans="1:65" s="12" customFormat="1" ht="25.9" customHeight="1">
      <c r="B712" s="127"/>
      <c r="D712" s="128" t="s">
        <v>72</v>
      </c>
      <c r="E712" s="129" t="s">
        <v>865</v>
      </c>
      <c r="F712" s="129" t="s">
        <v>866</v>
      </c>
      <c r="I712" s="130"/>
      <c r="J712" s="131">
        <f>BK712</f>
        <v>0</v>
      </c>
      <c r="L712" s="127"/>
      <c r="M712" s="132"/>
      <c r="N712" s="133"/>
      <c r="O712" s="133"/>
      <c r="P712" s="134">
        <f>P713+P726+P730+P734</f>
        <v>0</v>
      </c>
      <c r="Q712" s="133"/>
      <c r="R712" s="134">
        <f>R713+R726+R730+R734</f>
        <v>0</v>
      </c>
      <c r="S712" s="133"/>
      <c r="T712" s="135">
        <f>T713+T726+T730+T734</f>
        <v>0</v>
      </c>
      <c r="AR712" s="128" t="s">
        <v>177</v>
      </c>
      <c r="AT712" s="136" t="s">
        <v>72</v>
      </c>
      <c r="AU712" s="136" t="s">
        <v>73</v>
      </c>
      <c r="AY712" s="128" t="s">
        <v>145</v>
      </c>
      <c r="BK712" s="137">
        <f>BK713+BK726+BK730+BK734</f>
        <v>0</v>
      </c>
    </row>
    <row r="713" spans="1:65" s="12" customFormat="1" ht="22.9" customHeight="1">
      <c r="B713" s="127"/>
      <c r="D713" s="128" t="s">
        <v>72</v>
      </c>
      <c r="E713" s="138" t="s">
        <v>867</v>
      </c>
      <c r="F713" s="138" t="s">
        <v>868</v>
      </c>
      <c r="I713" s="130"/>
      <c r="J713" s="139">
        <f>BK713</f>
        <v>0</v>
      </c>
      <c r="L713" s="127"/>
      <c r="M713" s="132"/>
      <c r="N713" s="133"/>
      <c r="O713" s="133"/>
      <c r="P713" s="134">
        <f>SUM(P714:P725)</f>
        <v>0</v>
      </c>
      <c r="Q713" s="133"/>
      <c r="R713" s="134">
        <f>SUM(R714:R725)</f>
        <v>0</v>
      </c>
      <c r="S713" s="133"/>
      <c r="T713" s="135">
        <f>SUM(T714:T725)</f>
        <v>0</v>
      </c>
      <c r="AR713" s="128" t="s">
        <v>177</v>
      </c>
      <c r="AT713" s="136" t="s">
        <v>72</v>
      </c>
      <c r="AU713" s="136" t="s">
        <v>81</v>
      </c>
      <c r="AY713" s="128" t="s">
        <v>145</v>
      </c>
      <c r="BK713" s="137">
        <f>SUM(BK714:BK725)</f>
        <v>0</v>
      </c>
    </row>
    <row r="714" spans="1:65" s="2" customFormat="1" ht="16.5" customHeight="1">
      <c r="A714" s="35"/>
      <c r="B714" s="140"/>
      <c r="C714" s="141" t="s">
        <v>869</v>
      </c>
      <c r="D714" s="141" t="s">
        <v>149</v>
      </c>
      <c r="E714" s="142" t="s">
        <v>870</v>
      </c>
      <c r="F714" s="143" t="s">
        <v>871</v>
      </c>
      <c r="G714" s="144" t="s">
        <v>757</v>
      </c>
      <c r="H714" s="145">
        <v>1</v>
      </c>
      <c r="I714" s="146"/>
      <c r="J714" s="147">
        <f>ROUND(I714*H714,2)</f>
        <v>0</v>
      </c>
      <c r="K714" s="143" t="s">
        <v>3</v>
      </c>
      <c r="L714" s="36"/>
      <c r="M714" s="148" t="s">
        <v>3</v>
      </c>
      <c r="N714" s="149" t="s">
        <v>44</v>
      </c>
      <c r="O714" s="56"/>
      <c r="P714" s="150">
        <f>O714*H714</f>
        <v>0</v>
      </c>
      <c r="Q714" s="150">
        <v>0</v>
      </c>
      <c r="R714" s="150">
        <f>Q714*H714</f>
        <v>0</v>
      </c>
      <c r="S714" s="150">
        <v>0</v>
      </c>
      <c r="T714" s="151">
        <f>S714*H714</f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52" t="s">
        <v>154</v>
      </c>
      <c r="AT714" s="152" t="s">
        <v>149</v>
      </c>
      <c r="AU714" s="152" t="s">
        <v>83</v>
      </c>
      <c r="AY714" s="20" t="s">
        <v>145</v>
      </c>
      <c r="BE714" s="153">
        <f>IF(N714="základní",J714,0)</f>
        <v>0</v>
      </c>
      <c r="BF714" s="153">
        <f>IF(N714="snížená",J714,0)</f>
        <v>0</v>
      </c>
      <c r="BG714" s="153">
        <f>IF(N714="zákl. přenesená",J714,0)</f>
        <v>0</v>
      </c>
      <c r="BH714" s="153">
        <f>IF(N714="sníž. přenesená",J714,0)</f>
        <v>0</v>
      </c>
      <c r="BI714" s="153">
        <f>IF(N714="nulová",J714,0)</f>
        <v>0</v>
      </c>
      <c r="BJ714" s="20" t="s">
        <v>81</v>
      </c>
      <c r="BK714" s="153">
        <f>ROUND(I714*H714,2)</f>
        <v>0</v>
      </c>
      <c r="BL714" s="20" t="s">
        <v>154</v>
      </c>
      <c r="BM714" s="152" t="s">
        <v>872</v>
      </c>
    </row>
    <row r="715" spans="1:65" s="13" customFormat="1" ht="11.25">
      <c r="B715" s="159"/>
      <c r="D715" s="160" t="s">
        <v>159</v>
      </c>
      <c r="E715" s="161" t="s">
        <v>3</v>
      </c>
      <c r="F715" s="162" t="s">
        <v>81</v>
      </c>
      <c r="H715" s="163">
        <v>1</v>
      </c>
      <c r="I715" s="164"/>
      <c r="L715" s="159"/>
      <c r="M715" s="165"/>
      <c r="N715" s="166"/>
      <c r="O715" s="166"/>
      <c r="P715" s="166"/>
      <c r="Q715" s="166"/>
      <c r="R715" s="166"/>
      <c r="S715" s="166"/>
      <c r="T715" s="167"/>
      <c r="AT715" s="161" t="s">
        <v>159</v>
      </c>
      <c r="AU715" s="161" t="s">
        <v>83</v>
      </c>
      <c r="AV715" s="13" t="s">
        <v>83</v>
      </c>
      <c r="AW715" s="13" t="s">
        <v>35</v>
      </c>
      <c r="AX715" s="13" t="s">
        <v>73</v>
      </c>
      <c r="AY715" s="161" t="s">
        <v>145</v>
      </c>
    </row>
    <row r="716" spans="1:65" s="14" customFormat="1" ht="11.25">
      <c r="B716" s="168"/>
      <c r="D716" s="160" t="s">
        <v>159</v>
      </c>
      <c r="E716" s="169" t="s">
        <v>3</v>
      </c>
      <c r="F716" s="170" t="s">
        <v>161</v>
      </c>
      <c r="H716" s="171">
        <v>1</v>
      </c>
      <c r="I716" s="172"/>
      <c r="L716" s="168"/>
      <c r="M716" s="173"/>
      <c r="N716" s="174"/>
      <c r="O716" s="174"/>
      <c r="P716" s="174"/>
      <c r="Q716" s="174"/>
      <c r="R716" s="174"/>
      <c r="S716" s="174"/>
      <c r="T716" s="175"/>
      <c r="AT716" s="169" t="s">
        <v>159</v>
      </c>
      <c r="AU716" s="169" t="s">
        <v>83</v>
      </c>
      <c r="AV716" s="14" t="s">
        <v>154</v>
      </c>
      <c r="AW716" s="14" t="s">
        <v>35</v>
      </c>
      <c r="AX716" s="14" t="s">
        <v>81</v>
      </c>
      <c r="AY716" s="169" t="s">
        <v>145</v>
      </c>
    </row>
    <row r="717" spans="1:65" s="2" customFormat="1" ht="21.75" customHeight="1">
      <c r="A717" s="35"/>
      <c r="B717" s="140"/>
      <c r="C717" s="141" t="s">
        <v>873</v>
      </c>
      <c r="D717" s="141" t="s">
        <v>149</v>
      </c>
      <c r="E717" s="142" t="s">
        <v>874</v>
      </c>
      <c r="F717" s="143" t="s">
        <v>875</v>
      </c>
      <c r="G717" s="144" t="s">
        <v>757</v>
      </c>
      <c r="H717" s="145">
        <v>1</v>
      </c>
      <c r="I717" s="146"/>
      <c r="J717" s="147">
        <f>ROUND(I717*H717,2)</f>
        <v>0</v>
      </c>
      <c r="K717" s="143" t="s">
        <v>3</v>
      </c>
      <c r="L717" s="36"/>
      <c r="M717" s="148" t="s">
        <v>3</v>
      </c>
      <c r="N717" s="149" t="s">
        <v>44</v>
      </c>
      <c r="O717" s="56"/>
      <c r="P717" s="150">
        <f>O717*H717</f>
        <v>0</v>
      </c>
      <c r="Q717" s="150">
        <v>0</v>
      </c>
      <c r="R717" s="150">
        <f>Q717*H717</f>
        <v>0</v>
      </c>
      <c r="S717" s="150">
        <v>0</v>
      </c>
      <c r="T717" s="151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52" t="s">
        <v>876</v>
      </c>
      <c r="AT717" s="152" t="s">
        <v>149</v>
      </c>
      <c r="AU717" s="152" t="s">
        <v>83</v>
      </c>
      <c r="AY717" s="20" t="s">
        <v>145</v>
      </c>
      <c r="BE717" s="153">
        <f>IF(N717="základní",J717,0)</f>
        <v>0</v>
      </c>
      <c r="BF717" s="153">
        <f>IF(N717="snížená",J717,0)</f>
        <v>0</v>
      </c>
      <c r="BG717" s="153">
        <f>IF(N717="zákl. přenesená",J717,0)</f>
        <v>0</v>
      </c>
      <c r="BH717" s="153">
        <f>IF(N717="sníž. přenesená",J717,0)</f>
        <v>0</v>
      </c>
      <c r="BI717" s="153">
        <f>IF(N717="nulová",J717,0)</f>
        <v>0</v>
      </c>
      <c r="BJ717" s="20" t="s">
        <v>81</v>
      </c>
      <c r="BK717" s="153">
        <f>ROUND(I717*H717,2)</f>
        <v>0</v>
      </c>
      <c r="BL717" s="20" t="s">
        <v>876</v>
      </c>
      <c r="BM717" s="152" t="s">
        <v>877</v>
      </c>
    </row>
    <row r="718" spans="1:65" s="13" customFormat="1" ht="11.25">
      <c r="B718" s="159"/>
      <c r="D718" s="160" t="s">
        <v>159</v>
      </c>
      <c r="E718" s="161" t="s">
        <v>3</v>
      </c>
      <c r="F718" s="162" t="s">
        <v>81</v>
      </c>
      <c r="H718" s="163">
        <v>1</v>
      </c>
      <c r="I718" s="164"/>
      <c r="L718" s="159"/>
      <c r="M718" s="165"/>
      <c r="N718" s="166"/>
      <c r="O718" s="166"/>
      <c r="P718" s="166"/>
      <c r="Q718" s="166"/>
      <c r="R718" s="166"/>
      <c r="S718" s="166"/>
      <c r="T718" s="167"/>
      <c r="AT718" s="161" t="s">
        <v>159</v>
      </c>
      <c r="AU718" s="161" t="s">
        <v>83</v>
      </c>
      <c r="AV718" s="13" t="s">
        <v>83</v>
      </c>
      <c r="AW718" s="13" t="s">
        <v>35</v>
      </c>
      <c r="AX718" s="13" t="s">
        <v>73</v>
      </c>
      <c r="AY718" s="161" t="s">
        <v>145</v>
      </c>
    </row>
    <row r="719" spans="1:65" s="14" customFormat="1" ht="11.25">
      <c r="B719" s="168"/>
      <c r="D719" s="160" t="s">
        <v>159</v>
      </c>
      <c r="E719" s="169" t="s">
        <v>3</v>
      </c>
      <c r="F719" s="170" t="s">
        <v>161</v>
      </c>
      <c r="H719" s="171">
        <v>1</v>
      </c>
      <c r="I719" s="172"/>
      <c r="L719" s="168"/>
      <c r="M719" s="173"/>
      <c r="N719" s="174"/>
      <c r="O719" s="174"/>
      <c r="P719" s="174"/>
      <c r="Q719" s="174"/>
      <c r="R719" s="174"/>
      <c r="S719" s="174"/>
      <c r="T719" s="175"/>
      <c r="AT719" s="169" t="s">
        <v>159</v>
      </c>
      <c r="AU719" s="169" t="s">
        <v>83</v>
      </c>
      <c r="AV719" s="14" t="s">
        <v>154</v>
      </c>
      <c r="AW719" s="14" t="s">
        <v>35</v>
      </c>
      <c r="AX719" s="14" t="s">
        <v>81</v>
      </c>
      <c r="AY719" s="169" t="s">
        <v>145</v>
      </c>
    </row>
    <row r="720" spans="1:65" s="2" customFormat="1" ht="24.2" customHeight="1">
      <c r="A720" s="35"/>
      <c r="B720" s="140"/>
      <c r="C720" s="141" t="s">
        <v>878</v>
      </c>
      <c r="D720" s="141" t="s">
        <v>149</v>
      </c>
      <c r="E720" s="142" t="s">
        <v>879</v>
      </c>
      <c r="F720" s="143" t="s">
        <v>880</v>
      </c>
      <c r="G720" s="144" t="s">
        <v>757</v>
      </c>
      <c r="H720" s="145">
        <v>1</v>
      </c>
      <c r="I720" s="146"/>
      <c r="J720" s="147">
        <f>ROUND(I720*H720,2)</f>
        <v>0</v>
      </c>
      <c r="K720" s="143" t="s">
        <v>3</v>
      </c>
      <c r="L720" s="36"/>
      <c r="M720" s="148" t="s">
        <v>3</v>
      </c>
      <c r="N720" s="149" t="s">
        <v>44</v>
      </c>
      <c r="O720" s="56"/>
      <c r="P720" s="150">
        <f>O720*H720</f>
        <v>0</v>
      </c>
      <c r="Q720" s="150">
        <v>0</v>
      </c>
      <c r="R720" s="150">
        <f>Q720*H720</f>
        <v>0</v>
      </c>
      <c r="S720" s="150">
        <v>0</v>
      </c>
      <c r="T720" s="151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52" t="s">
        <v>876</v>
      </c>
      <c r="AT720" s="152" t="s">
        <v>149</v>
      </c>
      <c r="AU720" s="152" t="s">
        <v>83</v>
      </c>
      <c r="AY720" s="20" t="s">
        <v>145</v>
      </c>
      <c r="BE720" s="153">
        <f>IF(N720="základní",J720,0)</f>
        <v>0</v>
      </c>
      <c r="BF720" s="153">
        <f>IF(N720="snížená",J720,0)</f>
        <v>0</v>
      </c>
      <c r="BG720" s="153">
        <f>IF(N720="zákl. přenesená",J720,0)</f>
        <v>0</v>
      </c>
      <c r="BH720" s="153">
        <f>IF(N720="sníž. přenesená",J720,0)</f>
        <v>0</v>
      </c>
      <c r="BI720" s="153">
        <f>IF(N720="nulová",J720,0)</f>
        <v>0</v>
      </c>
      <c r="BJ720" s="20" t="s">
        <v>81</v>
      </c>
      <c r="BK720" s="153">
        <f>ROUND(I720*H720,2)</f>
        <v>0</v>
      </c>
      <c r="BL720" s="20" t="s">
        <v>876</v>
      </c>
      <c r="BM720" s="152" t="s">
        <v>881</v>
      </c>
    </row>
    <row r="721" spans="1:65" s="13" customFormat="1" ht="11.25">
      <c r="B721" s="159"/>
      <c r="D721" s="160" t="s">
        <v>159</v>
      </c>
      <c r="E721" s="161" t="s">
        <v>3</v>
      </c>
      <c r="F721" s="162" t="s">
        <v>81</v>
      </c>
      <c r="H721" s="163">
        <v>1</v>
      </c>
      <c r="I721" s="164"/>
      <c r="L721" s="159"/>
      <c r="M721" s="165"/>
      <c r="N721" s="166"/>
      <c r="O721" s="166"/>
      <c r="P721" s="166"/>
      <c r="Q721" s="166"/>
      <c r="R721" s="166"/>
      <c r="S721" s="166"/>
      <c r="T721" s="167"/>
      <c r="AT721" s="161" t="s">
        <v>159</v>
      </c>
      <c r="AU721" s="161" t="s">
        <v>83</v>
      </c>
      <c r="AV721" s="13" t="s">
        <v>83</v>
      </c>
      <c r="AW721" s="13" t="s">
        <v>35</v>
      </c>
      <c r="AX721" s="13" t="s">
        <v>73</v>
      </c>
      <c r="AY721" s="161" t="s">
        <v>145</v>
      </c>
    </row>
    <row r="722" spans="1:65" s="14" customFormat="1" ht="11.25">
      <c r="B722" s="168"/>
      <c r="D722" s="160" t="s">
        <v>159</v>
      </c>
      <c r="E722" s="169" t="s">
        <v>3</v>
      </c>
      <c r="F722" s="170" t="s">
        <v>161</v>
      </c>
      <c r="H722" s="171">
        <v>1</v>
      </c>
      <c r="I722" s="172"/>
      <c r="L722" s="168"/>
      <c r="M722" s="173"/>
      <c r="N722" s="174"/>
      <c r="O722" s="174"/>
      <c r="P722" s="174"/>
      <c r="Q722" s="174"/>
      <c r="R722" s="174"/>
      <c r="S722" s="174"/>
      <c r="T722" s="175"/>
      <c r="AT722" s="169" t="s">
        <v>159</v>
      </c>
      <c r="AU722" s="169" t="s">
        <v>83</v>
      </c>
      <c r="AV722" s="14" t="s">
        <v>154</v>
      </c>
      <c r="AW722" s="14" t="s">
        <v>35</v>
      </c>
      <c r="AX722" s="14" t="s">
        <v>81</v>
      </c>
      <c r="AY722" s="169" t="s">
        <v>145</v>
      </c>
    </row>
    <row r="723" spans="1:65" s="2" customFormat="1" ht="16.5" customHeight="1">
      <c r="A723" s="35"/>
      <c r="B723" s="140"/>
      <c r="C723" s="141" t="s">
        <v>882</v>
      </c>
      <c r="D723" s="141" t="s">
        <v>149</v>
      </c>
      <c r="E723" s="142" t="s">
        <v>883</v>
      </c>
      <c r="F723" s="143" t="s">
        <v>884</v>
      </c>
      <c r="G723" s="144" t="s">
        <v>757</v>
      </c>
      <c r="H723" s="145">
        <v>1</v>
      </c>
      <c r="I723" s="146"/>
      <c r="J723" s="147">
        <f>ROUND(I723*H723,2)</f>
        <v>0</v>
      </c>
      <c r="K723" s="143" t="s">
        <v>3</v>
      </c>
      <c r="L723" s="36"/>
      <c r="M723" s="148" t="s">
        <v>3</v>
      </c>
      <c r="N723" s="149" t="s">
        <v>44</v>
      </c>
      <c r="O723" s="56"/>
      <c r="P723" s="150">
        <f>O723*H723</f>
        <v>0</v>
      </c>
      <c r="Q723" s="150">
        <v>0</v>
      </c>
      <c r="R723" s="150">
        <f>Q723*H723</f>
        <v>0</v>
      </c>
      <c r="S723" s="150">
        <v>0</v>
      </c>
      <c r="T723" s="151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52" t="s">
        <v>876</v>
      </c>
      <c r="AT723" s="152" t="s">
        <v>149</v>
      </c>
      <c r="AU723" s="152" t="s">
        <v>83</v>
      </c>
      <c r="AY723" s="20" t="s">
        <v>145</v>
      </c>
      <c r="BE723" s="153">
        <f>IF(N723="základní",J723,0)</f>
        <v>0</v>
      </c>
      <c r="BF723" s="153">
        <f>IF(N723="snížená",J723,0)</f>
        <v>0</v>
      </c>
      <c r="BG723" s="153">
        <f>IF(N723="zákl. přenesená",J723,0)</f>
        <v>0</v>
      </c>
      <c r="BH723" s="153">
        <f>IF(N723="sníž. přenesená",J723,0)</f>
        <v>0</v>
      </c>
      <c r="BI723" s="153">
        <f>IF(N723="nulová",J723,0)</f>
        <v>0</v>
      </c>
      <c r="BJ723" s="20" t="s">
        <v>81</v>
      </c>
      <c r="BK723" s="153">
        <f>ROUND(I723*H723,2)</f>
        <v>0</v>
      </c>
      <c r="BL723" s="20" t="s">
        <v>876</v>
      </c>
      <c r="BM723" s="152" t="s">
        <v>885</v>
      </c>
    </row>
    <row r="724" spans="1:65" s="13" customFormat="1" ht="11.25">
      <c r="B724" s="159"/>
      <c r="D724" s="160" t="s">
        <v>159</v>
      </c>
      <c r="E724" s="161" t="s">
        <v>3</v>
      </c>
      <c r="F724" s="162" t="s">
        <v>81</v>
      </c>
      <c r="H724" s="163">
        <v>1</v>
      </c>
      <c r="I724" s="164"/>
      <c r="L724" s="159"/>
      <c r="M724" s="165"/>
      <c r="N724" s="166"/>
      <c r="O724" s="166"/>
      <c r="P724" s="166"/>
      <c r="Q724" s="166"/>
      <c r="R724" s="166"/>
      <c r="S724" s="166"/>
      <c r="T724" s="167"/>
      <c r="AT724" s="161" t="s">
        <v>159</v>
      </c>
      <c r="AU724" s="161" t="s">
        <v>83</v>
      </c>
      <c r="AV724" s="13" t="s">
        <v>83</v>
      </c>
      <c r="AW724" s="13" t="s">
        <v>35</v>
      </c>
      <c r="AX724" s="13" t="s">
        <v>73</v>
      </c>
      <c r="AY724" s="161" t="s">
        <v>145</v>
      </c>
    </row>
    <row r="725" spans="1:65" s="14" customFormat="1" ht="11.25">
      <c r="B725" s="168"/>
      <c r="D725" s="160" t="s">
        <v>159</v>
      </c>
      <c r="E725" s="169" t="s">
        <v>3</v>
      </c>
      <c r="F725" s="170" t="s">
        <v>161</v>
      </c>
      <c r="H725" s="171">
        <v>1</v>
      </c>
      <c r="I725" s="172"/>
      <c r="L725" s="168"/>
      <c r="M725" s="173"/>
      <c r="N725" s="174"/>
      <c r="O725" s="174"/>
      <c r="P725" s="174"/>
      <c r="Q725" s="174"/>
      <c r="R725" s="174"/>
      <c r="S725" s="174"/>
      <c r="T725" s="175"/>
      <c r="AT725" s="169" t="s">
        <v>159</v>
      </c>
      <c r="AU725" s="169" t="s">
        <v>83</v>
      </c>
      <c r="AV725" s="14" t="s">
        <v>154</v>
      </c>
      <c r="AW725" s="14" t="s">
        <v>35</v>
      </c>
      <c r="AX725" s="14" t="s">
        <v>81</v>
      </c>
      <c r="AY725" s="169" t="s">
        <v>145</v>
      </c>
    </row>
    <row r="726" spans="1:65" s="12" customFormat="1" ht="22.9" customHeight="1">
      <c r="B726" s="127"/>
      <c r="D726" s="128" t="s">
        <v>72</v>
      </c>
      <c r="E726" s="138" t="s">
        <v>886</v>
      </c>
      <c r="F726" s="138" t="s">
        <v>887</v>
      </c>
      <c r="I726" s="130"/>
      <c r="J726" s="139">
        <f>BK726</f>
        <v>0</v>
      </c>
      <c r="L726" s="127"/>
      <c r="M726" s="132"/>
      <c r="N726" s="133"/>
      <c r="O726" s="133"/>
      <c r="P726" s="134">
        <f>SUM(P727:P729)</f>
        <v>0</v>
      </c>
      <c r="Q726" s="133"/>
      <c r="R726" s="134">
        <f>SUM(R727:R729)</f>
        <v>0</v>
      </c>
      <c r="S726" s="133"/>
      <c r="T726" s="135">
        <f>SUM(T727:T729)</f>
        <v>0</v>
      </c>
      <c r="AR726" s="128" t="s">
        <v>177</v>
      </c>
      <c r="AT726" s="136" t="s">
        <v>72</v>
      </c>
      <c r="AU726" s="136" t="s">
        <v>81</v>
      </c>
      <c r="AY726" s="128" t="s">
        <v>145</v>
      </c>
      <c r="BK726" s="137">
        <f>SUM(BK727:BK729)</f>
        <v>0</v>
      </c>
    </row>
    <row r="727" spans="1:65" s="2" customFormat="1" ht="16.5" customHeight="1">
      <c r="A727" s="35"/>
      <c r="B727" s="140"/>
      <c r="C727" s="141" t="s">
        <v>888</v>
      </c>
      <c r="D727" s="141" t="s">
        <v>149</v>
      </c>
      <c r="E727" s="142" t="s">
        <v>889</v>
      </c>
      <c r="F727" s="143" t="s">
        <v>887</v>
      </c>
      <c r="G727" s="144" t="s">
        <v>757</v>
      </c>
      <c r="H727" s="145">
        <v>1</v>
      </c>
      <c r="I727" s="146"/>
      <c r="J727" s="147">
        <f>ROUND(I727*H727,2)</f>
        <v>0</v>
      </c>
      <c r="K727" s="143" t="s">
        <v>3</v>
      </c>
      <c r="L727" s="36"/>
      <c r="M727" s="148" t="s">
        <v>3</v>
      </c>
      <c r="N727" s="149" t="s">
        <v>44</v>
      </c>
      <c r="O727" s="56"/>
      <c r="P727" s="150">
        <f>O727*H727</f>
        <v>0</v>
      </c>
      <c r="Q727" s="150">
        <v>0</v>
      </c>
      <c r="R727" s="150">
        <f>Q727*H727</f>
        <v>0</v>
      </c>
      <c r="S727" s="150">
        <v>0</v>
      </c>
      <c r="T727" s="151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52" t="s">
        <v>876</v>
      </c>
      <c r="AT727" s="152" t="s">
        <v>149</v>
      </c>
      <c r="AU727" s="152" t="s">
        <v>83</v>
      </c>
      <c r="AY727" s="20" t="s">
        <v>145</v>
      </c>
      <c r="BE727" s="153">
        <f>IF(N727="základní",J727,0)</f>
        <v>0</v>
      </c>
      <c r="BF727" s="153">
        <f>IF(N727="snížená",J727,0)</f>
        <v>0</v>
      </c>
      <c r="BG727" s="153">
        <f>IF(N727="zákl. přenesená",J727,0)</f>
        <v>0</v>
      </c>
      <c r="BH727" s="153">
        <f>IF(N727="sníž. přenesená",J727,0)</f>
        <v>0</v>
      </c>
      <c r="BI727" s="153">
        <f>IF(N727="nulová",J727,0)</f>
        <v>0</v>
      </c>
      <c r="BJ727" s="20" t="s">
        <v>81</v>
      </c>
      <c r="BK727" s="153">
        <f>ROUND(I727*H727,2)</f>
        <v>0</v>
      </c>
      <c r="BL727" s="20" t="s">
        <v>876</v>
      </c>
      <c r="BM727" s="152" t="s">
        <v>890</v>
      </c>
    </row>
    <row r="728" spans="1:65" s="13" customFormat="1" ht="11.25">
      <c r="B728" s="159"/>
      <c r="D728" s="160" t="s">
        <v>159</v>
      </c>
      <c r="E728" s="161" t="s">
        <v>3</v>
      </c>
      <c r="F728" s="162" t="s">
        <v>81</v>
      </c>
      <c r="H728" s="163">
        <v>1</v>
      </c>
      <c r="I728" s="164"/>
      <c r="L728" s="159"/>
      <c r="M728" s="165"/>
      <c r="N728" s="166"/>
      <c r="O728" s="166"/>
      <c r="P728" s="166"/>
      <c r="Q728" s="166"/>
      <c r="R728" s="166"/>
      <c r="S728" s="166"/>
      <c r="T728" s="167"/>
      <c r="AT728" s="161" t="s">
        <v>159</v>
      </c>
      <c r="AU728" s="161" t="s">
        <v>83</v>
      </c>
      <c r="AV728" s="13" t="s">
        <v>83</v>
      </c>
      <c r="AW728" s="13" t="s">
        <v>35</v>
      </c>
      <c r="AX728" s="13" t="s">
        <v>73</v>
      </c>
      <c r="AY728" s="161" t="s">
        <v>145</v>
      </c>
    </row>
    <row r="729" spans="1:65" s="14" customFormat="1" ht="11.25">
      <c r="B729" s="168"/>
      <c r="D729" s="160" t="s">
        <v>159</v>
      </c>
      <c r="E729" s="169" t="s">
        <v>3</v>
      </c>
      <c r="F729" s="170" t="s">
        <v>161</v>
      </c>
      <c r="H729" s="171">
        <v>1</v>
      </c>
      <c r="I729" s="172"/>
      <c r="L729" s="168"/>
      <c r="M729" s="173"/>
      <c r="N729" s="174"/>
      <c r="O729" s="174"/>
      <c r="P729" s="174"/>
      <c r="Q729" s="174"/>
      <c r="R729" s="174"/>
      <c r="S729" s="174"/>
      <c r="T729" s="175"/>
      <c r="AT729" s="169" t="s">
        <v>159</v>
      </c>
      <c r="AU729" s="169" t="s">
        <v>83</v>
      </c>
      <c r="AV729" s="14" t="s">
        <v>154</v>
      </c>
      <c r="AW729" s="14" t="s">
        <v>35</v>
      </c>
      <c r="AX729" s="14" t="s">
        <v>81</v>
      </c>
      <c r="AY729" s="169" t="s">
        <v>145</v>
      </c>
    </row>
    <row r="730" spans="1:65" s="12" customFormat="1" ht="22.9" customHeight="1">
      <c r="B730" s="127"/>
      <c r="D730" s="128" t="s">
        <v>72</v>
      </c>
      <c r="E730" s="138" t="s">
        <v>891</v>
      </c>
      <c r="F730" s="138" t="s">
        <v>892</v>
      </c>
      <c r="I730" s="130"/>
      <c r="J730" s="139">
        <f>BK730</f>
        <v>0</v>
      </c>
      <c r="L730" s="127"/>
      <c r="M730" s="132"/>
      <c r="N730" s="133"/>
      <c r="O730" s="133"/>
      <c r="P730" s="134">
        <f>SUM(P731:P733)</f>
        <v>0</v>
      </c>
      <c r="Q730" s="133"/>
      <c r="R730" s="134">
        <f>SUM(R731:R733)</f>
        <v>0</v>
      </c>
      <c r="S730" s="133"/>
      <c r="T730" s="135">
        <f>SUM(T731:T733)</f>
        <v>0</v>
      </c>
      <c r="AR730" s="128" t="s">
        <v>177</v>
      </c>
      <c r="AT730" s="136" t="s">
        <v>72</v>
      </c>
      <c r="AU730" s="136" t="s">
        <v>81</v>
      </c>
      <c r="AY730" s="128" t="s">
        <v>145</v>
      </c>
      <c r="BK730" s="137">
        <f>SUM(BK731:BK733)</f>
        <v>0</v>
      </c>
    </row>
    <row r="731" spans="1:65" s="2" customFormat="1" ht="16.5" customHeight="1">
      <c r="A731" s="35"/>
      <c r="B731" s="140"/>
      <c r="C731" s="141" t="s">
        <v>893</v>
      </c>
      <c r="D731" s="141" t="s">
        <v>149</v>
      </c>
      <c r="E731" s="142" t="s">
        <v>894</v>
      </c>
      <c r="F731" s="143" t="s">
        <v>895</v>
      </c>
      <c r="G731" s="144" t="s">
        <v>757</v>
      </c>
      <c r="H731" s="145">
        <v>1</v>
      </c>
      <c r="I731" s="146"/>
      <c r="J731" s="147">
        <f>ROUND(I731*H731,2)</f>
        <v>0</v>
      </c>
      <c r="K731" s="143" t="s">
        <v>3</v>
      </c>
      <c r="L731" s="36"/>
      <c r="M731" s="148" t="s">
        <v>3</v>
      </c>
      <c r="N731" s="149" t="s">
        <v>44</v>
      </c>
      <c r="O731" s="56"/>
      <c r="P731" s="150">
        <f>O731*H731</f>
        <v>0</v>
      </c>
      <c r="Q731" s="150">
        <v>0</v>
      </c>
      <c r="R731" s="150">
        <f>Q731*H731</f>
        <v>0</v>
      </c>
      <c r="S731" s="150">
        <v>0</v>
      </c>
      <c r="T731" s="151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52" t="s">
        <v>876</v>
      </c>
      <c r="AT731" s="152" t="s">
        <v>149</v>
      </c>
      <c r="AU731" s="152" t="s">
        <v>83</v>
      </c>
      <c r="AY731" s="20" t="s">
        <v>145</v>
      </c>
      <c r="BE731" s="153">
        <f>IF(N731="základní",J731,0)</f>
        <v>0</v>
      </c>
      <c r="BF731" s="153">
        <f>IF(N731="snížená",J731,0)</f>
        <v>0</v>
      </c>
      <c r="BG731" s="153">
        <f>IF(N731="zákl. přenesená",J731,0)</f>
        <v>0</v>
      </c>
      <c r="BH731" s="153">
        <f>IF(N731="sníž. přenesená",J731,0)</f>
        <v>0</v>
      </c>
      <c r="BI731" s="153">
        <f>IF(N731="nulová",J731,0)</f>
        <v>0</v>
      </c>
      <c r="BJ731" s="20" t="s">
        <v>81</v>
      </c>
      <c r="BK731" s="153">
        <f>ROUND(I731*H731,2)</f>
        <v>0</v>
      </c>
      <c r="BL731" s="20" t="s">
        <v>876</v>
      </c>
      <c r="BM731" s="152" t="s">
        <v>896</v>
      </c>
    </row>
    <row r="732" spans="1:65" s="13" customFormat="1" ht="11.25">
      <c r="B732" s="159"/>
      <c r="D732" s="160" t="s">
        <v>159</v>
      </c>
      <c r="E732" s="161" t="s">
        <v>3</v>
      </c>
      <c r="F732" s="162" t="s">
        <v>81</v>
      </c>
      <c r="H732" s="163">
        <v>1</v>
      </c>
      <c r="I732" s="164"/>
      <c r="L732" s="159"/>
      <c r="M732" s="165"/>
      <c r="N732" s="166"/>
      <c r="O732" s="166"/>
      <c r="P732" s="166"/>
      <c r="Q732" s="166"/>
      <c r="R732" s="166"/>
      <c r="S732" s="166"/>
      <c r="T732" s="167"/>
      <c r="AT732" s="161" t="s">
        <v>159</v>
      </c>
      <c r="AU732" s="161" t="s">
        <v>83</v>
      </c>
      <c r="AV732" s="13" t="s">
        <v>83</v>
      </c>
      <c r="AW732" s="13" t="s">
        <v>35</v>
      </c>
      <c r="AX732" s="13" t="s">
        <v>73</v>
      </c>
      <c r="AY732" s="161" t="s">
        <v>145</v>
      </c>
    </row>
    <row r="733" spans="1:65" s="14" customFormat="1" ht="11.25">
      <c r="B733" s="168"/>
      <c r="D733" s="160" t="s">
        <v>159</v>
      </c>
      <c r="E733" s="169" t="s">
        <v>3</v>
      </c>
      <c r="F733" s="170" t="s">
        <v>161</v>
      </c>
      <c r="H733" s="171">
        <v>1</v>
      </c>
      <c r="I733" s="172"/>
      <c r="L733" s="168"/>
      <c r="M733" s="173"/>
      <c r="N733" s="174"/>
      <c r="O733" s="174"/>
      <c r="P733" s="174"/>
      <c r="Q733" s="174"/>
      <c r="R733" s="174"/>
      <c r="S733" s="174"/>
      <c r="T733" s="175"/>
      <c r="AT733" s="169" t="s">
        <v>159</v>
      </c>
      <c r="AU733" s="169" t="s">
        <v>83</v>
      </c>
      <c r="AV733" s="14" t="s">
        <v>154</v>
      </c>
      <c r="AW733" s="14" t="s">
        <v>35</v>
      </c>
      <c r="AX733" s="14" t="s">
        <v>81</v>
      </c>
      <c r="AY733" s="169" t="s">
        <v>145</v>
      </c>
    </row>
    <row r="734" spans="1:65" s="12" customFormat="1" ht="22.9" customHeight="1">
      <c r="B734" s="127"/>
      <c r="D734" s="128" t="s">
        <v>72</v>
      </c>
      <c r="E734" s="138" t="s">
        <v>897</v>
      </c>
      <c r="F734" s="138" t="s">
        <v>898</v>
      </c>
      <c r="I734" s="130"/>
      <c r="J734" s="139">
        <f>BK734</f>
        <v>0</v>
      </c>
      <c r="L734" s="127"/>
      <c r="M734" s="132"/>
      <c r="N734" s="133"/>
      <c r="O734" s="133"/>
      <c r="P734" s="134">
        <f>SUM(P735:P737)</f>
        <v>0</v>
      </c>
      <c r="Q734" s="133"/>
      <c r="R734" s="134">
        <f>SUM(R735:R737)</f>
        <v>0</v>
      </c>
      <c r="S734" s="133"/>
      <c r="T734" s="135">
        <f>SUM(T735:T737)</f>
        <v>0</v>
      </c>
      <c r="AR734" s="128" t="s">
        <v>177</v>
      </c>
      <c r="AT734" s="136" t="s">
        <v>72</v>
      </c>
      <c r="AU734" s="136" t="s">
        <v>81</v>
      </c>
      <c r="AY734" s="128" t="s">
        <v>145</v>
      </c>
      <c r="BK734" s="137">
        <f>SUM(BK735:BK737)</f>
        <v>0</v>
      </c>
    </row>
    <row r="735" spans="1:65" s="2" customFormat="1" ht="24.2" customHeight="1">
      <c r="A735" s="35"/>
      <c r="B735" s="140"/>
      <c r="C735" s="141" t="s">
        <v>899</v>
      </c>
      <c r="D735" s="141" t="s">
        <v>149</v>
      </c>
      <c r="E735" s="142" t="s">
        <v>900</v>
      </c>
      <c r="F735" s="143" t="s">
        <v>901</v>
      </c>
      <c r="G735" s="144" t="s">
        <v>757</v>
      </c>
      <c r="H735" s="145">
        <v>1</v>
      </c>
      <c r="I735" s="146"/>
      <c r="J735" s="147">
        <f>ROUND(I735*H735,2)</f>
        <v>0</v>
      </c>
      <c r="K735" s="143" t="s">
        <v>3</v>
      </c>
      <c r="L735" s="36"/>
      <c r="M735" s="148" t="s">
        <v>3</v>
      </c>
      <c r="N735" s="149" t="s">
        <v>44</v>
      </c>
      <c r="O735" s="56"/>
      <c r="P735" s="150">
        <f>O735*H735</f>
        <v>0</v>
      </c>
      <c r="Q735" s="150">
        <v>0</v>
      </c>
      <c r="R735" s="150">
        <f>Q735*H735</f>
        <v>0</v>
      </c>
      <c r="S735" s="150">
        <v>0</v>
      </c>
      <c r="T735" s="151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52" t="s">
        <v>876</v>
      </c>
      <c r="AT735" s="152" t="s">
        <v>149</v>
      </c>
      <c r="AU735" s="152" t="s">
        <v>83</v>
      </c>
      <c r="AY735" s="20" t="s">
        <v>145</v>
      </c>
      <c r="BE735" s="153">
        <f>IF(N735="základní",J735,0)</f>
        <v>0</v>
      </c>
      <c r="BF735" s="153">
        <f>IF(N735="snížená",J735,0)</f>
        <v>0</v>
      </c>
      <c r="BG735" s="153">
        <f>IF(N735="zákl. přenesená",J735,0)</f>
        <v>0</v>
      </c>
      <c r="BH735" s="153">
        <f>IF(N735="sníž. přenesená",J735,0)</f>
        <v>0</v>
      </c>
      <c r="BI735" s="153">
        <f>IF(N735="nulová",J735,0)</f>
        <v>0</v>
      </c>
      <c r="BJ735" s="20" t="s">
        <v>81</v>
      </c>
      <c r="BK735" s="153">
        <f>ROUND(I735*H735,2)</f>
        <v>0</v>
      </c>
      <c r="BL735" s="20" t="s">
        <v>876</v>
      </c>
      <c r="BM735" s="152" t="s">
        <v>902</v>
      </c>
    </row>
    <row r="736" spans="1:65" s="13" customFormat="1" ht="11.25">
      <c r="B736" s="159"/>
      <c r="D736" s="160" t="s">
        <v>159</v>
      </c>
      <c r="E736" s="161" t="s">
        <v>3</v>
      </c>
      <c r="F736" s="162" t="s">
        <v>81</v>
      </c>
      <c r="H736" s="163">
        <v>1</v>
      </c>
      <c r="I736" s="164"/>
      <c r="L736" s="159"/>
      <c r="M736" s="165"/>
      <c r="N736" s="166"/>
      <c r="O736" s="166"/>
      <c r="P736" s="166"/>
      <c r="Q736" s="166"/>
      <c r="R736" s="166"/>
      <c r="S736" s="166"/>
      <c r="T736" s="167"/>
      <c r="AT736" s="161" t="s">
        <v>159</v>
      </c>
      <c r="AU736" s="161" t="s">
        <v>83</v>
      </c>
      <c r="AV736" s="13" t="s">
        <v>83</v>
      </c>
      <c r="AW736" s="13" t="s">
        <v>35</v>
      </c>
      <c r="AX736" s="13" t="s">
        <v>73</v>
      </c>
      <c r="AY736" s="161" t="s">
        <v>145</v>
      </c>
    </row>
    <row r="737" spans="1:51" s="14" customFormat="1" ht="11.25">
      <c r="B737" s="168"/>
      <c r="D737" s="160" t="s">
        <v>159</v>
      </c>
      <c r="E737" s="169" t="s">
        <v>3</v>
      </c>
      <c r="F737" s="170" t="s">
        <v>161</v>
      </c>
      <c r="H737" s="171">
        <v>1</v>
      </c>
      <c r="I737" s="172"/>
      <c r="L737" s="168"/>
      <c r="M737" s="202"/>
      <c r="N737" s="203"/>
      <c r="O737" s="203"/>
      <c r="P737" s="203"/>
      <c r="Q737" s="203"/>
      <c r="R737" s="203"/>
      <c r="S737" s="203"/>
      <c r="T737" s="204"/>
      <c r="AT737" s="169" t="s">
        <v>159</v>
      </c>
      <c r="AU737" s="169" t="s">
        <v>83</v>
      </c>
      <c r="AV737" s="14" t="s">
        <v>154</v>
      </c>
      <c r="AW737" s="14" t="s">
        <v>35</v>
      </c>
      <c r="AX737" s="14" t="s">
        <v>81</v>
      </c>
      <c r="AY737" s="169" t="s">
        <v>145</v>
      </c>
    </row>
    <row r="738" spans="1:51" s="2" customFormat="1" ht="6.95" customHeight="1">
      <c r="A738" s="35"/>
      <c r="B738" s="45"/>
      <c r="C738" s="46"/>
      <c r="D738" s="46"/>
      <c r="E738" s="46"/>
      <c r="F738" s="46"/>
      <c r="G738" s="46"/>
      <c r="H738" s="46"/>
      <c r="I738" s="46"/>
      <c r="J738" s="46"/>
      <c r="K738" s="46"/>
      <c r="L738" s="36"/>
      <c r="M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</row>
  </sheetData>
  <autoFilter ref="C114:K737"/>
  <mergeCells count="9">
    <mergeCell ref="E50:H50"/>
    <mergeCell ref="E105:H105"/>
    <mergeCell ref="E107:H107"/>
    <mergeCell ref="L2:V2"/>
    <mergeCell ref="E7:H7"/>
    <mergeCell ref="E9:H9"/>
    <mergeCell ref="E18:H18"/>
    <mergeCell ref="E27:H27"/>
    <mergeCell ref="E48:H48"/>
  </mergeCells>
  <hyperlinks>
    <hyperlink ref="F120" r:id="rId1"/>
    <hyperlink ref="F124" r:id="rId2"/>
    <hyperlink ref="F128" r:id="rId3"/>
    <hyperlink ref="F133" r:id="rId4"/>
    <hyperlink ref="F138" r:id="rId5"/>
    <hyperlink ref="F143" r:id="rId6"/>
    <hyperlink ref="F148" r:id="rId7"/>
    <hyperlink ref="F152" r:id="rId8"/>
    <hyperlink ref="F157" r:id="rId9"/>
    <hyperlink ref="F166" r:id="rId10"/>
    <hyperlink ref="F176" r:id="rId11"/>
    <hyperlink ref="F182" r:id="rId12"/>
    <hyperlink ref="F190" r:id="rId13"/>
    <hyperlink ref="F196" r:id="rId14"/>
    <hyperlink ref="F204" r:id="rId15"/>
    <hyperlink ref="F209" r:id="rId16"/>
    <hyperlink ref="F217" r:id="rId17"/>
    <hyperlink ref="F222" r:id="rId18"/>
    <hyperlink ref="F226" r:id="rId19"/>
    <hyperlink ref="F240" r:id="rId20"/>
    <hyperlink ref="F255" r:id="rId21"/>
    <hyperlink ref="F268" r:id="rId22"/>
    <hyperlink ref="F281" r:id="rId23"/>
    <hyperlink ref="F292" r:id="rId24"/>
    <hyperlink ref="F303" r:id="rId25"/>
    <hyperlink ref="F323" r:id="rId26"/>
    <hyperlink ref="F327" r:id="rId27"/>
    <hyperlink ref="F331" r:id="rId28"/>
    <hyperlink ref="F337" r:id="rId29"/>
    <hyperlink ref="F345" r:id="rId30"/>
    <hyperlink ref="F351" r:id="rId31"/>
    <hyperlink ref="F360" r:id="rId32"/>
    <hyperlink ref="F365" r:id="rId33"/>
    <hyperlink ref="F379" r:id="rId34"/>
    <hyperlink ref="F384" r:id="rId35"/>
    <hyperlink ref="F389" r:id="rId36"/>
    <hyperlink ref="F393" r:id="rId37"/>
    <hyperlink ref="F398" r:id="rId38"/>
    <hyperlink ref="F414" r:id="rId39"/>
    <hyperlink ref="F427" r:id="rId40"/>
    <hyperlink ref="F434" r:id="rId41"/>
    <hyperlink ref="F441" r:id="rId42"/>
    <hyperlink ref="F452" r:id="rId43"/>
    <hyperlink ref="F461" r:id="rId44"/>
    <hyperlink ref="F468" r:id="rId45"/>
    <hyperlink ref="F475" r:id="rId46"/>
    <hyperlink ref="F482" r:id="rId47"/>
    <hyperlink ref="F489" r:id="rId48"/>
    <hyperlink ref="F509" r:id="rId49"/>
    <hyperlink ref="F550" r:id="rId50"/>
    <hyperlink ref="F557" r:id="rId51"/>
    <hyperlink ref="F561" r:id="rId52"/>
    <hyperlink ref="F568" r:id="rId53"/>
    <hyperlink ref="F572" r:id="rId54"/>
    <hyperlink ref="F586" r:id="rId55"/>
    <hyperlink ref="F593" r:id="rId56"/>
    <hyperlink ref="F601" r:id="rId57"/>
    <hyperlink ref="F605" r:id="rId58"/>
    <hyperlink ref="F609" r:id="rId59"/>
    <hyperlink ref="F617" r:id="rId60"/>
    <hyperlink ref="F621" r:id="rId61"/>
    <hyperlink ref="F630" r:id="rId62"/>
    <hyperlink ref="F636" r:id="rId63"/>
    <hyperlink ref="F644" r:id="rId64"/>
    <hyperlink ref="F649" r:id="rId65"/>
    <hyperlink ref="F653" r:id="rId66"/>
    <hyperlink ref="F665" r:id="rId67"/>
    <hyperlink ref="F679" r:id="rId68"/>
    <hyperlink ref="F683" r:id="rId69"/>
    <hyperlink ref="F692" r:id="rId70"/>
    <hyperlink ref="F700" r:id="rId7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0" t="s">
        <v>6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20" t="s">
        <v>86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83</v>
      </c>
    </row>
    <row r="4" spans="1:46" s="1" customFormat="1" ht="24.95" customHeight="1">
      <c r="B4" s="23"/>
      <c r="D4" s="24" t="s">
        <v>87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1" t="str">
        <f>'Rekapitulace stavby'!K6</f>
        <v>Přechod ul. Domoradická v Českém Krumlově</v>
      </c>
      <c r="F7" s="332"/>
      <c r="G7" s="332"/>
      <c r="H7" s="332"/>
      <c r="L7" s="23"/>
    </row>
    <row r="8" spans="1:46" s="2" customFormat="1" ht="12" customHeight="1">
      <c r="A8" s="35"/>
      <c r="B8" s="36"/>
      <c r="C8" s="35"/>
      <c r="D8" s="30" t="s">
        <v>88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312" t="s">
        <v>903</v>
      </c>
      <c r="F9" s="333"/>
      <c r="G9" s="333"/>
      <c r="H9" s="333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 t="str">
        <f>'Rekapitulace stavby'!AN8</f>
        <v>23. 11. 2024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25</v>
      </c>
      <c r="E14" s="35"/>
      <c r="F14" s="35"/>
      <c r="G14" s="35"/>
      <c r="H14" s="35"/>
      <c r="I14" s="30" t="s">
        <v>26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28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29</v>
      </c>
      <c r="E17" s="35"/>
      <c r="F17" s="35"/>
      <c r="G17" s="35"/>
      <c r="H17" s="35"/>
      <c r="I17" s="30" t="s">
        <v>26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4" t="str">
        <f>'Rekapitulace stavby'!E14</f>
        <v>Vyplň údaj</v>
      </c>
      <c r="F18" s="296"/>
      <c r="G18" s="296"/>
      <c r="H18" s="296"/>
      <c r="I18" s="30" t="s">
        <v>28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31</v>
      </c>
      <c r="E20" s="35"/>
      <c r="F20" s="35"/>
      <c r="G20" s="35"/>
      <c r="H20" s="35"/>
      <c r="I20" s="30" t="s">
        <v>26</v>
      </c>
      <c r="J20" s="28" t="s">
        <v>32</v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">
        <v>33</v>
      </c>
      <c r="F21" s="35"/>
      <c r="G21" s="35"/>
      <c r="H21" s="35"/>
      <c r="I21" s="30" t="s">
        <v>28</v>
      </c>
      <c r="J21" s="28" t="s">
        <v>34</v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36</v>
      </c>
      <c r="E23" s="35"/>
      <c r="F23" s="35"/>
      <c r="G23" s="35"/>
      <c r="H23" s="35"/>
      <c r="I23" s="30" t="s">
        <v>26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28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37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01" t="s">
        <v>3</v>
      </c>
      <c r="F27" s="301"/>
      <c r="G27" s="301"/>
      <c r="H27" s="30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39</v>
      </c>
      <c r="E30" s="35"/>
      <c r="F30" s="35"/>
      <c r="G30" s="35"/>
      <c r="H30" s="35"/>
      <c r="I30" s="35"/>
      <c r="J30" s="69">
        <f>ROUND(J85,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41</v>
      </c>
      <c r="G32" s="35"/>
      <c r="H32" s="35"/>
      <c r="I32" s="39" t="s">
        <v>40</v>
      </c>
      <c r="J32" s="39" t="s">
        <v>42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43</v>
      </c>
      <c r="E33" s="30" t="s">
        <v>44</v>
      </c>
      <c r="F33" s="98">
        <f>ROUND((SUM(BE85:BE260)),  2)</f>
        <v>0</v>
      </c>
      <c r="G33" s="35"/>
      <c r="H33" s="35"/>
      <c r="I33" s="99">
        <v>0.21</v>
      </c>
      <c r="J33" s="98">
        <f>ROUND(((SUM(BE85:BE260))*I33),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45</v>
      </c>
      <c r="F34" s="98">
        <f>ROUND((SUM(BF85:BF260)),  2)</f>
        <v>0</v>
      </c>
      <c r="G34" s="35"/>
      <c r="H34" s="35"/>
      <c r="I34" s="99">
        <v>0.12</v>
      </c>
      <c r="J34" s="98">
        <f>ROUND(((SUM(BF85:BF260))*I34),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46</v>
      </c>
      <c r="F35" s="98">
        <f>ROUND((SUM(BG85:BG260)),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47</v>
      </c>
      <c r="F36" s="98">
        <f>ROUND((SUM(BH85:BH260)),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48</v>
      </c>
      <c r="F37" s="98">
        <f>ROUND((SUM(BI85:BI260)),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49</v>
      </c>
      <c r="E39" s="58"/>
      <c r="F39" s="58"/>
      <c r="G39" s="102" t="s">
        <v>50</v>
      </c>
      <c r="H39" s="103" t="s">
        <v>51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90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1" t="str">
        <f>E7</f>
        <v>Přechod ul. Domoradická v Českém Krumlově</v>
      </c>
      <c r="F48" s="332"/>
      <c r="G48" s="332"/>
      <c r="H48" s="332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88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312" t="str">
        <f>E9</f>
        <v>SO 401 - Veřejné osvětlení</v>
      </c>
      <c r="F50" s="333"/>
      <c r="G50" s="333"/>
      <c r="H50" s="333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Český Krumlov</v>
      </c>
      <c r="G52" s="35"/>
      <c r="H52" s="35"/>
      <c r="I52" s="30" t="s">
        <v>23</v>
      </c>
      <c r="J52" s="53" t="str">
        <f>IF(J12="","",J12)</f>
        <v>23. 11. 2024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5"/>
      <c r="E54" s="35"/>
      <c r="F54" s="28" t="str">
        <f>E15</f>
        <v xml:space="preserve"> </v>
      </c>
      <c r="G54" s="35"/>
      <c r="H54" s="35"/>
      <c r="I54" s="30" t="s">
        <v>31</v>
      </c>
      <c r="J54" s="33" t="str">
        <f>E21</f>
        <v>PK Zenkl CB s.r.o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5"/>
      <c r="E55" s="35"/>
      <c r="F55" s="28" t="str">
        <f>IF(E18="","",E18)</f>
        <v>Vyplň údaj</v>
      </c>
      <c r="G55" s="35"/>
      <c r="H55" s="35"/>
      <c r="I55" s="30" t="s">
        <v>36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91</v>
      </c>
      <c r="D57" s="100"/>
      <c r="E57" s="100"/>
      <c r="F57" s="100"/>
      <c r="G57" s="100"/>
      <c r="H57" s="100"/>
      <c r="I57" s="100"/>
      <c r="J57" s="107" t="s">
        <v>92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71</v>
      </c>
      <c r="D59" s="35"/>
      <c r="E59" s="35"/>
      <c r="F59" s="35"/>
      <c r="G59" s="35"/>
      <c r="H59" s="35"/>
      <c r="I59" s="35"/>
      <c r="J59" s="69">
        <f>J85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93</v>
      </c>
    </row>
    <row r="60" spans="1:47" s="9" customFormat="1" ht="24.95" customHeight="1">
      <c r="B60" s="109"/>
      <c r="D60" s="110" t="s">
        <v>904</v>
      </c>
      <c r="E60" s="111"/>
      <c r="F60" s="111"/>
      <c r="G60" s="111"/>
      <c r="H60" s="111"/>
      <c r="I60" s="111"/>
      <c r="J60" s="112">
        <f>J86</f>
        <v>0</v>
      </c>
      <c r="L60" s="109"/>
    </row>
    <row r="61" spans="1:47" s="10" customFormat="1" ht="19.899999999999999" customHeight="1">
      <c r="B61" s="113"/>
      <c r="D61" s="114" t="s">
        <v>905</v>
      </c>
      <c r="E61" s="115"/>
      <c r="F61" s="115"/>
      <c r="G61" s="115"/>
      <c r="H61" s="115"/>
      <c r="I61" s="115"/>
      <c r="J61" s="116">
        <f>J87</f>
        <v>0</v>
      </c>
      <c r="L61" s="113"/>
    </row>
    <row r="62" spans="1:47" s="10" customFormat="1" ht="19.899999999999999" customHeight="1">
      <c r="B62" s="113"/>
      <c r="D62" s="114" t="s">
        <v>906</v>
      </c>
      <c r="E62" s="115"/>
      <c r="F62" s="115"/>
      <c r="G62" s="115"/>
      <c r="H62" s="115"/>
      <c r="I62" s="115"/>
      <c r="J62" s="116">
        <f>J115</f>
        <v>0</v>
      </c>
      <c r="L62" s="113"/>
    </row>
    <row r="63" spans="1:47" s="10" customFormat="1" ht="19.899999999999999" customHeight="1">
      <c r="B63" s="113"/>
      <c r="D63" s="114" t="s">
        <v>907</v>
      </c>
      <c r="E63" s="115"/>
      <c r="F63" s="115"/>
      <c r="G63" s="115"/>
      <c r="H63" s="115"/>
      <c r="I63" s="115"/>
      <c r="J63" s="116">
        <f>J137</f>
        <v>0</v>
      </c>
      <c r="L63" s="113"/>
    </row>
    <row r="64" spans="1:47" s="10" customFormat="1" ht="19.899999999999999" customHeight="1">
      <c r="B64" s="113"/>
      <c r="D64" s="114" t="s">
        <v>908</v>
      </c>
      <c r="E64" s="115"/>
      <c r="F64" s="115"/>
      <c r="G64" s="115"/>
      <c r="H64" s="115"/>
      <c r="I64" s="115"/>
      <c r="J64" s="116">
        <f>J177</f>
        <v>0</v>
      </c>
      <c r="L64" s="113"/>
    </row>
    <row r="65" spans="1:31" s="10" customFormat="1" ht="19.899999999999999" customHeight="1">
      <c r="B65" s="113"/>
      <c r="D65" s="114" t="s">
        <v>909</v>
      </c>
      <c r="E65" s="115"/>
      <c r="F65" s="115"/>
      <c r="G65" s="115"/>
      <c r="H65" s="115"/>
      <c r="I65" s="115"/>
      <c r="J65" s="116">
        <f>J239</f>
        <v>0</v>
      </c>
      <c r="L65" s="113"/>
    </row>
    <row r="66" spans="1:31" s="2" customFormat="1" ht="21.75" customHeight="1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130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17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331" t="str">
        <f>E7</f>
        <v>Přechod ul. Domoradická v Českém Krumlově</v>
      </c>
      <c r="F75" s="332"/>
      <c r="G75" s="332"/>
      <c r="H75" s="332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88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312" t="str">
        <f>E9</f>
        <v>SO 401 - Veřejné osvětlení</v>
      </c>
      <c r="F77" s="333"/>
      <c r="G77" s="333"/>
      <c r="H77" s="333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5"/>
      <c r="E79" s="35"/>
      <c r="F79" s="28" t="str">
        <f>F12</f>
        <v>Český Krumlov</v>
      </c>
      <c r="G79" s="35"/>
      <c r="H79" s="35"/>
      <c r="I79" s="30" t="s">
        <v>23</v>
      </c>
      <c r="J79" s="53" t="str">
        <f>IF(J12="","",J12)</f>
        <v>23. 11. 2024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25</v>
      </c>
      <c r="D81" s="35"/>
      <c r="E81" s="35"/>
      <c r="F81" s="28" t="str">
        <f>E15</f>
        <v xml:space="preserve"> </v>
      </c>
      <c r="G81" s="35"/>
      <c r="H81" s="35"/>
      <c r="I81" s="30" t="s">
        <v>31</v>
      </c>
      <c r="J81" s="33" t="str">
        <f>E21</f>
        <v>PK Zenkl CB s.r.o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29</v>
      </c>
      <c r="D82" s="35"/>
      <c r="E82" s="35"/>
      <c r="F82" s="28" t="str">
        <f>IF(E18="","",E18)</f>
        <v>Vyplň údaj</v>
      </c>
      <c r="G82" s="35"/>
      <c r="H82" s="35"/>
      <c r="I82" s="30" t="s">
        <v>36</v>
      </c>
      <c r="J82" s="33" t="str">
        <f>E24</f>
        <v xml:space="preserve"> 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17"/>
      <c r="B84" s="118"/>
      <c r="C84" s="119" t="s">
        <v>131</v>
      </c>
      <c r="D84" s="120" t="s">
        <v>58</v>
      </c>
      <c r="E84" s="120" t="s">
        <v>54</v>
      </c>
      <c r="F84" s="120" t="s">
        <v>55</v>
      </c>
      <c r="G84" s="120" t="s">
        <v>132</v>
      </c>
      <c r="H84" s="120" t="s">
        <v>133</v>
      </c>
      <c r="I84" s="120" t="s">
        <v>134</v>
      </c>
      <c r="J84" s="120" t="s">
        <v>92</v>
      </c>
      <c r="K84" s="121" t="s">
        <v>135</v>
      </c>
      <c r="L84" s="122"/>
      <c r="M84" s="60" t="s">
        <v>3</v>
      </c>
      <c r="N84" s="61" t="s">
        <v>43</v>
      </c>
      <c r="O84" s="61" t="s">
        <v>136</v>
      </c>
      <c r="P84" s="61" t="s">
        <v>137</v>
      </c>
      <c r="Q84" s="61" t="s">
        <v>138</v>
      </c>
      <c r="R84" s="61" t="s">
        <v>139</v>
      </c>
      <c r="S84" s="61" t="s">
        <v>140</v>
      </c>
      <c r="T84" s="62" t="s">
        <v>141</v>
      </c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</row>
    <row r="85" spans="1:65" s="2" customFormat="1" ht="22.9" customHeight="1">
      <c r="A85" s="35"/>
      <c r="B85" s="36"/>
      <c r="C85" s="67" t="s">
        <v>142</v>
      </c>
      <c r="D85" s="35"/>
      <c r="E85" s="35"/>
      <c r="F85" s="35"/>
      <c r="G85" s="35"/>
      <c r="H85" s="35"/>
      <c r="I85" s="35"/>
      <c r="J85" s="123">
        <f>BK85</f>
        <v>0</v>
      </c>
      <c r="K85" s="35"/>
      <c r="L85" s="36"/>
      <c r="M85" s="63"/>
      <c r="N85" s="54"/>
      <c r="O85" s="64"/>
      <c r="P85" s="124">
        <f>P86</f>
        <v>0</v>
      </c>
      <c r="Q85" s="64"/>
      <c r="R85" s="124">
        <f>R86</f>
        <v>0</v>
      </c>
      <c r="S85" s="64"/>
      <c r="T85" s="125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20" t="s">
        <v>72</v>
      </c>
      <c r="AU85" s="20" t="s">
        <v>93</v>
      </c>
      <c r="BK85" s="126">
        <f>BK86</f>
        <v>0</v>
      </c>
    </row>
    <row r="86" spans="1:65" s="12" customFormat="1" ht="25.9" customHeight="1">
      <c r="B86" s="127"/>
      <c r="D86" s="128" t="s">
        <v>72</v>
      </c>
      <c r="E86" s="129" t="s">
        <v>352</v>
      </c>
      <c r="F86" s="129" t="s">
        <v>352</v>
      </c>
      <c r="I86" s="130"/>
      <c r="J86" s="131">
        <f>BK86</f>
        <v>0</v>
      </c>
      <c r="L86" s="127"/>
      <c r="M86" s="132"/>
      <c r="N86" s="133"/>
      <c r="O86" s="133"/>
      <c r="P86" s="134">
        <f>P87+P115+P137+P177+P239</f>
        <v>0</v>
      </c>
      <c r="Q86" s="133"/>
      <c r="R86" s="134">
        <f>R87+R115+R137+R177+R239</f>
        <v>0</v>
      </c>
      <c r="S86" s="133"/>
      <c r="T86" s="135">
        <f>T87+T115+T137+T177+T239</f>
        <v>0</v>
      </c>
      <c r="AR86" s="128" t="s">
        <v>81</v>
      </c>
      <c r="AT86" s="136" t="s">
        <v>72</v>
      </c>
      <c r="AU86" s="136" t="s">
        <v>73</v>
      </c>
      <c r="AY86" s="128" t="s">
        <v>145</v>
      </c>
      <c r="BK86" s="137">
        <f>BK87+BK115+BK137+BK177+BK239</f>
        <v>0</v>
      </c>
    </row>
    <row r="87" spans="1:65" s="12" customFormat="1" ht="22.9" customHeight="1">
      <c r="B87" s="127"/>
      <c r="D87" s="128" t="s">
        <v>72</v>
      </c>
      <c r="E87" s="138" t="s">
        <v>910</v>
      </c>
      <c r="F87" s="138" t="s">
        <v>911</v>
      </c>
      <c r="I87" s="130"/>
      <c r="J87" s="139">
        <f>BK87</f>
        <v>0</v>
      </c>
      <c r="L87" s="127"/>
      <c r="M87" s="132"/>
      <c r="N87" s="133"/>
      <c r="O87" s="133"/>
      <c r="P87" s="134">
        <f>SUM(P88:P114)</f>
        <v>0</v>
      </c>
      <c r="Q87" s="133"/>
      <c r="R87" s="134">
        <f>SUM(R88:R114)</f>
        <v>0</v>
      </c>
      <c r="S87" s="133"/>
      <c r="T87" s="135">
        <f>SUM(T88:T114)</f>
        <v>0</v>
      </c>
      <c r="AR87" s="128" t="s">
        <v>81</v>
      </c>
      <c r="AT87" s="136" t="s">
        <v>72</v>
      </c>
      <c r="AU87" s="136" t="s">
        <v>81</v>
      </c>
      <c r="AY87" s="128" t="s">
        <v>145</v>
      </c>
      <c r="BK87" s="137">
        <f>SUM(BK88:BK114)</f>
        <v>0</v>
      </c>
    </row>
    <row r="88" spans="1:65" s="2" customFormat="1" ht="24.2" customHeight="1">
      <c r="A88" s="35"/>
      <c r="B88" s="140"/>
      <c r="C88" s="192" t="s">
        <v>81</v>
      </c>
      <c r="D88" s="192" t="s">
        <v>352</v>
      </c>
      <c r="E88" s="193" t="s">
        <v>912</v>
      </c>
      <c r="F88" s="194" t="s">
        <v>913</v>
      </c>
      <c r="G88" s="195" t="s">
        <v>416</v>
      </c>
      <c r="H88" s="196">
        <v>2</v>
      </c>
      <c r="I88" s="197"/>
      <c r="J88" s="198">
        <f>ROUND(I88*H88,2)</f>
        <v>0</v>
      </c>
      <c r="K88" s="194" t="s">
        <v>3</v>
      </c>
      <c r="L88" s="199"/>
      <c r="M88" s="200" t="s">
        <v>3</v>
      </c>
      <c r="N88" s="201" t="s">
        <v>44</v>
      </c>
      <c r="O88" s="56"/>
      <c r="P88" s="150">
        <f>O88*H88</f>
        <v>0</v>
      </c>
      <c r="Q88" s="150">
        <v>0</v>
      </c>
      <c r="R88" s="150">
        <f>Q88*H88</f>
        <v>0</v>
      </c>
      <c r="S88" s="150">
        <v>0</v>
      </c>
      <c r="T88" s="151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52" t="s">
        <v>914</v>
      </c>
      <c r="AT88" s="152" t="s">
        <v>352</v>
      </c>
      <c r="AU88" s="152" t="s">
        <v>83</v>
      </c>
      <c r="AY88" s="20" t="s">
        <v>145</v>
      </c>
      <c r="BE88" s="153">
        <f>IF(N88="základní",J88,0)</f>
        <v>0</v>
      </c>
      <c r="BF88" s="153">
        <f>IF(N88="snížená",J88,0)</f>
        <v>0</v>
      </c>
      <c r="BG88" s="153">
        <f>IF(N88="zákl. přenesená",J88,0)</f>
        <v>0</v>
      </c>
      <c r="BH88" s="153">
        <f>IF(N88="sníž. přenesená",J88,0)</f>
        <v>0</v>
      </c>
      <c r="BI88" s="153">
        <f>IF(N88="nulová",J88,0)</f>
        <v>0</v>
      </c>
      <c r="BJ88" s="20" t="s">
        <v>81</v>
      </c>
      <c r="BK88" s="153">
        <f>ROUND(I88*H88,2)</f>
        <v>0</v>
      </c>
      <c r="BL88" s="20" t="s">
        <v>562</v>
      </c>
      <c r="BM88" s="152" t="s">
        <v>915</v>
      </c>
    </row>
    <row r="89" spans="1:65" s="13" customFormat="1" ht="11.25">
      <c r="B89" s="159"/>
      <c r="D89" s="160" t="s">
        <v>159</v>
      </c>
      <c r="E89" s="161" t="s">
        <v>3</v>
      </c>
      <c r="F89" s="162" t="s">
        <v>83</v>
      </c>
      <c r="H89" s="163">
        <v>2</v>
      </c>
      <c r="I89" s="164"/>
      <c r="L89" s="159"/>
      <c r="M89" s="165"/>
      <c r="N89" s="166"/>
      <c r="O89" s="166"/>
      <c r="P89" s="166"/>
      <c r="Q89" s="166"/>
      <c r="R89" s="166"/>
      <c r="S89" s="166"/>
      <c r="T89" s="167"/>
      <c r="AT89" s="161" t="s">
        <v>159</v>
      </c>
      <c r="AU89" s="161" t="s">
        <v>83</v>
      </c>
      <c r="AV89" s="13" t="s">
        <v>83</v>
      </c>
      <c r="AW89" s="13" t="s">
        <v>35</v>
      </c>
      <c r="AX89" s="13" t="s">
        <v>73</v>
      </c>
      <c r="AY89" s="161" t="s">
        <v>145</v>
      </c>
    </row>
    <row r="90" spans="1:65" s="14" customFormat="1" ht="11.25">
      <c r="B90" s="168"/>
      <c r="D90" s="160" t="s">
        <v>159</v>
      </c>
      <c r="E90" s="169" t="s">
        <v>3</v>
      </c>
      <c r="F90" s="170" t="s">
        <v>161</v>
      </c>
      <c r="H90" s="171">
        <v>2</v>
      </c>
      <c r="I90" s="172"/>
      <c r="L90" s="168"/>
      <c r="M90" s="173"/>
      <c r="N90" s="174"/>
      <c r="O90" s="174"/>
      <c r="P90" s="174"/>
      <c r="Q90" s="174"/>
      <c r="R90" s="174"/>
      <c r="S90" s="174"/>
      <c r="T90" s="175"/>
      <c r="AT90" s="169" t="s">
        <v>159</v>
      </c>
      <c r="AU90" s="169" t="s">
        <v>83</v>
      </c>
      <c r="AV90" s="14" t="s">
        <v>154</v>
      </c>
      <c r="AW90" s="14" t="s">
        <v>35</v>
      </c>
      <c r="AX90" s="14" t="s">
        <v>81</v>
      </c>
      <c r="AY90" s="169" t="s">
        <v>145</v>
      </c>
    </row>
    <row r="91" spans="1:65" s="2" customFormat="1" ht="16.5" customHeight="1">
      <c r="A91" s="35"/>
      <c r="B91" s="140"/>
      <c r="C91" s="192" t="s">
        <v>83</v>
      </c>
      <c r="D91" s="192" t="s">
        <v>352</v>
      </c>
      <c r="E91" s="193" t="s">
        <v>916</v>
      </c>
      <c r="F91" s="194" t="s">
        <v>917</v>
      </c>
      <c r="G91" s="195" t="s">
        <v>416</v>
      </c>
      <c r="H91" s="196">
        <v>1</v>
      </c>
      <c r="I91" s="197"/>
      <c r="J91" s="198">
        <f>ROUND(I91*H91,2)</f>
        <v>0</v>
      </c>
      <c r="K91" s="194" t="s">
        <v>3</v>
      </c>
      <c r="L91" s="199"/>
      <c r="M91" s="200" t="s">
        <v>3</v>
      </c>
      <c r="N91" s="201" t="s">
        <v>44</v>
      </c>
      <c r="O91" s="56"/>
      <c r="P91" s="150">
        <f>O91*H91</f>
        <v>0</v>
      </c>
      <c r="Q91" s="150">
        <v>0</v>
      </c>
      <c r="R91" s="150">
        <f>Q91*H91</f>
        <v>0</v>
      </c>
      <c r="S91" s="150">
        <v>0</v>
      </c>
      <c r="T91" s="151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52" t="s">
        <v>914</v>
      </c>
      <c r="AT91" s="152" t="s">
        <v>352</v>
      </c>
      <c r="AU91" s="152" t="s">
        <v>83</v>
      </c>
      <c r="AY91" s="20" t="s">
        <v>145</v>
      </c>
      <c r="BE91" s="153">
        <f>IF(N91="základní",J91,0)</f>
        <v>0</v>
      </c>
      <c r="BF91" s="153">
        <f>IF(N91="snížená",J91,0)</f>
        <v>0</v>
      </c>
      <c r="BG91" s="153">
        <f>IF(N91="zákl. přenesená",J91,0)</f>
        <v>0</v>
      </c>
      <c r="BH91" s="153">
        <f>IF(N91="sníž. přenesená",J91,0)</f>
        <v>0</v>
      </c>
      <c r="BI91" s="153">
        <f>IF(N91="nulová",J91,0)</f>
        <v>0</v>
      </c>
      <c r="BJ91" s="20" t="s">
        <v>81</v>
      </c>
      <c r="BK91" s="153">
        <f>ROUND(I91*H91,2)</f>
        <v>0</v>
      </c>
      <c r="BL91" s="20" t="s">
        <v>562</v>
      </c>
      <c r="BM91" s="152" t="s">
        <v>918</v>
      </c>
    </row>
    <row r="92" spans="1:65" s="13" customFormat="1" ht="11.25">
      <c r="B92" s="159"/>
      <c r="D92" s="160" t="s">
        <v>159</v>
      </c>
      <c r="E92" s="161" t="s">
        <v>3</v>
      </c>
      <c r="F92" s="162" t="s">
        <v>919</v>
      </c>
      <c r="H92" s="163">
        <v>1</v>
      </c>
      <c r="I92" s="164"/>
      <c r="L92" s="159"/>
      <c r="M92" s="165"/>
      <c r="N92" s="166"/>
      <c r="O92" s="166"/>
      <c r="P92" s="166"/>
      <c r="Q92" s="166"/>
      <c r="R92" s="166"/>
      <c r="S92" s="166"/>
      <c r="T92" s="167"/>
      <c r="AT92" s="161" t="s">
        <v>159</v>
      </c>
      <c r="AU92" s="161" t="s">
        <v>83</v>
      </c>
      <c r="AV92" s="13" t="s">
        <v>83</v>
      </c>
      <c r="AW92" s="13" t="s">
        <v>35</v>
      </c>
      <c r="AX92" s="13" t="s">
        <v>73</v>
      </c>
      <c r="AY92" s="161" t="s">
        <v>145</v>
      </c>
    </row>
    <row r="93" spans="1:65" s="14" customFormat="1" ht="11.25">
      <c r="B93" s="168"/>
      <c r="D93" s="160" t="s">
        <v>159</v>
      </c>
      <c r="E93" s="169" t="s">
        <v>3</v>
      </c>
      <c r="F93" s="170" t="s">
        <v>161</v>
      </c>
      <c r="H93" s="171">
        <v>1</v>
      </c>
      <c r="I93" s="172"/>
      <c r="L93" s="168"/>
      <c r="M93" s="173"/>
      <c r="N93" s="174"/>
      <c r="O93" s="174"/>
      <c r="P93" s="174"/>
      <c r="Q93" s="174"/>
      <c r="R93" s="174"/>
      <c r="S93" s="174"/>
      <c r="T93" s="175"/>
      <c r="AT93" s="169" t="s">
        <v>159</v>
      </c>
      <c r="AU93" s="169" t="s">
        <v>83</v>
      </c>
      <c r="AV93" s="14" t="s">
        <v>154</v>
      </c>
      <c r="AW93" s="14" t="s">
        <v>35</v>
      </c>
      <c r="AX93" s="14" t="s">
        <v>81</v>
      </c>
      <c r="AY93" s="169" t="s">
        <v>145</v>
      </c>
    </row>
    <row r="94" spans="1:65" s="2" customFormat="1" ht="16.5" customHeight="1">
      <c r="A94" s="35"/>
      <c r="B94" s="140"/>
      <c r="C94" s="192" t="s">
        <v>155</v>
      </c>
      <c r="D94" s="192" t="s">
        <v>352</v>
      </c>
      <c r="E94" s="193" t="s">
        <v>920</v>
      </c>
      <c r="F94" s="194" t="s">
        <v>921</v>
      </c>
      <c r="G94" s="195" t="s">
        <v>192</v>
      </c>
      <c r="H94" s="196">
        <v>10</v>
      </c>
      <c r="I94" s="197"/>
      <c r="J94" s="198">
        <f>ROUND(I94*H94,2)</f>
        <v>0</v>
      </c>
      <c r="K94" s="194" t="s">
        <v>3</v>
      </c>
      <c r="L94" s="199"/>
      <c r="M94" s="200" t="s">
        <v>3</v>
      </c>
      <c r="N94" s="201" t="s">
        <v>44</v>
      </c>
      <c r="O94" s="56"/>
      <c r="P94" s="150">
        <f>O94*H94</f>
        <v>0</v>
      </c>
      <c r="Q94" s="150">
        <v>0</v>
      </c>
      <c r="R94" s="150">
        <f>Q94*H94</f>
        <v>0</v>
      </c>
      <c r="S94" s="150">
        <v>0</v>
      </c>
      <c r="T94" s="151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52" t="s">
        <v>914</v>
      </c>
      <c r="AT94" s="152" t="s">
        <v>352</v>
      </c>
      <c r="AU94" s="152" t="s">
        <v>83</v>
      </c>
      <c r="AY94" s="20" t="s">
        <v>145</v>
      </c>
      <c r="BE94" s="153">
        <f>IF(N94="základní",J94,0)</f>
        <v>0</v>
      </c>
      <c r="BF94" s="153">
        <f>IF(N94="snížená",J94,0)</f>
        <v>0</v>
      </c>
      <c r="BG94" s="153">
        <f>IF(N94="zákl. přenesená",J94,0)</f>
        <v>0</v>
      </c>
      <c r="BH94" s="153">
        <f>IF(N94="sníž. přenesená",J94,0)</f>
        <v>0</v>
      </c>
      <c r="BI94" s="153">
        <f>IF(N94="nulová",J94,0)</f>
        <v>0</v>
      </c>
      <c r="BJ94" s="20" t="s">
        <v>81</v>
      </c>
      <c r="BK94" s="153">
        <f>ROUND(I94*H94,2)</f>
        <v>0</v>
      </c>
      <c r="BL94" s="20" t="s">
        <v>562</v>
      </c>
      <c r="BM94" s="152" t="s">
        <v>922</v>
      </c>
    </row>
    <row r="95" spans="1:65" s="13" customFormat="1" ht="11.25">
      <c r="B95" s="159"/>
      <c r="D95" s="160" t="s">
        <v>159</v>
      </c>
      <c r="E95" s="161" t="s">
        <v>3</v>
      </c>
      <c r="F95" s="162" t="s">
        <v>923</v>
      </c>
      <c r="H95" s="163">
        <v>10</v>
      </c>
      <c r="I95" s="164"/>
      <c r="L95" s="159"/>
      <c r="M95" s="165"/>
      <c r="N95" s="166"/>
      <c r="O95" s="166"/>
      <c r="P95" s="166"/>
      <c r="Q95" s="166"/>
      <c r="R95" s="166"/>
      <c r="S95" s="166"/>
      <c r="T95" s="167"/>
      <c r="AT95" s="161" t="s">
        <v>159</v>
      </c>
      <c r="AU95" s="161" t="s">
        <v>83</v>
      </c>
      <c r="AV95" s="13" t="s">
        <v>83</v>
      </c>
      <c r="AW95" s="13" t="s">
        <v>35</v>
      </c>
      <c r="AX95" s="13" t="s">
        <v>73</v>
      </c>
      <c r="AY95" s="161" t="s">
        <v>145</v>
      </c>
    </row>
    <row r="96" spans="1:65" s="14" customFormat="1" ht="11.25">
      <c r="B96" s="168"/>
      <c r="D96" s="160" t="s">
        <v>159</v>
      </c>
      <c r="E96" s="169" t="s">
        <v>3</v>
      </c>
      <c r="F96" s="170" t="s">
        <v>161</v>
      </c>
      <c r="H96" s="171">
        <v>10</v>
      </c>
      <c r="I96" s="172"/>
      <c r="L96" s="168"/>
      <c r="M96" s="173"/>
      <c r="N96" s="174"/>
      <c r="O96" s="174"/>
      <c r="P96" s="174"/>
      <c r="Q96" s="174"/>
      <c r="R96" s="174"/>
      <c r="S96" s="174"/>
      <c r="T96" s="175"/>
      <c r="AT96" s="169" t="s">
        <v>159</v>
      </c>
      <c r="AU96" s="169" t="s">
        <v>83</v>
      </c>
      <c r="AV96" s="14" t="s">
        <v>154</v>
      </c>
      <c r="AW96" s="14" t="s">
        <v>35</v>
      </c>
      <c r="AX96" s="14" t="s">
        <v>81</v>
      </c>
      <c r="AY96" s="169" t="s">
        <v>145</v>
      </c>
    </row>
    <row r="97" spans="1:65" s="2" customFormat="1" ht="16.5" customHeight="1">
      <c r="A97" s="35"/>
      <c r="B97" s="140"/>
      <c r="C97" s="192" t="s">
        <v>154</v>
      </c>
      <c r="D97" s="192" t="s">
        <v>352</v>
      </c>
      <c r="E97" s="193" t="s">
        <v>924</v>
      </c>
      <c r="F97" s="194" t="s">
        <v>925</v>
      </c>
      <c r="G97" s="195" t="s">
        <v>192</v>
      </c>
      <c r="H97" s="196">
        <v>10</v>
      </c>
      <c r="I97" s="197"/>
      <c r="J97" s="198">
        <f>ROUND(I97*H97,2)</f>
        <v>0</v>
      </c>
      <c r="K97" s="194" t="s">
        <v>3</v>
      </c>
      <c r="L97" s="199"/>
      <c r="M97" s="200" t="s">
        <v>3</v>
      </c>
      <c r="N97" s="201" t="s">
        <v>44</v>
      </c>
      <c r="O97" s="56"/>
      <c r="P97" s="150">
        <f>O97*H97</f>
        <v>0</v>
      </c>
      <c r="Q97" s="150">
        <v>0</v>
      </c>
      <c r="R97" s="150">
        <f>Q97*H97</f>
        <v>0</v>
      </c>
      <c r="S97" s="150">
        <v>0</v>
      </c>
      <c r="T97" s="151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52" t="s">
        <v>914</v>
      </c>
      <c r="AT97" s="152" t="s">
        <v>352</v>
      </c>
      <c r="AU97" s="152" t="s">
        <v>83</v>
      </c>
      <c r="AY97" s="20" t="s">
        <v>145</v>
      </c>
      <c r="BE97" s="153">
        <f>IF(N97="základní",J97,0)</f>
        <v>0</v>
      </c>
      <c r="BF97" s="153">
        <f>IF(N97="snížená",J97,0)</f>
        <v>0</v>
      </c>
      <c r="BG97" s="153">
        <f>IF(N97="zákl. přenesená",J97,0)</f>
        <v>0</v>
      </c>
      <c r="BH97" s="153">
        <f>IF(N97="sníž. přenesená",J97,0)</f>
        <v>0</v>
      </c>
      <c r="BI97" s="153">
        <f>IF(N97="nulová",J97,0)</f>
        <v>0</v>
      </c>
      <c r="BJ97" s="20" t="s">
        <v>81</v>
      </c>
      <c r="BK97" s="153">
        <f>ROUND(I97*H97,2)</f>
        <v>0</v>
      </c>
      <c r="BL97" s="20" t="s">
        <v>562</v>
      </c>
      <c r="BM97" s="152" t="s">
        <v>926</v>
      </c>
    </row>
    <row r="98" spans="1:65" s="13" customFormat="1" ht="11.25">
      <c r="B98" s="159"/>
      <c r="D98" s="160" t="s">
        <v>159</v>
      </c>
      <c r="E98" s="161" t="s">
        <v>3</v>
      </c>
      <c r="F98" s="162" t="s">
        <v>923</v>
      </c>
      <c r="H98" s="163">
        <v>10</v>
      </c>
      <c r="I98" s="164"/>
      <c r="L98" s="159"/>
      <c r="M98" s="165"/>
      <c r="N98" s="166"/>
      <c r="O98" s="166"/>
      <c r="P98" s="166"/>
      <c r="Q98" s="166"/>
      <c r="R98" s="166"/>
      <c r="S98" s="166"/>
      <c r="T98" s="167"/>
      <c r="AT98" s="161" t="s">
        <v>159</v>
      </c>
      <c r="AU98" s="161" t="s">
        <v>83</v>
      </c>
      <c r="AV98" s="13" t="s">
        <v>83</v>
      </c>
      <c r="AW98" s="13" t="s">
        <v>35</v>
      </c>
      <c r="AX98" s="13" t="s">
        <v>73</v>
      </c>
      <c r="AY98" s="161" t="s">
        <v>145</v>
      </c>
    </row>
    <row r="99" spans="1:65" s="14" customFormat="1" ht="11.25">
      <c r="B99" s="168"/>
      <c r="D99" s="160" t="s">
        <v>159</v>
      </c>
      <c r="E99" s="169" t="s">
        <v>3</v>
      </c>
      <c r="F99" s="170" t="s">
        <v>161</v>
      </c>
      <c r="H99" s="171">
        <v>10</v>
      </c>
      <c r="I99" s="172"/>
      <c r="L99" s="168"/>
      <c r="M99" s="173"/>
      <c r="N99" s="174"/>
      <c r="O99" s="174"/>
      <c r="P99" s="174"/>
      <c r="Q99" s="174"/>
      <c r="R99" s="174"/>
      <c r="S99" s="174"/>
      <c r="T99" s="175"/>
      <c r="AT99" s="169" t="s">
        <v>159</v>
      </c>
      <c r="AU99" s="169" t="s">
        <v>83</v>
      </c>
      <c r="AV99" s="14" t="s">
        <v>154</v>
      </c>
      <c r="AW99" s="14" t="s">
        <v>35</v>
      </c>
      <c r="AX99" s="14" t="s">
        <v>81</v>
      </c>
      <c r="AY99" s="169" t="s">
        <v>145</v>
      </c>
    </row>
    <row r="100" spans="1:65" s="2" customFormat="1" ht="16.5" customHeight="1">
      <c r="A100" s="35"/>
      <c r="B100" s="140"/>
      <c r="C100" s="192" t="s">
        <v>177</v>
      </c>
      <c r="D100" s="192" t="s">
        <v>352</v>
      </c>
      <c r="E100" s="193" t="s">
        <v>927</v>
      </c>
      <c r="F100" s="194" t="s">
        <v>928</v>
      </c>
      <c r="G100" s="195" t="s">
        <v>206</v>
      </c>
      <c r="H100" s="196">
        <v>1.2</v>
      </c>
      <c r="I100" s="197"/>
      <c r="J100" s="198">
        <f>ROUND(I100*H100,2)</f>
        <v>0</v>
      </c>
      <c r="K100" s="194" t="s">
        <v>3</v>
      </c>
      <c r="L100" s="199"/>
      <c r="M100" s="200" t="s">
        <v>3</v>
      </c>
      <c r="N100" s="201" t="s">
        <v>44</v>
      </c>
      <c r="O100" s="56"/>
      <c r="P100" s="150">
        <f>O100*H100</f>
        <v>0</v>
      </c>
      <c r="Q100" s="150">
        <v>0</v>
      </c>
      <c r="R100" s="150">
        <f>Q100*H100</f>
        <v>0</v>
      </c>
      <c r="S100" s="150">
        <v>0</v>
      </c>
      <c r="T100" s="151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52" t="s">
        <v>914</v>
      </c>
      <c r="AT100" s="152" t="s">
        <v>352</v>
      </c>
      <c r="AU100" s="152" t="s">
        <v>83</v>
      </c>
      <c r="AY100" s="20" t="s">
        <v>145</v>
      </c>
      <c r="BE100" s="153">
        <f>IF(N100="základní",J100,0)</f>
        <v>0</v>
      </c>
      <c r="BF100" s="153">
        <f>IF(N100="snížená",J100,0)</f>
        <v>0</v>
      </c>
      <c r="BG100" s="153">
        <f>IF(N100="zákl. přenesená",J100,0)</f>
        <v>0</v>
      </c>
      <c r="BH100" s="153">
        <f>IF(N100="sníž. přenesená",J100,0)</f>
        <v>0</v>
      </c>
      <c r="BI100" s="153">
        <f>IF(N100="nulová",J100,0)</f>
        <v>0</v>
      </c>
      <c r="BJ100" s="20" t="s">
        <v>81</v>
      </c>
      <c r="BK100" s="153">
        <f>ROUND(I100*H100,2)</f>
        <v>0</v>
      </c>
      <c r="BL100" s="20" t="s">
        <v>562</v>
      </c>
      <c r="BM100" s="152" t="s">
        <v>929</v>
      </c>
    </row>
    <row r="101" spans="1:65" s="13" customFormat="1" ht="11.25">
      <c r="B101" s="159"/>
      <c r="D101" s="160" t="s">
        <v>159</v>
      </c>
      <c r="E101" s="161" t="s">
        <v>3</v>
      </c>
      <c r="F101" s="162" t="s">
        <v>930</v>
      </c>
      <c r="H101" s="163">
        <v>1.2</v>
      </c>
      <c r="I101" s="164"/>
      <c r="L101" s="159"/>
      <c r="M101" s="165"/>
      <c r="N101" s="166"/>
      <c r="O101" s="166"/>
      <c r="P101" s="166"/>
      <c r="Q101" s="166"/>
      <c r="R101" s="166"/>
      <c r="S101" s="166"/>
      <c r="T101" s="167"/>
      <c r="AT101" s="161" t="s">
        <v>159</v>
      </c>
      <c r="AU101" s="161" t="s">
        <v>83</v>
      </c>
      <c r="AV101" s="13" t="s">
        <v>83</v>
      </c>
      <c r="AW101" s="13" t="s">
        <v>35</v>
      </c>
      <c r="AX101" s="13" t="s">
        <v>73</v>
      </c>
      <c r="AY101" s="161" t="s">
        <v>145</v>
      </c>
    </row>
    <row r="102" spans="1:65" s="14" customFormat="1" ht="11.25">
      <c r="B102" s="168"/>
      <c r="D102" s="160" t="s">
        <v>159</v>
      </c>
      <c r="E102" s="169" t="s">
        <v>3</v>
      </c>
      <c r="F102" s="170" t="s">
        <v>161</v>
      </c>
      <c r="H102" s="171">
        <v>1.2</v>
      </c>
      <c r="I102" s="172"/>
      <c r="L102" s="168"/>
      <c r="M102" s="173"/>
      <c r="N102" s="174"/>
      <c r="O102" s="174"/>
      <c r="P102" s="174"/>
      <c r="Q102" s="174"/>
      <c r="R102" s="174"/>
      <c r="S102" s="174"/>
      <c r="T102" s="175"/>
      <c r="AT102" s="169" t="s">
        <v>159</v>
      </c>
      <c r="AU102" s="169" t="s">
        <v>83</v>
      </c>
      <c r="AV102" s="14" t="s">
        <v>154</v>
      </c>
      <c r="AW102" s="14" t="s">
        <v>35</v>
      </c>
      <c r="AX102" s="14" t="s">
        <v>81</v>
      </c>
      <c r="AY102" s="169" t="s">
        <v>145</v>
      </c>
    </row>
    <row r="103" spans="1:65" s="2" customFormat="1" ht="16.5" customHeight="1">
      <c r="A103" s="35"/>
      <c r="B103" s="140"/>
      <c r="C103" s="192" t="s">
        <v>183</v>
      </c>
      <c r="D103" s="192" t="s">
        <v>352</v>
      </c>
      <c r="E103" s="193" t="s">
        <v>931</v>
      </c>
      <c r="F103" s="194" t="s">
        <v>932</v>
      </c>
      <c r="G103" s="195" t="s">
        <v>206</v>
      </c>
      <c r="H103" s="196">
        <v>0.8</v>
      </c>
      <c r="I103" s="197"/>
      <c r="J103" s="198">
        <f>ROUND(I103*H103,2)</f>
        <v>0</v>
      </c>
      <c r="K103" s="194" t="s">
        <v>3</v>
      </c>
      <c r="L103" s="199"/>
      <c r="M103" s="200" t="s">
        <v>3</v>
      </c>
      <c r="N103" s="201" t="s">
        <v>44</v>
      </c>
      <c r="O103" s="56"/>
      <c r="P103" s="150">
        <f>O103*H103</f>
        <v>0</v>
      </c>
      <c r="Q103" s="150">
        <v>0</v>
      </c>
      <c r="R103" s="150">
        <f>Q103*H103</f>
        <v>0</v>
      </c>
      <c r="S103" s="150">
        <v>0</v>
      </c>
      <c r="T103" s="151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52" t="s">
        <v>914</v>
      </c>
      <c r="AT103" s="152" t="s">
        <v>352</v>
      </c>
      <c r="AU103" s="152" t="s">
        <v>83</v>
      </c>
      <c r="AY103" s="20" t="s">
        <v>145</v>
      </c>
      <c r="BE103" s="153">
        <f>IF(N103="základní",J103,0)</f>
        <v>0</v>
      </c>
      <c r="BF103" s="153">
        <f>IF(N103="snížená",J103,0)</f>
        <v>0</v>
      </c>
      <c r="BG103" s="153">
        <f>IF(N103="zákl. přenesená",J103,0)</f>
        <v>0</v>
      </c>
      <c r="BH103" s="153">
        <f>IF(N103="sníž. přenesená",J103,0)</f>
        <v>0</v>
      </c>
      <c r="BI103" s="153">
        <f>IF(N103="nulová",J103,0)</f>
        <v>0</v>
      </c>
      <c r="BJ103" s="20" t="s">
        <v>81</v>
      </c>
      <c r="BK103" s="153">
        <f>ROUND(I103*H103,2)</f>
        <v>0</v>
      </c>
      <c r="BL103" s="20" t="s">
        <v>562</v>
      </c>
      <c r="BM103" s="152" t="s">
        <v>933</v>
      </c>
    </row>
    <row r="104" spans="1:65" s="13" customFormat="1" ht="11.25">
      <c r="B104" s="159"/>
      <c r="D104" s="160" t="s">
        <v>159</v>
      </c>
      <c r="E104" s="161" t="s">
        <v>3</v>
      </c>
      <c r="F104" s="162" t="s">
        <v>934</v>
      </c>
      <c r="H104" s="163">
        <v>0.8</v>
      </c>
      <c r="I104" s="164"/>
      <c r="L104" s="159"/>
      <c r="M104" s="165"/>
      <c r="N104" s="166"/>
      <c r="O104" s="166"/>
      <c r="P104" s="166"/>
      <c r="Q104" s="166"/>
      <c r="R104" s="166"/>
      <c r="S104" s="166"/>
      <c r="T104" s="167"/>
      <c r="AT104" s="161" t="s">
        <v>159</v>
      </c>
      <c r="AU104" s="161" t="s">
        <v>83</v>
      </c>
      <c r="AV104" s="13" t="s">
        <v>83</v>
      </c>
      <c r="AW104" s="13" t="s">
        <v>35</v>
      </c>
      <c r="AX104" s="13" t="s">
        <v>73</v>
      </c>
      <c r="AY104" s="161" t="s">
        <v>145</v>
      </c>
    </row>
    <row r="105" spans="1:65" s="14" customFormat="1" ht="11.25">
      <c r="B105" s="168"/>
      <c r="D105" s="160" t="s">
        <v>159</v>
      </c>
      <c r="E105" s="169" t="s">
        <v>3</v>
      </c>
      <c r="F105" s="170" t="s">
        <v>161</v>
      </c>
      <c r="H105" s="171">
        <v>0.8</v>
      </c>
      <c r="I105" s="172"/>
      <c r="L105" s="168"/>
      <c r="M105" s="173"/>
      <c r="N105" s="174"/>
      <c r="O105" s="174"/>
      <c r="P105" s="174"/>
      <c r="Q105" s="174"/>
      <c r="R105" s="174"/>
      <c r="S105" s="174"/>
      <c r="T105" s="175"/>
      <c r="AT105" s="169" t="s">
        <v>159</v>
      </c>
      <c r="AU105" s="169" t="s">
        <v>83</v>
      </c>
      <c r="AV105" s="14" t="s">
        <v>154</v>
      </c>
      <c r="AW105" s="14" t="s">
        <v>35</v>
      </c>
      <c r="AX105" s="14" t="s">
        <v>81</v>
      </c>
      <c r="AY105" s="169" t="s">
        <v>145</v>
      </c>
    </row>
    <row r="106" spans="1:65" s="2" customFormat="1" ht="16.5" customHeight="1">
      <c r="A106" s="35"/>
      <c r="B106" s="140"/>
      <c r="C106" s="192" t="s">
        <v>189</v>
      </c>
      <c r="D106" s="192" t="s">
        <v>352</v>
      </c>
      <c r="E106" s="193" t="s">
        <v>935</v>
      </c>
      <c r="F106" s="194" t="s">
        <v>936</v>
      </c>
      <c r="G106" s="195" t="s">
        <v>862</v>
      </c>
      <c r="H106" s="196">
        <v>2</v>
      </c>
      <c r="I106" s="197"/>
      <c r="J106" s="198">
        <f>ROUND(I106*H106,2)</f>
        <v>0</v>
      </c>
      <c r="K106" s="194" t="s">
        <v>3</v>
      </c>
      <c r="L106" s="199"/>
      <c r="M106" s="200" t="s">
        <v>3</v>
      </c>
      <c r="N106" s="201" t="s">
        <v>44</v>
      </c>
      <c r="O106" s="56"/>
      <c r="P106" s="150">
        <f>O106*H106</f>
        <v>0</v>
      </c>
      <c r="Q106" s="150">
        <v>0</v>
      </c>
      <c r="R106" s="150">
        <f>Q106*H106</f>
        <v>0</v>
      </c>
      <c r="S106" s="150">
        <v>0</v>
      </c>
      <c r="T106" s="151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52" t="s">
        <v>914</v>
      </c>
      <c r="AT106" s="152" t="s">
        <v>352</v>
      </c>
      <c r="AU106" s="152" t="s">
        <v>83</v>
      </c>
      <c r="AY106" s="20" t="s">
        <v>145</v>
      </c>
      <c r="BE106" s="153">
        <f>IF(N106="základní",J106,0)</f>
        <v>0</v>
      </c>
      <c r="BF106" s="153">
        <f>IF(N106="snížená",J106,0)</f>
        <v>0</v>
      </c>
      <c r="BG106" s="153">
        <f>IF(N106="zákl. přenesená",J106,0)</f>
        <v>0</v>
      </c>
      <c r="BH106" s="153">
        <f>IF(N106="sníž. přenesená",J106,0)</f>
        <v>0</v>
      </c>
      <c r="BI106" s="153">
        <f>IF(N106="nulová",J106,0)</f>
        <v>0</v>
      </c>
      <c r="BJ106" s="20" t="s">
        <v>81</v>
      </c>
      <c r="BK106" s="153">
        <f>ROUND(I106*H106,2)</f>
        <v>0</v>
      </c>
      <c r="BL106" s="20" t="s">
        <v>562</v>
      </c>
      <c r="BM106" s="152" t="s">
        <v>937</v>
      </c>
    </row>
    <row r="107" spans="1:65" s="13" customFormat="1" ht="11.25">
      <c r="B107" s="159"/>
      <c r="D107" s="160" t="s">
        <v>159</v>
      </c>
      <c r="E107" s="161" t="s">
        <v>3</v>
      </c>
      <c r="F107" s="162" t="s">
        <v>938</v>
      </c>
      <c r="H107" s="163">
        <v>2</v>
      </c>
      <c r="I107" s="164"/>
      <c r="L107" s="159"/>
      <c r="M107" s="165"/>
      <c r="N107" s="166"/>
      <c r="O107" s="166"/>
      <c r="P107" s="166"/>
      <c r="Q107" s="166"/>
      <c r="R107" s="166"/>
      <c r="S107" s="166"/>
      <c r="T107" s="167"/>
      <c r="AT107" s="161" t="s">
        <v>159</v>
      </c>
      <c r="AU107" s="161" t="s">
        <v>83</v>
      </c>
      <c r="AV107" s="13" t="s">
        <v>83</v>
      </c>
      <c r="AW107" s="13" t="s">
        <v>35</v>
      </c>
      <c r="AX107" s="13" t="s">
        <v>73</v>
      </c>
      <c r="AY107" s="161" t="s">
        <v>145</v>
      </c>
    </row>
    <row r="108" spans="1:65" s="14" customFormat="1" ht="11.25">
      <c r="B108" s="168"/>
      <c r="D108" s="160" t="s">
        <v>159</v>
      </c>
      <c r="E108" s="169" t="s">
        <v>3</v>
      </c>
      <c r="F108" s="170" t="s">
        <v>161</v>
      </c>
      <c r="H108" s="171">
        <v>2</v>
      </c>
      <c r="I108" s="172"/>
      <c r="L108" s="168"/>
      <c r="M108" s="173"/>
      <c r="N108" s="174"/>
      <c r="O108" s="174"/>
      <c r="P108" s="174"/>
      <c r="Q108" s="174"/>
      <c r="R108" s="174"/>
      <c r="S108" s="174"/>
      <c r="T108" s="175"/>
      <c r="AT108" s="169" t="s">
        <v>159</v>
      </c>
      <c r="AU108" s="169" t="s">
        <v>83</v>
      </c>
      <c r="AV108" s="14" t="s">
        <v>154</v>
      </c>
      <c r="AW108" s="14" t="s">
        <v>35</v>
      </c>
      <c r="AX108" s="14" t="s">
        <v>81</v>
      </c>
      <c r="AY108" s="169" t="s">
        <v>145</v>
      </c>
    </row>
    <row r="109" spans="1:65" s="2" customFormat="1" ht="16.5" customHeight="1">
      <c r="A109" s="35"/>
      <c r="B109" s="140"/>
      <c r="C109" s="192" t="s">
        <v>196</v>
      </c>
      <c r="D109" s="192" t="s">
        <v>352</v>
      </c>
      <c r="E109" s="193" t="s">
        <v>939</v>
      </c>
      <c r="F109" s="194" t="s">
        <v>940</v>
      </c>
      <c r="G109" s="195" t="s">
        <v>862</v>
      </c>
      <c r="H109" s="196">
        <v>2</v>
      </c>
      <c r="I109" s="197"/>
      <c r="J109" s="198">
        <f>ROUND(I109*H109,2)</f>
        <v>0</v>
      </c>
      <c r="K109" s="194" t="s">
        <v>3</v>
      </c>
      <c r="L109" s="199"/>
      <c r="M109" s="200" t="s">
        <v>3</v>
      </c>
      <c r="N109" s="201" t="s">
        <v>44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914</v>
      </c>
      <c r="AT109" s="152" t="s">
        <v>352</v>
      </c>
      <c r="AU109" s="152" t="s">
        <v>83</v>
      </c>
      <c r="AY109" s="20" t="s">
        <v>145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81</v>
      </c>
      <c r="BK109" s="153">
        <f>ROUND(I109*H109,2)</f>
        <v>0</v>
      </c>
      <c r="BL109" s="20" t="s">
        <v>562</v>
      </c>
      <c r="BM109" s="152" t="s">
        <v>941</v>
      </c>
    </row>
    <row r="110" spans="1:65" s="13" customFormat="1" ht="11.25">
      <c r="B110" s="159"/>
      <c r="D110" s="160" t="s">
        <v>159</v>
      </c>
      <c r="E110" s="161" t="s">
        <v>3</v>
      </c>
      <c r="F110" s="162" t="s">
        <v>938</v>
      </c>
      <c r="H110" s="163">
        <v>2</v>
      </c>
      <c r="I110" s="164"/>
      <c r="L110" s="159"/>
      <c r="M110" s="165"/>
      <c r="N110" s="166"/>
      <c r="O110" s="166"/>
      <c r="P110" s="166"/>
      <c r="Q110" s="166"/>
      <c r="R110" s="166"/>
      <c r="S110" s="166"/>
      <c r="T110" s="167"/>
      <c r="AT110" s="161" t="s">
        <v>159</v>
      </c>
      <c r="AU110" s="161" t="s">
        <v>83</v>
      </c>
      <c r="AV110" s="13" t="s">
        <v>83</v>
      </c>
      <c r="AW110" s="13" t="s">
        <v>35</v>
      </c>
      <c r="AX110" s="13" t="s">
        <v>73</v>
      </c>
      <c r="AY110" s="161" t="s">
        <v>145</v>
      </c>
    </row>
    <row r="111" spans="1:65" s="14" customFormat="1" ht="11.25">
      <c r="B111" s="168"/>
      <c r="D111" s="160" t="s">
        <v>159</v>
      </c>
      <c r="E111" s="169" t="s">
        <v>3</v>
      </c>
      <c r="F111" s="170" t="s">
        <v>161</v>
      </c>
      <c r="H111" s="171">
        <v>2</v>
      </c>
      <c r="I111" s="172"/>
      <c r="L111" s="168"/>
      <c r="M111" s="173"/>
      <c r="N111" s="174"/>
      <c r="O111" s="174"/>
      <c r="P111" s="174"/>
      <c r="Q111" s="174"/>
      <c r="R111" s="174"/>
      <c r="S111" s="174"/>
      <c r="T111" s="175"/>
      <c r="AT111" s="169" t="s">
        <v>159</v>
      </c>
      <c r="AU111" s="169" t="s">
        <v>83</v>
      </c>
      <c r="AV111" s="14" t="s">
        <v>154</v>
      </c>
      <c r="AW111" s="14" t="s">
        <v>35</v>
      </c>
      <c r="AX111" s="14" t="s">
        <v>81</v>
      </c>
      <c r="AY111" s="169" t="s">
        <v>145</v>
      </c>
    </row>
    <row r="112" spans="1:65" s="2" customFormat="1" ht="16.5" customHeight="1">
      <c r="A112" s="35"/>
      <c r="B112" s="140"/>
      <c r="C112" s="192" t="s">
        <v>203</v>
      </c>
      <c r="D112" s="192" t="s">
        <v>352</v>
      </c>
      <c r="E112" s="193" t="s">
        <v>942</v>
      </c>
      <c r="F112" s="194" t="s">
        <v>943</v>
      </c>
      <c r="G112" s="195" t="s">
        <v>152</v>
      </c>
      <c r="H112" s="196">
        <v>10</v>
      </c>
      <c r="I112" s="197"/>
      <c r="J112" s="198">
        <f>ROUND(I112*H112,2)</f>
        <v>0</v>
      </c>
      <c r="K112" s="194" t="s">
        <v>3</v>
      </c>
      <c r="L112" s="199"/>
      <c r="M112" s="200" t="s">
        <v>3</v>
      </c>
      <c r="N112" s="201" t="s">
        <v>44</v>
      </c>
      <c r="O112" s="56"/>
      <c r="P112" s="150">
        <f>O112*H112</f>
        <v>0</v>
      </c>
      <c r="Q112" s="150">
        <v>0</v>
      </c>
      <c r="R112" s="150">
        <f>Q112*H112</f>
        <v>0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914</v>
      </c>
      <c r="AT112" s="152" t="s">
        <v>352</v>
      </c>
      <c r="AU112" s="152" t="s">
        <v>83</v>
      </c>
      <c r="AY112" s="20" t="s">
        <v>145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81</v>
      </c>
      <c r="BK112" s="153">
        <f>ROUND(I112*H112,2)</f>
        <v>0</v>
      </c>
      <c r="BL112" s="20" t="s">
        <v>562</v>
      </c>
      <c r="BM112" s="152" t="s">
        <v>944</v>
      </c>
    </row>
    <row r="113" spans="1:65" s="13" customFormat="1" ht="11.25">
      <c r="B113" s="159"/>
      <c r="D113" s="160" t="s">
        <v>159</v>
      </c>
      <c r="E113" s="161" t="s">
        <v>3</v>
      </c>
      <c r="F113" s="162" t="s">
        <v>945</v>
      </c>
      <c r="H113" s="163">
        <v>10</v>
      </c>
      <c r="I113" s="164"/>
      <c r="L113" s="159"/>
      <c r="M113" s="165"/>
      <c r="N113" s="166"/>
      <c r="O113" s="166"/>
      <c r="P113" s="166"/>
      <c r="Q113" s="166"/>
      <c r="R113" s="166"/>
      <c r="S113" s="166"/>
      <c r="T113" s="167"/>
      <c r="AT113" s="161" t="s">
        <v>159</v>
      </c>
      <c r="AU113" s="161" t="s">
        <v>83</v>
      </c>
      <c r="AV113" s="13" t="s">
        <v>83</v>
      </c>
      <c r="AW113" s="13" t="s">
        <v>35</v>
      </c>
      <c r="AX113" s="13" t="s">
        <v>73</v>
      </c>
      <c r="AY113" s="161" t="s">
        <v>145</v>
      </c>
    </row>
    <row r="114" spans="1:65" s="14" customFormat="1" ht="11.25">
      <c r="B114" s="168"/>
      <c r="D114" s="160" t="s">
        <v>159</v>
      </c>
      <c r="E114" s="169" t="s">
        <v>3</v>
      </c>
      <c r="F114" s="170" t="s">
        <v>161</v>
      </c>
      <c r="H114" s="171">
        <v>10</v>
      </c>
      <c r="I114" s="172"/>
      <c r="L114" s="168"/>
      <c r="M114" s="173"/>
      <c r="N114" s="174"/>
      <c r="O114" s="174"/>
      <c r="P114" s="174"/>
      <c r="Q114" s="174"/>
      <c r="R114" s="174"/>
      <c r="S114" s="174"/>
      <c r="T114" s="175"/>
      <c r="AT114" s="169" t="s">
        <v>159</v>
      </c>
      <c r="AU114" s="169" t="s">
        <v>83</v>
      </c>
      <c r="AV114" s="14" t="s">
        <v>154</v>
      </c>
      <c r="AW114" s="14" t="s">
        <v>35</v>
      </c>
      <c r="AX114" s="14" t="s">
        <v>81</v>
      </c>
      <c r="AY114" s="169" t="s">
        <v>145</v>
      </c>
    </row>
    <row r="115" spans="1:65" s="12" customFormat="1" ht="22.9" customHeight="1">
      <c r="B115" s="127"/>
      <c r="D115" s="128" t="s">
        <v>72</v>
      </c>
      <c r="E115" s="138" t="s">
        <v>946</v>
      </c>
      <c r="F115" s="138" t="s">
        <v>947</v>
      </c>
      <c r="I115" s="130"/>
      <c r="J115" s="139">
        <f>BK115</f>
        <v>0</v>
      </c>
      <c r="L115" s="127"/>
      <c r="M115" s="132"/>
      <c r="N115" s="133"/>
      <c r="O115" s="133"/>
      <c r="P115" s="134">
        <f>SUM(P116:P136)</f>
        <v>0</v>
      </c>
      <c r="Q115" s="133"/>
      <c r="R115" s="134">
        <f>SUM(R116:R136)</f>
        <v>0</v>
      </c>
      <c r="S115" s="133"/>
      <c r="T115" s="135">
        <f>SUM(T116:T136)</f>
        <v>0</v>
      </c>
      <c r="AR115" s="128" t="s">
        <v>155</v>
      </c>
      <c r="AT115" s="136" t="s">
        <v>72</v>
      </c>
      <c r="AU115" s="136" t="s">
        <v>81</v>
      </c>
      <c r="AY115" s="128" t="s">
        <v>145</v>
      </c>
      <c r="BK115" s="137">
        <f>SUM(BK116:BK136)</f>
        <v>0</v>
      </c>
    </row>
    <row r="116" spans="1:65" s="2" customFormat="1" ht="16.5" customHeight="1">
      <c r="A116" s="35"/>
      <c r="B116" s="140"/>
      <c r="C116" s="192" t="s">
        <v>210</v>
      </c>
      <c r="D116" s="192" t="s">
        <v>352</v>
      </c>
      <c r="E116" s="193" t="s">
        <v>948</v>
      </c>
      <c r="F116" s="194" t="s">
        <v>949</v>
      </c>
      <c r="G116" s="195" t="s">
        <v>192</v>
      </c>
      <c r="H116" s="196">
        <v>20</v>
      </c>
      <c r="I116" s="197"/>
      <c r="J116" s="198">
        <f>ROUND(I116*H116,2)</f>
        <v>0</v>
      </c>
      <c r="K116" s="194" t="s">
        <v>3</v>
      </c>
      <c r="L116" s="199"/>
      <c r="M116" s="200" t="s">
        <v>3</v>
      </c>
      <c r="N116" s="201" t="s">
        <v>44</v>
      </c>
      <c r="O116" s="56"/>
      <c r="P116" s="150">
        <f>O116*H116</f>
        <v>0</v>
      </c>
      <c r="Q116" s="150">
        <v>0</v>
      </c>
      <c r="R116" s="150">
        <f>Q116*H116</f>
        <v>0</v>
      </c>
      <c r="S116" s="150">
        <v>0</v>
      </c>
      <c r="T116" s="151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52" t="s">
        <v>914</v>
      </c>
      <c r="AT116" s="152" t="s">
        <v>352</v>
      </c>
      <c r="AU116" s="152" t="s">
        <v>83</v>
      </c>
      <c r="AY116" s="20" t="s">
        <v>145</v>
      </c>
      <c r="BE116" s="153">
        <f>IF(N116="základní",J116,0)</f>
        <v>0</v>
      </c>
      <c r="BF116" s="153">
        <f>IF(N116="snížená",J116,0)</f>
        <v>0</v>
      </c>
      <c r="BG116" s="153">
        <f>IF(N116="zákl. přenesená",J116,0)</f>
        <v>0</v>
      </c>
      <c r="BH116" s="153">
        <f>IF(N116="sníž. přenesená",J116,0)</f>
        <v>0</v>
      </c>
      <c r="BI116" s="153">
        <f>IF(N116="nulová",J116,0)</f>
        <v>0</v>
      </c>
      <c r="BJ116" s="20" t="s">
        <v>81</v>
      </c>
      <c r="BK116" s="153">
        <f>ROUND(I116*H116,2)</f>
        <v>0</v>
      </c>
      <c r="BL116" s="20" t="s">
        <v>562</v>
      </c>
      <c r="BM116" s="152" t="s">
        <v>950</v>
      </c>
    </row>
    <row r="117" spans="1:65" s="13" customFormat="1" ht="11.25">
      <c r="B117" s="159"/>
      <c r="D117" s="160" t="s">
        <v>159</v>
      </c>
      <c r="E117" s="161" t="s">
        <v>3</v>
      </c>
      <c r="F117" s="162" t="s">
        <v>951</v>
      </c>
      <c r="H117" s="163">
        <v>20</v>
      </c>
      <c r="I117" s="164"/>
      <c r="L117" s="159"/>
      <c r="M117" s="165"/>
      <c r="N117" s="166"/>
      <c r="O117" s="166"/>
      <c r="P117" s="166"/>
      <c r="Q117" s="166"/>
      <c r="R117" s="166"/>
      <c r="S117" s="166"/>
      <c r="T117" s="167"/>
      <c r="AT117" s="161" t="s">
        <v>159</v>
      </c>
      <c r="AU117" s="161" t="s">
        <v>83</v>
      </c>
      <c r="AV117" s="13" t="s">
        <v>83</v>
      </c>
      <c r="AW117" s="13" t="s">
        <v>35</v>
      </c>
      <c r="AX117" s="13" t="s">
        <v>73</v>
      </c>
      <c r="AY117" s="161" t="s">
        <v>145</v>
      </c>
    </row>
    <row r="118" spans="1:65" s="14" customFormat="1" ht="11.25">
      <c r="B118" s="168"/>
      <c r="D118" s="160" t="s">
        <v>159</v>
      </c>
      <c r="E118" s="169" t="s">
        <v>3</v>
      </c>
      <c r="F118" s="170" t="s">
        <v>161</v>
      </c>
      <c r="H118" s="171">
        <v>20</v>
      </c>
      <c r="I118" s="172"/>
      <c r="L118" s="168"/>
      <c r="M118" s="173"/>
      <c r="N118" s="174"/>
      <c r="O118" s="174"/>
      <c r="P118" s="174"/>
      <c r="Q118" s="174"/>
      <c r="R118" s="174"/>
      <c r="S118" s="174"/>
      <c r="T118" s="175"/>
      <c r="AT118" s="169" t="s">
        <v>159</v>
      </c>
      <c r="AU118" s="169" t="s">
        <v>83</v>
      </c>
      <c r="AV118" s="14" t="s">
        <v>154</v>
      </c>
      <c r="AW118" s="14" t="s">
        <v>35</v>
      </c>
      <c r="AX118" s="14" t="s">
        <v>81</v>
      </c>
      <c r="AY118" s="169" t="s">
        <v>145</v>
      </c>
    </row>
    <row r="119" spans="1:65" s="2" customFormat="1" ht="16.5" customHeight="1">
      <c r="A119" s="35"/>
      <c r="B119" s="140"/>
      <c r="C119" s="192" t="s">
        <v>147</v>
      </c>
      <c r="D119" s="192" t="s">
        <v>352</v>
      </c>
      <c r="E119" s="193" t="s">
        <v>952</v>
      </c>
      <c r="F119" s="194" t="s">
        <v>953</v>
      </c>
      <c r="G119" s="195" t="s">
        <v>192</v>
      </c>
      <c r="H119" s="196">
        <v>40</v>
      </c>
      <c r="I119" s="197"/>
      <c r="J119" s="198">
        <f>ROUND(I119*H119,2)</f>
        <v>0</v>
      </c>
      <c r="K119" s="194" t="s">
        <v>3</v>
      </c>
      <c r="L119" s="199"/>
      <c r="M119" s="200" t="s">
        <v>3</v>
      </c>
      <c r="N119" s="201" t="s">
        <v>44</v>
      </c>
      <c r="O119" s="56"/>
      <c r="P119" s="150">
        <f>O119*H119</f>
        <v>0</v>
      </c>
      <c r="Q119" s="150">
        <v>0</v>
      </c>
      <c r="R119" s="150">
        <f>Q119*H119</f>
        <v>0</v>
      </c>
      <c r="S119" s="150">
        <v>0</v>
      </c>
      <c r="T119" s="15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52" t="s">
        <v>914</v>
      </c>
      <c r="AT119" s="152" t="s">
        <v>352</v>
      </c>
      <c r="AU119" s="152" t="s">
        <v>83</v>
      </c>
      <c r="AY119" s="20" t="s">
        <v>145</v>
      </c>
      <c r="BE119" s="153">
        <f>IF(N119="základní",J119,0)</f>
        <v>0</v>
      </c>
      <c r="BF119" s="153">
        <f>IF(N119="snížená",J119,0)</f>
        <v>0</v>
      </c>
      <c r="BG119" s="153">
        <f>IF(N119="zákl. přenesená",J119,0)</f>
        <v>0</v>
      </c>
      <c r="BH119" s="153">
        <f>IF(N119="sníž. přenesená",J119,0)</f>
        <v>0</v>
      </c>
      <c r="BI119" s="153">
        <f>IF(N119="nulová",J119,0)</f>
        <v>0</v>
      </c>
      <c r="BJ119" s="20" t="s">
        <v>81</v>
      </c>
      <c r="BK119" s="153">
        <f>ROUND(I119*H119,2)</f>
        <v>0</v>
      </c>
      <c r="BL119" s="20" t="s">
        <v>562</v>
      </c>
      <c r="BM119" s="152" t="s">
        <v>954</v>
      </c>
    </row>
    <row r="120" spans="1:65" s="13" customFormat="1" ht="11.25">
      <c r="B120" s="159"/>
      <c r="D120" s="160" t="s">
        <v>159</v>
      </c>
      <c r="E120" s="161" t="s">
        <v>3</v>
      </c>
      <c r="F120" s="162" t="s">
        <v>955</v>
      </c>
      <c r="H120" s="163">
        <v>40</v>
      </c>
      <c r="I120" s="164"/>
      <c r="L120" s="159"/>
      <c r="M120" s="165"/>
      <c r="N120" s="166"/>
      <c r="O120" s="166"/>
      <c r="P120" s="166"/>
      <c r="Q120" s="166"/>
      <c r="R120" s="166"/>
      <c r="S120" s="166"/>
      <c r="T120" s="167"/>
      <c r="AT120" s="161" t="s">
        <v>159</v>
      </c>
      <c r="AU120" s="161" t="s">
        <v>83</v>
      </c>
      <c r="AV120" s="13" t="s">
        <v>83</v>
      </c>
      <c r="AW120" s="13" t="s">
        <v>35</v>
      </c>
      <c r="AX120" s="13" t="s">
        <v>73</v>
      </c>
      <c r="AY120" s="161" t="s">
        <v>145</v>
      </c>
    </row>
    <row r="121" spans="1:65" s="14" customFormat="1" ht="11.25">
      <c r="B121" s="168"/>
      <c r="D121" s="160" t="s">
        <v>159</v>
      </c>
      <c r="E121" s="169" t="s">
        <v>3</v>
      </c>
      <c r="F121" s="170" t="s">
        <v>161</v>
      </c>
      <c r="H121" s="171">
        <v>40</v>
      </c>
      <c r="I121" s="172"/>
      <c r="L121" s="168"/>
      <c r="M121" s="173"/>
      <c r="N121" s="174"/>
      <c r="O121" s="174"/>
      <c r="P121" s="174"/>
      <c r="Q121" s="174"/>
      <c r="R121" s="174"/>
      <c r="S121" s="174"/>
      <c r="T121" s="175"/>
      <c r="AT121" s="169" t="s">
        <v>159</v>
      </c>
      <c r="AU121" s="169" t="s">
        <v>83</v>
      </c>
      <c r="AV121" s="14" t="s">
        <v>154</v>
      </c>
      <c r="AW121" s="14" t="s">
        <v>35</v>
      </c>
      <c r="AX121" s="14" t="s">
        <v>81</v>
      </c>
      <c r="AY121" s="169" t="s">
        <v>145</v>
      </c>
    </row>
    <row r="122" spans="1:65" s="2" customFormat="1" ht="16.5" customHeight="1">
      <c r="A122" s="35"/>
      <c r="B122" s="140"/>
      <c r="C122" s="192" t="s">
        <v>9</v>
      </c>
      <c r="D122" s="192" t="s">
        <v>352</v>
      </c>
      <c r="E122" s="193" t="s">
        <v>956</v>
      </c>
      <c r="F122" s="194" t="s">
        <v>957</v>
      </c>
      <c r="G122" s="195" t="s">
        <v>192</v>
      </c>
      <c r="H122" s="196">
        <v>25</v>
      </c>
      <c r="I122" s="197"/>
      <c r="J122" s="198">
        <f>ROUND(I122*H122,2)</f>
        <v>0</v>
      </c>
      <c r="K122" s="194" t="s">
        <v>3</v>
      </c>
      <c r="L122" s="199"/>
      <c r="M122" s="200" t="s">
        <v>3</v>
      </c>
      <c r="N122" s="201" t="s">
        <v>44</v>
      </c>
      <c r="O122" s="56"/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52" t="s">
        <v>914</v>
      </c>
      <c r="AT122" s="152" t="s">
        <v>352</v>
      </c>
      <c r="AU122" s="152" t="s">
        <v>83</v>
      </c>
      <c r="AY122" s="20" t="s">
        <v>145</v>
      </c>
      <c r="BE122" s="153">
        <f>IF(N122="základní",J122,0)</f>
        <v>0</v>
      </c>
      <c r="BF122" s="153">
        <f>IF(N122="snížená",J122,0)</f>
        <v>0</v>
      </c>
      <c r="BG122" s="153">
        <f>IF(N122="zákl. přenesená",J122,0)</f>
        <v>0</v>
      </c>
      <c r="BH122" s="153">
        <f>IF(N122="sníž. přenesená",J122,0)</f>
        <v>0</v>
      </c>
      <c r="BI122" s="153">
        <f>IF(N122="nulová",J122,0)</f>
        <v>0</v>
      </c>
      <c r="BJ122" s="20" t="s">
        <v>81</v>
      </c>
      <c r="BK122" s="153">
        <f>ROUND(I122*H122,2)</f>
        <v>0</v>
      </c>
      <c r="BL122" s="20" t="s">
        <v>562</v>
      </c>
      <c r="BM122" s="152" t="s">
        <v>958</v>
      </c>
    </row>
    <row r="123" spans="1:65" s="13" customFormat="1" ht="11.25">
      <c r="B123" s="159"/>
      <c r="D123" s="160" t="s">
        <v>159</v>
      </c>
      <c r="E123" s="161" t="s">
        <v>3</v>
      </c>
      <c r="F123" s="162" t="s">
        <v>959</v>
      </c>
      <c r="H123" s="163">
        <v>25</v>
      </c>
      <c r="I123" s="164"/>
      <c r="L123" s="159"/>
      <c r="M123" s="165"/>
      <c r="N123" s="166"/>
      <c r="O123" s="166"/>
      <c r="P123" s="166"/>
      <c r="Q123" s="166"/>
      <c r="R123" s="166"/>
      <c r="S123" s="166"/>
      <c r="T123" s="167"/>
      <c r="AT123" s="161" t="s">
        <v>159</v>
      </c>
      <c r="AU123" s="161" t="s">
        <v>83</v>
      </c>
      <c r="AV123" s="13" t="s">
        <v>83</v>
      </c>
      <c r="AW123" s="13" t="s">
        <v>35</v>
      </c>
      <c r="AX123" s="13" t="s">
        <v>73</v>
      </c>
      <c r="AY123" s="161" t="s">
        <v>145</v>
      </c>
    </row>
    <row r="124" spans="1:65" s="14" customFormat="1" ht="11.25">
      <c r="B124" s="168"/>
      <c r="D124" s="160" t="s">
        <v>159</v>
      </c>
      <c r="E124" s="169" t="s">
        <v>3</v>
      </c>
      <c r="F124" s="170" t="s">
        <v>161</v>
      </c>
      <c r="H124" s="171">
        <v>25</v>
      </c>
      <c r="I124" s="172"/>
      <c r="L124" s="168"/>
      <c r="M124" s="173"/>
      <c r="N124" s="174"/>
      <c r="O124" s="174"/>
      <c r="P124" s="174"/>
      <c r="Q124" s="174"/>
      <c r="R124" s="174"/>
      <c r="S124" s="174"/>
      <c r="T124" s="175"/>
      <c r="AT124" s="169" t="s">
        <v>159</v>
      </c>
      <c r="AU124" s="169" t="s">
        <v>83</v>
      </c>
      <c r="AV124" s="14" t="s">
        <v>154</v>
      </c>
      <c r="AW124" s="14" t="s">
        <v>35</v>
      </c>
      <c r="AX124" s="14" t="s">
        <v>81</v>
      </c>
      <c r="AY124" s="169" t="s">
        <v>145</v>
      </c>
    </row>
    <row r="125" spans="1:65" s="2" customFormat="1" ht="16.5" customHeight="1">
      <c r="A125" s="35"/>
      <c r="B125" s="140"/>
      <c r="C125" s="192" t="s">
        <v>223</v>
      </c>
      <c r="D125" s="192" t="s">
        <v>352</v>
      </c>
      <c r="E125" s="193" t="s">
        <v>960</v>
      </c>
      <c r="F125" s="194" t="s">
        <v>961</v>
      </c>
      <c r="G125" s="195" t="s">
        <v>192</v>
      </c>
      <c r="H125" s="196">
        <v>8</v>
      </c>
      <c r="I125" s="197"/>
      <c r="J125" s="198">
        <f>ROUND(I125*H125,2)</f>
        <v>0</v>
      </c>
      <c r="K125" s="194" t="s">
        <v>3</v>
      </c>
      <c r="L125" s="199"/>
      <c r="M125" s="200" t="s">
        <v>3</v>
      </c>
      <c r="N125" s="201" t="s">
        <v>44</v>
      </c>
      <c r="O125" s="56"/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52" t="s">
        <v>914</v>
      </c>
      <c r="AT125" s="152" t="s">
        <v>352</v>
      </c>
      <c r="AU125" s="152" t="s">
        <v>83</v>
      </c>
      <c r="AY125" s="20" t="s">
        <v>145</v>
      </c>
      <c r="BE125" s="153">
        <f>IF(N125="základní",J125,0)</f>
        <v>0</v>
      </c>
      <c r="BF125" s="153">
        <f>IF(N125="snížená",J125,0)</f>
        <v>0</v>
      </c>
      <c r="BG125" s="153">
        <f>IF(N125="zákl. přenesená",J125,0)</f>
        <v>0</v>
      </c>
      <c r="BH125" s="153">
        <f>IF(N125="sníž. přenesená",J125,0)</f>
        <v>0</v>
      </c>
      <c r="BI125" s="153">
        <f>IF(N125="nulová",J125,0)</f>
        <v>0</v>
      </c>
      <c r="BJ125" s="20" t="s">
        <v>81</v>
      </c>
      <c r="BK125" s="153">
        <f>ROUND(I125*H125,2)</f>
        <v>0</v>
      </c>
      <c r="BL125" s="20" t="s">
        <v>562</v>
      </c>
      <c r="BM125" s="152" t="s">
        <v>962</v>
      </c>
    </row>
    <row r="126" spans="1:65" s="13" customFormat="1" ht="11.25">
      <c r="B126" s="159"/>
      <c r="D126" s="160" t="s">
        <v>159</v>
      </c>
      <c r="E126" s="161" t="s">
        <v>3</v>
      </c>
      <c r="F126" s="162" t="s">
        <v>963</v>
      </c>
      <c r="H126" s="163">
        <v>8</v>
      </c>
      <c r="I126" s="164"/>
      <c r="L126" s="159"/>
      <c r="M126" s="165"/>
      <c r="N126" s="166"/>
      <c r="O126" s="166"/>
      <c r="P126" s="166"/>
      <c r="Q126" s="166"/>
      <c r="R126" s="166"/>
      <c r="S126" s="166"/>
      <c r="T126" s="167"/>
      <c r="AT126" s="161" t="s">
        <v>159</v>
      </c>
      <c r="AU126" s="161" t="s">
        <v>83</v>
      </c>
      <c r="AV126" s="13" t="s">
        <v>83</v>
      </c>
      <c r="AW126" s="13" t="s">
        <v>35</v>
      </c>
      <c r="AX126" s="13" t="s">
        <v>73</v>
      </c>
      <c r="AY126" s="161" t="s">
        <v>145</v>
      </c>
    </row>
    <row r="127" spans="1:65" s="14" customFormat="1" ht="11.25">
      <c r="B127" s="168"/>
      <c r="D127" s="160" t="s">
        <v>159</v>
      </c>
      <c r="E127" s="169" t="s">
        <v>3</v>
      </c>
      <c r="F127" s="170" t="s">
        <v>161</v>
      </c>
      <c r="H127" s="171">
        <v>8</v>
      </c>
      <c r="I127" s="172"/>
      <c r="L127" s="168"/>
      <c r="M127" s="173"/>
      <c r="N127" s="174"/>
      <c r="O127" s="174"/>
      <c r="P127" s="174"/>
      <c r="Q127" s="174"/>
      <c r="R127" s="174"/>
      <c r="S127" s="174"/>
      <c r="T127" s="175"/>
      <c r="AT127" s="169" t="s">
        <v>159</v>
      </c>
      <c r="AU127" s="169" t="s">
        <v>83</v>
      </c>
      <c r="AV127" s="14" t="s">
        <v>154</v>
      </c>
      <c r="AW127" s="14" t="s">
        <v>35</v>
      </c>
      <c r="AX127" s="14" t="s">
        <v>81</v>
      </c>
      <c r="AY127" s="169" t="s">
        <v>145</v>
      </c>
    </row>
    <row r="128" spans="1:65" s="2" customFormat="1" ht="16.5" customHeight="1">
      <c r="A128" s="35"/>
      <c r="B128" s="140"/>
      <c r="C128" s="192" t="s">
        <v>231</v>
      </c>
      <c r="D128" s="192" t="s">
        <v>352</v>
      </c>
      <c r="E128" s="193" t="s">
        <v>964</v>
      </c>
      <c r="F128" s="194" t="s">
        <v>965</v>
      </c>
      <c r="G128" s="195" t="s">
        <v>192</v>
      </c>
      <c r="H128" s="196">
        <v>20</v>
      </c>
      <c r="I128" s="197"/>
      <c r="J128" s="198">
        <f>ROUND(I128*H128,2)</f>
        <v>0</v>
      </c>
      <c r="K128" s="194" t="s">
        <v>3</v>
      </c>
      <c r="L128" s="199"/>
      <c r="M128" s="200" t="s">
        <v>3</v>
      </c>
      <c r="N128" s="201" t="s">
        <v>44</v>
      </c>
      <c r="O128" s="56"/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52" t="s">
        <v>914</v>
      </c>
      <c r="AT128" s="152" t="s">
        <v>352</v>
      </c>
      <c r="AU128" s="152" t="s">
        <v>83</v>
      </c>
      <c r="AY128" s="20" t="s">
        <v>145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20" t="s">
        <v>81</v>
      </c>
      <c r="BK128" s="153">
        <f>ROUND(I128*H128,2)</f>
        <v>0</v>
      </c>
      <c r="BL128" s="20" t="s">
        <v>562</v>
      </c>
      <c r="BM128" s="152" t="s">
        <v>966</v>
      </c>
    </row>
    <row r="129" spans="1:65" s="13" customFormat="1" ht="11.25">
      <c r="B129" s="159"/>
      <c r="D129" s="160" t="s">
        <v>159</v>
      </c>
      <c r="E129" s="161" t="s">
        <v>3</v>
      </c>
      <c r="F129" s="162" t="s">
        <v>951</v>
      </c>
      <c r="H129" s="163">
        <v>20</v>
      </c>
      <c r="I129" s="164"/>
      <c r="L129" s="159"/>
      <c r="M129" s="165"/>
      <c r="N129" s="166"/>
      <c r="O129" s="166"/>
      <c r="P129" s="166"/>
      <c r="Q129" s="166"/>
      <c r="R129" s="166"/>
      <c r="S129" s="166"/>
      <c r="T129" s="167"/>
      <c r="AT129" s="161" t="s">
        <v>159</v>
      </c>
      <c r="AU129" s="161" t="s">
        <v>83</v>
      </c>
      <c r="AV129" s="13" t="s">
        <v>83</v>
      </c>
      <c r="AW129" s="13" t="s">
        <v>35</v>
      </c>
      <c r="AX129" s="13" t="s">
        <v>73</v>
      </c>
      <c r="AY129" s="161" t="s">
        <v>145</v>
      </c>
    </row>
    <row r="130" spans="1:65" s="14" customFormat="1" ht="11.25">
      <c r="B130" s="168"/>
      <c r="D130" s="160" t="s">
        <v>159</v>
      </c>
      <c r="E130" s="169" t="s">
        <v>3</v>
      </c>
      <c r="F130" s="170" t="s">
        <v>161</v>
      </c>
      <c r="H130" s="171">
        <v>20</v>
      </c>
      <c r="I130" s="172"/>
      <c r="L130" s="168"/>
      <c r="M130" s="173"/>
      <c r="N130" s="174"/>
      <c r="O130" s="174"/>
      <c r="P130" s="174"/>
      <c r="Q130" s="174"/>
      <c r="R130" s="174"/>
      <c r="S130" s="174"/>
      <c r="T130" s="175"/>
      <c r="AT130" s="169" t="s">
        <v>159</v>
      </c>
      <c r="AU130" s="169" t="s">
        <v>83</v>
      </c>
      <c r="AV130" s="14" t="s">
        <v>154</v>
      </c>
      <c r="AW130" s="14" t="s">
        <v>35</v>
      </c>
      <c r="AX130" s="14" t="s">
        <v>81</v>
      </c>
      <c r="AY130" s="169" t="s">
        <v>145</v>
      </c>
    </row>
    <row r="131" spans="1:65" s="2" customFormat="1" ht="16.5" customHeight="1">
      <c r="A131" s="35"/>
      <c r="B131" s="140"/>
      <c r="C131" s="192" t="s">
        <v>240</v>
      </c>
      <c r="D131" s="192" t="s">
        <v>352</v>
      </c>
      <c r="E131" s="193" t="s">
        <v>967</v>
      </c>
      <c r="F131" s="194" t="s">
        <v>968</v>
      </c>
      <c r="G131" s="195" t="s">
        <v>192</v>
      </c>
      <c r="H131" s="196">
        <v>10</v>
      </c>
      <c r="I131" s="197"/>
      <c r="J131" s="198">
        <f>ROUND(I131*H131,2)</f>
        <v>0</v>
      </c>
      <c r="K131" s="194" t="s">
        <v>3</v>
      </c>
      <c r="L131" s="199"/>
      <c r="M131" s="200" t="s">
        <v>3</v>
      </c>
      <c r="N131" s="201" t="s">
        <v>44</v>
      </c>
      <c r="O131" s="56"/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52" t="s">
        <v>914</v>
      </c>
      <c r="AT131" s="152" t="s">
        <v>352</v>
      </c>
      <c r="AU131" s="152" t="s">
        <v>83</v>
      </c>
      <c r="AY131" s="20" t="s">
        <v>145</v>
      </c>
      <c r="BE131" s="153">
        <f>IF(N131="základní",J131,0)</f>
        <v>0</v>
      </c>
      <c r="BF131" s="153">
        <f>IF(N131="snížená",J131,0)</f>
        <v>0</v>
      </c>
      <c r="BG131" s="153">
        <f>IF(N131="zákl. přenesená",J131,0)</f>
        <v>0</v>
      </c>
      <c r="BH131" s="153">
        <f>IF(N131="sníž. přenesená",J131,0)</f>
        <v>0</v>
      </c>
      <c r="BI131" s="153">
        <f>IF(N131="nulová",J131,0)</f>
        <v>0</v>
      </c>
      <c r="BJ131" s="20" t="s">
        <v>81</v>
      </c>
      <c r="BK131" s="153">
        <f>ROUND(I131*H131,2)</f>
        <v>0</v>
      </c>
      <c r="BL131" s="20" t="s">
        <v>562</v>
      </c>
      <c r="BM131" s="152" t="s">
        <v>969</v>
      </c>
    </row>
    <row r="132" spans="1:65" s="13" customFormat="1" ht="11.25">
      <c r="B132" s="159"/>
      <c r="D132" s="160" t="s">
        <v>159</v>
      </c>
      <c r="E132" s="161" t="s">
        <v>3</v>
      </c>
      <c r="F132" s="162" t="s">
        <v>923</v>
      </c>
      <c r="H132" s="163">
        <v>10</v>
      </c>
      <c r="I132" s="164"/>
      <c r="L132" s="159"/>
      <c r="M132" s="165"/>
      <c r="N132" s="166"/>
      <c r="O132" s="166"/>
      <c r="P132" s="166"/>
      <c r="Q132" s="166"/>
      <c r="R132" s="166"/>
      <c r="S132" s="166"/>
      <c r="T132" s="167"/>
      <c r="AT132" s="161" t="s">
        <v>159</v>
      </c>
      <c r="AU132" s="161" t="s">
        <v>83</v>
      </c>
      <c r="AV132" s="13" t="s">
        <v>83</v>
      </c>
      <c r="AW132" s="13" t="s">
        <v>35</v>
      </c>
      <c r="AX132" s="13" t="s">
        <v>73</v>
      </c>
      <c r="AY132" s="161" t="s">
        <v>145</v>
      </c>
    </row>
    <row r="133" spans="1:65" s="14" customFormat="1" ht="11.25">
      <c r="B133" s="168"/>
      <c r="D133" s="160" t="s">
        <v>159</v>
      </c>
      <c r="E133" s="169" t="s">
        <v>3</v>
      </c>
      <c r="F133" s="170" t="s">
        <v>161</v>
      </c>
      <c r="H133" s="171">
        <v>10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159</v>
      </c>
      <c r="AU133" s="169" t="s">
        <v>83</v>
      </c>
      <c r="AV133" s="14" t="s">
        <v>154</v>
      </c>
      <c r="AW133" s="14" t="s">
        <v>35</v>
      </c>
      <c r="AX133" s="14" t="s">
        <v>81</v>
      </c>
      <c r="AY133" s="169" t="s">
        <v>145</v>
      </c>
    </row>
    <row r="134" spans="1:65" s="2" customFormat="1" ht="16.5" customHeight="1">
      <c r="A134" s="35"/>
      <c r="B134" s="140"/>
      <c r="C134" s="192" t="s">
        <v>245</v>
      </c>
      <c r="D134" s="192" t="s">
        <v>352</v>
      </c>
      <c r="E134" s="193" t="s">
        <v>970</v>
      </c>
      <c r="F134" s="194" t="s">
        <v>971</v>
      </c>
      <c r="G134" s="195" t="s">
        <v>972</v>
      </c>
      <c r="H134" s="205"/>
      <c r="I134" s="197"/>
      <c r="J134" s="198">
        <f>ROUND(I134*H134,2)</f>
        <v>0</v>
      </c>
      <c r="K134" s="194" t="s">
        <v>3</v>
      </c>
      <c r="L134" s="199"/>
      <c r="M134" s="200" t="s">
        <v>3</v>
      </c>
      <c r="N134" s="201" t="s">
        <v>44</v>
      </c>
      <c r="O134" s="56"/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914</v>
      </c>
      <c r="AT134" s="152" t="s">
        <v>352</v>
      </c>
      <c r="AU134" s="152" t="s">
        <v>83</v>
      </c>
      <c r="AY134" s="20" t="s">
        <v>145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81</v>
      </c>
      <c r="BK134" s="153">
        <f>ROUND(I134*H134,2)</f>
        <v>0</v>
      </c>
      <c r="BL134" s="20" t="s">
        <v>562</v>
      </c>
      <c r="BM134" s="152" t="s">
        <v>973</v>
      </c>
    </row>
    <row r="135" spans="1:65" s="13" customFormat="1" ht="11.25">
      <c r="B135" s="159"/>
      <c r="D135" s="160" t="s">
        <v>159</v>
      </c>
      <c r="E135" s="161" t="s">
        <v>3</v>
      </c>
      <c r="F135" s="162" t="s">
        <v>974</v>
      </c>
      <c r="H135" s="163">
        <v>3</v>
      </c>
      <c r="I135" s="164"/>
      <c r="L135" s="159"/>
      <c r="M135" s="165"/>
      <c r="N135" s="166"/>
      <c r="O135" s="166"/>
      <c r="P135" s="166"/>
      <c r="Q135" s="166"/>
      <c r="R135" s="166"/>
      <c r="S135" s="166"/>
      <c r="T135" s="167"/>
      <c r="AT135" s="161" t="s">
        <v>159</v>
      </c>
      <c r="AU135" s="161" t="s">
        <v>83</v>
      </c>
      <c r="AV135" s="13" t="s">
        <v>83</v>
      </c>
      <c r="AW135" s="13" t="s">
        <v>35</v>
      </c>
      <c r="AX135" s="13" t="s">
        <v>73</v>
      </c>
      <c r="AY135" s="161" t="s">
        <v>145</v>
      </c>
    </row>
    <row r="136" spans="1:65" s="14" customFormat="1" ht="11.25">
      <c r="B136" s="168"/>
      <c r="D136" s="160" t="s">
        <v>159</v>
      </c>
      <c r="E136" s="169" t="s">
        <v>3</v>
      </c>
      <c r="F136" s="170" t="s">
        <v>161</v>
      </c>
      <c r="H136" s="171">
        <v>3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159</v>
      </c>
      <c r="AU136" s="169" t="s">
        <v>83</v>
      </c>
      <c r="AV136" s="14" t="s">
        <v>154</v>
      </c>
      <c r="AW136" s="14" t="s">
        <v>35</v>
      </c>
      <c r="AX136" s="14" t="s">
        <v>81</v>
      </c>
      <c r="AY136" s="169" t="s">
        <v>145</v>
      </c>
    </row>
    <row r="137" spans="1:65" s="12" customFormat="1" ht="22.9" customHeight="1">
      <c r="B137" s="127"/>
      <c r="D137" s="128" t="s">
        <v>72</v>
      </c>
      <c r="E137" s="138" t="s">
        <v>975</v>
      </c>
      <c r="F137" s="138" t="s">
        <v>976</v>
      </c>
      <c r="I137" s="130"/>
      <c r="J137" s="139">
        <f>BK137</f>
        <v>0</v>
      </c>
      <c r="L137" s="127"/>
      <c r="M137" s="132"/>
      <c r="N137" s="133"/>
      <c r="O137" s="133"/>
      <c r="P137" s="134">
        <f>SUM(P138:P176)</f>
        <v>0</v>
      </c>
      <c r="Q137" s="133"/>
      <c r="R137" s="134">
        <f>SUM(R138:R176)</f>
        <v>0</v>
      </c>
      <c r="S137" s="133"/>
      <c r="T137" s="135">
        <f>SUM(T138:T176)</f>
        <v>0</v>
      </c>
      <c r="AR137" s="128" t="s">
        <v>155</v>
      </c>
      <c r="AT137" s="136" t="s">
        <v>72</v>
      </c>
      <c r="AU137" s="136" t="s">
        <v>81</v>
      </c>
      <c r="AY137" s="128" t="s">
        <v>145</v>
      </c>
      <c r="BK137" s="137">
        <f>SUM(BK138:BK176)</f>
        <v>0</v>
      </c>
    </row>
    <row r="138" spans="1:65" s="2" customFormat="1" ht="16.5" customHeight="1">
      <c r="A138" s="35"/>
      <c r="B138" s="140"/>
      <c r="C138" s="192" t="s">
        <v>250</v>
      </c>
      <c r="D138" s="192" t="s">
        <v>352</v>
      </c>
      <c r="E138" s="193" t="s">
        <v>977</v>
      </c>
      <c r="F138" s="194" t="s">
        <v>978</v>
      </c>
      <c r="G138" s="195" t="s">
        <v>416</v>
      </c>
      <c r="H138" s="196">
        <v>2</v>
      </c>
      <c r="I138" s="197"/>
      <c r="J138" s="198">
        <f>ROUND(I138*H138,2)</f>
        <v>0</v>
      </c>
      <c r="K138" s="194" t="s">
        <v>3</v>
      </c>
      <c r="L138" s="199"/>
      <c r="M138" s="200" t="s">
        <v>3</v>
      </c>
      <c r="N138" s="201" t="s">
        <v>44</v>
      </c>
      <c r="O138" s="56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52" t="s">
        <v>914</v>
      </c>
      <c r="AT138" s="152" t="s">
        <v>352</v>
      </c>
      <c r="AU138" s="152" t="s">
        <v>83</v>
      </c>
      <c r="AY138" s="20" t="s">
        <v>145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20" t="s">
        <v>81</v>
      </c>
      <c r="BK138" s="153">
        <f>ROUND(I138*H138,2)</f>
        <v>0</v>
      </c>
      <c r="BL138" s="20" t="s">
        <v>562</v>
      </c>
      <c r="BM138" s="152" t="s">
        <v>979</v>
      </c>
    </row>
    <row r="139" spans="1:65" s="13" customFormat="1" ht="11.25">
      <c r="B139" s="159"/>
      <c r="D139" s="160" t="s">
        <v>159</v>
      </c>
      <c r="E139" s="161" t="s">
        <v>3</v>
      </c>
      <c r="F139" s="162" t="s">
        <v>938</v>
      </c>
      <c r="H139" s="163">
        <v>2</v>
      </c>
      <c r="I139" s="164"/>
      <c r="L139" s="159"/>
      <c r="M139" s="165"/>
      <c r="N139" s="166"/>
      <c r="O139" s="166"/>
      <c r="P139" s="166"/>
      <c r="Q139" s="166"/>
      <c r="R139" s="166"/>
      <c r="S139" s="166"/>
      <c r="T139" s="167"/>
      <c r="AT139" s="161" t="s">
        <v>159</v>
      </c>
      <c r="AU139" s="161" t="s">
        <v>83</v>
      </c>
      <c r="AV139" s="13" t="s">
        <v>83</v>
      </c>
      <c r="AW139" s="13" t="s">
        <v>35</v>
      </c>
      <c r="AX139" s="13" t="s">
        <v>73</v>
      </c>
      <c r="AY139" s="161" t="s">
        <v>145</v>
      </c>
    </row>
    <row r="140" spans="1:65" s="14" customFormat="1" ht="11.25">
      <c r="B140" s="168"/>
      <c r="D140" s="160" t="s">
        <v>159</v>
      </c>
      <c r="E140" s="169" t="s">
        <v>3</v>
      </c>
      <c r="F140" s="170" t="s">
        <v>161</v>
      </c>
      <c r="H140" s="171">
        <v>2</v>
      </c>
      <c r="I140" s="172"/>
      <c r="L140" s="168"/>
      <c r="M140" s="173"/>
      <c r="N140" s="174"/>
      <c r="O140" s="174"/>
      <c r="P140" s="174"/>
      <c r="Q140" s="174"/>
      <c r="R140" s="174"/>
      <c r="S140" s="174"/>
      <c r="T140" s="175"/>
      <c r="AT140" s="169" t="s">
        <v>159</v>
      </c>
      <c r="AU140" s="169" t="s">
        <v>83</v>
      </c>
      <c r="AV140" s="14" t="s">
        <v>154</v>
      </c>
      <c r="AW140" s="14" t="s">
        <v>35</v>
      </c>
      <c r="AX140" s="14" t="s">
        <v>81</v>
      </c>
      <c r="AY140" s="169" t="s">
        <v>145</v>
      </c>
    </row>
    <row r="141" spans="1:65" s="2" customFormat="1" ht="16.5" customHeight="1">
      <c r="A141" s="35"/>
      <c r="B141" s="140"/>
      <c r="C141" s="192" t="s">
        <v>257</v>
      </c>
      <c r="D141" s="192" t="s">
        <v>352</v>
      </c>
      <c r="E141" s="193" t="s">
        <v>980</v>
      </c>
      <c r="F141" s="194" t="s">
        <v>981</v>
      </c>
      <c r="G141" s="195" t="s">
        <v>416</v>
      </c>
      <c r="H141" s="196">
        <v>4</v>
      </c>
      <c r="I141" s="197"/>
      <c r="J141" s="198">
        <f>ROUND(I141*H141,2)</f>
        <v>0</v>
      </c>
      <c r="K141" s="194" t="s">
        <v>3</v>
      </c>
      <c r="L141" s="199"/>
      <c r="M141" s="200" t="s">
        <v>3</v>
      </c>
      <c r="N141" s="201" t="s">
        <v>44</v>
      </c>
      <c r="O141" s="56"/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52" t="s">
        <v>914</v>
      </c>
      <c r="AT141" s="152" t="s">
        <v>352</v>
      </c>
      <c r="AU141" s="152" t="s">
        <v>83</v>
      </c>
      <c r="AY141" s="20" t="s">
        <v>145</v>
      </c>
      <c r="BE141" s="153">
        <f>IF(N141="základní",J141,0)</f>
        <v>0</v>
      </c>
      <c r="BF141" s="153">
        <f>IF(N141="snížená",J141,0)</f>
        <v>0</v>
      </c>
      <c r="BG141" s="153">
        <f>IF(N141="zákl. přenesená",J141,0)</f>
        <v>0</v>
      </c>
      <c r="BH141" s="153">
        <f>IF(N141="sníž. přenesená",J141,0)</f>
        <v>0</v>
      </c>
      <c r="BI141" s="153">
        <f>IF(N141="nulová",J141,0)</f>
        <v>0</v>
      </c>
      <c r="BJ141" s="20" t="s">
        <v>81</v>
      </c>
      <c r="BK141" s="153">
        <f>ROUND(I141*H141,2)</f>
        <v>0</v>
      </c>
      <c r="BL141" s="20" t="s">
        <v>562</v>
      </c>
      <c r="BM141" s="152" t="s">
        <v>982</v>
      </c>
    </row>
    <row r="142" spans="1:65" s="13" customFormat="1" ht="11.25">
      <c r="B142" s="159"/>
      <c r="D142" s="160" t="s">
        <v>159</v>
      </c>
      <c r="E142" s="161" t="s">
        <v>3</v>
      </c>
      <c r="F142" s="162" t="s">
        <v>983</v>
      </c>
      <c r="H142" s="163">
        <v>4</v>
      </c>
      <c r="I142" s="164"/>
      <c r="L142" s="159"/>
      <c r="M142" s="165"/>
      <c r="N142" s="166"/>
      <c r="O142" s="166"/>
      <c r="P142" s="166"/>
      <c r="Q142" s="166"/>
      <c r="R142" s="166"/>
      <c r="S142" s="166"/>
      <c r="T142" s="167"/>
      <c r="AT142" s="161" t="s">
        <v>159</v>
      </c>
      <c r="AU142" s="161" t="s">
        <v>83</v>
      </c>
      <c r="AV142" s="13" t="s">
        <v>83</v>
      </c>
      <c r="AW142" s="13" t="s">
        <v>35</v>
      </c>
      <c r="AX142" s="13" t="s">
        <v>73</v>
      </c>
      <c r="AY142" s="161" t="s">
        <v>145</v>
      </c>
    </row>
    <row r="143" spans="1:65" s="14" customFormat="1" ht="11.25">
      <c r="B143" s="168"/>
      <c r="D143" s="160" t="s">
        <v>159</v>
      </c>
      <c r="E143" s="169" t="s">
        <v>3</v>
      </c>
      <c r="F143" s="170" t="s">
        <v>161</v>
      </c>
      <c r="H143" s="171">
        <v>4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159</v>
      </c>
      <c r="AU143" s="169" t="s">
        <v>83</v>
      </c>
      <c r="AV143" s="14" t="s">
        <v>154</v>
      </c>
      <c r="AW143" s="14" t="s">
        <v>35</v>
      </c>
      <c r="AX143" s="14" t="s">
        <v>81</v>
      </c>
      <c r="AY143" s="169" t="s">
        <v>145</v>
      </c>
    </row>
    <row r="144" spans="1:65" s="2" customFormat="1" ht="16.5" customHeight="1">
      <c r="A144" s="35"/>
      <c r="B144" s="140"/>
      <c r="C144" s="192" t="s">
        <v>266</v>
      </c>
      <c r="D144" s="192" t="s">
        <v>352</v>
      </c>
      <c r="E144" s="193" t="s">
        <v>984</v>
      </c>
      <c r="F144" s="194" t="s">
        <v>985</v>
      </c>
      <c r="G144" s="195" t="s">
        <v>416</v>
      </c>
      <c r="H144" s="196">
        <v>2</v>
      </c>
      <c r="I144" s="197"/>
      <c r="J144" s="198">
        <f>ROUND(I144*H144,2)</f>
        <v>0</v>
      </c>
      <c r="K144" s="194" t="s">
        <v>3</v>
      </c>
      <c r="L144" s="199"/>
      <c r="M144" s="200" t="s">
        <v>3</v>
      </c>
      <c r="N144" s="201" t="s">
        <v>44</v>
      </c>
      <c r="O144" s="56"/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52" t="s">
        <v>914</v>
      </c>
      <c r="AT144" s="152" t="s">
        <v>352</v>
      </c>
      <c r="AU144" s="152" t="s">
        <v>83</v>
      </c>
      <c r="AY144" s="20" t="s">
        <v>145</v>
      </c>
      <c r="BE144" s="153">
        <f>IF(N144="základní",J144,0)</f>
        <v>0</v>
      </c>
      <c r="BF144" s="153">
        <f>IF(N144="snížená",J144,0)</f>
        <v>0</v>
      </c>
      <c r="BG144" s="153">
        <f>IF(N144="zákl. přenesená",J144,0)</f>
        <v>0</v>
      </c>
      <c r="BH144" s="153">
        <f>IF(N144="sníž. přenesená",J144,0)</f>
        <v>0</v>
      </c>
      <c r="BI144" s="153">
        <f>IF(N144="nulová",J144,0)</f>
        <v>0</v>
      </c>
      <c r="BJ144" s="20" t="s">
        <v>81</v>
      </c>
      <c r="BK144" s="153">
        <f>ROUND(I144*H144,2)</f>
        <v>0</v>
      </c>
      <c r="BL144" s="20" t="s">
        <v>562</v>
      </c>
      <c r="BM144" s="152" t="s">
        <v>986</v>
      </c>
    </row>
    <row r="145" spans="1:65" s="13" customFormat="1" ht="11.25">
      <c r="B145" s="159"/>
      <c r="D145" s="160" t="s">
        <v>159</v>
      </c>
      <c r="E145" s="161" t="s">
        <v>3</v>
      </c>
      <c r="F145" s="162" t="s">
        <v>938</v>
      </c>
      <c r="H145" s="163">
        <v>2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159</v>
      </c>
      <c r="AU145" s="161" t="s">
        <v>83</v>
      </c>
      <c r="AV145" s="13" t="s">
        <v>83</v>
      </c>
      <c r="AW145" s="13" t="s">
        <v>35</v>
      </c>
      <c r="AX145" s="13" t="s">
        <v>73</v>
      </c>
      <c r="AY145" s="161" t="s">
        <v>145</v>
      </c>
    </row>
    <row r="146" spans="1:65" s="14" customFormat="1" ht="11.25">
      <c r="B146" s="168"/>
      <c r="D146" s="160" t="s">
        <v>159</v>
      </c>
      <c r="E146" s="169" t="s">
        <v>3</v>
      </c>
      <c r="F146" s="170" t="s">
        <v>161</v>
      </c>
      <c r="H146" s="171">
        <v>2</v>
      </c>
      <c r="I146" s="172"/>
      <c r="L146" s="168"/>
      <c r="M146" s="173"/>
      <c r="N146" s="174"/>
      <c r="O146" s="174"/>
      <c r="P146" s="174"/>
      <c r="Q146" s="174"/>
      <c r="R146" s="174"/>
      <c r="S146" s="174"/>
      <c r="T146" s="175"/>
      <c r="AT146" s="169" t="s">
        <v>159</v>
      </c>
      <c r="AU146" s="169" t="s">
        <v>83</v>
      </c>
      <c r="AV146" s="14" t="s">
        <v>154</v>
      </c>
      <c r="AW146" s="14" t="s">
        <v>35</v>
      </c>
      <c r="AX146" s="14" t="s">
        <v>81</v>
      </c>
      <c r="AY146" s="169" t="s">
        <v>145</v>
      </c>
    </row>
    <row r="147" spans="1:65" s="2" customFormat="1" ht="16.5" customHeight="1">
      <c r="A147" s="35"/>
      <c r="B147" s="140"/>
      <c r="C147" s="192" t="s">
        <v>273</v>
      </c>
      <c r="D147" s="192" t="s">
        <v>352</v>
      </c>
      <c r="E147" s="193" t="s">
        <v>987</v>
      </c>
      <c r="F147" s="194" t="s">
        <v>988</v>
      </c>
      <c r="G147" s="195" t="s">
        <v>416</v>
      </c>
      <c r="H147" s="196">
        <v>1</v>
      </c>
      <c r="I147" s="197"/>
      <c r="J147" s="198">
        <f>ROUND(I147*H147,2)</f>
        <v>0</v>
      </c>
      <c r="K147" s="194" t="s">
        <v>3</v>
      </c>
      <c r="L147" s="199"/>
      <c r="M147" s="200" t="s">
        <v>3</v>
      </c>
      <c r="N147" s="201" t="s">
        <v>44</v>
      </c>
      <c r="O147" s="56"/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52" t="s">
        <v>914</v>
      </c>
      <c r="AT147" s="152" t="s">
        <v>352</v>
      </c>
      <c r="AU147" s="152" t="s">
        <v>83</v>
      </c>
      <c r="AY147" s="20" t="s">
        <v>145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20" t="s">
        <v>81</v>
      </c>
      <c r="BK147" s="153">
        <f>ROUND(I147*H147,2)</f>
        <v>0</v>
      </c>
      <c r="BL147" s="20" t="s">
        <v>562</v>
      </c>
      <c r="BM147" s="152" t="s">
        <v>989</v>
      </c>
    </row>
    <row r="148" spans="1:65" s="13" customFormat="1" ht="11.25">
      <c r="B148" s="159"/>
      <c r="D148" s="160" t="s">
        <v>159</v>
      </c>
      <c r="E148" s="161" t="s">
        <v>3</v>
      </c>
      <c r="F148" s="162" t="s">
        <v>919</v>
      </c>
      <c r="H148" s="163">
        <v>1</v>
      </c>
      <c r="I148" s="164"/>
      <c r="L148" s="159"/>
      <c r="M148" s="165"/>
      <c r="N148" s="166"/>
      <c r="O148" s="166"/>
      <c r="P148" s="166"/>
      <c r="Q148" s="166"/>
      <c r="R148" s="166"/>
      <c r="S148" s="166"/>
      <c r="T148" s="167"/>
      <c r="AT148" s="161" t="s">
        <v>159</v>
      </c>
      <c r="AU148" s="161" t="s">
        <v>83</v>
      </c>
      <c r="AV148" s="13" t="s">
        <v>83</v>
      </c>
      <c r="AW148" s="13" t="s">
        <v>35</v>
      </c>
      <c r="AX148" s="13" t="s">
        <v>73</v>
      </c>
      <c r="AY148" s="161" t="s">
        <v>145</v>
      </c>
    </row>
    <row r="149" spans="1:65" s="14" customFormat="1" ht="11.25">
      <c r="B149" s="168"/>
      <c r="D149" s="160" t="s">
        <v>159</v>
      </c>
      <c r="E149" s="169" t="s">
        <v>3</v>
      </c>
      <c r="F149" s="170" t="s">
        <v>161</v>
      </c>
      <c r="H149" s="171">
        <v>1</v>
      </c>
      <c r="I149" s="172"/>
      <c r="L149" s="168"/>
      <c r="M149" s="173"/>
      <c r="N149" s="174"/>
      <c r="O149" s="174"/>
      <c r="P149" s="174"/>
      <c r="Q149" s="174"/>
      <c r="R149" s="174"/>
      <c r="S149" s="174"/>
      <c r="T149" s="175"/>
      <c r="AT149" s="169" t="s">
        <v>159</v>
      </c>
      <c r="AU149" s="169" t="s">
        <v>83</v>
      </c>
      <c r="AV149" s="14" t="s">
        <v>154</v>
      </c>
      <c r="AW149" s="14" t="s">
        <v>35</v>
      </c>
      <c r="AX149" s="14" t="s">
        <v>81</v>
      </c>
      <c r="AY149" s="169" t="s">
        <v>145</v>
      </c>
    </row>
    <row r="150" spans="1:65" s="2" customFormat="1" ht="16.5" customHeight="1">
      <c r="A150" s="35"/>
      <c r="B150" s="140"/>
      <c r="C150" s="192" t="s">
        <v>8</v>
      </c>
      <c r="D150" s="192" t="s">
        <v>352</v>
      </c>
      <c r="E150" s="193" t="s">
        <v>990</v>
      </c>
      <c r="F150" s="194" t="s">
        <v>991</v>
      </c>
      <c r="G150" s="195" t="s">
        <v>416</v>
      </c>
      <c r="H150" s="196">
        <v>1</v>
      </c>
      <c r="I150" s="197"/>
      <c r="J150" s="198">
        <f>ROUND(I150*H150,2)</f>
        <v>0</v>
      </c>
      <c r="K150" s="194" t="s">
        <v>3</v>
      </c>
      <c r="L150" s="199"/>
      <c r="M150" s="200" t="s">
        <v>3</v>
      </c>
      <c r="N150" s="201" t="s">
        <v>44</v>
      </c>
      <c r="O150" s="56"/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52" t="s">
        <v>914</v>
      </c>
      <c r="AT150" s="152" t="s">
        <v>352</v>
      </c>
      <c r="AU150" s="152" t="s">
        <v>83</v>
      </c>
      <c r="AY150" s="20" t="s">
        <v>145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20" t="s">
        <v>81</v>
      </c>
      <c r="BK150" s="153">
        <f>ROUND(I150*H150,2)</f>
        <v>0</v>
      </c>
      <c r="BL150" s="20" t="s">
        <v>562</v>
      </c>
      <c r="BM150" s="152" t="s">
        <v>992</v>
      </c>
    </row>
    <row r="151" spans="1:65" s="13" customFormat="1" ht="11.25">
      <c r="B151" s="159"/>
      <c r="D151" s="160" t="s">
        <v>159</v>
      </c>
      <c r="E151" s="161" t="s">
        <v>3</v>
      </c>
      <c r="F151" s="162" t="s">
        <v>81</v>
      </c>
      <c r="H151" s="163">
        <v>1</v>
      </c>
      <c r="I151" s="164"/>
      <c r="L151" s="159"/>
      <c r="M151" s="165"/>
      <c r="N151" s="166"/>
      <c r="O151" s="166"/>
      <c r="P151" s="166"/>
      <c r="Q151" s="166"/>
      <c r="R151" s="166"/>
      <c r="S151" s="166"/>
      <c r="T151" s="167"/>
      <c r="AT151" s="161" t="s">
        <v>159</v>
      </c>
      <c r="AU151" s="161" t="s">
        <v>83</v>
      </c>
      <c r="AV151" s="13" t="s">
        <v>83</v>
      </c>
      <c r="AW151" s="13" t="s">
        <v>35</v>
      </c>
      <c r="AX151" s="13" t="s">
        <v>73</v>
      </c>
      <c r="AY151" s="161" t="s">
        <v>145</v>
      </c>
    </row>
    <row r="152" spans="1:65" s="14" customFormat="1" ht="11.25">
      <c r="B152" s="168"/>
      <c r="D152" s="160" t="s">
        <v>159</v>
      </c>
      <c r="E152" s="169" t="s">
        <v>3</v>
      </c>
      <c r="F152" s="170" t="s">
        <v>161</v>
      </c>
      <c r="H152" s="171">
        <v>1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159</v>
      </c>
      <c r="AU152" s="169" t="s">
        <v>83</v>
      </c>
      <c r="AV152" s="14" t="s">
        <v>154</v>
      </c>
      <c r="AW152" s="14" t="s">
        <v>35</v>
      </c>
      <c r="AX152" s="14" t="s">
        <v>81</v>
      </c>
      <c r="AY152" s="169" t="s">
        <v>145</v>
      </c>
    </row>
    <row r="153" spans="1:65" s="2" customFormat="1" ht="24.2" customHeight="1">
      <c r="A153" s="35"/>
      <c r="B153" s="140"/>
      <c r="C153" s="192" t="s">
        <v>287</v>
      </c>
      <c r="D153" s="192" t="s">
        <v>352</v>
      </c>
      <c r="E153" s="193" t="s">
        <v>993</v>
      </c>
      <c r="F153" s="194" t="s">
        <v>994</v>
      </c>
      <c r="G153" s="195" t="s">
        <v>416</v>
      </c>
      <c r="H153" s="196">
        <v>2</v>
      </c>
      <c r="I153" s="197"/>
      <c r="J153" s="198">
        <f>ROUND(I153*H153,2)</f>
        <v>0</v>
      </c>
      <c r="K153" s="194" t="s">
        <v>3</v>
      </c>
      <c r="L153" s="199"/>
      <c r="M153" s="200" t="s">
        <v>3</v>
      </c>
      <c r="N153" s="201" t="s">
        <v>44</v>
      </c>
      <c r="O153" s="56"/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52" t="s">
        <v>914</v>
      </c>
      <c r="AT153" s="152" t="s">
        <v>352</v>
      </c>
      <c r="AU153" s="152" t="s">
        <v>83</v>
      </c>
      <c r="AY153" s="20" t="s">
        <v>145</v>
      </c>
      <c r="BE153" s="153">
        <f>IF(N153="základní",J153,0)</f>
        <v>0</v>
      </c>
      <c r="BF153" s="153">
        <f>IF(N153="snížená",J153,0)</f>
        <v>0</v>
      </c>
      <c r="BG153" s="153">
        <f>IF(N153="zákl. přenesená",J153,0)</f>
        <v>0</v>
      </c>
      <c r="BH153" s="153">
        <f>IF(N153="sníž. přenesená",J153,0)</f>
        <v>0</v>
      </c>
      <c r="BI153" s="153">
        <f>IF(N153="nulová",J153,0)</f>
        <v>0</v>
      </c>
      <c r="BJ153" s="20" t="s">
        <v>81</v>
      </c>
      <c r="BK153" s="153">
        <f>ROUND(I153*H153,2)</f>
        <v>0</v>
      </c>
      <c r="BL153" s="20" t="s">
        <v>562</v>
      </c>
      <c r="BM153" s="152" t="s">
        <v>995</v>
      </c>
    </row>
    <row r="154" spans="1:65" s="13" customFormat="1" ht="11.25">
      <c r="B154" s="159"/>
      <c r="D154" s="160" t="s">
        <v>159</v>
      </c>
      <c r="E154" s="161" t="s">
        <v>3</v>
      </c>
      <c r="F154" s="162" t="s">
        <v>83</v>
      </c>
      <c r="H154" s="163">
        <v>2</v>
      </c>
      <c r="I154" s="164"/>
      <c r="L154" s="159"/>
      <c r="M154" s="165"/>
      <c r="N154" s="166"/>
      <c r="O154" s="166"/>
      <c r="P154" s="166"/>
      <c r="Q154" s="166"/>
      <c r="R154" s="166"/>
      <c r="S154" s="166"/>
      <c r="T154" s="167"/>
      <c r="AT154" s="161" t="s">
        <v>159</v>
      </c>
      <c r="AU154" s="161" t="s">
        <v>83</v>
      </c>
      <c r="AV154" s="13" t="s">
        <v>83</v>
      </c>
      <c r="AW154" s="13" t="s">
        <v>35</v>
      </c>
      <c r="AX154" s="13" t="s">
        <v>73</v>
      </c>
      <c r="AY154" s="161" t="s">
        <v>145</v>
      </c>
    </row>
    <row r="155" spans="1:65" s="14" customFormat="1" ht="11.25">
      <c r="B155" s="168"/>
      <c r="D155" s="160" t="s">
        <v>159</v>
      </c>
      <c r="E155" s="169" t="s">
        <v>3</v>
      </c>
      <c r="F155" s="170" t="s">
        <v>161</v>
      </c>
      <c r="H155" s="171">
        <v>2</v>
      </c>
      <c r="I155" s="172"/>
      <c r="L155" s="168"/>
      <c r="M155" s="173"/>
      <c r="N155" s="174"/>
      <c r="O155" s="174"/>
      <c r="P155" s="174"/>
      <c r="Q155" s="174"/>
      <c r="R155" s="174"/>
      <c r="S155" s="174"/>
      <c r="T155" s="175"/>
      <c r="AT155" s="169" t="s">
        <v>159</v>
      </c>
      <c r="AU155" s="169" t="s">
        <v>83</v>
      </c>
      <c r="AV155" s="14" t="s">
        <v>154</v>
      </c>
      <c r="AW155" s="14" t="s">
        <v>35</v>
      </c>
      <c r="AX155" s="14" t="s">
        <v>81</v>
      </c>
      <c r="AY155" s="169" t="s">
        <v>145</v>
      </c>
    </row>
    <row r="156" spans="1:65" s="2" customFormat="1" ht="16.5" customHeight="1">
      <c r="A156" s="35"/>
      <c r="B156" s="140"/>
      <c r="C156" s="192" t="s">
        <v>292</v>
      </c>
      <c r="D156" s="192" t="s">
        <v>352</v>
      </c>
      <c r="E156" s="193" t="s">
        <v>996</v>
      </c>
      <c r="F156" s="194" t="s">
        <v>997</v>
      </c>
      <c r="G156" s="195" t="s">
        <v>416</v>
      </c>
      <c r="H156" s="196">
        <v>1</v>
      </c>
      <c r="I156" s="197"/>
      <c r="J156" s="198">
        <f>ROUND(I156*H156,2)</f>
        <v>0</v>
      </c>
      <c r="K156" s="194" t="s">
        <v>3</v>
      </c>
      <c r="L156" s="199"/>
      <c r="M156" s="200" t="s">
        <v>3</v>
      </c>
      <c r="N156" s="201" t="s">
        <v>44</v>
      </c>
      <c r="O156" s="56"/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914</v>
      </c>
      <c r="AT156" s="152" t="s">
        <v>352</v>
      </c>
      <c r="AU156" s="152" t="s">
        <v>83</v>
      </c>
      <c r="AY156" s="20" t="s">
        <v>145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81</v>
      </c>
      <c r="BK156" s="153">
        <f>ROUND(I156*H156,2)</f>
        <v>0</v>
      </c>
      <c r="BL156" s="20" t="s">
        <v>562</v>
      </c>
      <c r="BM156" s="152" t="s">
        <v>998</v>
      </c>
    </row>
    <row r="157" spans="1:65" s="13" customFormat="1" ht="11.25">
      <c r="B157" s="159"/>
      <c r="D157" s="160" t="s">
        <v>159</v>
      </c>
      <c r="E157" s="161" t="s">
        <v>3</v>
      </c>
      <c r="F157" s="162" t="s">
        <v>81</v>
      </c>
      <c r="H157" s="163">
        <v>1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159</v>
      </c>
      <c r="AU157" s="161" t="s">
        <v>83</v>
      </c>
      <c r="AV157" s="13" t="s">
        <v>83</v>
      </c>
      <c r="AW157" s="13" t="s">
        <v>35</v>
      </c>
      <c r="AX157" s="13" t="s">
        <v>73</v>
      </c>
      <c r="AY157" s="161" t="s">
        <v>145</v>
      </c>
    </row>
    <row r="158" spans="1:65" s="14" customFormat="1" ht="11.25">
      <c r="B158" s="168"/>
      <c r="D158" s="160" t="s">
        <v>159</v>
      </c>
      <c r="E158" s="169" t="s">
        <v>3</v>
      </c>
      <c r="F158" s="170" t="s">
        <v>161</v>
      </c>
      <c r="H158" s="171">
        <v>1</v>
      </c>
      <c r="I158" s="172"/>
      <c r="L158" s="168"/>
      <c r="M158" s="173"/>
      <c r="N158" s="174"/>
      <c r="O158" s="174"/>
      <c r="P158" s="174"/>
      <c r="Q158" s="174"/>
      <c r="R158" s="174"/>
      <c r="S158" s="174"/>
      <c r="T158" s="175"/>
      <c r="AT158" s="169" t="s">
        <v>159</v>
      </c>
      <c r="AU158" s="169" t="s">
        <v>83</v>
      </c>
      <c r="AV158" s="14" t="s">
        <v>154</v>
      </c>
      <c r="AW158" s="14" t="s">
        <v>35</v>
      </c>
      <c r="AX158" s="14" t="s">
        <v>81</v>
      </c>
      <c r="AY158" s="169" t="s">
        <v>145</v>
      </c>
    </row>
    <row r="159" spans="1:65" s="2" customFormat="1" ht="16.5" customHeight="1">
      <c r="A159" s="35"/>
      <c r="B159" s="140"/>
      <c r="C159" s="192" t="s">
        <v>297</v>
      </c>
      <c r="D159" s="192" t="s">
        <v>352</v>
      </c>
      <c r="E159" s="193" t="s">
        <v>999</v>
      </c>
      <c r="F159" s="194" t="s">
        <v>1000</v>
      </c>
      <c r="G159" s="195" t="s">
        <v>416</v>
      </c>
      <c r="H159" s="196">
        <v>1</v>
      </c>
      <c r="I159" s="197"/>
      <c r="J159" s="198">
        <f>ROUND(I159*H159,2)</f>
        <v>0</v>
      </c>
      <c r="K159" s="194" t="s">
        <v>3</v>
      </c>
      <c r="L159" s="199"/>
      <c r="M159" s="200" t="s">
        <v>3</v>
      </c>
      <c r="N159" s="201" t="s">
        <v>44</v>
      </c>
      <c r="O159" s="56"/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52" t="s">
        <v>914</v>
      </c>
      <c r="AT159" s="152" t="s">
        <v>352</v>
      </c>
      <c r="AU159" s="152" t="s">
        <v>83</v>
      </c>
      <c r="AY159" s="20" t="s">
        <v>145</v>
      </c>
      <c r="BE159" s="153">
        <f>IF(N159="základní",J159,0)</f>
        <v>0</v>
      </c>
      <c r="BF159" s="153">
        <f>IF(N159="snížená",J159,0)</f>
        <v>0</v>
      </c>
      <c r="BG159" s="153">
        <f>IF(N159="zákl. přenesená",J159,0)</f>
        <v>0</v>
      </c>
      <c r="BH159" s="153">
        <f>IF(N159="sníž. přenesená",J159,0)</f>
        <v>0</v>
      </c>
      <c r="BI159" s="153">
        <f>IF(N159="nulová",J159,0)</f>
        <v>0</v>
      </c>
      <c r="BJ159" s="20" t="s">
        <v>81</v>
      </c>
      <c r="BK159" s="153">
        <f>ROUND(I159*H159,2)</f>
        <v>0</v>
      </c>
      <c r="BL159" s="20" t="s">
        <v>562</v>
      </c>
      <c r="BM159" s="152" t="s">
        <v>1001</v>
      </c>
    </row>
    <row r="160" spans="1:65" s="13" customFormat="1" ht="11.25">
      <c r="B160" s="159"/>
      <c r="D160" s="160" t="s">
        <v>159</v>
      </c>
      <c r="E160" s="161" t="s">
        <v>3</v>
      </c>
      <c r="F160" s="162" t="s">
        <v>81</v>
      </c>
      <c r="H160" s="163">
        <v>1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159</v>
      </c>
      <c r="AU160" s="161" t="s">
        <v>83</v>
      </c>
      <c r="AV160" s="13" t="s">
        <v>83</v>
      </c>
      <c r="AW160" s="13" t="s">
        <v>35</v>
      </c>
      <c r="AX160" s="13" t="s">
        <v>73</v>
      </c>
      <c r="AY160" s="161" t="s">
        <v>145</v>
      </c>
    </row>
    <row r="161" spans="1:65" s="14" customFormat="1" ht="11.25">
      <c r="B161" s="168"/>
      <c r="D161" s="160" t="s">
        <v>159</v>
      </c>
      <c r="E161" s="169" t="s">
        <v>3</v>
      </c>
      <c r="F161" s="170" t="s">
        <v>161</v>
      </c>
      <c r="H161" s="171">
        <v>1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159</v>
      </c>
      <c r="AU161" s="169" t="s">
        <v>83</v>
      </c>
      <c r="AV161" s="14" t="s">
        <v>154</v>
      </c>
      <c r="AW161" s="14" t="s">
        <v>35</v>
      </c>
      <c r="AX161" s="14" t="s">
        <v>81</v>
      </c>
      <c r="AY161" s="169" t="s">
        <v>145</v>
      </c>
    </row>
    <row r="162" spans="1:65" s="2" customFormat="1" ht="16.5" customHeight="1">
      <c r="A162" s="35"/>
      <c r="B162" s="140"/>
      <c r="C162" s="192" t="s">
        <v>303</v>
      </c>
      <c r="D162" s="192" t="s">
        <v>352</v>
      </c>
      <c r="E162" s="193" t="s">
        <v>1002</v>
      </c>
      <c r="F162" s="194" t="s">
        <v>1003</v>
      </c>
      <c r="G162" s="195" t="s">
        <v>416</v>
      </c>
      <c r="H162" s="196">
        <v>2</v>
      </c>
      <c r="I162" s="197"/>
      <c r="J162" s="198">
        <f>ROUND(I162*H162,2)</f>
        <v>0</v>
      </c>
      <c r="K162" s="194" t="s">
        <v>3</v>
      </c>
      <c r="L162" s="199"/>
      <c r="M162" s="200" t="s">
        <v>3</v>
      </c>
      <c r="N162" s="201" t="s">
        <v>44</v>
      </c>
      <c r="O162" s="56"/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52" t="s">
        <v>914</v>
      </c>
      <c r="AT162" s="152" t="s">
        <v>352</v>
      </c>
      <c r="AU162" s="152" t="s">
        <v>83</v>
      </c>
      <c r="AY162" s="20" t="s">
        <v>145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20" t="s">
        <v>81</v>
      </c>
      <c r="BK162" s="153">
        <f>ROUND(I162*H162,2)</f>
        <v>0</v>
      </c>
      <c r="BL162" s="20" t="s">
        <v>562</v>
      </c>
      <c r="BM162" s="152" t="s">
        <v>1004</v>
      </c>
    </row>
    <row r="163" spans="1:65" s="13" customFormat="1" ht="11.25">
      <c r="B163" s="159"/>
      <c r="D163" s="160" t="s">
        <v>159</v>
      </c>
      <c r="E163" s="161" t="s">
        <v>3</v>
      </c>
      <c r="F163" s="162" t="s">
        <v>83</v>
      </c>
      <c r="H163" s="163">
        <v>2</v>
      </c>
      <c r="I163" s="164"/>
      <c r="L163" s="159"/>
      <c r="M163" s="165"/>
      <c r="N163" s="166"/>
      <c r="O163" s="166"/>
      <c r="P163" s="166"/>
      <c r="Q163" s="166"/>
      <c r="R163" s="166"/>
      <c r="S163" s="166"/>
      <c r="T163" s="167"/>
      <c r="AT163" s="161" t="s">
        <v>159</v>
      </c>
      <c r="AU163" s="161" t="s">
        <v>83</v>
      </c>
      <c r="AV163" s="13" t="s">
        <v>83</v>
      </c>
      <c r="AW163" s="13" t="s">
        <v>35</v>
      </c>
      <c r="AX163" s="13" t="s">
        <v>73</v>
      </c>
      <c r="AY163" s="161" t="s">
        <v>145</v>
      </c>
    </row>
    <row r="164" spans="1:65" s="14" customFormat="1" ht="11.25">
      <c r="B164" s="168"/>
      <c r="D164" s="160" t="s">
        <v>159</v>
      </c>
      <c r="E164" s="169" t="s">
        <v>3</v>
      </c>
      <c r="F164" s="170" t="s">
        <v>161</v>
      </c>
      <c r="H164" s="171">
        <v>2</v>
      </c>
      <c r="I164" s="172"/>
      <c r="L164" s="168"/>
      <c r="M164" s="173"/>
      <c r="N164" s="174"/>
      <c r="O164" s="174"/>
      <c r="P164" s="174"/>
      <c r="Q164" s="174"/>
      <c r="R164" s="174"/>
      <c r="S164" s="174"/>
      <c r="T164" s="175"/>
      <c r="AT164" s="169" t="s">
        <v>159</v>
      </c>
      <c r="AU164" s="169" t="s">
        <v>83</v>
      </c>
      <c r="AV164" s="14" t="s">
        <v>154</v>
      </c>
      <c r="AW164" s="14" t="s">
        <v>35</v>
      </c>
      <c r="AX164" s="14" t="s">
        <v>81</v>
      </c>
      <c r="AY164" s="169" t="s">
        <v>145</v>
      </c>
    </row>
    <row r="165" spans="1:65" s="2" customFormat="1" ht="16.5" customHeight="1">
      <c r="A165" s="35"/>
      <c r="B165" s="140"/>
      <c r="C165" s="192" t="s">
        <v>311</v>
      </c>
      <c r="D165" s="192" t="s">
        <v>352</v>
      </c>
      <c r="E165" s="193" t="s">
        <v>1005</v>
      </c>
      <c r="F165" s="194" t="s">
        <v>1006</v>
      </c>
      <c r="G165" s="195" t="s">
        <v>416</v>
      </c>
      <c r="H165" s="196">
        <v>1</v>
      </c>
      <c r="I165" s="197"/>
      <c r="J165" s="198">
        <f>ROUND(I165*H165,2)</f>
        <v>0</v>
      </c>
      <c r="K165" s="194" t="s">
        <v>3</v>
      </c>
      <c r="L165" s="199"/>
      <c r="M165" s="200" t="s">
        <v>3</v>
      </c>
      <c r="N165" s="201" t="s">
        <v>44</v>
      </c>
      <c r="O165" s="56"/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52" t="s">
        <v>914</v>
      </c>
      <c r="AT165" s="152" t="s">
        <v>352</v>
      </c>
      <c r="AU165" s="152" t="s">
        <v>83</v>
      </c>
      <c r="AY165" s="20" t="s">
        <v>145</v>
      </c>
      <c r="BE165" s="153">
        <f>IF(N165="základní",J165,0)</f>
        <v>0</v>
      </c>
      <c r="BF165" s="153">
        <f>IF(N165="snížená",J165,0)</f>
        <v>0</v>
      </c>
      <c r="BG165" s="153">
        <f>IF(N165="zákl. přenesená",J165,0)</f>
        <v>0</v>
      </c>
      <c r="BH165" s="153">
        <f>IF(N165="sníž. přenesená",J165,0)</f>
        <v>0</v>
      </c>
      <c r="BI165" s="153">
        <f>IF(N165="nulová",J165,0)</f>
        <v>0</v>
      </c>
      <c r="BJ165" s="20" t="s">
        <v>81</v>
      </c>
      <c r="BK165" s="153">
        <f>ROUND(I165*H165,2)</f>
        <v>0</v>
      </c>
      <c r="BL165" s="20" t="s">
        <v>562</v>
      </c>
      <c r="BM165" s="152" t="s">
        <v>1007</v>
      </c>
    </row>
    <row r="166" spans="1:65" s="13" customFormat="1" ht="11.25">
      <c r="B166" s="159"/>
      <c r="D166" s="160" t="s">
        <v>159</v>
      </c>
      <c r="E166" s="161" t="s">
        <v>3</v>
      </c>
      <c r="F166" s="162" t="s">
        <v>81</v>
      </c>
      <c r="H166" s="163">
        <v>1</v>
      </c>
      <c r="I166" s="164"/>
      <c r="L166" s="159"/>
      <c r="M166" s="165"/>
      <c r="N166" s="166"/>
      <c r="O166" s="166"/>
      <c r="P166" s="166"/>
      <c r="Q166" s="166"/>
      <c r="R166" s="166"/>
      <c r="S166" s="166"/>
      <c r="T166" s="167"/>
      <c r="AT166" s="161" t="s">
        <v>159</v>
      </c>
      <c r="AU166" s="161" t="s">
        <v>83</v>
      </c>
      <c r="AV166" s="13" t="s">
        <v>83</v>
      </c>
      <c r="AW166" s="13" t="s">
        <v>35</v>
      </c>
      <c r="AX166" s="13" t="s">
        <v>73</v>
      </c>
      <c r="AY166" s="161" t="s">
        <v>145</v>
      </c>
    </row>
    <row r="167" spans="1:65" s="14" customFormat="1" ht="11.25">
      <c r="B167" s="168"/>
      <c r="D167" s="160" t="s">
        <v>159</v>
      </c>
      <c r="E167" s="169" t="s">
        <v>3</v>
      </c>
      <c r="F167" s="170" t="s">
        <v>161</v>
      </c>
      <c r="H167" s="171">
        <v>1</v>
      </c>
      <c r="I167" s="172"/>
      <c r="L167" s="168"/>
      <c r="M167" s="173"/>
      <c r="N167" s="174"/>
      <c r="O167" s="174"/>
      <c r="P167" s="174"/>
      <c r="Q167" s="174"/>
      <c r="R167" s="174"/>
      <c r="S167" s="174"/>
      <c r="T167" s="175"/>
      <c r="AT167" s="169" t="s">
        <v>159</v>
      </c>
      <c r="AU167" s="169" t="s">
        <v>83</v>
      </c>
      <c r="AV167" s="14" t="s">
        <v>154</v>
      </c>
      <c r="AW167" s="14" t="s">
        <v>35</v>
      </c>
      <c r="AX167" s="14" t="s">
        <v>81</v>
      </c>
      <c r="AY167" s="169" t="s">
        <v>145</v>
      </c>
    </row>
    <row r="168" spans="1:65" s="2" customFormat="1" ht="16.5" customHeight="1">
      <c r="A168" s="35"/>
      <c r="B168" s="140"/>
      <c r="C168" s="192" t="s">
        <v>319</v>
      </c>
      <c r="D168" s="192" t="s">
        <v>352</v>
      </c>
      <c r="E168" s="193" t="s">
        <v>1008</v>
      </c>
      <c r="F168" s="194" t="s">
        <v>928</v>
      </c>
      <c r="G168" s="195" t="s">
        <v>206</v>
      </c>
      <c r="H168" s="196">
        <v>1.2</v>
      </c>
      <c r="I168" s="197"/>
      <c r="J168" s="198">
        <f>ROUND(I168*H168,2)</f>
        <v>0</v>
      </c>
      <c r="K168" s="194" t="s">
        <v>3</v>
      </c>
      <c r="L168" s="199"/>
      <c r="M168" s="200" t="s">
        <v>3</v>
      </c>
      <c r="N168" s="201" t="s">
        <v>44</v>
      </c>
      <c r="O168" s="56"/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52" t="s">
        <v>914</v>
      </c>
      <c r="AT168" s="152" t="s">
        <v>352</v>
      </c>
      <c r="AU168" s="152" t="s">
        <v>83</v>
      </c>
      <c r="AY168" s="20" t="s">
        <v>145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20" t="s">
        <v>81</v>
      </c>
      <c r="BK168" s="153">
        <f>ROUND(I168*H168,2)</f>
        <v>0</v>
      </c>
      <c r="BL168" s="20" t="s">
        <v>562</v>
      </c>
      <c r="BM168" s="152" t="s">
        <v>1009</v>
      </c>
    </row>
    <row r="169" spans="1:65" s="13" customFormat="1" ht="11.25">
      <c r="B169" s="159"/>
      <c r="D169" s="160" t="s">
        <v>159</v>
      </c>
      <c r="E169" s="161" t="s">
        <v>3</v>
      </c>
      <c r="F169" s="162" t="s">
        <v>930</v>
      </c>
      <c r="H169" s="163">
        <v>1.2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159</v>
      </c>
      <c r="AU169" s="161" t="s">
        <v>83</v>
      </c>
      <c r="AV169" s="13" t="s">
        <v>83</v>
      </c>
      <c r="AW169" s="13" t="s">
        <v>35</v>
      </c>
      <c r="AX169" s="13" t="s">
        <v>73</v>
      </c>
      <c r="AY169" s="161" t="s">
        <v>145</v>
      </c>
    </row>
    <row r="170" spans="1:65" s="14" customFormat="1" ht="11.25">
      <c r="B170" s="168"/>
      <c r="D170" s="160" t="s">
        <v>159</v>
      </c>
      <c r="E170" s="169" t="s">
        <v>3</v>
      </c>
      <c r="F170" s="170" t="s">
        <v>161</v>
      </c>
      <c r="H170" s="171">
        <v>1.2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159</v>
      </c>
      <c r="AU170" s="169" t="s">
        <v>83</v>
      </c>
      <c r="AV170" s="14" t="s">
        <v>154</v>
      </c>
      <c r="AW170" s="14" t="s">
        <v>35</v>
      </c>
      <c r="AX170" s="14" t="s">
        <v>81</v>
      </c>
      <c r="AY170" s="169" t="s">
        <v>145</v>
      </c>
    </row>
    <row r="171" spans="1:65" s="2" customFormat="1" ht="16.5" customHeight="1">
      <c r="A171" s="35"/>
      <c r="B171" s="140"/>
      <c r="C171" s="192" t="s">
        <v>326</v>
      </c>
      <c r="D171" s="192" t="s">
        <v>352</v>
      </c>
      <c r="E171" s="193" t="s">
        <v>1010</v>
      </c>
      <c r="F171" s="194" t="s">
        <v>932</v>
      </c>
      <c r="G171" s="195" t="s">
        <v>206</v>
      </c>
      <c r="H171" s="196">
        <v>0.8</v>
      </c>
      <c r="I171" s="197"/>
      <c r="J171" s="198">
        <f>ROUND(I171*H171,2)</f>
        <v>0</v>
      </c>
      <c r="K171" s="194" t="s">
        <v>3</v>
      </c>
      <c r="L171" s="199"/>
      <c r="M171" s="200" t="s">
        <v>3</v>
      </c>
      <c r="N171" s="201" t="s">
        <v>44</v>
      </c>
      <c r="O171" s="56"/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52" t="s">
        <v>914</v>
      </c>
      <c r="AT171" s="152" t="s">
        <v>352</v>
      </c>
      <c r="AU171" s="152" t="s">
        <v>83</v>
      </c>
      <c r="AY171" s="20" t="s">
        <v>145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20" t="s">
        <v>81</v>
      </c>
      <c r="BK171" s="153">
        <f>ROUND(I171*H171,2)</f>
        <v>0</v>
      </c>
      <c r="BL171" s="20" t="s">
        <v>562</v>
      </c>
      <c r="BM171" s="152" t="s">
        <v>1011</v>
      </c>
    </row>
    <row r="172" spans="1:65" s="13" customFormat="1" ht="11.25">
      <c r="B172" s="159"/>
      <c r="D172" s="160" t="s">
        <v>159</v>
      </c>
      <c r="E172" s="161" t="s">
        <v>3</v>
      </c>
      <c r="F172" s="162" t="s">
        <v>934</v>
      </c>
      <c r="H172" s="163">
        <v>0.8</v>
      </c>
      <c r="I172" s="164"/>
      <c r="L172" s="159"/>
      <c r="M172" s="165"/>
      <c r="N172" s="166"/>
      <c r="O172" s="166"/>
      <c r="P172" s="166"/>
      <c r="Q172" s="166"/>
      <c r="R172" s="166"/>
      <c r="S172" s="166"/>
      <c r="T172" s="167"/>
      <c r="AT172" s="161" t="s">
        <v>159</v>
      </c>
      <c r="AU172" s="161" t="s">
        <v>83</v>
      </c>
      <c r="AV172" s="13" t="s">
        <v>83</v>
      </c>
      <c r="AW172" s="13" t="s">
        <v>35</v>
      </c>
      <c r="AX172" s="13" t="s">
        <v>73</v>
      </c>
      <c r="AY172" s="161" t="s">
        <v>145</v>
      </c>
    </row>
    <row r="173" spans="1:65" s="14" customFormat="1" ht="11.25">
      <c r="B173" s="168"/>
      <c r="D173" s="160" t="s">
        <v>159</v>
      </c>
      <c r="E173" s="169" t="s">
        <v>3</v>
      </c>
      <c r="F173" s="170" t="s">
        <v>161</v>
      </c>
      <c r="H173" s="171">
        <v>0.8</v>
      </c>
      <c r="I173" s="172"/>
      <c r="L173" s="168"/>
      <c r="M173" s="173"/>
      <c r="N173" s="174"/>
      <c r="O173" s="174"/>
      <c r="P173" s="174"/>
      <c r="Q173" s="174"/>
      <c r="R173" s="174"/>
      <c r="S173" s="174"/>
      <c r="T173" s="175"/>
      <c r="AT173" s="169" t="s">
        <v>159</v>
      </c>
      <c r="AU173" s="169" t="s">
        <v>83</v>
      </c>
      <c r="AV173" s="14" t="s">
        <v>154</v>
      </c>
      <c r="AW173" s="14" t="s">
        <v>35</v>
      </c>
      <c r="AX173" s="14" t="s">
        <v>81</v>
      </c>
      <c r="AY173" s="169" t="s">
        <v>145</v>
      </c>
    </row>
    <row r="174" spans="1:65" s="2" customFormat="1" ht="16.5" customHeight="1">
      <c r="A174" s="35"/>
      <c r="B174" s="140"/>
      <c r="C174" s="192" t="s">
        <v>332</v>
      </c>
      <c r="D174" s="192" t="s">
        <v>352</v>
      </c>
      <c r="E174" s="193" t="s">
        <v>1012</v>
      </c>
      <c r="F174" s="194" t="s">
        <v>971</v>
      </c>
      <c r="G174" s="195" t="s">
        <v>972</v>
      </c>
      <c r="H174" s="205"/>
      <c r="I174" s="197"/>
      <c r="J174" s="198">
        <f>ROUND(I174*H174,2)</f>
        <v>0</v>
      </c>
      <c r="K174" s="194" t="s">
        <v>3</v>
      </c>
      <c r="L174" s="199"/>
      <c r="M174" s="200" t="s">
        <v>3</v>
      </c>
      <c r="N174" s="201" t="s">
        <v>44</v>
      </c>
      <c r="O174" s="56"/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2" t="s">
        <v>914</v>
      </c>
      <c r="AT174" s="152" t="s">
        <v>352</v>
      </c>
      <c r="AU174" s="152" t="s">
        <v>83</v>
      </c>
      <c r="AY174" s="20" t="s">
        <v>145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20" t="s">
        <v>81</v>
      </c>
      <c r="BK174" s="153">
        <f>ROUND(I174*H174,2)</f>
        <v>0</v>
      </c>
      <c r="BL174" s="20" t="s">
        <v>562</v>
      </c>
      <c r="BM174" s="152" t="s">
        <v>1013</v>
      </c>
    </row>
    <row r="175" spans="1:65" s="13" customFormat="1" ht="11.25">
      <c r="B175" s="159"/>
      <c r="D175" s="160" t="s">
        <v>159</v>
      </c>
      <c r="E175" s="161" t="s">
        <v>3</v>
      </c>
      <c r="F175" s="162" t="s">
        <v>974</v>
      </c>
      <c r="H175" s="163">
        <v>3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159</v>
      </c>
      <c r="AU175" s="161" t="s">
        <v>83</v>
      </c>
      <c r="AV175" s="13" t="s">
        <v>83</v>
      </c>
      <c r="AW175" s="13" t="s">
        <v>35</v>
      </c>
      <c r="AX175" s="13" t="s">
        <v>73</v>
      </c>
      <c r="AY175" s="161" t="s">
        <v>145</v>
      </c>
    </row>
    <row r="176" spans="1:65" s="14" customFormat="1" ht="11.25">
      <c r="B176" s="168"/>
      <c r="D176" s="160" t="s">
        <v>159</v>
      </c>
      <c r="E176" s="169" t="s">
        <v>3</v>
      </c>
      <c r="F176" s="170" t="s">
        <v>161</v>
      </c>
      <c r="H176" s="171">
        <v>3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69" t="s">
        <v>159</v>
      </c>
      <c r="AU176" s="169" t="s">
        <v>83</v>
      </c>
      <c r="AV176" s="14" t="s">
        <v>154</v>
      </c>
      <c r="AW176" s="14" t="s">
        <v>35</v>
      </c>
      <c r="AX176" s="14" t="s">
        <v>81</v>
      </c>
      <c r="AY176" s="169" t="s">
        <v>145</v>
      </c>
    </row>
    <row r="177" spans="1:65" s="12" customFormat="1" ht="22.9" customHeight="1">
      <c r="B177" s="127"/>
      <c r="D177" s="128" t="s">
        <v>72</v>
      </c>
      <c r="E177" s="138" t="s">
        <v>1014</v>
      </c>
      <c r="F177" s="138" t="s">
        <v>1015</v>
      </c>
      <c r="I177" s="130"/>
      <c r="J177" s="139">
        <f>BK177</f>
        <v>0</v>
      </c>
      <c r="L177" s="127"/>
      <c r="M177" s="132"/>
      <c r="N177" s="133"/>
      <c r="O177" s="133"/>
      <c r="P177" s="134">
        <f>SUM(P178:P238)</f>
        <v>0</v>
      </c>
      <c r="Q177" s="133"/>
      <c r="R177" s="134">
        <f>SUM(R178:R238)</f>
        <v>0</v>
      </c>
      <c r="S177" s="133"/>
      <c r="T177" s="135">
        <f>SUM(T178:T238)</f>
        <v>0</v>
      </c>
      <c r="AR177" s="128" t="s">
        <v>155</v>
      </c>
      <c r="AT177" s="136" t="s">
        <v>72</v>
      </c>
      <c r="AU177" s="136" t="s">
        <v>81</v>
      </c>
      <c r="AY177" s="128" t="s">
        <v>145</v>
      </c>
      <c r="BK177" s="137">
        <f>SUM(BK178:BK238)</f>
        <v>0</v>
      </c>
    </row>
    <row r="178" spans="1:65" s="2" customFormat="1" ht="16.5" customHeight="1">
      <c r="A178" s="35"/>
      <c r="B178" s="140"/>
      <c r="C178" s="192" t="s">
        <v>343</v>
      </c>
      <c r="D178" s="192" t="s">
        <v>352</v>
      </c>
      <c r="E178" s="193" t="s">
        <v>1016</v>
      </c>
      <c r="F178" s="194" t="s">
        <v>1017</v>
      </c>
      <c r="G178" s="195" t="s">
        <v>192</v>
      </c>
      <c r="H178" s="196">
        <v>20</v>
      </c>
      <c r="I178" s="197"/>
      <c r="J178" s="198">
        <f>ROUND(I178*H178,2)</f>
        <v>0</v>
      </c>
      <c r="K178" s="194" t="s">
        <v>3</v>
      </c>
      <c r="L178" s="199"/>
      <c r="M178" s="200" t="s">
        <v>3</v>
      </c>
      <c r="N178" s="201" t="s">
        <v>44</v>
      </c>
      <c r="O178" s="56"/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914</v>
      </c>
      <c r="AT178" s="152" t="s">
        <v>352</v>
      </c>
      <c r="AU178" s="152" t="s">
        <v>83</v>
      </c>
      <c r="AY178" s="20" t="s">
        <v>145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81</v>
      </c>
      <c r="BK178" s="153">
        <f>ROUND(I178*H178,2)</f>
        <v>0</v>
      </c>
      <c r="BL178" s="20" t="s">
        <v>562</v>
      </c>
      <c r="BM178" s="152" t="s">
        <v>1018</v>
      </c>
    </row>
    <row r="179" spans="1:65" s="13" customFormat="1" ht="11.25">
      <c r="B179" s="159"/>
      <c r="D179" s="160" t="s">
        <v>159</v>
      </c>
      <c r="E179" s="161" t="s">
        <v>3</v>
      </c>
      <c r="F179" s="162" t="s">
        <v>951</v>
      </c>
      <c r="H179" s="163">
        <v>20</v>
      </c>
      <c r="I179" s="164"/>
      <c r="L179" s="159"/>
      <c r="M179" s="165"/>
      <c r="N179" s="166"/>
      <c r="O179" s="166"/>
      <c r="P179" s="166"/>
      <c r="Q179" s="166"/>
      <c r="R179" s="166"/>
      <c r="S179" s="166"/>
      <c r="T179" s="167"/>
      <c r="AT179" s="161" t="s">
        <v>159</v>
      </c>
      <c r="AU179" s="161" t="s">
        <v>83</v>
      </c>
      <c r="AV179" s="13" t="s">
        <v>83</v>
      </c>
      <c r="AW179" s="13" t="s">
        <v>35</v>
      </c>
      <c r="AX179" s="13" t="s">
        <v>73</v>
      </c>
      <c r="AY179" s="161" t="s">
        <v>145</v>
      </c>
    </row>
    <row r="180" spans="1:65" s="14" customFormat="1" ht="11.25">
      <c r="B180" s="168"/>
      <c r="D180" s="160" t="s">
        <v>159</v>
      </c>
      <c r="E180" s="169" t="s">
        <v>3</v>
      </c>
      <c r="F180" s="170" t="s">
        <v>161</v>
      </c>
      <c r="H180" s="171">
        <v>20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159</v>
      </c>
      <c r="AU180" s="169" t="s">
        <v>83</v>
      </c>
      <c r="AV180" s="14" t="s">
        <v>154</v>
      </c>
      <c r="AW180" s="14" t="s">
        <v>35</v>
      </c>
      <c r="AX180" s="14" t="s">
        <v>81</v>
      </c>
      <c r="AY180" s="169" t="s">
        <v>145</v>
      </c>
    </row>
    <row r="181" spans="1:65" s="2" customFormat="1" ht="16.5" customHeight="1">
      <c r="A181" s="35"/>
      <c r="B181" s="140"/>
      <c r="C181" s="192" t="s">
        <v>351</v>
      </c>
      <c r="D181" s="192" t="s">
        <v>352</v>
      </c>
      <c r="E181" s="193" t="s">
        <v>1019</v>
      </c>
      <c r="F181" s="194" t="s">
        <v>1020</v>
      </c>
      <c r="G181" s="195" t="s">
        <v>192</v>
      </c>
      <c r="H181" s="196">
        <v>40</v>
      </c>
      <c r="I181" s="197"/>
      <c r="J181" s="198">
        <f>ROUND(I181*H181,2)</f>
        <v>0</v>
      </c>
      <c r="K181" s="194" t="s">
        <v>3</v>
      </c>
      <c r="L181" s="199"/>
      <c r="M181" s="200" t="s">
        <v>3</v>
      </c>
      <c r="N181" s="201" t="s">
        <v>44</v>
      </c>
      <c r="O181" s="56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914</v>
      </c>
      <c r="AT181" s="152" t="s">
        <v>352</v>
      </c>
      <c r="AU181" s="152" t="s">
        <v>83</v>
      </c>
      <c r="AY181" s="20" t="s">
        <v>145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81</v>
      </c>
      <c r="BK181" s="153">
        <f>ROUND(I181*H181,2)</f>
        <v>0</v>
      </c>
      <c r="BL181" s="20" t="s">
        <v>562</v>
      </c>
      <c r="BM181" s="152" t="s">
        <v>1021</v>
      </c>
    </row>
    <row r="182" spans="1:65" s="13" customFormat="1" ht="11.25">
      <c r="B182" s="159"/>
      <c r="D182" s="160" t="s">
        <v>159</v>
      </c>
      <c r="E182" s="161" t="s">
        <v>3</v>
      </c>
      <c r="F182" s="162" t="s">
        <v>955</v>
      </c>
      <c r="H182" s="163">
        <v>40</v>
      </c>
      <c r="I182" s="164"/>
      <c r="L182" s="159"/>
      <c r="M182" s="165"/>
      <c r="N182" s="166"/>
      <c r="O182" s="166"/>
      <c r="P182" s="166"/>
      <c r="Q182" s="166"/>
      <c r="R182" s="166"/>
      <c r="S182" s="166"/>
      <c r="T182" s="167"/>
      <c r="AT182" s="161" t="s">
        <v>159</v>
      </c>
      <c r="AU182" s="161" t="s">
        <v>83</v>
      </c>
      <c r="AV182" s="13" t="s">
        <v>83</v>
      </c>
      <c r="AW182" s="13" t="s">
        <v>35</v>
      </c>
      <c r="AX182" s="13" t="s">
        <v>73</v>
      </c>
      <c r="AY182" s="161" t="s">
        <v>145</v>
      </c>
    </row>
    <row r="183" spans="1:65" s="14" customFormat="1" ht="11.25">
      <c r="B183" s="168"/>
      <c r="D183" s="160" t="s">
        <v>159</v>
      </c>
      <c r="E183" s="169" t="s">
        <v>3</v>
      </c>
      <c r="F183" s="170" t="s">
        <v>161</v>
      </c>
      <c r="H183" s="171">
        <v>40</v>
      </c>
      <c r="I183" s="172"/>
      <c r="L183" s="168"/>
      <c r="M183" s="173"/>
      <c r="N183" s="174"/>
      <c r="O183" s="174"/>
      <c r="P183" s="174"/>
      <c r="Q183" s="174"/>
      <c r="R183" s="174"/>
      <c r="S183" s="174"/>
      <c r="T183" s="175"/>
      <c r="AT183" s="169" t="s">
        <v>159</v>
      </c>
      <c r="AU183" s="169" t="s">
        <v>83</v>
      </c>
      <c r="AV183" s="14" t="s">
        <v>154</v>
      </c>
      <c r="AW183" s="14" t="s">
        <v>35</v>
      </c>
      <c r="AX183" s="14" t="s">
        <v>81</v>
      </c>
      <c r="AY183" s="169" t="s">
        <v>145</v>
      </c>
    </row>
    <row r="184" spans="1:65" s="2" customFormat="1" ht="16.5" customHeight="1">
      <c r="A184" s="35"/>
      <c r="B184" s="140"/>
      <c r="C184" s="192" t="s">
        <v>358</v>
      </c>
      <c r="D184" s="192" t="s">
        <v>352</v>
      </c>
      <c r="E184" s="193" t="s">
        <v>1022</v>
      </c>
      <c r="F184" s="194" t="s">
        <v>1023</v>
      </c>
      <c r="G184" s="195" t="s">
        <v>192</v>
      </c>
      <c r="H184" s="196">
        <v>25</v>
      </c>
      <c r="I184" s="197"/>
      <c r="J184" s="198">
        <f>ROUND(I184*H184,2)</f>
        <v>0</v>
      </c>
      <c r="K184" s="194" t="s">
        <v>3</v>
      </c>
      <c r="L184" s="199"/>
      <c r="M184" s="200" t="s">
        <v>3</v>
      </c>
      <c r="N184" s="201" t="s">
        <v>44</v>
      </c>
      <c r="O184" s="56"/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52" t="s">
        <v>914</v>
      </c>
      <c r="AT184" s="152" t="s">
        <v>352</v>
      </c>
      <c r="AU184" s="152" t="s">
        <v>83</v>
      </c>
      <c r="AY184" s="20" t="s">
        <v>145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20" t="s">
        <v>81</v>
      </c>
      <c r="BK184" s="153">
        <f>ROUND(I184*H184,2)</f>
        <v>0</v>
      </c>
      <c r="BL184" s="20" t="s">
        <v>562</v>
      </c>
      <c r="BM184" s="152" t="s">
        <v>1024</v>
      </c>
    </row>
    <row r="185" spans="1:65" s="13" customFormat="1" ht="11.25">
      <c r="B185" s="159"/>
      <c r="D185" s="160" t="s">
        <v>159</v>
      </c>
      <c r="E185" s="161" t="s">
        <v>3</v>
      </c>
      <c r="F185" s="162" t="s">
        <v>959</v>
      </c>
      <c r="H185" s="163">
        <v>25</v>
      </c>
      <c r="I185" s="164"/>
      <c r="L185" s="159"/>
      <c r="M185" s="165"/>
      <c r="N185" s="166"/>
      <c r="O185" s="166"/>
      <c r="P185" s="166"/>
      <c r="Q185" s="166"/>
      <c r="R185" s="166"/>
      <c r="S185" s="166"/>
      <c r="T185" s="167"/>
      <c r="AT185" s="161" t="s">
        <v>159</v>
      </c>
      <c r="AU185" s="161" t="s">
        <v>83</v>
      </c>
      <c r="AV185" s="13" t="s">
        <v>83</v>
      </c>
      <c r="AW185" s="13" t="s">
        <v>35</v>
      </c>
      <c r="AX185" s="13" t="s">
        <v>73</v>
      </c>
      <c r="AY185" s="161" t="s">
        <v>145</v>
      </c>
    </row>
    <row r="186" spans="1:65" s="14" customFormat="1" ht="11.25">
      <c r="B186" s="168"/>
      <c r="D186" s="160" t="s">
        <v>159</v>
      </c>
      <c r="E186" s="169" t="s">
        <v>3</v>
      </c>
      <c r="F186" s="170" t="s">
        <v>161</v>
      </c>
      <c r="H186" s="171">
        <v>25</v>
      </c>
      <c r="I186" s="172"/>
      <c r="L186" s="168"/>
      <c r="M186" s="173"/>
      <c r="N186" s="174"/>
      <c r="O186" s="174"/>
      <c r="P186" s="174"/>
      <c r="Q186" s="174"/>
      <c r="R186" s="174"/>
      <c r="S186" s="174"/>
      <c r="T186" s="175"/>
      <c r="AT186" s="169" t="s">
        <v>159</v>
      </c>
      <c r="AU186" s="169" t="s">
        <v>83</v>
      </c>
      <c r="AV186" s="14" t="s">
        <v>154</v>
      </c>
      <c r="AW186" s="14" t="s">
        <v>35</v>
      </c>
      <c r="AX186" s="14" t="s">
        <v>81</v>
      </c>
      <c r="AY186" s="169" t="s">
        <v>145</v>
      </c>
    </row>
    <row r="187" spans="1:65" s="2" customFormat="1" ht="16.5" customHeight="1">
      <c r="A187" s="35"/>
      <c r="B187" s="140"/>
      <c r="C187" s="192" t="s">
        <v>369</v>
      </c>
      <c r="D187" s="192" t="s">
        <v>352</v>
      </c>
      <c r="E187" s="193" t="s">
        <v>1025</v>
      </c>
      <c r="F187" s="194" t="s">
        <v>1026</v>
      </c>
      <c r="G187" s="195" t="s">
        <v>192</v>
      </c>
      <c r="H187" s="196">
        <v>8</v>
      </c>
      <c r="I187" s="197"/>
      <c r="J187" s="198">
        <f>ROUND(I187*H187,2)</f>
        <v>0</v>
      </c>
      <c r="K187" s="194" t="s">
        <v>3</v>
      </c>
      <c r="L187" s="199"/>
      <c r="M187" s="200" t="s">
        <v>3</v>
      </c>
      <c r="N187" s="201" t="s">
        <v>44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914</v>
      </c>
      <c r="AT187" s="152" t="s">
        <v>352</v>
      </c>
      <c r="AU187" s="152" t="s">
        <v>83</v>
      </c>
      <c r="AY187" s="20" t="s">
        <v>145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81</v>
      </c>
      <c r="BK187" s="153">
        <f>ROUND(I187*H187,2)</f>
        <v>0</v>
      </c>
      <c r="BL187" s="20" t="s">
        <v>562</v>
      </c>
      <c r="BM187" s="152" t="s">
        <v>1027</v>
      </c>
    </row>
    <row r="188" spans="1:65" s="13" customFormat="1" ht="11.25">
      <c r="B188" s="159"/>
      <c r="D188" s="160" t="s">
        <v>159</v>
      </c>
      <c r="E188" s="161" t="s">
        <v>3</v>
      </c>
      <c r="F188" s="162" t="s">
        <v>963</v>
      </c>
      <c r="H188" s="163">
        <v>8</v>
      </c>
      <c r="I188" s="164"/>
      <c r="L188" s="159"/>
      <c r="M188" s="165"/>
      <c r="N188" s="166"/>
      <c r="O188" s="166"/>
      <c r="P188" s="166"/>
      <c r="Q188" s="166"/>
      <c r="R188" s="166"/>
      <c r="S188" s="166"/>
      <c r="T188" s="167"/>
      <c r="AT188" s="161" t="s">
        <v>159</v>
      </c>
      <c r="AU188" s="161" t="s">
        <v>83</v>
      </c>
      <c r="AV188" s="13" t="s">
        <v>83</v>
      </c>
      <c r="AW188" s="13" t="s">
        <v>35</v>
      </c>
      <c r="AX188" s="13" t="s">
        <v>73</v>
      </c>
      <c r="AY188" s="161" t="s">
        <v>145</v>
      </c>
    </row>
    <row r="189" spans="1:65" s="14" customFormat="1" ht="11.25">
      <c r="B189" s="168"/>
      <c r="D189" s="160" t="s">
        <v>159</v>
      </c>
      <c r="E189" s="169" t="s">
        <v>3</v>
      </c>
      <c r="F189" s="170" t="s">
        <v>161</v>
      </c>
      <c r="H189" s="171">
        <v>8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69" t="s">
        <v>159</v>
      </c>
      <c r="AU189" s="169" t="s">
        <v>83</v>
      </c>
      <c r="AV189" s="14" t="s">
        <v>154</v>
      </c>
      <c r="AW189" s="14" t="s">
        <v>35</v>
      </c>
      <c r="AX189" s="14" t="s">
        <v>81</v>
      </c>
      <c r="AY189" s="169" t="s">
        <v>145</v>
      </c>
    </row>
    <row r="190" spans="1:65" s="2" customFormat="1" ht="16.5" customHeight="1">
      <c r="A190" s="35"/>
      <c r="B190" s="140"/>
      <c r="C190" s="192" t="s">
        <v>377</v>
      </c>
      <c r="D190" s="192" t="s">
        <v>352</v>
      </c>
      <c r="E190" s="193" t="s">
        <v>1028</v>
      </c>
      <c r="F190" s="194" t="s">
        <v>1029</v>
      </c>
      <c r="G190" s="195" t="s">
        <v>192</v>
      </c>
      <c r="H190" s="196">
        <v>20</v>
      </c>
      <c r="I190" s="197"/>
      <c r="J190" s="198">
        <f>ROUND(I190*H190,2)</f>
        <v>0</v>
      </c>
      <c r="K190" s="194" t="s">
        <v>3</v>
      </c>
      <c r="L190" s="199"/>
      <c r="M190" s="200" t="s">
        <v>3</v>
      </c>
      <c r="N190" s="201" t="s">
        <v>44</v>
      </c>
      <c r="O190" s="56"/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52" t="s">
        <v>914</v>
      </c>
      <c r="AT190" s="152" t="s">
        <v>352</v>
      </c>
      <c r="AU190" s="152" t="s">
        <v>83</v>
      </c>
      <c r="AY190" s="20" t="s">
        <v>145</v>
      </c>
      <c r="BE190" s="153">
        <f>IF(N190="základní",J190,0)</f>
        <v>0</v>
      </c>
      <c r="BF190" s="153">
        <f>IF(N190="snížená",J190,0)</f>
        <v>0</v>
      </c>
      <c r="BG190" s="153">
        <f>IF(N190="zákl. přenesená",J190,0)</f>
        <v>0</v>
      </c>
      <c r="BH190" s="153">
        <f>IF(N190="sníž. přenesená",J190,0)</f>
        <v>0</v>
      </c>
      <c r="BI190" s="153">
        <f>IF(N190="nulová",J190,0)</f>
        <v>0</v>
      </c>
      <c r="BJ190" s="20" t="s">
        <v>81</v>
      </c>
      <c r="BK190" s="153">
        <f>ROUND(I190*H190,2)</f>
        <v>0</v>
      </c>
      <c r="BL190" s="20" t="s">
        <v>562</v>
      </c>
      <c r="BM190" s="152" t="s">
        <v>1030</v>
      </c>
    </row>
    <row r="191" spans="1:65" s="13" customFormat="1" ht="11.25">
      <c r="B191" s="159"/>
      <c r="D191" s="160" t="s">
        <v>159</v>
      </c>
      <c r="E191" s="161" t="s">
        <v>3</v>
      </c>
      <c r="F191" s="162" t="s">
        <v>951</v>
      </c>
      <c r="H191" s="163">
        <v>20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159</v>
      </c>
      <c r="AU191" s="161" t="s">
        <v>83</v>
      </c>
      <c r="AV191" s="13" t="s">
        <v>83</v>
      </c>
      <c r="AW191" s="13" t="s">
        <v>35</v>
      </c>
      <c r="AX191" s="13" t="s">
        <v>73</v>
      </c>
      <c r="AY191" s="161" t="s">
        <v>145</v>
      </c>
    </row>
    <row r="192" spans="1:65" s="14" customFormat="1" ht="11.25">
      <c r="B192" s="168"/>
      <c r="D192" s="160" t="s">
        <v>159</v>
      </c>
      <c r="E192" s="169" t="s">
        <v>3</v>
      </c>
      <c r="F192" s="170" t="s">
        <v>161</v>
      </c>
      <c r="H192" s="171">
        <v>20</v>
      </c>
      <c r="I192" s="172"/>
      <c r="L192" s="168"/>
      <c r="M192" s="173"/>
      <c r="N192" s="174"/>
      <c r="O192" s="174"/>
      <c r="P192" s="174"/>
      <c r="Q192" s="174"/>
      <c r="R192" s="174"/>
      <c r="S192" s="174"/>
      <c r="T192" s="175"/>
      <c r="AT192" s="169" t="s">
        <v>159</v>
      </c>
      <c r="AU192" s="169" t="s">
        <v>83</v>
      </c>
      <c r="AV192" s="14" t="s">
        <v>154</v>
      </c>
      <c r="AW192" s="14" t="s">
        <v>35</v>
      </c>
      <c r="AX192" s="14" t="s">
        <v>81</v>
      </c>
      <c r="AY192" s="169" t="s">
        <v>145</v>
      </c>
    </row>
    <row r="193" spans="1:65" s="2" customFormat="1" ht="16.5" customHeight="1">
      <c r="A193" s="35"/>
      <c r="B193" s="140"/>
      <c r="C193" s="192" t="s">
        <v>383</v>
      </c>
      <c r="D193" s="192" t="s">
        <v>352</v>
      </c>
      <c r="E193" s="193" t="s">
        <v>1031</v>
      </c>
      <c r="F193" s="194" t="s">
        <v>1032</v>
      </c>
      <c r="G193" s="195" t="s">
        <v>416</v>
      </c>
      <c r="H193" s="196">
        <v>2</v>
      </c>
      <c r="I193" s="197"/>
      <c r="J193" s="198">
        <f>ROUND(I193*H193,2)</f>
        <v>0</v>
      </c>
      <c r="K193" s="194" t="s">
        <v>3</v>
      </c>
      <c r="L193" s="199"/>
      <c r="M193" s="200" t="s">
        <v>3</v>
      </c>
      <c r="N193" s="201" t="s">
        <v>44</v>
      </c>
      <c r="O193" s="56"/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52" t="s">
        <v>914</v>
      </c>
      <c r="AT193" s="152" t="s">
        <v>352</v>
      </c>
      <c r="AU193" s="152" t="s">
        <v>83</v>
      </c>
      <c r="AY193" s="20" t="s">
        <v>145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20" t="s">
        <v>81</v>
      </c>
      <c r="BK193" s="153">
        <f>ROUND(I193*H193,2)</f>
        <v>0</v>
      </c>
      <c r="BL193" s="20" t="s">
        <v>562</v>
      </c>
      <c r="BM193" s="152" t="s">
        <v>1033</v>
      </c>
    </row>
    <row r="194" spans="1:65" s="13" customFormat="1" ht="11.25">
      <c r="B194" s="159"/>
      <c r="D194" s="160" t="s">
        <v>159</v>
      </c>
      <c r="E194" s="161" t="s">
        <v>3</v>
      </c>
      <c r="F194" s="162" t="s">
        <v>938</v>
      </c>
      <c r="H194" s="163">
        <v>2</v>
      </c>
      <c r="I194" s="164"/>
      <c r="L194" s="159"/>
      <c r="M194" s="165"/>
      <c r="N194" s="166"/>
      <c r="O194" s="166"/>
      <c r="P194" s="166"/>
      <c r="Q194" s="166"/>
      <c r="R194" s="166"/>
      <c r="S194" s="166"/>
      <c r="T194" s="167"/>
      <c r="AT194" s="161" t="s">
        <v>159</v>
      </c>
      <c r="AU194" s="161" t="s">
        <v>83</v>
      </c>
      <c r="AV194" s="13" t="s">
        <v>83</v>
      </c>
      <c r="AW194" s="13" t="s">
        <v>35</v>
      </c>
      <c r="AX194" s="13" t="s">
        <v>73</v>
      </c>
      <c r="AY194" s="161" t="s">
        <v>145</v>
      </c>
    </row>
    <row r="195" spans="1:65" s="14" customFormat="1" ht="11.25">
      <c r="B195" s="168"/>
      <c r="D195" s="160" t="s">
        <v>159</v>
      </c>
      <c r="E195" s="169" t="s">
        <v>3</v>
      </c>
      <c r="F195" s="170" t="s">
        <v>161</v>
      </c>
      <c r="H195" s="171">
        <v>2</v>
      </c>
      <c r="I195" s="172"/>
      <c r="L195" s="168"/>
      <c r="M195" s="173"/>
      <c r="N195" s="174"/>
      <c r="O195" s="174"/>
      <c r="P195" s="174"/>
      <c r="Q195" s="174"/>
      <c r="R195" s="174"/>
      <c r="S195" s="174"/>
      <c r="T195" s="175"/>
      <c r="AT195" s="169" t="s">
        <v>159</v>
      </c>
      <c r="AU195" s="169" t="s">
        <v>83</v>
      </c>
      <c r="AV195" s="14" t="s">
        <v>154</v>
      </c>
      <c r="AW195" s="14" t="s">
        <v>35</v>
      </c>
      <c r="AX195" s="14" t="s">
        <v>81</v>
      </c>
      <c r="AY195" s="169" t="s">
        <v>145</v>
      </c>
    </row>
    <row r="196" spans="1:65" s="2" customFormat="1" ht="16.5" customHeight="1">
      <c r="A196" s="35"/>
      <c r="B196" s="140"/>
      <c r="C196" s="192" t="s">
        <v>389</v>
      </c>
      <c r="D196" s="192" t="s">
        <v>352</v>
      </c>
      <c r="E196" s="193" t="s">
        <v>1034</v>
      </c>
      <c r="F196" s="194" t="s">
        <v>1035</v>
      </c>
      <c r="G196" s="195" t="s">
        <v>416</v>
      </c>
      <c r="H196" s="196">
        <v>4</v>
      </c>
      <c r="I196" s="197"/>
      <c r="J196" s="198">
        <f>ROUND(I196*H196,2)</f>
        <v>0</v>
      </c>
      <c r="K196" s="194" t="s">
        <v>3</v>
      </c>
      <c r="L196" s="199"/>
      <c r="M196" s="200" t="s">
        <v>3</v>
      </c>
      <c r="N196" s="201" t="s">
        <v>44</v>
      </c>
      <c r="O196" s="56"/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2" t="s">
        <v>914</v>
      </c>
      <c r="AT196" s="152" t="s">
        <v>352</v>
      </c>
      <c r="AU196" s="152" t="s">
        <v>83</v>
      </c>
      <c r="AY196" s="20" t="s">
        <v>145</v>
      </c>
      <c r="BE196" s="153">
        <f>IF(N196="základní",J196,0)</f>
        <v>0</v>
      </c>
      <c r="BF196" s="153">
        <f>IF(N196="snížená",J196,0)</f>
        <v>0</v>
      </c>
      <c r="BG196" s="153">
        <f>IF(N196="zákl. přenesená",J196,0)</f>
        <v>0</v>
      </c>
      <c r="BH196" s="153">
        <f>IF(N196="sníž. přenesená",J196,0)</f>
        <v>0</v>
      </c>
      <c r="BI196" s="153">
        <f>IF(N196="nulová",J196,0)</f>
        <v>0</v>
      </c>
      <c r="BJ196" s="20" t="s">
        <v>81</v>
      </c>
      <c r="BK196" s="153">
        <f>ROUND(I196*H196,2)</f>
        <v>0</v>
      </c>
      <c r="BL196" s="20" t="s">
        <v>562</v>
      </c>
      <c r="BM196" s="152" t="s">
        <v>1036</v>
      </c>
    </row>
    <row r="197" spans="1:65" s="13" customFormat="1" ht="11.25">
      <c r="B197" s="159"/>
      <c r="D197" s="160" t="s">
        <v>159</v>
      </c>
      <c r="E197" s="161" t="s">
        <v>3</v>
      </c>
      <c r="F197" s="162" t="s">
        <v>983</v>
      </c>
      <c r="H197" s="163">
        <v>4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159</v>
      </c>
      <c r="AU197" s="161" t="s">
        <v>83</v>
      </c>
      <c r="AV197" s="13" t="s">
        <v>83</v>
      </c>
      <c r="AW197" s="13" t="s">
        <v>35</v>
      </c>
      <c r="AX197" s="13" t="s">
        <v>73</v>
      </c>
      <c r="AY197" s="161" t="s">
        <v>145</v>
      </c>
    </row>
    <row r="198" spans="1:65" s="14" customFormat="1" ht="11.25">
      <c r="B198" s="168"/>
      <c r="D198" s="160" t="s">
        <v>159</v>
      </c>
      <c r="E198" s="169" t="s">
        <v>3</v>
      </c>
      <c r="F198" s="170" t="s">
        <v>161</v>
      </c>
      <c r="H198" s="171">
        <v>4</v>
      </c>
      <c r="I198" s="172"/>
      <c r="L198" s="168"/>
      <c r="M198" s="173"/>
      <c r="N198" s="174"/>
      <c r="O198" s="174"/>
      <c r="P198" s="174"/>
      <c r="Q198" s="174"/>
      <c r="R198" s="174"/>
      <c r="S198" s="174"/>
      <c r="T198" s="175"/>
      <c r="AT198" s="169" t="s">
        <v>159</v>
      </c>
      <c r="AU198" s="169" t="s">
        <v>83</v>
      </c>
      <c r="AV198" s="14" t="s">
        <v>154</v>
      </c>
      <c r="AW198" s="14" t="s">
        <v>35</v>
      </c>
      <c r="AX198" s="14" t="s">
        <v>81</v>
      </c>
      <c r="AY198" s="169" t="s">
        <v>145</v>
      </c>
    </row>
    <row r="199" spans="1:65" s="2" customFormat="1" ht="16.5" customHeight="1">
      <c r="A199" s="35"/>
      <c r="B199" s="140"/>
      <c r="C199" s="192" t="s">
        <v>396</v>
      </c>
      <c r="D199" s="192" t="s">
        <v>352</v>
      </c>
      <c r="E199" s="193" t="s">
        <v>1037</v>
      </c>
      <c r="F199" s="194" t="s">
        <v>1038</v>
      </c>
      <c r="G199" s="195" t="s">
        <v>416</v>
      </c>
      <c r="H199" s="196">
        <v>2</v>
      </c>
      <c r="I199" s="197"/>
      <c r="J199" s="198">
        <f>ROUND(I199*H199,2)</f>
        <v>0</v>
      </c>
      <c r="K199" s="194" t="s">
        <v>3</v>
      </c>
      <c r="L199" s="199"/>
      <c r="M199" s="200" t="s">
        <v>3</v>
      </c>
      <c r="N199" s="201" t="s">
        <v>44</v>
      </c>
      <c r="O199" s="56"/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52" t="s">
        <v>914</v>
      </c>
      <c r="AT199" s="152" t="s">
        <v>352</v>
      </c>
      <c r="AU199" s="152" t="s">
        <v>83</v>
      </c>
      <c r="AY199" s="20" t="s">
        <v>145</v>
      </c>
      <c r="BE199" s="153">
        <f>IF(N199="základní",J199,0)</f>
        <v>0</v>
      </c>
      <c r="BF199" s="153">
        <f>IF(N199="snížená",J199,0)</f>
        <v>0</v>
      </c>
      <c r="BG199" s="153">
        <f>IF(N199="zákl. přenesená",J199,0)</f>
        <v>0</v>
      </c>
      <c r="BH199" s="153">
        <f>IF(N199="sníž. přenesená",J199,0)</f>
        <v>0</v>
      </c>
      <c r="BI199" s="153">
        <f>IF(N199="nulová",J199,0)</f>
        <v>0</v>
      </c>
      <c r="BJ199" s="20" t="s">
        <v>81</v>
      </c>
      <c r="BK199" s="153">
        <f>ROUND(I199*H199,2)</f>
        <v>0</v>
      </c>
      <c r="BL199" s="20" t="s">
        <v>562</v>
      </c>
      <c r="BM199" s="152" t="s">
        <v>1039</v>
      </c>
    </row>
    <row r="200" spans="1:65" s="13" customFormat="1" ht="11.25">
      <c r="B200" s="159"/>
      <c r="D200" s="160" t="s">
        <v>159</v>
      </c>
      <c r="E200" s="161" t="s">
        <v>3</v>
      </c>
      <c r="F200" s="162" t="s">
        <v>938</v>
      </c>
      <c r="H200" s="163">
        <v>2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159</v>
      </c>
      <c r="AU200" s="161" t="s">
        <v>83</v>
      </c>
      <c r="AV200" s="13" t="s">
        <v>83</v>
      </c>
      <c r="AW200" s="13" t="s">
        <v>35</v>
      </c>
      <c r="AX200" s="13" t="s">
        <v>73</v>
      </c>
      <c r="AY200" s="161" t="s">
        <v>145</v>
      </c>
    </row>
    <row r="201" spans="1:65" s="14" customFormat="1" ht="11.25">
      <c r="B201" s="168"/>
      <c r="D201" s="160" t="s">
        <v>159</v>
      </c>
      <c r="E201" s="169" t="s">
        <v>3</v>
      </c>
      <c r="F201" s="170" t="s">
        <v>161</v>
      </c>
      <c r="H201" s="171">
        <v>2</v>
      </c>
      <c r="I201" s="172"/>
      <c r="L201" s="168"/>
      <c r="M201" s="173"/>
      <c r="N201" s="174"/>
      <c r="O201" s="174"/>
      <c r="P201" s="174"/>
      <c r="Q201" s="174"/>
      <c r="R201" s="174"/>
      <c r="S201" s="174"/>
      <c r="T201" s="175"/>
      <c r="AT201" s="169" t="s">
        <v>159</v>
      </c>
      <c r="AU201" s="169" t="s">
        <v>83</v>
      </c>
      <c r="AV201" s="14" t="s">
        <v>154</v>
      </c>
      <c r="AW201" s="14" t="s">
        <v>35</v>
      </c>
      <c r="AX201" s="14" t="s">
        <v>81</v>
      </c>
      <c r="AY201" s="169" t="s">
        <v>145</v>
      </c>
    </row>
    <row r="202" spans="1:65" s="2" customFormat="1" ht="24.2" customHeight="1">
      <c r="A202" s="35"/>
      <c r="B202" s="140"/>
      <c r="C202" s="192" t="s">
        <v>406</v>
      </c>
      <c r="D202" s="192" t="s">
        <v>352</v>
      </c>
      <c r="E202" s="193" t="s">
        <v>1040</v>
      </c>
      <c r="F202" s="194" t="s">
        <v>1041</v>
      </c>
      <c r="G202" s="195" t="s">
        <v>416</v>
      </c>
      <c r="H202" s="196">
        <v>1</v>
      </c>
      <c r="I202" s="197"/>
      <c r="J202" s="198">
        <f>ROUND(I202*H202,2)</f>
        <v>0</v>
      </c>
      <c r="K202" s="194" t="s">
        <v>3</v>
      </c>
      <c r="L202" s="199"/>
      <c r="M202" s="200" t="s">
        <v>3</v>
      </c>
      <c r="N202" s="201" t="s">
        <v>44</v>
      </c>
      <c r="O202" s="56"/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2" t="s">
        <v>914</v>
      </c>
      <c r="AT202" s="152" t="s">
        <v>352</v>
      </c>
      <c r="AU202" s="152" t="s">
        <v>83</v>
      </c>
      <c r="AY202" s="20" t="s">
        <v>145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20" t="s">
        <v>81</v>
      </c>
      <c r="BK202" s="153">
        <f>ROUND(I202*H202,2)</f>
        <v>0</v>
      </c>
      <c r="BL202" s="20" t="s">
        <v>562</v>
      </c>
      <c r="BM202" s="152" t="s">
        <v>1042</v>
      </c>
    </row>
    <row r="203" spans="1:65" s="13" customFormat="1" ht="11.25">
      <c r="B203" s="159"/>
      <c r="D203" s="160" t="s">
        <v>159</v>
      </c>
      <c r="E203" s="161" t="s">
        <v>3</v>
      </c>
      <c r="F203" s="162" t="s">
        <v>919</v>
      </c>
      <c r="H203" s="163">
        <v>1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159</v>
      </c>
      <c r="AU203" s="161" t="s">
        <v>83</v>
      </c>
      <c r="AV203" s="13" t="s">
        <v>83</v>
      </c>
      <c r="AW203" s="13" t="s">
        <v>35</v>
      </c>
      <c r="AX203" s="13" t="s">
        <v>73</v>
      </c>
      <c r="AY203" s="161" t="s">
        <v>145</v>
      </c>
    </row>
    <row r="204" spans="1:65" s="14" customFormat="1" ht="11.25">
      <c r="B204" s="168"/>
      <c r="D204" s="160" t="s">
        <v>159</v>
      </c>
      <c r="E204" s="169" t="s">
        <v>3</v>
      </c>
      <c r="F204" s="170" t="s">
        <v>161</v>
      </c>
      <c r="H204" s="171">
        <v>1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69" t="s">
        <v>159</v>
      </c>
      <c r="AU204" s="169" t="s">
        <v>83</v>
      </c>
      <c r="AV204" s="14" t="s">
        <v>154</v>
      </c>
      <c r="AW204" s="14" t="s">
        <v>35</v>
      </c>
      <c r="AX204" s="14" t="s">
        <v>81</v>
      </c>
      <c r="AY204" s="169" t="s">
        <v>145</v>
      </c>
    </row>
    <row r="205" spans="1:65" s="2" customFormat="1" ht="24.2" customHeight="1">
      <c r="A205" s="35"/>
      <c r="B205" s="140"/>
      <c r="C205" s="192" t="s">
        <v>413</v>
      </c>
      <c r="D205" s="192" t="s">
        <v>352</v>
      </c>
      <c r="E205" s="193" t="s">
        <v>1043</v>
      </c>
      <c r="F205" s="194" t="s">
        <v>1044</v>
      </c>
      <c r="G205" s="195" t="s">
        <v>416</v>
      </c>
      <c r="H205" s="196">
        <v>1</v>
      </c>
      <c r="I205" s="197"/>
      <c r="J205" s="198">
        <f>ROUND(I205*H205,2)</f>
        <v>0</v>
      </c>
      <c r="K205" s="194" t="s">
        <v>3</v>
      </c>
      <c r="L205" s="199"/>
      <c r="M205" s="200" t="s">
        <v>3</v>
      </c>
      <c r="N205" s="201" t="s">
        <v>44</v>
      </c>
      <c r="O205" s="56"/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52" t="s">
        <v>914</v>
      </c>
      <c r="AT205" s="152" t="s">
        <v>352</v>
      </c>
      <c r="AU205" s="152" t="s">
        <v>83</v>
      </c>
      <c r="AY205" s="20" t="s">
        <v>145</v>
      </c>
      <c r="BE205" s="153">
        <f>IF(N205="základní",J205,0)</f>
        <v>0</v>
      </c>
      <c r="BF205" s="153">
        <f>IF(N205="snížená",J205,0)</f>
        <v>0</v>
      </c>
      <c r="BG205" s="153">
        <f>IF(N205="zákl. přenesená",J205,0)</f>
        <v>0</v>
      </c>
      <c r="BH205" s="153">
        <f>IF(N205="sníž. přenesená",J205,0)</f>
        <v>0</v>
      </c>
      <c r="BI205" s="153">
        <f>IF(N205="nulová",J205,0)</f>
        <v>0</v>
      </c>
      <c r="BJ205" s="20" t="s">
        <v>81</v>
      </c>
      <c r="BK205" s="153">
        <f>ROUND(I205*H205,2)</f>
        <v>0</v>
      </c>
      <c r="BL205" s="20" t="s">
        <v>562</v>
      </c>
      <c r="BM205" s="152" t="s">
        <v>1045</v>
      </c>
    </row>
    <row r="206" spans="1:65" s="13" customFormat="1" ht="11.25">
      <c r="B206" s="159"/>
      <c r="D206" s="160" t="s">
        <v>159</v>
      </c>
      <c r="E206" s="161" t="s">
        <v>3</v>
      </c>
      <c r="F206" s="162" t="s">
        <v>919</v>
      </c>
      <c r="H206" s="163">
        <v>1</v>
      </c>
      <c r="I206" s="164"/>
      <c r="L206" s="159"/>
      <c r="M206" s="165"/>
      <c r="N206" s="166"/>
      <c r="O206" s="166"/>
      <c r="P206" s="166"/>
      <c r="Q206" s="166"/>
      <c r="R206" s="166"/>
      <c r="S206" s="166"/>
      <c r="T206" s="167"/>
      <c r="AT206" s="161" t="s">
        <v>159</v>
      </c>
      <c r="AU206" s="161" t="s">
        <v>83</v>
      </c>
      <c r="AV206" s="13" t="s">
        <v>83</v>
      </c>
      <c r="AW206" s="13" t="s">
        <v>35</v>
      </c>
      <c r="AX206" s="13" t="s">
        <v>73</v>
      </c>
      <c r="AY206" s="161" t="s">
        <v>145</v>
      </c>
    </row>
    <row r="207" spans="1:65" s="14" customFormat="1" ht="11.25">
      <c r="B207" s="168"/>
      <c r="D207" s="160" t="s">
        <v>159</v>
      </c>
      <c r="E207" s="169" t="s">
        <v>3</v>
      </c>
      <c r="F207" s="170" t="s">
        <v>161</v>
      </c>
      <c r="H207" s="171">
        <v>1</v>
      </c>
      <c r="I207" s="172"/>
      <c r="L207" s="168"/>
      <c r="M207" s="173"/>
      <c r="N207" s="174"/>
      <c r="O207" s="174"/>
      <c r="P207" s="174"/>
      <c r="Q207" s="174"/>
      <c r="R207" s="174"/>
      <c r="S207" s="174"/>
      <c r="T207" s="175"/>
      <c r="AT207" s="169" t="s">
        <v>159</v>
      </c>
      <c r="AU207" s="169" t="s">
        <v>83</v>
      </c>
      <c r="AV207" s="14" t="s">
        <v>154</v>
      </c>
      <c r="AW207" s="14" t="s">
        <v>35</v>
      </c>
      <c r="AX207" s="14" t="s">
        <v>81</v>
      </c>
      <c r="AY207" s="169" t="s">
        <v>145</v>
      </c>
    </row>
    <row r="208" spans="1:65" s="2" customFormat="1" ht="24.2" customHeight="1">
      <c r="A208" s="35"/>
      <c r="B208" s="140"/>
      <c r="C208" s="192" t="s">
        <v>420</v>
      </c>
      <c r="D208" s="192" t="s">
        <v>352</v>
      </c>
      <c r="E208" s="193" t="s">
        <v>1046</v>
      </c>
      <c r="F208" s="194" t="s">
        <v>1047</v>
      </c>
      <c r="G208" s="195" t="s">
        <v>416</v>
      </c>
      <c r="H208" s="196">
        <v>2</v>
      </c>
      <c r="I208" s="197"/>
      <c r="J208" s="198">
        <f>ROUND(I208*H208,2)</f>
        <v>0</v>
      </c>
      <c r="K208" s="194" t="s">
        <v>3</v>
      </c>
      <c r="L208" s="199"/>
      <c r="M208" s="200" t="s">
        <v>3</v>
      </c>
      <c r="N208" s="201" t="s">
        <v>44</v>
      </c>
      <c r="O208" s="56"/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52" t="s">
        <v>914</v>
      </c>
      <c r="AT208" s="152" t="s">
        <v>352</v>
      </c>
      <c r="AU208" s="152" t="s">
        <v>83</v>
      </c>
      <c r="AY208" s="20" t="s">
        <v>145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20" t="s">
        <v>81</v>
      </c>
      <c r="BK208" s="153">
        <f>ROUND(I208*H208,2)</f>
        <v>0</v>
      </c>
      <c r="BL208" s="20" t="s">
        <v>562</v>
      </c>
      <c r="BM208" s="152" t="s">
        <v>1048</v>
      </c>
    </row>
    <row r="209" spans="1:65" s="13" customFormat="1" ht="11.25">
      <c r="B209" s="159"/>
      <c r="D209" s="160" t="s">
        <v>159</v>
      </c>
      <c r="E209" s="161" t="s">
        <v>3</v>
      </c>
      <c r="F209" s="162" t="s">
        <v>938</v>
      </c>
      <c r="H209" s="163">
        <v>2</v>
      </c>
      <c r="I209" s="164"/>
      <c r="L209" s="159"/>
      <c r="M209" s="165"/>
      <c r="N209" s="166"/>
      <c r="O209" s="166"/>
      <c r="P209" s="166"/>
      <c r="Q209" s="166"/>
      <c r="R209" s="166"/>
      <c r="S209" s="166"/>
      <c r="T209" s="167"/>
      <c r="AT209" s="161" t="s">
        <v>159</v>
      </c>
      <c r="AU209" s="161" t="s">
        <v>83</v>
      </c>
      <c r="AV209" s="13" t="s">
        <v>83</v>
      </c>
      <c r="AW209" s="13" t="s">
        <v>35</v>
      </c>
      <c r="AX209" s="13" t="s">
        <v>73</v>
      </c>
      <c r="AY209" s="161" t="s">
        <v>145</v>
      </c>
    </row>
    <row r="210" spans="1:65" s="14" customFormat="1" ht="11.25">
      <c r="B210" s="168"/>
      <c r="D210" s="160" t="s">
        <v>159</v>
      </c>
      <c r="E210" s="169" t="s">
        <v>3</v>
      </c>
      <c r="F210" s="170" t="s">
        <v>161</v>
      </c>
      <c r="H210" s="171">
        <v>2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69" t="s">
        <v>159</v>
      </c>
      <c r="AU210" s="169" t="s">
        <v>83</v>
      </c>
      <c r="AV210" s="14" t="s">
        <v>154</v>
      </c>
      <c r="AW210" s="14" t="s">
        <v>35</v>
      </c>
      <c r="AX210" s="14" t="s">
        <v>81</v>
      </c>
      <c r="AY210" s="169" t="s">
        <v>145</v>
      </c>
    </row>
    <row r="211" spans="1:65" s="2" customFormat="1" ht="16.5" customHeight="1">
      <c r="A211" s="35"/>
      <c r="B211" s="140"/>
      <c r="C211" s="192" t="s">
        <v>429</v>
      </c>
      <c r="D211" s="192" t="s">
        <v>352</v>
      </c>
      <c r="E211" s="193" t="s">
        <v>1049</v>
      </c>
      <c r="F211" s="194" t="s">
        <v>1050</v>
      </c>
      <c r="G211" s="195" t="s">
        <v>416</v>
      </c>
      <c r="H211" s="196">
        <v>1</v>
      </c>
      <c r="I211" s="197"/>
      <c r="J211" s="198">
        <f>ROUND(I211*H211,2)</f>
        <v>0</v>
      </c>
      <c r="K211" s="194" t="s">
        <v>3</v>
      </c>
      <c r="L211" s="199"/>
      <c r="M211" s="200" t="s">
        <v>3</v>
      </c>
      <c r="N211" s="201" t="s">
        <v>44</v>
      </c>
      <c r="O211" s="56"/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52" t="s">
        <v>914</v>
      </c>
      <c r="AT211" s="152" t="s">
        <v>352</v>
      </c>
      <c r="AU211" s="152" t="s">
        <v>83</v>
      </c>
      <c r="AY211" s="20" t="s">
        <v>145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20" t="s">
        <v>81</v>
      </c>
      <c r="BK211" s="153">
        <f>ROUND(I211*H211,2)</f>
        <v>0</v>
      </c>
      <c r="BL211" s="20" t="s">
        <v>562</v>
      </c>
      <c r="BM211" s="152" t="s">
        <v>1051</v>
      </c>
    </row>
    <row r="212" spans="1:65" s="13" customFormat="1" ht="11.25">
      <c r="B212" s="159"/>
      <c r="D212" s="160" t="s">
        <v>159</v>
      </c>
      <c r="E212" s="161" t="s">
        <v>3</v>
      </c>
      <c r="F212" s="162" t="s">
        <v>919</v>
      </c>
      <c r="H212" s="163">
        <v>1</v>
      </c>
      <c r="I212" s="164"/>
      <c r="L212" s="159"/>
      <c r="M212" s="165"/>
      <c r="N212" s="166"/>
      <c r="O212" s="166"/>
      <c r="P212" s="166"/>
      <c r="Q212" s="166"/>
      <c r="R212" s="166"/>
      <c r="S212" s="166"/>
      <c r="T212" s="167"/>
      <c r="AT212" s="161" t="s">
        <v>159</v>
      </c>
      <c r="AU212" s="161" t="s">
        <v>83</v>
      </c>
      <c r="AV212" s="13" t="s">
        <v>83</v>
      </c>
      <c r="AW212" s="13" t="s">
        <v>35</v>
      </c>
      <c r="AX212" s="13" t="s">
        <v>73</v>
      </c>
      <c r="AY212" s="161" t="s">
        <v>145</v>
      </c>
    </row>
    <row r="213" spans="1:65" s="14" customFormat="1" ht="11.25">
      <c r="B213" s="168"/>
      <c r="D213" s="160" t="s">
        <v>159</v>
      </c>
      <c r="E213" s="169" t="s">
        <v>3</v>
      </c>
      <c r="F213" s="170" t="s">
        <v>161</v>
      </c>
      <c r="H213" s="171">
        <v>1</v>
      </c>
      <c r="I213" s="172"/>
      <c r="L213" s="168"/>
      <c r="M213" s="173"/>
      <c r="N213" s="174"/>
      <c r="O213" s="174"/>
      <c r="P213" s="174"/>
      <c r="Q213" s="174"/>
      <c r="R213" s="174"/>
      <c r="S213" s="174"/>
      <c r="T213" s="175"/>
      <c r="AT213" s="169" t="s">
        <v>159</v>
      </c>
      <c r="AU213" s="169" t="s">
        <v>83</v>
      </c>
      <c r="AV213" s="14" t="s">
        <v>154</v>
      </c>
      <c r="AW213" s="14" t="s">
        <v>35</v>
      </c>
      <c r="AX213" s="14" t="s">
        <v>81</v>
      </c>
      <c r="AY213" s="169" t="s">
        <v>145</v>
      </c>
    </row>
    <row r="214" spans="1:65" s="2" customFormat="1" ht="16.5" customHeight="1">
      <c r="A214" s="35"/>
      <c r="B214" s="140"/>
      <c r="C214" s="192" t="s">
        <v>435</v>
      </c>
      <c r="D214" s="192" t="s">
        <v>352</v>
      </c>
      <c r="E214" s="193" t="s">
        <v>1052</v>
      </c>
      <c r="F214" s="194" t="s">
        <v>1053</v>
      </c>
      <c r="G214" s="195" t="s">
        <v>416</v>
      </c>
      <c r="H214" s="196">
        <v>1</v>
      </c>
      <c r="I214" s="197"/>
      <c r="J214" s="198">
        <f>ROUND(I214*H214,2)</f>
        <v>0</v>
      </c>
      <c r="K214" s="194" t="s">
        <v>3</v>
      </c>
      <c r="L214" s="199"/>
      <c r="M214" s="200" t="s">
        <v>3</v>
      </c>
      <c r="N214" s="201" t="s">
        <v>44</v>
      </c>
      <c r="O214" s="56"/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52" t="s">
        <v>914</v>
      </c>
      <c r="AT214" s="152" t="s">
        <v>352</v>
      </c>
      <c r="AU214" s="152" t="s">
        <v>83</v>
      </c>
      <c r="AY214" s="20" t="s">
        <v>145</v>
      </c>
      <c r="BE214" s="153">
        <f>IF(N214="základní",J214,0)</f>
        <v>0</v>
      </c>
      <c r="BF214" s="153">
        <f>IF(N214="snížená",J214,0)</f>
        <v>0</v>
      </c>
      <c r="BG214" s="153">
        <f>IF(N214="zákl. přenesená",J214,0)</f>
        <v>0</v>
      </c>
      <c r="BH214" s="153">
        <f>IF(N214="sníž. přenesená",J214,0)</f>
        <v>0</v>
      </c>
      <c r="BI214" s="153">
        <f>IF(N214="nulová",J214,0)</f>
        <v>0</v>
      </c>
      <c r="BJ214" s="20" t="s">
        <v>81</v>
      </c>
      <c r="BK214" s="153">
        <f>ROUND(I214*H214,2)</f>
        <v>0</v>
      </c>
      <c r="BL214" s="20" t="s">
        <v>562</v>
      </c>
      <c r="BM214" s="152" t="s">
        <v>1054</v>
      </c>
    </row>
    <row r="215" spans="1:65" s="13" customFormat="1" ht="11.25">
      <c r="B215" s="159"/>
      <c r="D215" s="160" t="s">
        <v>159</v>
      </c>
      <c r="E215" s="161" t="s">
        <v>3</v>
      </c>
      <c r="F215" s="162" t="s">
        <v>919</v>
      </c>
      <c r="H215" s="163">
        <v>1</v>
      </c>
      <c r="I215" s="164"/>
      <c r="L215" s="159"/>
      <c r="M215" s="165"/>
      <c r="N215" s="166"/>
      <c r="O215" s="166"/>
      <c r="P215" s="166"/>
      <c r="Q215" s="166"/>
      <c r="R215" s="166"/>
      <c r="S215" s="166"/>
      <c r="T215" s="167"/>
      <c r="AT215" s="161" t="s">
        <v>159</v>
      </c>
      <c r="AU215" s="161" t="s">
        <v>83</v>
      </c>
      <c r="AV215" s="13" t="s">
        <v>83</v>
      </c>
      <c r="AW215" s="13" t="s">
        <v>35</v>
      </c>
      <c r="AX215" s="13" t="s">
        <v>73</v>
      </c>
      <c r="AY215" s="161" t="s">
        <v>145</v>
      </c>
    </row>
    <row r="216" spans="1:65" s="14" customFormat="1" ht="11.25">
      <c r="B216" s="168"/>
      <c r="D216" s="160" t="s">
        <v>159</v>
      </c>
      <c r="E216" s="169" t="s">
        <v>3</v>
      </c>
      <c r="F216" s="170" t="s">
        <v>161</v>
      </c>
      <c r="H216" s="171">
        <v>1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69" t="s">
        <v>159</v>
      </c>
      <c r="AU216" s="169" t="s">
        <v>83</v>
      </c>
      <c r="AV216" s="14" t="s">
        <v>154</v>
      </c>
      <c r="AW216" s="14" t="s">
        <v>35</v>
      </c>
      <c r="AX216" s="14" t="s">
        <v>81</v>
      </c>
      <c r="AY216" s="169" t="s">
        <v>145</v>
      </c>
    </row>
    <row r="217" spans="1:65" s="2" customFormat="1" ht="16.5" customHeight="1">
      <c r="A217" s="35"/>
      <c r="B217" s="140"/>
      <c r="C217" s="192" t="s">
        <v>442</v>
      </c>
      <c r="D217" s="192" t="s">
        <v>352</v>
      </c>
      <c r="E217" s="193" t="s">
        <v>1055</v>
      </c>
      <c r="F217" s="194" t="s">
        <v>1056</v>
      </c>
      <c r="G217" s="195" t="s">
        <v>416</v>
      </c>
      <c r="H217" s="196">
        <v>2</v>
      </c>
      <c r="I217" s="197"/>
      <c r="J217" s="198">
        <f>ROUND(I217*H217,2)</f>
        <v>0</v>
      </c>
      <c r="K217" s="194" t="s">
        <v>3</v>
      </c>
      <c r="L217" s="199"/>
      <c r="M217" s="200" t="s">
        <v>3</v>
      </c>
      <c r="N217" s="201" t="s">
        <v>44</v>
      </c>
      <c r="O217" s="56"/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52" t="s">
        <v>914</v>
      </c>
      <c r="AT217" s="152" t="s">
        <v>352</v>
      </c>
      <c r="AU217" s="152" t="s">
        <v>83</v>
      </c>
      <c r="AY217" s="20" t="s">
        <v>145</v>
      </c>
      <c r="BE217" s="153">
        <f>IF(N217="základní",J217,0)</f>
        <v>0</v>
      </c>
      <c r="BF217" s="153">
        <f>IF(N217="snížená",J217,0)</f>
        <v>0</v>
      </c>
      <c r="BG217" s="153">
        <f>IF(N217="zákl. přenesená",J217,0)</f>
        <v>0</v>
      </c>
      <c r="BH217" s="153">
        <f>IF(N217="sníž. přenesená",J217,0)</f>
        <v>0</v>
      </c>
      <c r="BI217" s="153">
        <f>IF(N217="nulová",J217,0)</f>
        <v>0</v>
      </c>
      <c r="BJ217" s="20" t="s">
        <v>81</v>
      </c>
      <c r="BK217" s="153">
        <f>ROUND(I217*H217,2)</f>
        <v>0</v>
      </c>
      <c r="BL217" s="20" t="s">
        <v>562</v>
      </c>
      <c r="BM217" s="152" t="s">
        <v>1057</v>
      </c>
    </row>
    <row r="218" spans="1:65" s="13" customFormat="1" ht="11.25">
      <c r="B218" s="159"/>
      <c r="D218" s="160" t="s">
        <v>159</v>
      </c>
      <c r="E218" s="161" t="s">
        <v>3</v>
      </c>
      <c r="F218" s="162" t="s">
        <v>938</v>
      </c>
      <c r="H218" s="163">
        <v>2</v>
      </c>
      <c r="I218" s="164"/>
      <c r="L218" s="159"/>
      <c r="M218" s="165"/>
      <c r="N218" s="166"/>
      <c r="O218" s="166"/>
      <c r="P218" s="166"/>
      <c r="Q218" s="166"/>
      <c r="R218" s="166"/>
      <c r="S218" s="166"/>
      <c r="T218" s="167"/>
      <c r="AT218" s="161" t="s">
        <v>159</v>
      </c>
      <c r="AU218" s="161" t="s">
        <v>83</v>
      </c>
      <c r="AV218" s="13" t="s">
        <v>83</v>
      </c>
      <c r="AW218" s="13" t="s">
        <v>35</v>
      </c>
      <c r="AX218" s="13" t="s">
        <v>73</v>
      </c>
      <c r="AY218" s="161" t="s">
        <v>145</v>
      </c>
    </row>
    <row r="219" spans="1:65" s="14" customFormat="1" ht="11.25">
      <c r="B219" s="168"/>
      <c r="D219" s="160" t="s">
        <v>159</v>
      </c>
      <c r="E219" s="169" t="s">
        <v>3</v>
      </c>
      <c r="F219" s="170" t="s">
        <v>161</v>
      </c>
      <c r="H219" s="171">
        <v>2</v>
      </c>
      <c r="I219" s="172"/>
      <c r="L219" s="168"/>
      <c r="M219" s="173"/>
      <c r="N219" s="174"/>
      <c r="O219" s="174"/>
      <c r="P219" s="174"/>
      <c r="Q219" s="174"/>
      <c r="R219" s="174"/>
      <c r="S219" s="174"/>
      <c r="T219" s="175"/>
      <c r="AT219" s="169" t="s">
        <v>159</v>
      </c>
      <c r="AU219" s="169" t="s">
        <v>83</v>
      </c>
      <c r="AV219" s="14" t="s">
        <v>154</v>
      </c>
      <c r="AW219" s="14" t="s">
        <v>35</v>
      </c>
      <c r="AX219" s="14" t="s">
        <v>81</v>
      </c>
      <c r="AY219" s="169" t="s">
        <v>145</v>
      </c>
    </row>
    <row r="220" spans="1:65" s="2" customFormat="1" ht="16.5" customHeight="1">
      <c r="A220" s="35"/>
      <c r="B220" s="140"/>
      <c r="C220" s="192" t="s">
        <v>449</v>
      </c>
      <c r="D220" s="192" t="s">
        <v>352</v>
      </c>
      <c r="E220" s="193" t="s">
        <v>1058</v>
      </c>
      <c r="F220" s="194" t="s">
        <v>1059</v>
      </c>
      <c r="G220" s="195" t="s">
        <v>416</v>
      </c>
      <c r="H220" s="196">
        <v>1</v>
      </c>
      <c r="I220" s="197"/>
      <c r="J220" s="198">
        <f>ROUND(I220*H220,2)</f>
        <v>0</v>
      </c>
      <c r="K220" s="194" t="s">
        <v>3</v>
      </c>
      <c r="L220" s="199"/>
      <c r="M220" s="200" t="s">
        <v>3</v>
      </c>
      <c r="N220" s="201" t="s">
        <v>44</v>
      </c>
      <c r="O220" s="56"/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52" t="s">
        <v>914</v>
      </c>
      <c r="AT220" s="152" t="s">
        <v>352</v>
      </c>
      <c r="AU220" s="152" t="s">
        <v>83</v>
      </c>
      <c r="AY220" s="20" t="s">
        <v>145</v>
      </c>
      <c r="BE220" s="153">
        <f>IF(N220="základní",J220,0)</f>
        <v>0</v>
      </c>
      <c r="BF220" s="153">
        <f>IF(N220="snížená",J220,0)</f>
        <v>0</v>
      </c>
      <c r="BG220" s="153">
        <f>IF(N220="zákl. přenesená",J220,0)</f>
        <v>0</v>
      </c>
      <c r="BH220" s="153">
        <f>IF(N220="sníž. přenesená",J220,0)</f>
        <v>0</v>
      </c>
      <c r="BI220" s="153">
        <f>IF(N220="nulová",J220,0)</f>
        <v>0</v>
      </c>
      <c r="BJ220" s="20" t="s">
        <v>81</v>
      </c>
      <c r="BK220" s="153">
        <f>ROUND(I220*H220,2)</f>
        <v>0</v>
      </c>
      <c r="BL220" s="20" t="s">
        <v>562</v>
      </c>
      <c r="BM220" s="152" t="s">
        <v>1060</v>
      </c>
    </row>
    <row r="221" spans="1:65" s="13" customFormat="1" ht="11.25">
      <c r="B221" s="159"/>
      <c r="D221" s="160" t="s">
        <v>159</v>
      </c>
      <c r="E221" s="161" t="s">
        <v>3</v>
      </c>
      <c r="F221" s="162" t="s">
        <v>919</v>
      </c>
      <c r="H221" s="163">
        <v>1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159</v>
      </c>
      <c r="AU221" s="161" t="s">
        <v>83</v>
      </c>
      <c r="AV221" s="13" t="s">
        <v>83</v>
      </c>
      <c r="AW221" s="13" t="s">
        <v>35</v>
      </c>
      <c r="AX221" s="13" t="s">
        <v>73</v>
      </c>
      <c r="AY221" s="161" t="s">
        <v>145</v>
      </c>
    </row>
    <row r="222" spans="1:65" s="14" customFormat="1" ht="11.25">
      <c r="B222" s="168"/>
      <c r="D222" s="160" t="s">
        <v>159</v>
      </c>
      <c r="E222" s="169" t="s">
        <v>3</v>
      </c>
      <c r="F222" s="170" t="s">
        <v>161</v>
      </c>
      <c r="H222" s="171">
        <v>1</v>
      </c>
      <c r="I222" s="172"/>
      <c r="L222" s="168"/>
      <c r="M222" s="173"/>
      <c r="N222" s="174"/>
      <c r="O222" s="174"/>
      <c r="P222" s="174"/>
      <c r="Q222" s="174"/>
      <c r="R222" s="174"/>
      <c r="S222" s="174"/>
      <c r="T222" s="175"/>
      <c r="AT222" s="169" t="s">
        <v>159</v>
      </c>
      <c r="AU222" s="169" t="s">
        <v>83</v>
      </c>
      <c r="AV222" s="14" t="s">
        <v>154</v>
      </c>
      <c r="AW222" s="14" t="s">
        <v>35</v>
      </c>
      <c r="AX222" s="14" t="s">
        <v>81</v>
      </c>
      <c r="AY222" s="169" t="s">
        <v>145</v>
      </c>
    </row>
    <row r="223" spans="1:65" s="2" customFormat="1" ht="16.5" customHeight="1">
      <c r="A223" s="35"/>
      <c r="B223" s="140"/>
      <c r="C223" s="192" t="s">
        <v>404</v>
      </c>
      <c r="D223" s="192" t="s">
        <v>352</v>
      </c>
      <c r="E223" s="193" t="s">
        <v>1061</v>
      </c>
      <c r="F223" s="194" t="s">
        <v>1062</v>
      </c>
      <c r="G223" s="195" t="s">
        <v>416</v>
      </c>
      <c r="H223" s="196">
        <v>1</v>
      </c>
      <c r="I223" s="197"/>
      <c r="J223" s="198">
        <f>ROUND(I223*H223,2)</f>
        <v>0</v>
      </c>
      <c r="K223" s="194" t="s">
        <v>3</v>
      </c>
      <c r="L223" s="199"/>
      <c r="M223" s="200" t="s">
        <v>3</v>
      </c>
      <c r="N223" s="201" t="s">
        <v>44</v>
      </c>
      <c r="O223" s="56"/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52" t="s">
        <v>914</v>
      </c>
      <c r="AT223" s="152" t="s">
        <v>352</v>
      </c>
      <c r="AU223" s="152" t="s">
        <v>83</v>
      </c>
      <c r="AY223" s="20" t="s">
        <v>145</v>
      </c>
      <c r="BE223" s="153">
        <f>IF(N223="základní",J223,0)</f>
        <v>0</v>
      </c>
      <c r="BF223" s="153">
        <f>IF(N223="snížená",J223,0)</f>
        <v>0</v>
      </c>
      <c r="BG223" s="153">
        <f>IF(N223="zákl. přenesená",J223,0)</f>
        <v>0</v>
      </c>
      <c r="BH223" s="153">
        <f>IF(N223="sníž. přenesená",J223,0)</f>
        <v>0</v>
      </c>
      <c r="BI223" s="153">
        <f>IF(N223="nulová",J223,0)</f>
        <v>0</v>
      </c>
      <c r="BJ223" s="20" t="s">
        <v>81</v>
      </c>
      <c r="BK223" s="153">
        <f>ROUND(I223*H223,2)</f>
        <v>0</v>
      </c>
      <c r="BL223" s="20" t="s">
        <v>562</v>
      </c>
      <c r="BM223" s="152" t="s">
        <v>1063</v>
      </c>
    </row>
    <row r="224" spans="1:65" s="13" customFormat="1" ht="11.25">
      <c r="B224" s="159"/>
      <c r="D224" s="160" t="s">
        <v>159</v>
      </c>
      <c r="E224" s="161" t="s">
        <v>3</v>
      </c>
      <c r="F224" s="162" t="s">
        <v>919</v>
      </c>
      <c r="H224" s="163">
        <v>1</v>
      </c>
      <c r="I224" s="164"/>
      <c r="L224" s="159"/>
      <c r="M224" s="165"/>
      <c r="N224" s="166"/>
      <c r="O224" s="166"/>
      <c r="P224" s="166"/>
      <c r="Q224" s="166"/>
      <c r="R224" s="166"/>
      <c r="S224" s="166"/>
      <c r="T224" s="167"/>
      <c r="AT224" s="161" t="s">
        <v>159</v>
      </c>
      <c r="AU224" s="161" t="s">
        <v>83</v>
      </c>
      <c r="AV224" s="13" t="s">
        <v>83</v>
      </c>
      <c r="AW224" s="13" t="s">
        <v>35</v>
      </c>
      <c r="AX224" s="13" t="s">
        <v>73</v>
      </c>
      <c r="AY224" s="161" t="s">
        <v>145</v>
      </c>
    </row>
    <row r="225" spans="1:65" s="14" customFormat="1" ht="11.25">
      <c r="B225" s="168"/>
      <c r="D225" s="160" t="s">
        <v>159</v>
      </c>
      <c r="E225" s="169" t="s">
        <v>3</v>
      </c>
      <c r="F225" s="170" t="s">
        <v>161</v>
      </c>
      <c r="H225" s="171">
        <v>1</v>
      </c>
      <c r="I225" s="172"/>
      <c r="L225" s="168"/>
      <c r="M225" s="173"/>
      <c r="N225" s="174"/>
      <c r="O225" s="174"/>
      <c r="P225" s="174"/>
      <c r="Q225" s="174"/>
      <c r="R225" s="174"/>
      <c r="S225" s="174"/>
      <c r="T225" s="175"/>
      <c r="AT225" s="169" t="s">
        <v>159</v>
      </c>
      <c r="AU225" s="169" t="s">
        <v>83</v>
      </c>
      <c r="AV225" s="14" t="s">
        <v>154</v>
      </c>
      <c r="AW225" s="14" t="s">
        <v>35</v>
      </c>
      <c r="AX225" s="14" t="s">
        <v>81</v>
      </c>
      <c r="AY225" s="169" t="s">
        <v>145</v>
      </c>
    </row>
    <row r="226" spans="1:65" s="2" customFormat="1" ht="16.5" customHeight="1">
      <c r="A226" s="35"/>
      <c r="B226" s="140"/>
      <c r="C226" s="192" t="s">
        <v>460</v>
      </c>
      <c r="D226" s="192" t="s">
        <v>352</v>
      </c>
      <c r="E226" s="193" t="s">
        <v>1064</v>
      </c>
      <c r="F226" s="194" t="s">
        <v>1065</v>
      </c>
      <c r="G226" s="195" t="s">
        <v>192</v>
      </c>
      <c r="H226" s="196">
        <v>10</v>
      </c>
      <c r="I226" s="197"/>
      <c r="J226" s="198">
        <f>ROUND(I226*H226,2)</f>
        <v>0</v>
      </c>
      <c r="K226" s="194" t="s">
        <v>3</v>
      </c>
      <c r="L226" s="199"/>
      <c r="M226" s="200" t="s">
        <v>3</v>
      </c>
      <c r="N226" s="201" t="s">
        <v>44</v>
      </c>
      <c r="O226" s="56"/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52" t="s">
        <v>914</v>
      </c>
      <c r="AT226" s="152" t="s">
        <v>352</v>
      </c>
      <c r="AU226" s="152" t="s">
        <v>83</v>
      </c>
      <c r="AY226" s="20" t="s">
        <v>145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20" t="s">
        <v>81</v>
      </c>
      <c r="BK226" s="153">
        <f>ROUND(I226*H226,2)</f>
        <v>0</v>
      </c>
      <c r="BL226" s="20" t="s">
        <v>562</v>
      </c>
      <c r="BM226" s="152" t="s">
        <v>1066</v>
      </c>
    </row>
    <row r="227" spans="1:65" s="13" customFormat="1" ht="11.25">
      <c r="B227" s="159"/>
      <c r="D227" s="160" t="s">
        <v>159</v>
      </c>
      <c r="E227" s="161" t="s">
        <v>3</v>
      </c>
      <c r="F227" s="162" t="s">
        <v>923</v>
      </c>
      <c r="H227" s="163">
        <v>10</v>
      </c>
      <c r="I227" s="164"/>
      <c r="L227" s="159"/>
      <c r="M227" s="165"/>
      <c r="N227" s="166"/>
      <c r="O227" s="166"/>
      <c r="P227" s="166"/>
      <c r="Q227" s="166"/>
      <c r="R227" s="166"/>
      <c r="S227" s="166"/>
      <c r="T227" s="167"/>
      <c r="AT227" s="161" t="s">
        <v>159</v>
      </c>
      <c r="AU227" s="161" t="s">
        <v>83</v>
      </c>
      <c r="AV227" s="13" t="s">
        <v>83</v>
      </c>
      <c r="AW227" s="13" t="s">
        <v>35</v>
      </c>
      <c r="AX227" s="13" t="s">
        <v>73</v>
      </c>
      <c r="AY227" s="161" t="s">
        <v>145</v>
      </c>
    </row>
    <row r="228" spans="1:65" s="14" customFormat="1" ht="11.25">
      <c r="B228" s="168"/>
      <c r="D228" s="160" t="s">
        <v>159</v>
      </c>
      <c r="E228" s="169" t="s">
        <v>3</v>
      </c>
      <c r="F228" s="170" t="s">
        <v>161</v>
      </c>
      <c r="H228" s="171">
        <v>10</v>
      </c>
      <c r="I228" s="172"/>
      <c r="L228" s="168"/>
      <c r="M228" s="173"/>
      <c r="N228" s="174"/>
      <c r="O228" s="174"/>
      <c r="P228" s="174"/>
      <c r="Q228" s="174"/>
      <c r="R228" s="174"/>
      <c r="S228" s="174"/>
      <c r="T228" s="175"/>
      <c r="AT228" s="169" t="s">
        <v>159</v>
      </c>
      <c r="AU228" s="169" t="s">
        <v>83</v>
      </c>
      <c r="AV228" s="14" t="s">
        <v>154</v>
      </c>
      <c r="AW228" s="14" t="s">
        <v>35</v>
      </c>
      <c r="AX228" s="14" t="s">
        <v>81</v>
      </c>
      <c r="AY228" s="169" t="s">
        <v>145</v>
      </c>
    </row>
    <row r="229" spans="1:65" s="2" customFormat="1" ht="33" customHeight="1">
      <c r="A229" s="35"/>
      <c r="B229" s="140"/>
      <c r="C229" s="192" t="s">
        <v>466</v>
      </c>
      <c r="D229" s="192" t="s">
        <v>352</v>
      </c>
      <c r="E229" s="193" t="s">
        <v>1067</v>
      </c>
      <c r="F229" s="194" t="s">
        <v>1068</v>
      </c>
      <c r="G229" s="195" t="s">
        <v>416</v>
      </c>
      <c r="H229" s="196">
        <v>0</v>
      </c>
      <c r="I229" s="197"/>
      <c r="J229" s="198">
        <f t="shared" ref="J229:J238" si="0">ROUND(I229*H229,2)</f>
        <v>0</v>
      </c>
      <c r="K229" s="194" t="s">
        <v>3</v>
      </c>
      <c r="L229" s="199"/>
      <c r="M229" s="200" t="s">
        <v>3</v>
      </c>
      <c r="N229" s="201" t="s">
        <v>44</v>
      </c>
      <c r="O229" s="56"/>
      <c r="P229" s="150">
        <f t="shared" ref="P229:P238" si="1">O229*H229</f>
        <v>0</v>
      </c>
      <c r="Q229" s="150">
        <v>0</v>
      </c>
      <c r="R229" s="150">
        <f t="shared" ref="R229:R238" si="2">Q229*H229</f>
        <v>0</v>
      </c>
      <c r="S229" s="150">
        <v>0</v>
      </c>
      <c r="T229" s="151">
        <f t="shared" ref="T229:T238" si="3"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52" t="s">
        <v>914</v>
      </c>
      <c r="AT229" s="152" t="s">
        <v>352</v>
      </c>
      <c r="AU229" s="152" t="s">
        <v>83</v>
      </c>
      <c r="AY229" s="20" t="s">
        <v>145</v>
      </c>
      <c r="BE229" s="153">
        <f t="shared" ref="BE229:BE238" si="4">IF(N229="základní",J229,0)</f>
        <v>0</v>
      </c>
      <c r="BF229" s="153">
        <f t="shared" ref="BF229:BF238" si="5">IF(N229="snížená",J229,0)</f>
        <v>0</v>
      </c>
      <c r="BG229" s="153">
        <f t="shared" ref="BG229:BG238" si="6">IF(N229="zákl. přenesená",J229,0)</f>
        <v>0</v>
      </c>
      <c r="BH229" s="153">
        <f t="shared" ref="BH229:BH238" si="7">IF(N229="sníž. přenesená",J229,0)</f>
        <v>0</v>
      </c>
      <c r="BI229" s="153">
        <f t="shared" ref="BI229:BI238" si="8">IF(N229="nulová",J229,0)</f>
        <v>0</v>
      </c>
      <c r="BJ229" s="20" t="s">
        <v>81</v>
      </c>
      <c r="BK229" s="153">
        <f t="shared" ref="BK229:BK238" si="9">ROUND(I229*H229,2)</f>
        <v>0</v>
      </c>
      <c r="BL229" s="20" t="s">
        <v>562</v>
      </c>
      <c r="BM229" s="152" t="s">
        <v>1069</v>
      </c>
    </row>
    <row r="230" spans="1:65" s="2" customFormat="1" ht="24.2" customHeight="1">
      <c r="A230" s="35"/>
      <c r="B230" s="140"/>
      <c r="C230" s="192" t="s">
        <v>474</v>
      </c>
      <c r="D230" s="192" t="s">
        <v>352</v>
      </c>
      <c r="E230" s="193" t="s">
        <v>1070</v>
      </c>
      <c r="F230" s="194" t="s">
        <v>1071</v>
      </c>
      <c r="G230" s="195" t="s">
        <v>416</v>
      </c>
      <c r="H230" s="196">
        <v>0</v>
      </c>
      <c r="I230" s="197"/>
      <c r="J230" s="198">
        <f t="shared" si="0"/>
        <v>0</v>
      </c>
      <c r="K230" s="194" t="s">
        <v>3</v>
      </c>
      <c r="L230" s="199"/>
      <c r="M230" s="200" t="s">
        <v>3</v>
      </c>
      <c r="N230" s="201" t="s">
        <v>44</v>
      </c>
      <c r="O230" s="56"/>
      <c r="P230" s="150">
        <f t="shared" si="1"/>
        <v>0</v>
      </c>
      <c r="Q230" s="150">
        <v>0</v>
      </c>
      <c r="R230" s="150">
        <f t="shared" si="2"/>
        <v>0</v>
      </c>
      <c r="S230" s="150">
        <v>0</v>
      </c>
      <c r="T230" s="151">
        <f t="shared" si="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52" t="s">
        <v>914</v>
      </c>
      <c r="AT230" s="152" t="s">
        <v>352</v>
      </c>
      <c r="AU230" s="152" t="s">
        <v>83</v>
      </c>
      <c r="AY230" s="20" t="s">
        <v>145</v>
      </c>
      <c r="BE230" s="153">
        <f t="shared" si="4"/>
        <v>0</v>
      </c>
      <c r="BF230" s="153">
        <f t="shared" si="5"/>
        <v>0</v>
      </c>
      <c r="BG230" s="153">
        <f t="shared" si="6"/>
        <v>0</v>
      </c>
      <c r="BH230" s="153">
        <f t="shared" si="7"/>
        <v>0</v>
      </c>
      <c r="BI230" s="153">
        <f t="shared" si="8"/>
        <v>0</v>
      </c>
      <c r="BJ230" s="20" t="s">
        <v>81</v>
      </c>
      <c r="BK230" s="153">
        <f t="shared" si="9"/>
        <v>0</v>
      </c>
      <c r="BL230" s="20" t="s">
        <v>562</v>
      </c>
      <c r="BM230" s="152" t="s">
        <v>1072</v>
      </c>
    </row>
    <row r="231" spans="1:65" s="2" customFormat="1" ht="16.5" customHeight="1">
      <c r="A231" s="35"/>
      <c r="B231" s="140"/>
      <c r="C231" s="192" t="s">
        <v>481</v>
      </c>
      <c r="D231" s="192" t="s">
        <v>352</v>
      </c>
      <c r="E231" s="193" t="s">
        <v>1073</v>
      </c>
      <c r="F231" s="194" t="s">
        <v>1074</v>
      </c>
      <c r="G231" s="195" t="s">
        <v>416</v>
      </c>
      <c r="H231" s="196">
        <v>0</v>
      </c>
      <c r="I231" s="197"/>
      <c r="J231" s="198">
        <f t="shared" si="0"/>
        <v>0</v>
      </c>
      <c r="K231" s="194" t="s">
        <v>3</v>
      </c>
      <c r="L231" s="199"/>
      <c r="M231" s="200" t="s">
        <v>3</v>
      </c>
      <c r="N231" s="201" t="s">
        <v>44</v>
      </c>
      <c r="O231" s="56"/>
      <c r="P231" s="150">
        <f t="shared" si="1"/>
        <v>0</v>
      </c>
      <c r="Q231" s="150">
        <v>0</v>
      </c>
      <c r="R231" s="150">
        <f t="shared" si="2"/>
        <v>0</v>
      </c>
      <c r="S231" s="150">
        <v>0</v>
      </c>
      <c r="T231" s="151">
        <f t="shared" si="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52" t="s">
        <v>914</v>
      </c>
      <c r="AT231" s="152" t="s">
        <v>352</v>
      </c>
      <c r="AU231" s="152" t="s">
        <v>83</v>
      </c>
      <c r="AY231" s="20" t="s">
        <v>145</v>
      </c>
      <c r="BE231" s="153">
        <f t="shared" si="4"/>
        <v>0</v>
      </c>
      <c r="BF231" s="153">
        <f t="shared" si="5"/>
        <v>0</v>
      </c>
      <c r="BG231" s="153">
        <f t="shared" si="6"/>
        <v>0</v>
      </c>
      <c r="BH231" s="153">
        <f t="shared" si="7"/>
        <v>0</v>
      </c>
      <c r="BI231" s="153">
        <f t="shared" si="8"/>
        <v>0</v>
      </c>
      <c r="BJ231" s="20" t="s">
        <v>81</v>
      </c>
      <c r="BK231" s="153">
        <f t="shared" si="9"/>
        <v>0</v>
      </c>
      <c r="BL231" s="20" t="s">
        <v>562</v>
      </c>
      <c r="BM231" s="152" t="s">
        <v>1075</v>
      </c>
    </row>
    <row r="232" spans="1:65" s="2" customFormat="1" ht="16.5" customHeight="1">
      <c r="A232" s="35"/>
      <c r="B232" s="140"/>
      <c r="C232" s="192" t="s">
        <v>486</v>
      </c>
      <c r="D232" s="192" t="s">
        <v>352</v>
      </c>
      <c r="E232" s="193" t="s">
        <v>1076</v>
      </c>
      <c r="F232" s="194" t="s">
        <v>1077</v>
      </c>
      <c r="G232" s="195" t="s">
        <v>416</v>
      </c>
      <c r="H232" s="196">
        <v>0</v>
      </c>
      <c r="I232" s="197"/>
      <c r="J232" s="198">
        <f t="shared" si="0"/>
        <v>0</v>
      </c>
      <c r="K232" s="194" t="s">
        <v>3</v>
      </c>
      <c r="L232" s="199"/>
      <c r="M232" s="200" t="s">
        <v>3</v>
      </c>
      <c r="N232" s="201" t="s">
        <v>44</v>
      </c>
      <c r="O232" s="56"/>
      <c r="P232" s="150">
        <f t="shared" si="1"/>
        <v>0</v>
      </c>
      <c r="Q232" s="150">
        <v>0</v>
      </c>
      <c r="R232" s="150">
        <f t="shared" si="2"/>
        <v>0</v>
      </c>
      <c r="S232" s="150">
        <v>0</v>
      </c>
      <c r="T232" s="151">
        <f t="shared" si="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52" t="s">
        <v>914</v>
      </c>
      <c r="AT232" s="152" t="s">
        <v>352</v>
      </c>
      <c r="AU232" s="152" t="s">
        <v>83</v>
      </c>
      <c r="AY232" s="20" t="s">
        <v>145</v>
      </c>
      <c r="BE232" s="153">
        <f t="shared" si="4"/>
        <v>0</v>
      </c>
      <c r="BF232" s="153">
        <f t="shared" si="5"/>
        <v>0</v>
      </c>
      <c r="BG232" s="153">
        <f t="shared" si="6"/>
        <v>0</v>
      </c>
      <c r="BH232" s="153">
        <f t="shared" si="7"/>
        <v>0</v>
      </c>
      <c r="BI232" s="153">
        <f t="shared" si="8"/>
        <v>0</v>
      </c>
      <c r="BJ232" s="20" t="s">
        <v>81</v>
      </c>
      <c r="BK232" s="153">
        <f t="shared" si="9"/>
        <v>0</v>
      </c>
      <c r="BL232" s="20" t="s">
        <v>562</v>
      </c>
      <c r="BM232" s="152" t="s">
        <v>1078</v>
      </c>
    </row>
    <row r="233" spans="1:65" s="2" customFormat="1" ht="16.5" customHeight="1">
      <c r="A233" s="35"/>
      <c r="B233" s="140"/>
      <c r="C233" s="192" t="s">
        <v>494</v>
      </c>
      <c r="D233" s="192" t="s">
        <v>352</v>
      </c>
      <c r="E233" s="193" t="s">
        <v>1079</v>
      </c>
      <c r="F233" s="194" t="s">
        <v>1080</v>
      </c>
      <c r="G233" s="195" t="s">
        <v>416</v>
      </c>
      <c r="H233" s="196">
        <v>0</v>
      </c>
      <c r="I233" s="197"/>
      <c r="J233" s="198">
        <f t="shared" si="0"/>
        <v>0</v>
      </c>
      <c r="K233" s="194" t="s">
        <v>3</v>
      </c>
      <c r="L233" s="199"/>
      <c r="M233" s="200" t="s">
        <v>3</v>
      </c>
      <c r="N233" s="201" t="s">
        <v>44</v>
      </c>
      <c r="O233" s="56"/>
      <c r="P233" s="150">
        <f t="shared" si="1"/>
        <v>0</v>
      </c>
      <c r="Q233" s="150">
        <v>0</v>
      </c>
      <c r="R233" s="150">
        <f t="shared" si="2"/>
        <v>0</v>
      </c>
      <c r="S233" s="150">
        <v>0</v>
      </c>
      <c r="T233" s="151">
        <f t="shared" si="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52" t="s">
        <v>914</v>
      </c>
      <c r="AT233" s="152" t="s">
        <v>352</v>
      </c>
      <c r="AU233" s="152" t="s">
        <v>83</v>
      </c>
      <c r="AY233" s="20" t="s">
        <v>145</v>
      </c>
      <c r="BE233" s="153">
        <f t="shared" si="4"/>
        <v>0</v>
      </c>
      <c r="BF233" s="153">
        <f t="shared" si="5"/>
        <v>0</v>
      </c>
      <c r="BG233" s="153">
        <f t="shared" si="6"/>
        <v>0</v>
      </c>
      <c r="BH233" s="153">
        <f t="shared" si="7"/>
        <v>0</v>
      </c>
      <c r="BI233" s="153">
        <f t="shared" si="8"/>
        <v>0</v>
      </c>
      <c r="BJ233" s="20" t="s">
        <v>81</v>
      </c>
      <c r="BK233" s="153">
        <f t="shared" si="9"/>
        <v>0</v>
      </c>
      <c r="BL233" s="20" t="s">
        <v>562</v>
      </c>
      <c r="BM233" s="152" t="s">
        <v>1081</v>
      </c>
    </row>
    <row r="234" spans="1:65" s="2" customFormat="1" ht="16.5" customHeight="1">
      <c r="A234" s="35"/>
      <c r="B234" s="140"/>
      <c r="C234" s="192" t="s">
        <v>501</v>
      </c>
      <c r="D234" s="192" t="s">
        <v>352</v>
      </c>
      <c r="E234" s="193" t="s">
        <v>1082</v>
      </c>
      <c r="F234" s="194" t="s">
        <v>1083</v>
      </c>
      <c r="G234" s="195" t="s">
        <v>416</v>
      </c>
      <c r="H234" s="196">
        <v>0</v>
      </c>
      <c r="I234" s="197"/>
      <c r="J234" s="198">
        <f t="shared" si="0"/>
        <v>0</v>
      </c>
      <c r="K234" s="194" t="s">
        <v>3</v>
      </c>
      <c r="L234" s="199"/>
      <c r="M234" s="200" t="s">
        <v>3</v>
      </c>
      <c r="N234" s="201" t="s">
        <v>44</v>
      </c>
      <c r="O234" s="56"/>
      <c r="P234" s="150">
        <f t="shared" si="1"/>
        <v>0</v>
      </c>
      <c r="Q234" s="150">
        <v>0</v>
      </c>
      <c r="R234" s="150">
        <f t="shared" si="2"/>
        <v>0</v>
      </c>
      <c r="S234" s="150">
        <v>0</v>
      </c>
      <c r="T234" s="151">
        <f t="shared" si="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52" t="s">
        <v>914</v>
      </c>
      <c r="AT234" s="152" t="s">
        <v>352</v>
      </c>
      <c r="AU234" s="152" t="s">
        <v>83</v>
      </c>
      <c r="AY234" s="20" t="s">
        <v>145</v>
      </c>
      <c r="BE234" s="153">
        <f t="shared" si="4"/>
        <v>0</v>
      </c>
      <c r="BF234" s="153">
        <f t="shared" si="5"/>
        <v>0</v>
      </c>
      <c r="BG234" s="153">
        <f t="shared" si="6"/>
        <v>0</v>
      </c>
      <c r="BH234" s="153">
        <f t="shared" si="7"/>
        <v>0</v>
      </c>
      <c r="BI234" s="153">
        <f t="shared" si="8"/>
        <v>0</v>
      </c>
      <c r="BJ234" s="20" t="s">
        <v>81</v>
      </c>
      <c r="BK234" s="153">
        <f t="shared" si="9"/>
        <v>0</v>
      </c>
      <c r="BL234" s="20" t="s">
        <v>562</v>
      </c>
      <c r="BM234" s="152" t="s">
        <v>1084</v>
      </c>
    </row>
    <row r="235" spans="1:65" s="2" customFormat="1" ht="24.2" customHeight="1">
      <c r="A235" s="35"/>
      <c r="B235" s="140"/>
      <c r="C235" s="192" t="s">
        <v>507</v>
      </c>
      <c r="D235" s="192" t="s">
        <v>352</v>
      </c>
      <c r="E235" s="193" t="s">
        <v>1085</v>
      </c>
      <c r="F235" s="194" t="s">
        <v>1086</v>
      </c>
      <c r="G235" s="195" t="s">
        <v>416</v>
      </c>
      <c r="H235" s="196">
        <v>0</v>
      </c>
      <c r="I235" s="197"/>
      <c r="J235" s="198">
        <f t="shared" si="0"/>
        <v>0</v>
      </c>
      <c r="K235" s="194" t="s">
        <v>3</v>
      </c>
      <c r="L235" s="199"/>
      <c r="M235" s="200" t="s">
        <v>3</v>
      </c>
      <c r="N235" s="201" t="s">
        <v>44</v>
      </c>
      <c r="O235" s="56"/>
      <c r="P235" s="150">
        <f t="shared" si="1"/>
        <v>0</v>
      </c>
      <c r="Q235" s="150">
        <v>0</v>
      </c>
      <c r="R235" s="150">
        <f t="shared" si="2"/>
        <v>0</v>
      </c>
      <c r="S235" s="150">
        <v>0</v>
      </c>
      <c r="T235" s="151">
        <f t="shared" si="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52" t="s">
        <v>914</v>
      </c>
      <c r="AT235" s="152" t="s">
        <v>352</v>
      </c>
      <c r="AU235" s="152" t="s">
        <v>83</v>
      </c>
      <c r="AY235" s="20" t="s">
        <v>145</v>
      </c>
      <c r="BE235" s="153">
        <f t="shared" si="4"/>
        <v>0</v>
      </c>
      <c r="BF235" s="153">
        <f t="shared" si="5"/>
        <v>0</v>
      </c>
      <c r="BG235" s="153">
        <f t="shared" si="6"/>
        <v>0</v>
      </c>
      <c r="BH235" s="153">
        <f t="shared" si="7"/>
        <v>0</v>
      </c>
      <c r="BI235" s="153">
        <f t="shared" si="8"/>
        <v>0</v>
      </c>
      <c r="BJ235" s="20" t="s">
        <v>81</v>
      </c>
      <c r="BK235" s="153">
        <f t="shared" si="9"/>
        <v>0</v>
      </c>
      <c r="BL235" s="20" t="s">
        <v>562</v>
      </c>
      <c r="BM235" s="152" t="s">
        <v>1087</v>
      </c>
    </row>
    <row r="236" spans="1:65" s="2" customFormat="1" ht="16.5" customHeight="1">
      <c r="A236" s="35"/>
      <c r="B236" s="140"/>
      <c r="C236" s="192" t="s">
        <v>513</v>
      </c>
      <c r="D236" s="192" t="s">
        <v>352</v>
      </c>
      <c r="E236" s="193" t="s">
        <v>1088</v>
      </c>
      <c r="F236" s="194" t="s">
        <v>1089</v>
      </c>
      <c r="G236" s="195" t="s">
        <v>416</v>
      </c>
      <c r="H236" s="196">
        <v>0</v>
      </c>
      <c r="I236" s="197"/>
      <c r="J236" s="198">
        <f t="shared" si="0"/>
        <v>0</v>
      </c>
      <c r="K236" s="194" t="s">
        <v>3</v>
      </c>
      <c r="L236" s="199"/>
      <c r="M236" s="200" t="s">
        <v>3</v>
      </c>
      <c r="N236" s="201" t="s">
        <v>44</v>
      </c>
      <c r="O236" s="56"/>
      <c r="P236" s="150">
        <f t="shared" si="1"/>
        <v>0</v>
      </c>
      <c r="Q236" s="150">
        <v>0</v>
      </c>
      <c r="R236" s="150">
        <f t="shared" si="2"/>
        <v>0</v>
      </c>
      <c r="S236" s="150">
        <v>0</v>
      </c>
      <c r="T236" s="151">
        <f t="shared" si="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52" t="s">
        <v>914</v>
      </c>
      <c r="AT236" s="152" t="s">
        <v>352</v>
      </c>
      <c r="AU236" s="152" t="s">
        <v>83</v>
      </c>
      <c r="AY236" s="20" t="s">
        <v>145</v>
      </c>
      <c r="BE236" s="153">
        <f t="shared" si="4"/>
        <v>0</v>
      </c>
      <c r="BF236" s="153">
        <f t="shared" si="5"/>
        <v>0</v>
      </c>
      <c r="BG236" s="153">
        <f t="shared" si="6"/>
        <v>0</v>
      </c>
      <c r="BH236" s="153">
        <f t="shared" si="7"/>
        <v>0</v>
      </c>
      <c r="BI236" s="153">
        <f t="shared" si="8"/>
        <v>0</v>
      </c>
      <c r="BJ236" s="20" t="s">
        <v>81</v>
      </c>
      <c r="BK236" s="153">
        <f t="shared" si="9"/>
        <v>0</v>
      </c>
      <c r="BL236" s="20" t="s">
        <v>562</v>
      </c>
      <c r="BM236" s="152" t="s">
        <v>1090</v>
      </c>
    </row>
    <row r="237" spans="1:65" s="2" customFormat="1" ht="16.5" customHeight="1">
      <c r="A237" s="35"/>
      <c r="B237" s="140"/>
      <c r="C237" s="192" t="s">
        <v>517</v>
      </c>
      <c r="D237" s="192" t="s">
        <v>352</v>
      </c>
      <c r="E237" s="193" t="s">
        <v>1091</v>
      </c>
      <c r="F237" s="194" t="s">
        <v>1092</v>
      </c>
      <c r="G237" s="195" t="s">
        <v>416</v>
      </c>
      <c r="H237" s="196">
        <v>0</v>
      </c>
      <c r="I237" s="197"/>
      <c r="J237" s="198">
        <f t="shared" si="0"/>
        <v>0</v>
      </c>
      <c r="K237" s="194" t="s">
        <v>3</v>
      </c>
      <c r="L237" s="199"/>
      <c r="M237" s="200" t="s">
        <v>3</v>
      </c>
      <c r="N237" s="201" t="s">
        <v>44</v>
      </c>
      <c r="O237" s="56"/>
      <c r="P237" s="150">
        <f t="shared" si="1"/>
        <v>0</v>
      </c>
      <c r="Q237" s="150">
        <v>0</v>
      </c>
      <c r="R237" s="150">
        <f t="shared" si="2"/>
        <v>0</v>
      </c>
      <c r="S237" s="150">
        <v>0</v>
      </c>
      <c r="T237" s="151">
        <f t="shared" si="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52" t="s">
        <v>914</v>
      </c>
      <c r="AT237" s="152" t="s">
        <v>352</v>
      </c>
      <c r="AU237" s="152" t="s">
        <v>83</v>
      </c>
      <c r="AY237" s="20" t="s">
        <v>145</v>
      </c>
      <c r="BE237" s="153">
        <f t="shared" si="4"/>
        <v>0</v>
      </c>
      <c r="BF237" s="153">
        <f t="shared" si="5"/>
        <v>0</v>
      </c>
      <c r="BG237" s="153">
        <f t="shared" si="6"/>
        <v>0</v>
      </c>
      <c r="BH237" s="153">
        <f t="shared" si="7"/>
        <v>0</v>
      </c>
      <c r="BI237" s="153">
        <f t="shared" si="8"/>
        <v>0</v>
      </c>
      <c r="BJ237" s="20" t="s">
        <v>81</v>
      </c>
      <c r="BK237" s="153">
        <f t="shared" si="9"/>
        <v>0</v>
      </c>
      <c r="BL237" s="20" t="s">
        <v>562</v>
      </c>
      <c r="BM237" s="152" t="s">
        <v>1093</v>
      </c>
    </row>
    <row r="238" spans="1:65" s="2" customFormat="1" ht="16.5" customHeight="1">
      <c r="A238" s="35"/>
      <c r="B238" s="140"/>
      <c r="C238" s="192" t="s">
        <v>427</v>
      </c>
      <c r="D238" s="192" t="s">
        <v>352</v>
      </c>
      <c r="E238" s="193" t="s">
        <v>1094</v>
      </c>
      <c r="F238" s="194" t="s">
        <v>1095</v>
      </c>
      <c r="G238" s="195" t="s">
        <v>416</v>
      </c>
      <c r="H238" s="196">
        <v>0</v>
      </c>
      <c r="I238" s="197"/>
      <c r="J238" s="198">
        <f t="shared" si="0"/>
        <v>0</v>
      </c>
      <c r="K238" s="194" t="s">
        <v>3</v>
      </c>
      <c r="L238" s="199"/>
      <c r="M238" s="200" t="s">
        <v>3</v>
      </c>
      <c r="N238" s="201" t="s">
        <v>44</v>
      </c>
      <c r="O238" s="56"/>
      <c r="P238" s="150">
        <f t="shared" si="1"/>
        <v>0</v>
      </c>
      <c r="Q238" s="150">
        <v>0</v>
      </c>
      <c r="R238" s="150">
        <f t="shared" si="2"/>
        <v>0</v>
      </c>
      <c r="S238" s="150">
        <v>0</v>
      </c>
      <c r="T238" s="151">
        <f t="shared" si="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52" t="s">
        <v>914</v>
      </c>
      <c r="AT238" s="152" t="s">
        <v>352</v>
      </c>
      <c r="AU238" s="152" t="s">
        <v>83</v>
      </c>
      <c r="AY238" s="20" t="s">
        <v>145</v>
      </c>
      <c r="BE238" s="153">
        <f t="shared" si="4"/>
        <v>0</v>
      </c>
      <c r="BF238" s="153">
        <f t="shared" si="5"/>
        <v>0</v>
      </c>
      <c r="BG238" s="153">
        <f t="shared" si="6"/>
        <v>0</v>
      </c>
      <c r="BH238" s="153">
        <f t="shared" si="7"/>
        <v>0</v>
      </c>
      <c r="BI238" s="153">
        <f t="shared" si="8"/>
        <v>0</v>
      </c>
      <c r="BJ238" s="20" t="s">
        <v>81</v>
      </c>
      <c r="BK238" s="153">
        <f t="shared" si="9"/>
        <v>0</v>
      </c>
      <c r="BL238" s="20" t="s">
        <v>562</v>
      </c>
      <c r="BM238" s="152" t="s">
        <v>1096</v>
      </c>
    </row>
    <row r="239" spans="1:65" s="12" customFormat="1" ht="22.9" customHeight="1">
      <c r="B239" s="127"/>
      <c r="D239" s="128" t="s">
        <v>72</v>
      </c>
      <c r="E239" s="138" t="s">
        <v>1097</v>
      </c>
      <c r="F239" s="138" t="s">
        <v>1098</v>
      </c>
      <c r="I239" s="130"/>
      <c r="J239" s="139">
        <f>BK239</f>
        <v>0</v>
      </c>
      <c r="L239" s="127"/>
      <c r="M239" s="132"/>
      <c r="N239" s="133"/>
      <c r="O239" s="133"/>
      <c r="P239" s="134">
        <f>SUM(P240:P260)</f>
        <v>0</v>
      </c>
      <c r="Q239" s="133"/>
      <c r="R239" s="134">
        <f>SUM(R240:R260)</f>
        <v>0</v>
      </c>
      <c r="S239" s="133"/>
      <c r="T239" s="135">
        <f>SUM(T240:T260)</f>
        <v>0</v>
      </c>
      <c r="AR239" s="128" t="s">
        <v>155</v>
      </c>
      <c r="AT239" s="136" t="s">
        <v>72</v>
      </c>
      <c r="AU239" s="136" t="s">
        <v>81</v>
      </c>
      <c r="AY239" s="128" t="s">
        <v>145</v>
      </c>
      <c r="BK239" s="137">
        <f>SUM(BK240:BK260)</f>
        <v>0</v>
      </c>
    </row>
    <row r="240" spans="1:65" s="2" customFormat="1" ht="16.5" customHeight="1">
      <c r="A240" s="35"/>
      <c r="B240" s="140"/>
      <c r="C240" s="192" t="s">
        <v>447</v>
      </c>
      <c r="D240" s="192" t="s">
        <v>352</v>
      </c>
      <c r="E240" s="193" t="s">
        <v>1099</v>
      </c>
      <c r="F240" s="194" t="s">
        <v>1100</v>
      </c>
      <c r="G240" s="195" t="s">
        <v>192</v>
      </c>
      <c r="H240" s="196">
        <v>20</v>
      </c>
      <c r="I240" s="197"/>
      <c r="J240" s="198">
        <f>ROUND(I240*H240,2)</f>
        <v>0</v>
      </c>
      <c r="K240" s="194" t="s">
        <v>3</v>
      </c>
      <c r="L240" s="199"/>
      <c r="M240" s="200" t="s">
        <v>3</v>
      </c>
      <c r="N240" s="201" t="s">
        <v>44</v>
      </c>
      <c r="O240" s="56"/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52" t="s">
        <v>914</v>
      </c>
      <c r="AT240" s="152" t="s">
        <v>352</v>
      </c>
      <c r="AU240" s="152" t="s">
        <v>83</v>
      </c>
      <c r="AY240" s="20" t="s">
        <v>145</v>
      </c>
      <c r="BE240" s="153">
        <f>IF(N240="základní",J240,0)</f>
        <v>0</v>
      </c>
      <c r="BF240" s="153">
        <f>IF(N240="snížená",J240,0)</f>
        <v>0</v>
      </c>
      <c r="BG240" s="153">
        <f>IF(N240="zákl. přenesená",J240,0)</f>
        <v>0</v>
      </c>
      <c r="BH240" s="153">
        <f>IF(N240="sníž. přenesená",J240,0)</f>
        <v>0</v>
      </c>
      <c r="BI240" s="153">
        <f>IF(N240="nulová",J240,0)</f>
        <v>0</v>
      </c>
      <c r="BJ240" s="20" t="s">
        <v>81</v>
      </c>
      <c r="BK240" s="153">
        <f>ROUND(I240*H240,2)</f>
        <v>0</v>
      </c>
      <c r="BL240" s="20" t="s">
        <v>562</v>
      </c>
      <c r="BM240" s="152" t="s">
        <v>1101</v>
      </c>
    </row>
    <row r="241" spans="1:65" s="13" customFormat="1" ht="11.25">
      <c r="B241" s="159"/>
      <c r="D241" s="160" t="s">
        <v>159</v>
      </c>
      <c r="E241" s="161" t="s">
        <v>3</v>
      </c>
      <c r="F241" s="162" t="s">
        <v>951</v>
      </c>
      <c r="H241" s="163">
        <v>20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159</v>
      </c>
      <c r="AU241" s="161" t="s">
        <v>83</v>
      </c>
      <c r="AV241" s="13" t="s">
        <v>83</v>
      </c>
      <c r="AW241" s="13" t="s">
        <v>35</v>
      </c>
      <c r="AX241" s="13" t="s">
        <v>73</v>
      </c>
      <c r="AY241" s="161" t="s">
        <v>145</v>
      </c>
    </row>
    <row r="242" spans="1:65" s="14" customFormat="1" ht="11.25">
      <c r="B242" s="168"/>
      <c r="D242" s="160" t="s">
        <v>159</v>
      </c>
      <c r="E242" s="169" t="s">
        <v>3</v>
      </c>
      <c r="F242" s="170" t="s">
        <v>161</v>
      </c>
      <c r="H242" s="171">
        <v>20</v>
      </c>
      <c r="I242" s="172"/>
      <c r="L242" s="168"/>
      <c r="M242" s="173"/>
      <c r="N242" s="174"/>
      <c r="O242" s="174"/>
      <c r="P242" s="174"/>
      <c r="Q242" s="174"/>
      <c r="R242" s="174"/>
      <c r="S242" s="174"/>
      <c r="T242" s="175"/>
      <c r="AT242" s="169" t="s">
        <v>159</v>
      </c>
      <c r="AU242" s="169" t="s">
        <v>83</v>
      </c>
      <c r="AV242" s="14" t="s">
        <v>154</v>
      </c>
      <c r="AW242" s="14" t="s">
        <v>35</v>
      </c>
      <c r="AX242" s="14" t="s">
        <v>81</v>
      </c>
      <c r="AY242" s="169" t="s">
        <v>145</v>
      </c>
    </row>
    <row r="243" spans="1:65" s="2" customFormat="1" ht="16.5" customHeight="1">
      <c r="A243" s="35"/>
      <c r="B243" s="140"/>
      <c r="C243" s="192" t="s">
        <v>531</v>
      </c>
      <c r="D243" s="192" t="s">
        <v>352</v>
      </c>
      <c r="E243" s="193" t="s">
        <v>1102</v>
      </c>
      <c r="F243" s="194" t="s">
        <v>1103</v>
      </c>
      <c r="G243" s="195" t="s">
        <v>416</v>
      </c>
      <c r="H243" s="196">
        <v>3</v>
      </c>
      <c r="I243" s="197"/>
      <c r="J243" s="198">
        <f>ROUND(I243*H243,2)</f>
        <v>0</v>
      </c>
      <c r="K243" s="194" t="s">
        <v>3</v>
      </c>
      <c r="L243" s="199"/>
      <c r="M243" s="200" t="s">
        <v>3</v>
      </c>
      <c r="N243" s="201" t="s">
        <v>44</v>
      </c>
      <c r="O243" s="56"/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2" t="s">
        <v>914</v>
      </c>
      <c r="AT243" s="152" t="s">
        <v>352</v>
      </c>
      <c r="AU243" s="152" t="s">
        <v>83</v>
      </c>
      <c r="AY243" s="20" t="s">
        <v>145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20" t="s">
        <v>81</v>
      </c>
      <c r="BK243" s="153">
        <f>ROUND(I243*H243,2)</f>
        <v>0</v>
      </c>
      <c r="BL243" s="20" t="s">
        <v>562</v>
      </c>
      <c r="BM243" s="152" t="s">
        <v>1104</v>
      </c>
    </row>
    <row r="244" spans="1:65" s="13" customFormat="1" ht="11.25">
      <c r="B244" s="159"/>
      <c r="D244" s="160" t="s">
        <v>159</v>
      </c>
      <c r="E244" s="161" t="s">
        <v>3</v>
      </c>
      <c r="F244" s="162" t="s">
        <v>974</v>
      </c>
      <c r="H244" s="163">
        <v>3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159</v>
      </c>
      <c r="AU244" s="161" t="s">
        <v>83</v>
      </c>
      <c r="AV244" s="13" t="s">
        <v>83</v>
      </c>
      <c r="AW244" s="13" t="s">
        <v>35</v>
      </c>
      <c r="AX244" s="13" t="s">
        <v>73</v>
      </c>
      <c r="AY244" s="161" t="s">
        <v>145</v>
      </c>
    </row>
    <row r="245" spans="1:65" s="14" customFormat="1" ht="11.25">
      <c r="B245" s="168"/>
      <c r="D245" s="160" t="s">
        <v>159</v>
      </c>
      <c r="E245" s="169" t="s">
        <v>3</v>
      </c>
      <c r="F245" s="170" t="s">
        <v>161</v>
      </c>
      <c r="H245" s="171">
        <v>3</v>
      </c>
      <c r="I245" s="172"/>
      <c r="L245" s="168"/>
      <c r="M245" s="173"/>
      <c r="N245" s="174"/>
      <c r="O245" s="174"/>
      <c r="P245" s="174"/>
      <c r="Q245" s="174"/>
      <c r="R245" s="174"/>
      <c r="S245" s="174"/>
      <c r="T245" s="175"/>
      <c r="AT245" s="169" t="s">
        <v>159</v>
      </c>
      <c r="AU245" s="169" t="s">
        <v>83</v>
      </c>
      <c r="AV245" s="14" t="s">
        <v>154</v>
      </c>
      <c r="AW245" s="14" t="s">
        <v>35</v>
      </c>
      <c r="AX245" s="14" t="s">
        <v>81</v>
      </c>
      <c r="AY245" s="169" t="s">
        <v>145</v>
      </c>
    </row>
    <row r="246" spans="1:65" s="2" customFormat="1" ht="16.5" customHeight="1">
      <c r="A246" s="35"/>
      <c r="B246" s="140"/>
      <c r="C246" s="192" t="s">
        <v>472</v>
      </c>
      <c r="D246" s="192" t="s">
        <v>352</v>
      </c>
      <c r="E246" s="193" t="s">
        <v>1105</v>
      </c>
      <c r="F246" s="194" t="s">
        <v>1106</v>
      </c>
      <c r="G246" s="195" t="s">
        <v>972</v>
      </c>
      <c r="H246" s="205"/>
      <c r="I246" s="197"/>
      <c r="J246" s="198">
        <f>ROUND(I246*H246,2)</f>
        <v>0</v>
      </c>
      <c r="K246" s="194" t="s">
        <v>3</v>
      </c>
      <c r="L246" s="199"/>
      <c r="M246" s="200" t="s">
        <v>3</v>
      </c>
      <c r="N246" s="201" t="s">
        <v>44</v>
      </c>
      <c r="O246" s="56"/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2" t="s">
        <v>914</v>
      </c>
      <c r="AT246" s="152" t="s">
        <v>352</v>
      </c>
      <c r="AU246" s="152" t="s">
        <v>83</v>
      </c>
      <c r="AY246" s="20" t="s">
        <v>145</v>
      </c>
      <c r="BE246" s="153">
        <f>IF(N246="základní",J246,0)</f>
        <v>0</v>
      </c>
      <c r="BF246" s="153">
        <f>IF(N246="snížená",J246,0)</f>
        <v>0</v>
      </c>
      <c r="BG246" s="153">
        <f>IF(N246="zákl. přenesená",J246,0)</f>
        <v>0</v>
      </c>
      <c r="BH246" s="153">
        <f>IF(N246="sníž. přenesená",J246,0)</f>
        <v>0</v>
      </c>
      <c r="BI246" s="153">
        <f>IF(N246="nulová",J246,0)</f>
        <v>0</v>
      </c>
      <c r="BJ246" s="20" t="s">
        <v>81</v>
      </c>
      <c r="BK246" s="153">
        <f>ROUND(I246*H246,2)</f>
        <v>0</v>
      </c>
      <c r="BL246" s="20" t="s">
        <v>562</v>
      </c>
      <c r="BM246" s="152" t="s">
        <v>1107</v>
      </c>
    </row>
    <row r="247" spans="1:65" s="13" customFormat="1" ht="11.25">
      <c r="B247" s="159"/>
      <c r="D247" s="160" t="s">
        <v>159</v>
      </c>
      <c r="E247" s="161" t="s">
        <v>3</v>
      </c>
      <c r="F247" s="162" t="s">
        <v>1108</v>
      </c>
      <c r="H247" s="163">
        <v>6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159</v>
      </c>
      <c r="AU247" s="161" t="s">
        <v>83</v>
      </c>
      <c r="AV247" s="13" t="s">
        <v>83</v>
      </c>
      <c r="AW247" s="13" t="s">
        <v>35</v>
      </c>
      <c r="AX247" s="13" t="s">
        <v>73</v>
      </c>
      <c r="AY247" s="161" t="s">
        <v>145</v>
      </c>
    </row>
    <row r="248" spans="1:65" s="14" customFormat="1" ht="11.25">
      <c r="B248" s="168"/>
      <c r="D248" s="160" t="s">
        <v>159</v>
      </c>
      <c r="E248" s="169" t="s">
        <v>3</v>
      </c>
      <c r="F248" s="170" t="s">
        <v>161</v>
      </c>
      <c r="H248" s="171">
        <v>6</v>
      </c>
      <c r="I248" s="172"/>
      <c r="L248" s="168"/>
      <c r="M248" s="173"/>
      <c r="N248" s="174"/>
      <c r="O248" s="174"/>
      <c r="P248" s="174"/>
      <c r="Q248" s="174"/>
      <c r="R248" s="174"/>
      <c r="S248" s="174"/>
      <c r="T248" s="175"/>
      <c r="AT248" s="169" t="s">
        <v>159</v>
      </c>
      <c r="AU248" s="169" t="s">
        <v>83</v>
      </c>
      <c r="AV248" s="14" t="s">
        <v>154</v>
      </c>
      <c r="AW248" s="14" t="s">
        <v>35</v>
      </c>
      <c r="AX248" s="14" t="s">
        <v>81</v>
      </c>
      <c r="AY248" s="169" t="s">
        <v>145</v>
      </c>
    </row>
    <row r="249" spans="1:65" s="2" customFormat="1" ht="16.5" customHeight="1">
      <c r="A249" s="35"/>
      <c r="B249" s="140"/>
      <c r="C249" s="192" t="s">
        <v>541</v>
      </c>
      <c r="D249" s="192" t="s">
        <v>352</v>
      </c>
      <c r="E249" s="193" t="s">
        <v>1109</v>
      </c>
      <c r="F249" s="194" t="s">
        <v>1110</v>
      </c>
      <c r="G249" s="195" t="s">
        <v>757</v>
      </c>
      <c r="H249" s="196">
        <v>1</v>
      </c>
      <c r="I249" s="197"/>
      <c r="J249" s="198">
        <f>ROUND(I249*H249,2)</f>
        <v>0</v>
      </c>
      <c r="K249" s="194" t="s">
        <v>3</v>
      </c>
      <c r="L249" s="199"/>
      <c r="M249" s="200" t="s">
        <v>3</v>
      </c>
      <c r="N249" s="201" t="s">
        <v>44</v>
      </c>
      <c r="O249" s="56"/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52" t="s">
        <v>914</v>
      </c>
      <c r="AT249" s="152" t="s">
        <v>352</v>
      </c>
      <c r="AU249" s="152" t="s">
        <v>83</v>
      </c>
      <c r="AY249" s="20" t="s">
        <v>145</v>
      </c>
      <c r="BE249" s="153">
        <f>IF(N249="základní",J249,0)</f>
        <v>0</v>
      </c>
      <c r="BF249" s="153">
        <f>IF(N249="snížená",J249,0)</f>
        <v>0</v>
      </c>
      <c r="BG249" s="153">
        <f>IF(N249="zákl. přenesená",J249,0)</f>
        <v>0</v>
      </c>
      <c r="BH249" s="153">
        <f>IF(N249="sníž. přenesená",J249,0)</f>
        <v>0</v>
      </c>
      <c r="BI249" s="153">
        <f>IF(N249="nulová",J249,0)</f>
        <v>0</v>
      </c>
      <c r="BJ249" s="20" t="s">
        <v>81</v>
      </c>
      <c r="BK249" s="153">
        <f>ROUND(I249*H249,2)</f>
        <v>0</v>
      </c>
      <c r="BL249" s="20" t="s">
        <v>562</v>
      </c>
      <c r="BM249" s="152" t="s">
        <v>1111</v>
      </c>
    </row>
    <row r="250" spans="1:65" s="13" customFormat="1" ht="11.25">
      <c r="B250" s="159"/>
      <c r="D250" s="160" t="s">
        <v>159</v>
      </c>
      <c r="E250" s="161" t="s">
        <v>3</v>
      </c>
      <c r="F250" s="162" t="s">
        <v>919</v>
      </c>
      <c r="H250" s="163">
        <v>1</v>
      </c>
      <c r="I250" s="164"/>
      <c r="L250" s="159"/>
      <c r="M250" s="165"/>
      <c r="N250" s="166"/>
      <c r="O250" s="166"/>
      <c r="P250" s="166"/>
      <c r="Q250" s="166"/>
      <c r="R250" s="166"/>
      <c r="S250" s="166"/>
      <c r="T250" s="167"/>
      <c r="AT250" s="161" t="s">
        <v>159</v>
      </c>
      <c r="AU250" s="161" t="s">
        <v>83</v>
      </c>
      <c r="AV250" s="13" t="s">
        <v>83</v>
      </c>
      <c r="AW250" s="13" t="s">
        <v>35</v>
      </c>
      <c r="AX250" s="13" t="s">
        <v>73</v>
      </c>
      <c r="AY250" s="161" t="s">
        <v>145</v>
      </c>
    </row>
    <row r="251" spans="1:65" s="14" customFormat="1" ht="11.25">
      <c r="B251" s="168"/>
      <c r="D251" s="160" t="s">
        <v>159</v>
      </c>
      <c r="E251" s="169" t="s">
        <v>3</v>
      </c>
      <c r="F251" s="170" t="s">
        <v>161</v>
      </c>
      <c r="H251" s="171">
        <v>1</v>
      </c>
      <c r="I251" s="172"/>
      <c r="L251" s="168"/>
      <c r="M251" s="173"/>
      <c r="N251" s="174"/>
      <c r="O251" s="174"/>
      <c r="P251" s="174"/>
      <c r="Q251" s="174"/>
      <c r="R251" s="174"/>
      <c r="S251" s="174"/>
      <c r="T251" s="175"/>
      <c r="AT251" s="169" t="s">
        <v>159</v>
      </c>
      <c r="AU251" s="169" t="s">
        <v>83</v>
      </c>
      <c r="AV251" s="14" t="s">
        <v>154</v>
      </c>
      <c r="AW251" s="14" t="s">
        <v>35</v>
      </c>
      <c r="AX251" s="14" t="s">
        <v>81</v>
      </c>
      <c r="AY251" s="169" t="s">
        <v>145</v>
      </c>
    </row>
    <row r="252" spans="1:65" s="2" customFormat="1" ht="16.5" customHeight="1">
      <c r="A252" s="35"/>
      <c r="B252" s="140"/>
      <c r="C252" s="192" t="s">
        <v>547</v>
      </c>
      <c r="D252" s="192" t="s">
        <v>352</v>
      </c>
      <c r="E252" s="193" t="s">
        <v>1112</v>
      </c>
      <c r="F252" s="194" t="s">
        <v>1113</v>
      </c>
      <c r="G252" s="195" t="s">
        <v>757</v>
      </c>
      <c r="H252" s="196">
        <v>1</v>
      </c>
      <c r="I252" s="197"/>
      <c r="J252" s="198">
        <f>ROUND(I252*H252,2)</f>
        <v>0</v>
      </c>
      <c r="K252" s="194" t="s">
        <v>3</v>
      </c>
      <c r="L252" s="199"/>
      <c r="M252" s="200" t="s">
        <v>3</v>
      </c>
      <c r="N252" s="201" t="s">
        <v>44</v>
      </c>
      <c r="O252" s="56"/>
      <c r="P252" s="150">
        <f>O252*H252</f>
        <v>0</v>
      </c>
      <c r="Q252" s="150">
        <v>0</v>
      </c>
      <c r="R252" s="150">
        <f>Q252*H252</f>
        <v>0</v>
      </c>
      <c r="S252" s="150">
        <v>0</v>
      </c>
      <c r="T252" s="15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52" t="s">
        <v>914</v>
      </c>
      <c r="AT252" s="152" t="s">
        <v>352</v>
      </c>
      <c r="AU252" s="152" t="s">
        <v>83</v>
      </c>
      <c r="AY252" s="20" t="s">
        <v>145</v>
      </c>
      <c r="BE252" s="153">
        <f>IF(N252="základní",J252,0)</f>
        <v>0</v>
      </c>
      <c r="BF252" s="153">
        <f>IF(N252="snížená",J252,0)</f>
        <v>0</v>
      </c>
      <c r="BG252" s="153">
        <f>IF(N252="zákl. přenesená",J252,0)</f>
        <v>0</v>
      </c>
      <c r="BH252" s="153">
        <f>IF(N252="sníž. přenesená",J252,0)</f>
        <v>0</v>
      </c>
      <c r="BI252" s="153">
        <f>IF(N252="nulová",J252,0)</f>
        <v>0</v>
      </c>
      <c r="BJ252" s="20" t="s">
        <v>81</v>
      </c>
      <c r="BK252" s="153">
        <f>ROUND(I252*H252,2)</f>
        <v>0</v>
      </c>
      <c r="BL252" s="20" t="s">
        <v>562</v>
      </c>
      <c r="BM252" s="152" t="s">
        <v>1114</v>
      </c>
    </row>
    <row r="253" spans="1:65" s="13" customFormat="1" ht="11.25">
      <c r="B253" s="159"/>
      <c r="D253" s="160" t="s">
        <v>159</v>
      </c>
      <c r="E253" s="161" t="s">
        <v>3</v>
      </c>
      <c r="F253" s="162" t="s">
        <v>919</v>
      </c>
      <c r="H253" s="163">
        <v>1</v>
      </c>
      <c r="I253" s="164"/>
      <c r="L253" s="159"/>
      <c r="M253" s="165"/>
      <c r="N253" s="166"/>
      <c r="O253" s="166"/>
      <c r="P253" s="166"/>
      <c r="Q253" s="166"/>
      <c r="R253" s="166"/>
      <c r="S253" s="166"/>
      <c r="T253" s="167"/>
      <c r="AT253" s="161" t="s">
        <v>159</v>
      </c>
      <c r="AU253" s="161" t="s">
        <v>83</v>
      </c>
      <c r="AV253" s="13" t="s">
        <v>83</v>
      </c>
      <c r="AW253" s="13" t="s">
        <v>35</v>
      </c>
      <c r="AX253" s="13" t="s">
        <v>73</v>
      </c>
      <c r="AY253" s="161" t="s">
        <v>145</v>
      </c>
    </row>
    <row r="254" spans="1:65" s="14" customFormat="1" ht="11.25">
      <c r="B254" s="168"/>
      <c r="D254" s="160" t="s">
        <v>159</v>
      </c>
      <c r="E254" s="169" t="s">
        <v>3</v>
      </c>
      <c r="F254" s="170" t="s">
        <v>161</v>
      </c>
      <c r="H254" s="171">
        <v>1</v>
      </c>
      <c r="I254" s="172"/>
      <c r="L254" s="168"/>
      <c r="M254" s="173"/>
      <c r="N254" s="174"/>
      <c r="O254" s="174"/>
      <c r="P254" s="174"/>
      <c r="Q254" s="174"/>
      <c r="R254" s="174"/>
      <c r="S254" s="174"/>
      <c r="T254" s="175"/>
      <c r="AT254" s="169" t="s">
        <v>159</v>
      </c>
      <c r="AU254" s="169" t="s">
        <v>83</v>
      </c>
      <c r="AV254" s="14" t="s">
        <v>154</v>
      </c>
      <c r="AW254" s="14" t="s">
        <v>35</v>
      </c>
      <c r="AX254" s="14" t="s">
        <v>81</v>
      </c>
      <c r="AY254" s="169" t="s">
        <v>145</v>
      </c>
    </row>
    <row r="255" spans="1:65" s="2" customFormat="1" ht="16.5" customHeight="1">
      <c r="A255" s="35"/>
      <c r="B255" s="140"/>
      <c r="C255" s="192" t="s">
        <v>551</v>
      </c>
      <c r="D255" s="192" t="s">
        <v>352</v>
      </c>
      <c r="E255" s="193" t="s">
        <v>1115</v>
      </c>
      <c r="F255" s="194" t="s">
        <v>1116</v>
      </c>
      <c r="G255" s="195" t="s">
        <v>757</v>
      </c>
      <c r="H255" s="196">
        <v>1</v>
      </c>
      <c r="I255" s="197"/>
      <c r="J255" s="198">
        <f>ROUND(I255*H255,2)</f>
        <v>0</v>
      </c>
      <c r="K255" s="194" t="s">
        <v>3</v>
      </c>
      <c r="L255" s="199"/>
      <c r="M255" s="200" t="s">
        <v>3</v>
      </c>
      <c r="N255" s="201" t="s">
        <v>44</v>
      </c>
      <c r="O255" s="56"/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52" t="s">
        <v>914</v>
      </c>
      <c r="AT255" s="152" t="s">
        <v>352</v>
      </c>
      <c r="AU255" s="152" t="s">
        <v>83</v>
      </c>
      <c r="AY255" s="20" t="s">
        <v>145</v>
      </c>
      <c r="BE255" s="153">
        <f>IF(N255="základní",J255,0)</f>
        <v>0</v>
      </c>
      <c r="BF255" s="153">
        <f>IF(N255="snížená",J255,0)</f>
        <v>0</v>
      </c>
      <c r="BG255" s="153">
        <f>IF(N255="zákl. přenesená",J255,0)</f>
        <v>0</v>
      </c>
      <c r="BH255" s="153">
        <f>IF(N255="sníž. přenesená",J255,0)</f>
        <v>0</v>
      </c>
      <c r="BI255" s="153">
        <f>IF(N255="nulová",J255,0)</f>
        <v>0</v>
      </c>
      <c r="BJ255" s="20" t="s">
        <v>81</v>
      </c>
      <c r="BK255" s="153">
        <f>ROUND(I255*H255,2)</f>
        <v>0</v>
      </c>
      <c r="BL255" s="20" t="s">
        <v>562</v>
      </c>
      <c r="BM255" s="152" t="s">
        <v>1117</v>
      </c>
    </row>
    <row r="256" spans="1:65" s="13" customFormat="1" ht="11.25">
      <c r="B256" s="159"/>
      <c r="D256" s="160" t="s">
        <v>159</v>
      </c>
      <c r="E256" s="161" t="s">
        <v>3</v>
      </c>
      <c r="F256" s="162" t="s">
        <v>919</v>
      </c>
      <c r="H256" s="163">
        <v>1</v>
      </c>
      <c r="I256" s="164"/>
      <c r="L256" s="159"/>
      <c r="M256" s="165"/>
      <c r="N256" s="166"/>
      <c r="O256" s="166"/>
      <c r="P256" s="166"/>
      <c r="Q256" s="166"/>
      <c r="R256" s="166"/>
      <c r="S256" s="166"/>
      <c r="T256" s="167"/>
      <c r="AT256" s="161" t="s">
        <v>159</v>
      </c>
      <c r="AU256" s="161" t="s">
        <v>83</v>
      </c>
      <c r="AV256" s="13" t="s">
        <v>83</v>
      </c>
      <c r="AW256" s="13" t="s">
        <v>35</v>
      </c>
      <c r="AX256" s="13" t="s">
        <v>73</v>
      </c>
      <c r="AY256" s="161" t="s">
        <v>145</v>
      </c>
    </row>
    <row r="257" spans="1:65" s="14" customFormat="1" ht="11.25">
      <c r="B257" s="168"/>
      <c r="D257" s="160" t="s">
        <v>159</v>
      </c>
      <c r="E257" s="169" t="s">
        <v>3</v>
      </c>
      <c r="F257" s="170" t="s">
        <v>161</v>
      </c>
      <c r="H257" s="171">
        <v>1</v>
      </c>
      <c r="I257" s="172"/>
      <c r="L257" s="168"/>
      <c r="M257" s="173"/>
      <c r="N257" s="174"/>
      <c r="O257" s="174"/>
      <c r="P257" s="174"/>
      <c r="Q257" s="174"/>
      <c r="R257" s="174"/>
      <c r="S257" s="174"/>
      <c r="T257" s="175"/>
      <c r="AT257" s="169" t="s">
        <v>159</v>
      </c>
      <c r="AU257" s="169" t="s">
        <v>83</v>
      </c>
      <c r="AV257" s="14" t="s">
        <v>154</v>
      </c>
      <c r="AW257" s="14" t="s">
        <v>35</v>
      </c>
      <c r="AX257" s="14" t="s">
        <v>81</v>
      </c>
      <c r="AY257" s="169" t="s">
        <v>145</v>
      </c>
    </row>
    <row r="258" spans="1:65" s="2" customFormat="1" ht="16.5" customHeight="1">
      <c r="A258" s="35"/>
      <c r="B258" s="140"/>
      <c r="C258" s="192" t="s">
        <v>557</v>
      </c>
      <c r="D258" s="192" t="s">
        <v>352</v>
      </c>
      <c r="E258" s="193" t="s">
        <v>1118</v>
      </c>
      <c r="F258" s="194" t="s">
        <v>1119</v>
      </c>
      <c r="G258" s="195" t="s">
        <v>757</v>
      </c>
      <c r="H258" s="196">
        <v>1</v>
      </c>
      <c r="I258" s="197"/>
      <c r="J258" s="198">
        <f>ROUND(I258*H258,2)</f>
        <v>0</v>
      </c>
      <c r="K258" s="194" t="s">
        <v>3</v>
      </c>
      <c r="L258" s="199"/>
      <c r="M258" s="200" t="s">
        <v>3</v>
      </c>
      <c r="N258" s="201" t="s">
        <v>44</v>
      </c>
      <c r="O258" s="56"/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52" t="s">
        <v>914</v>
      </c>
      <c r="AT258" s="152" t="s">
        <v>352</v>
      </c>
      <c r="AU258" s="152" t="s">
        <v>83</v>
      </c>
      <c r="AY258" s="20" t="s">
        <v>145</v>
      </c>
      <c r="BE258" s="153">
        <f>IF(N258="základní",J258,0)</f>
        <v>0</v>
      </c>
      <c r="BF258" s="153">
        <f>IF(N258="snížená",J258,0)</f>
        <v>0</v>
      </c>
      <c r="BG258" s="153">
        <f>IF(N258="zákl. přenesená",J258,0)</f>
        <v>0</v>
      </c>
      <c r="BH258" s="153">
        <f>IF(N258="sníž. přenesená",J258,0)</f>
        <v>0</v>
      </c>
      <c r="BI258" s="153">
        <f>IF(N258="nulová",J258,0)</f>
        <v>0</v>
      </c>
      <c r="BJ258" s="20" t="s">
        <v>81</v>
      </c>
      <c r="BK258" s="153">
        <f>ROUND(I258*H258,2)</f>
        <v>0</v>
      </c>
      <c r="BL258" s="20" t="s">
        <v>562</v>
      </c>
      <c r="BM258" s="152" t="s">
        <v>1120</v>
      </c>
    </row>
    <row r="259" spans="1:65" s="13" customFormat="1" ht="11.25">
      <c r="B259" s="159"/>
      <c r="D259" s="160" t="s">
        <v>159</v>
      </c>
      <c r="E259" s="161" t="s">
        <v>3</v>
      </c>
      <c r="F259" s="162" t="s">
        <v>919</v>
      </c>
      <c r="H259" s="163">
        <v>1</v>
      </c>
      <c r="I259" s="164"/>
      <c r="L259" s="159"/>
      <c r="M259" s="165"/>
      <c r="N259" s="166"/>
      <c r="O259" s="166"/>
      <c r="P259" s="166"/>
      <c r="Q259" s="166"/>
      <c r="R259" s="166"/>
      <c r="S259" s="166"/>
      <c r="T259" s="167"/>
      <c r="AT259" s="161" t="s">
        <v>159</v>
      </c>
      <c r="AU259" s="161" t="s">
        <v>83</v>
      </c>
      <c r="AV259" s="13" t="s">
        <v>83</v>
      </c>
      <c r="AW259" s="13" t="s">
        <v>35</v>
      </c>
      <c r="AX259" s="13" t="s">
        <v>73</v>
      </c>
      <c r="AY259" s="161" t="s">
        <v>145</v>
      </c>
    </row>
    <row r="260" spans="1:65" s="14" customFormat="1" ht="11.25">
      <c r="B260" s="168"/>
      <c r="D260" s="160" t="s">
        <v>159</v>
      </c>
      <c r="E260" s="169" t="s">
        <v>3</v>
      </c>
      <c r="F260" s="170" t="s">
        <v>161</v>
      </c>
      <c r="H260" s="171">
        <v>1</v>
      </c>
      <c r="I260" s="172"/>
      <c r="L260" s="168"/>
      <c r="M260" s="202"/>
      <c r="N260" s="203"/>
      <c r="O260" s="203"/>
      <c r="P260" s="203"/>
      <c r="Q260" s="203"/>
      <c r="R260" s="203"/>
      <c r="S260" s="203"/>
      <c r="T260" s="204"/>
      <c r="AT260" s="169" t="s">
        <v>159</v>
      </c>
      <c r="AU260" s="169" t="s">
        <v>83</v>
      </c>
      <c r="AV260" s="14" t="s">
        <v>154</v>
      </c>
      <c r="AW260" s="14" t="s">
        <v>35</v>
      </c>
      <c r="AX260" s="14" t="s">
        <v>81</v>
      </c>
      <c r="AY260" s="169" t="s">
        <v>145</v>
      </c>
    </row>
    <row r="261" spans="1:65" s="2" customFormat="1" ht="6.95" customHeight="1">
      <c r="A261" s="35"/>
      <c r="B261" s="45"/>
      <c r="C261" s="46"/>
      <c r="D261" s="46"/>
      <c r="E261" s="46"/>
      <c r="F261" s="46"/>
      <c r="G261" s="46"/>
      <c r="H261" s="46"/>
      <c r="I261" s="46"/>
      <c r="J261" s="46"/>
      <c r="K261" s="46"/>
      <c r="L261" s="36"/>
      <c r="M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</row>
  </sheetData>
  <autoFilter ref="C84:K260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06" customWidth="1"/>
    <col min="2" max="2" width="1.6640625" style="206" customWidth="1"/>
    <col min="3" max="4" width="5" style="206" customWidth="1"/>
    <col min="5" max="5" width="11.6640625" style="206" customWidth="1"/>
    <col min="6" max="6" width="9.1640625" style="206" customWidth="1"/>
    <col min="7" max="7" width="5" style="206" customWidth="1"/>
    <col min="8" max="8" width="77.83203125" style="206" customWidth="1"/>
    <col min="9" max="10" width="20" style="206" customWidth="1"/>
    <col min="11" max="11" width="1.6640625" style="206" customWidth="1"/>
  </cols>
  <sheetData>
    <row r="1" spans="2:11" s="1" customFormat="1" ht="37.5" customHeight="1"/>
    <row r="2" spans="2:11" s="1" customFormat="1" ht="7.5" customHeight="1">
      <c r="B2" s="207"/>
      <c r="C2" s="208"/>
      <c r="D2" s="208"/>
      <c r="E2" s="208"/>
      <c r="F2" s="208"/>
      <c r="G2" s="208"/>
      <c r="H2" s="208"/>
      <c r="I2" s="208"/>
      <c r="J2" s="208"/>
      <c r="K2" s="209"/>
    </row>
    <row r="3" spans="2:11" s="17" customFormat="1" ht="45" customHeight="1">
      <c r="B3" s="210"/>
      <c r="C3" s="337" t="s">
        <v>1121</v>
      </c>
      <c r="D3" s="337"/>
      <c r="E3" s="337"/>
      <c r="F3" s="337"/>
      <c r="G3" s="337"/>
      <c r="H3" s="337"/>
      <c r="I3" s="337"/>
      <c r="J3" s="337"/>
      <c r="K3" s="211"/>
    </row>
    <row r="4" spans="2:11" s="1" customFormat="1" ht="25.5" customHeight="1">
      <c r="B4" s="212"/>
      <c r="C4" s="336" t="s">
        <v>1122</v>
      </c>
      <c r="D4" s="336"/>
      <c r="E4" s="336"/>
      <c r="F4" s="336"/>
      <c r="G4" s="336"/>
      <c r="H4" s="336"/>
      <c r="I4" s="336"/>
      <c r="J4" s="336"/>
      <c r="K4" s="213"/>
    </row>
    <row r="5" spans="2:11" s="1" customFormat="1" ht="5.25" customHeight="1">
      <c r="B5" s="212"/>
      <c r="C5" s="214"/>
      <c r="D5" s="214"/>
      <c r="E5" s="214"/>
      <c r="F5" s="214"/>
      <c r="G5" s="214"/>
      <c r="H5" s="214"/>
      <c r="I5" s="214"/>
      <c r="J5" s="214"/>
      <c r="K5" s="213"/>
    </row>
    <row r="6" spans="2:11" s="1" customFormat="1" ht="15" customHeight="1">
      <c r="B6" s="212"/>
      <c r="C6" s="335" t="s">
        <v>1123</v>
      </c>
      <c r="D6" s="335"/>
      <c r="E6" s="335"/>
      <c r="F6" s="335"/>
      <c r="G6" s="335"/>
      <c r="H6" s="335"/>
      <c r="I6" s="335"/>
      <c r="J6" s="335"/>
      <c r="K6" s="213"/>
    </row>
    <row r="7" spans="2:11" s="1" customFormat="1" ht="15" customHeight="1">
      <c r="B7" s="216"/>
      <c r="C7" s="335" t="s">
        <v>1124</v>
      </c>
      <c r="D7" s="335"/>
      <c r="E7" s="335"/>
      <c r="F7" s="335"/>
      <c r="G7" s="335"/>
      <c r="H7" s="335"/>
      <c r="I7" s="335"/>
      <c r="J7" s="335"/>
      <c r="K7" s="213"/>
    </row>
    <row r="8" spans="2:11" s="1" customFormat="1" ht="12.75" customHeight="1">
      <c r="B8" s="216"/>
      <c r="C8" s="215"/>
      <c r="D8" s="215"/>
      <c r="E8" s="215"/>
      <c r="F8" s="215"/>
      <c r="G8" s="215"/>
      <c r="H8" s="215"/>
      <c r="I8" s="215"/>
      <c r="J8" s="215"/>
      <c r="K8" s="213"/>
    </row>
    <row r="9" spans="2:11" s="1" customFormat="1" ht="15" customHeight="1">
      <c r="B9" s="216"/>
      <c r="C9" s="335" t="s">
        <v>1125</v>
      </c>
      <c r="D9" s="335"/>
      <c r="E9" s="335"/>
      <c r="F9" s="335"/>
      <c r="G9" s="335"/>
      <c r="H9" s="335"/>
      <c r="I9" s="335"/>
      <c r="J9" s="335"/>
      <c r="K9" s="213"/>
    </row>
    <row r="10" spans="2:11" s="1" customFormat="1" ht="15" customHeight="1">
      <c r="B10" s="216"/>
      <c r="C10" s="215"/>
      <c r="D10" s="335" t="s">
        <v>1126</v>
      </c>
      <c r="E10" s="335"/>
      <c r="F10" s="335"/>
      <c r="G10" s="335"/>
      <c r="H10" s="335"/>
      <c r="I10" s="335"/>
      <c r="J10" s="335"/>
      <c r="K10" s="213"/>
    </row>
    <row r="11" spans="2:11" s="1" customFormat="1" ht="15" customHeight="1">
      <c r="B11" s="216"/>
      <c r="C11" s="217"/>
      <c r="D11" s="335" t="s">
        <v>1127</v>
      </c>
      <c r="E11" s="335"/>
      <c r="F11" s="335"/>
      <c r="G11" s="335"/>
      <c r="H11" s="335"/>
      <c r="I11" s="335"/>
      <c r="J11" s="335"/>
      <c r="K11" s="213"/>
    </row>
    <row r="12" spans="2:11" s="1" customFormat="1" ht="15" customHeight="1">
      <c r="B12" s="216"/>
      <c r="C12" s="217"/>
      <c r="D12" s="215"/>
      <c r="E12" s="215"/>
      <c r="F12" s="215"/>
      <c r="G12" s="215"/>
      <c r="H12" s="215"/>
      <c r="I12" s="215"/>
      <c r="J12" s="215"/>
      <c r="K12" s="213"/>
    </row>
    <row r="13" spans="2:11" s="1" customFormat="1" ht="15" customHeight="1">
      <c r="B13" s="216"/>
      <c r="C13" s="217"/>
      <c r="D13" s="218" t="s">
        <v>1128</v>
      </c>
      <c r="E13" s="215"/>
      <c r="F13" s="215"/>
      <c r="G13" s="215"/>
      <c r="H13" s="215"/>
      <c r="I13" s="215"/>
      <c r="J13" s="215"/>
      <c r="K13" s="213"/>
    </row>
    <row r="14" spans="2:11" s="1" customFormat="1" ht="12.75" customHeight="1">
      <c r="B14" s="216"/>
      <c r="C14" s="217"/>
      <c r="D14" s="217"/>
      <c r="E14" s="217"/>
      <c r="F14" s="217"/>
      <c r="G14" s="217"/>
      <c r="H14" s="217"/>
      <c r="I14" s="217"/>
      <c r="J14" s="217"/>
      <c r="K14" s="213"/>
    </row>
    <row r="15" spans="2:11" s="1" customFormat="1" ht="15" customHeight="1">
      <c r="B15" s="216"/>
      <c r="C15" s="217"/>
      <c r="D15" s="335" t="s">
        <v>1129</v>
      </c>
      <c r="E15" s="335"/>
      <c r="F15" s="335"/>
      <c r="G15" s="335"/>
      <c r="H15" s="335"/>
      <c r="I15" s="335"/>
      <c r="J15" s="335"/>
      <c r="K15" s="213"/>
    </row>
    <row r="16" spans="2:11" s="1" customFormat="1" ht="15" customHeight="1">
      <c r="B16" s="216"/>
      <c r="C16" s="217"/>
      <c r="D16" s="335" t="s">
        <v>1130</v>
      </c>
      <c r="E16" s="335"/>
      <c r="F16" s="335"/>
      <c r="G16" s="335"/>
      <c r="H16" s="335"/>
      <c r="I16" s="335"/>
      <c r="J16" s="335"/>
      <c r="K16" s="213"/>
    </row>
    <row r="17" spans="2:11" s="1" customFormat="1" ht="15" customHeight="1">
      <c r="B17" s="216"/>
      <c r="C17" s="217"/>
      <c r="D17" s="335" t="s">
        <v>1131</v>
      </c>
      <c r="E17" s="335"/>
      <c r="F17" s="335"/>
      <c r="G17" s="335"/>
      <c r="H17" s="335"/>
      <c r="I17" s="335"/>
      <c r="J17" s="335"/>
      <c r="K17" s="213"/>
    </row>
    <row r="18" spans="2:11" s="1" customFormat="1" ht="15" customHeight="1">
      <c r="B18" s="216"/>
      <c r="C18" s="217"/>
      <c r="D18" s="217"/>
      <c r="E18" s="219" t="s">
        <v>80</v>
      </c>
      <c r="F18" s="335" t="s">
        <v>1132</v>
      </c>
      <c r="G18" s="335"/>
      <c r="H18" s="335"/>
      <c r="I18" s="335"/>
      <c r="J18" s="335"/>
      <c r="K18" s="213"/>
    </row>
    <row r="19" spans="2:11" s="1" customFormat="1" ht="15" customHeight="1">
      <c r="B19" s="216"/>
      <c r="C19" s="217"/>
      <c r="D19" s="217"/>
      <c r="E19" s="219" t="s">
        <v>1133</v>
      </c>
      <c r="F19" s="335" t="s">
        <v>1134</v>
      </c>
      <c r="G19" s="335"/>
      <c r="H19" s="335"/>
      <c r="I19" s="335"/>
      <c r="J19" s="335"/>
      <c r="K19" s="213"/>
    </row>
    <row r="20" spans="2:11" s="1" customFormat="1" ht="15" customHeight="1">
      <c r="B20" s="216"/>
      <c r="C20" s="217"/>
      <c r="D20" s="217"/>
      <c r="E20" s="219" t="s">
        <v>1135</v>
      </c>
      <c r="F20" s="335" t="s">
        <v>1136</v>
      </c>
      <c r="G20" s="335"/>
      <c r="H20" s="335"/>
      <c r="I20" s="335"/>
      <c r="J20" s="335"/>
      <c r="K20" s="213"/>
    </row>
    <row r="21" spans="2:11" s="1" customFormat="1" ht="15" customHeight="1">
      <c r="B21" s="216"/>
      <c r="C21" s="217"/>
      <c r="D21" s="217"/>
      <c r="E21" s="219" t="s">
        <v>1137</v>
      </c>
      <c r="F21" s="335" t="s">
        <v>1138</v>
      </c>
      <c r="G21" s="335"/>
      <c r="H21" s="335"/>
      <c r="I21" s="335"/>
      <c r="J21" s="335"/>
      <c r="K21" s="213"/>
    </row>
    <row r="22" spans="2:11" s="1" customFormat="1" ht="15" customHeight="1">
      <c r="B22" s="216"/>
      <c r="C22" s="217"/>
      <c r="D22" s="217"/>
      <c r="E22" s="219" t="s">
        <v>1139</v>
      </c>
      <c r="F22" s="335" t="s">
        <v>1140</v>
      </c>
      <c r="G22" s="335"/>
      <c r="H22" s="335"/>
      <c r="I22" s="335"/>
      <c r="J22" s="335"/>
      <c r="K22" s="213"/>
    </row>
    <row r="23" spans="2:11" s="1" customFormat="1" ht="15" customHeight="1">
      <c r="B23" s="216"/>
      <c r="C23" s="217"/>
      <c r="D23" s="217"/>
      <c r="E23" s="219" t="s">
        <v>1141</v>
      </c>
      <c r="F23" s="335" t="s">
        <v>1142</v>
      </c>
      <c r="G23" s="335"/>
      <c r="H23" s="335"/>
      <c r="I23" s="335"/>
      <c r="J23" s="335"/>
      <c r="K23" s="213"/>
    </row>
    <row r="24" spans="2:11" s="1" customFormat="1" ht="12.75" customHeight="1">
      <c r="B24" s="216"/>
      <c r="C24" s="217"/>
      <c r="D24" s="217"/>
      <c r="E24" s="217"/>
      <c r="F24" s="217"/>
      <c r="G24" s="217"/>
      <c r="H24" s="217"/>
      <c r="I24" s="217"/>
      <c r="J24" s="217"/>
      <c r="K24" s="213"/>
    </row>
    <row r="25" spans="2:11" s="1" customFormat="1" ht="15" customHeight="1">
      <c r="B25" s="216"/>
      <c r="C25" s="335" t="s">
        <v>1143</v>
      </c>
      <c r="D25" s="335"/>
      <c r="E25" s="335"/>
      <c r="F25" s="335"/>
      <c r="G25" s="335"/>
      <c r="H25" s="335"/>
      <c r="I25" s="335"/>
      <c r="J25" s="335"/>
      <c r="K25" s="213"/>
    </row>
    <row r="26" spans="2:11" s="1" customFormat="1" ht="15" customHeight="1">
      <c r="B26" s="216"/>
      <c r="C26" s="335" t="s">
        <v>1144</v>
      </c>
      <c r="D26" s="335"/>
      <c r="E26" s="335"/>
      <c r="F26" s="335"/>
      <c r="G26" s="335"/>
      <c r="H26" s="335"/>
      <c r="I26" s="335"/>
      <c r="J26" s="335"/>
      <c r="K26" s="213"/>
    </row>
    <row r="27" spans="2:11" s="1" customFormat="1" ht="15" customHeight="1">
      <c r="B27" s="216"/>
      <c r="C27" s="215"/>
      <c r="D27" s="335" t="s">
        <v>1145</v>
      </c>
      <c r="E27" s="335"/>
      <c r="F27" s="335"/>
      <c r="G27" s="335"/>
      <c r="H27" s="335"/>
      <c r="I27" s="335"/>
      <c r="J27" s="335"/>
      <c r="K27" s="213"/>
    </row>
    <row r="28" spans="2:11" s="1" customFormat="1" ht="15" customHeight="1">
      <c r="B28" s="216"/>
      <c r="C28" s="217"/>
      <c r="D28" s="335" t="s">
        <v>1146</v>
      </c>
      <c r="E28" s="335"/>
      <c r="F28" s="335"/>
      <c r="G28" s="335"/>
      <c r="H28" s="335"/>
      <c r="I28" s="335"/>
      <c r="J28" s="335"/>
      <c r="K28" s="213"/>
    </row>
    <row r="29" spans="2:11" s="1" customFormat="1" ht="12.75" customHeight="1">
      <c r="B29" s="216"/>
      <c r="C29" s="217"/>
      <c r="D29" s="217"/>
      <c r="E29" s="217"/>
      <c r="F29" s="217"/>
      <c r="G29" s="217"/>
      <c r="H29" s="217"/>
      <c r="I29" s="217"/>
      <c r="J29" s="217"/>
      <c r="K29" s="213"/>
    </row>
    <row r="30" spans="2:11" s="1" customFormat="1" ht="15" customHeight="1">
      <c r="B30" s="216"/>
      <c r="C30" s="217"/>
      <c r="D30" s="335" t="s">
        <v>1147</v>
      </c>
      <c r="E30" s="335"/>
      <c r="F30" s="335"/>
      <c r="G30" s="335"/>
      <c r="H30" s="335"/>
      <c r="I30" s="335"/>
      <c r="J30" s="335"/>
      <c r="K30" s="213"/>
    </row>
    <row r="31" spans="2:11" s="1" customFormat="1" ht="15" customHeight="1">
      <c r="B31" s="216"/>
      <c r="C31" s="217"/>
      <c r="D31" s="335" t="s">
        <v>1148</v>
      </c>
      <c r="E31" s="335"/>
      <c r="F31" s="335"/>
      <c r="G31" s="335"/>
      <c r="H31" s="335"/>
      <c r="I31" s="335"/>
      <c r="J31" s="335"/>
      <c r="K31" s="213"/>
    </row>
    <row r="32" spans="2:11" s="1" customFormat="1" ht="12.75" customHeight="1">
      <c r="B32" s="216"/>
      <c r="C32" s="217"/>
      <c r="D32" s="217"/>
      <c r="E32" s="217"/>
      <c r="F32" s="217"/>
      <c r="G32" s="217"/>
      <c r="H32" s="217"/>
      <c r="I32" s="217"/>
      <c r="J32" s="217"/>
      <c r="K32" s="213"/>
    </row>
    <row r="33" spans="2:11" s="1" customFormat="1" ht="15" customHeight="1">
      <c r="B33" s="216"/>
      <c r="C33" s="217"/>
      <c r="D33" s="335" t="s">
        <v>1149</v>
      </c>
      <c r="E33" s="335"/>
      <c r="F33" s="335"/>
      <c r="G33" s="335"/>
      <c r="H33" s="335"/>
      <c r="I33" s="335"/>
      <c r="J33" s="335"/>
      <c r="K33" s="213"/>
    </row>
    <row r="34" spans="2:11" s="1" customFormat="1" ht="15" customHeight="1">
      <c r="B34" s="216"/>
      <c r="C34" s="217"/>
      <c r="D34" s="335" t="s">
        <v>1150</v>
      </c>
      <c r="E34" s="335"/>
      <c r="F34" s="335"/>
      <c r="G34" s="335"/>
      <c r="H34" s="335"/>
      <c r="I34" s="335"/>
      <c r="J34" s="335"/>
      <c r="K34" s="213"/>
    </row>
    <row r="35" spans="2:11" s="1" customFormat="1" ht="15" customHeight="1">
      <c r="B35" s="216"/>
      <c r="C35" s="217"/>
      <c r="D35" s="335" t="s">
        <v>1151</v>
      </c>
      <c r="E35" s="335"/>
      <c r="F35" s="335"/>
      <c r="G35" s="335"/>
      <c r="H35" s="335"/>
      <c r="I35" s="335"/>
      <c r="J35" s="335"/>
      <c r="K35" s="213"/>
    </row>
    <row r="36" spans="2:11" s="1" customFormat="1" ht="15" customHeight="1">
      <c r="B36" s="216"/>
      <c r="C36" s="217"/>
      <c r="D36" s="215"/>
      <c r="E36" s="218" t="s">
        <v>131</v>
      </c>
      <c r="F36" s="215"/>
      <c r="G36" s="335" t="s">
        <v>1152</v>
      </c>
      <c r="H36" s="335"/>
      <c r="I36" s="335"/>
      <c r="J36" s="335"/>
      <c r="K36" s="213"/>
    </row>
    <row r="37" spans="2:11" s="1" customFormat="1" ht="30.75" customHeight="1">
      <c r="B37" s="216"/>
      <c r="C37" s="217"/>
      <c r="D37" s="215"/>
      <c r="E37" s="218" t="s">
        <v>1153</v>
      </c>
      <c r="F37" s="215"/>
      <c r="G37" s="335" t="s">
        <v>1154</v>
      </c>
      <c r="H37" s="335"/>
      <c r="I37" s="335"/>
      <c r="J37" s="335"/>
      <c r="K37" s="213"/>
    </row>
    <row r="38" spans="2:11" s="1" customFormat="1" ht="15" customHeight="1">
      <c r="B38" s="216"/>
      <c r="C38" s="217"/>
      <c r="D38" s="215"/>
      <c r="E38" s="218" t="s">
        <v>54</v>
      </c>
      <c r="F38" s="215"/>
      <c r="G38" s="335" t="s">
        <v>1155</v>
      </c>
      <c r="H38" s="335"/>
      <c r="I38" s="335"/>
      <c r="J38" s="335"/>
      <c r="K38" s="213"/>
    </row>
    <row r="39" spans="2:11" s="1" customFormat="1" ht="15" customHeight="1">
      <c r="B39" s="216"/>
      <c r="C39" s="217"/>
      <c r="D39" s="215"/>
      <c r="E39" s="218" t="s">
        <v>55</v>
      </c>
      <c r="F39" s="215"/>
      <c r="G39" s="335" t="s">
        <v>1156</v>
      </c>
      <c r="H39" s="335"/>
      <c r="I39" s="335"/>
      <c r="J39" s="335"/>
      <c r="K39" s="213"/>
    </row>
    <row r="40" spans="2:11" s="1" customFormat="1" ht="15" customHeight="1">
      <c r="B40" s="216"/>
      <c r="C40" s="217"/>
      <c r="D40" s="215"/>
      <c r="E40" s="218" t="s">
        <v>132</v>
      </c>
      <c r="F40" s="215"/>
      <c r="G40" s="335" t="s">
        <v>1157</v>
      </c>
      <c r="H40" s="335"/>
      <c r="I40" s="335"/>
      <c r="J40" s="335"/>
      <c r="K40" s="213"/>
    </row>
    <row r="41" spans="2:11" s="1" customFormat="1" ht="15" customHeight="1">
      <c r="B41" s="216"/>
      <c r="C41" s="217"/>
      <c r="D41" s="215"/>
      <c r="E41" s="218" t="s">
        <v>133</v>
      </c>
      <c r="F41" s="215"/>
      <c r="G41" s="335" t="s">
        <v>1158</v>
      </c>
      <c r="H41" s="335"/>
      <c r="I41" s="335"/>
      <c r="J41" s="335"/>
      <c r="K41" s="213"/>
    </row>
    <row r="42" spans="2:11" s="1" customFormat="1" ht="15" customHeight="1">
      <c r="B42" s="216"/>
      <c r="C42" s="217"/>
      <c r="D42" s="215"/>
      <c r="E42" s="218" t="s">
        <v>1159</v>
      </c>
      <c r="F42" s="215"/>
      <c r="G42" s="335" t="s">
        <v>1160</v>
      </c>
      <c r="H42" s="335"/>
      <c r="I42" s="335"/>
      <c r="J42" s="335"/>
      <c r="K42" s="213"/>
    </row>
    <row r="43" spans="2:11" s="1" customFormat="1" ht="15" customHeight="1">
      <c r="B43" s="216"/>
      <c r="C43" s="217"/>
      <c r="D43" s="215"/>
      <c r="E43" s="218"/>
      <c r="F43" s="215"/>
      <c r="G43" s="335" t="s">
        <v>1161</v>
      </c>
      <c r="H43" s="335"/>
      <c r="I43" s="335"/>
      <c r="J43" s="335"/>
      <c r="K43" s="213"/>
    </row>
    <row r="44" spans="2:11" s="1" customFormat="1" ht="15" customHeight="1">
      <c r="B44" s="216"/>
      <c r="C44" s="217"/>
      <c r="D44" s="215"/>
      <c r="E44" s="218" t="s">
        <v>1162</v>
      </c>
      <c r="F44" s="215"/>
      <c r="G44" s="335" t="s">
        <v>1163</v>
      </c>
      <c r="H44" s="335"/>
      <c r="I44" s="335"/>
      <c r="J44" s="335"/>
      <c r="K44" s="213"/>
    </row>
    <row r="45" spans="2:11" s="1" customFormat="1" ht="15" customHeight="1">
      <c r="B45" s="216"/>
      <c r="C45" s="217"/>
      <c r="D45" s="215"/>
      <c r="E45" s="218" t="s">
        <v>135</v>
      </c>
      <c r="F45" s="215"/>
      <c r="G45" s="335" t="s">
        <v>1164</v>
      </c>
      <c r="H45" s="335"/>
      <c r="I45" s="335"/>
      <c r="J45" s="335"/>
      <c r="K45" s="213"/>
    </row>
    <row r="46" spans="2:11" s="1" customFormat="1" ht="12.75" customHeight="1">
      <c r="B46" s="216"/>
      <c r="C46" s="217"/>
      <c r="D46" s="215"/>
      <c r="E46" s="215"/>
      <c r="F46" s="215"/>
      <c r="G46" s="215"/>
      <c r="H46" s="215"/>
      <c r="I46" s="215"/>
      <c r="J46" s="215"/>
      <c r="K46" s="213"/>
    </row>
    <row r="47" spans="2:11" s="1" customFormat="1" ht="15" customHeight="1">
      <c r="B47" s="216"/>
      <c r="C47" s="217"/>
      <c r="D47" s="335" t="s">
        <v>1165</v>
      </c>
      <c r="E47" s="335"/>
      <c r="F47" s="335"/>
      <c r="G47" s="335"/>
      <c r="H47" s="335"/>
      <c r="I47" s="335"/>
      <c r="J47" s="335"/>
      <c r="K47" s="213"/>
    </row>
    <row r="48" spans="2:11" s="1" customFormat="1" ht="15" customHeight="1">
      <c r="B48" s="216"/>
      <c r="C48" s="217"/>
      <c r="D48" s="217"/>
      <c r="E48" s="335" t="s">
        <v>1166</v>
      </c>
      <c r="F48" s="335"/>
      <c r="G48" s="335"/>
      <c r="H48" s="335"/>
      <c r="I48" s="335"/>
      <c r="J48" s="335"/>
      <c r="K48" s="213"/>
    </row>
    <row r="49" spans="2:11" s="1" customFormat="1" ht="15" customHeight="1">
      <c r="B49" s="216"/>
      <c r="C49" s="217"/>
      <c r="D49" s="217"/>
      <c r="E49" s="335" t="s">
        <v>1167</v>
      </c>
      <c r="F49" s="335"/>
      <c r="G49" s="335"/>
      <c r="H49" s="335"/>
      <c r="I49" s="335"/>
      <c r="J49" s="335"/>
      <c r="K49" s="213"/>
    </row>
    <row r="50" spans="2:11" s="1" customFormat="1" ht="15" customHeight="1">
      <c r="B50" s="216"/>
      <c r="C50" s="217"/>
      <c r="D50" s="217"/>
      <c r="E50" s="335" t="s">
        <v>1168</v>
      </c>
      <c r="F50" s="335"/>
      <c r="G50" s="335"/>
      <c r="H50" s="335"/>
      <c r="I50" s="335"/>
      <c r="J50" s="335"/>
      <c r="K50" s="213"/>
    </row>
    <row r="51" spans="2:11" s="1" customFormat="1" ht="15" customHeight="1">
      <c r="B51" s="216"/>
      <c r="C51" s="217"/>
      <c r="D51" s="335" t="s">
        <v>1169</v>
      </c>
      <c r="E51" s="335"/>
      <c r="F51" s="335"/>
      <c r="G51" s="335"/>
      <c r="H51" s="335"/>
      <c r="I51" s="335"/>
      <c r="J51" s="335"/>
      <c r="K51" s="213"/>
    </row>
    <row r="52" spans="2:11" s="1" customFormat="1" ht="25.5" customHeight="1">
      <c r="B52" s="212"/>
      <c r="C52" s="336" t="s">
        <v>1170</v>
      </c>
      <c r="D52" s="336"/>
      <c r="E52" s="336"/>
      <c r="F52" s="336"/>
      <c r="G52" s="336"/>
      <c r="H52" s="336"/>
      <c r="I52" s="336"/>
      <c r="J52" s="336"/>
      <c r="K52" s="213"/>
    </row>
    <row r="53" spans="2:11" s="1" customFormat="1" ht="5.25" customHeight="1">
      <c r="B53" s="212"/>
      <c r="C53" s="214"/>
      <c r="D53" s="214"/>
      <c r="E53" s="214"/>
      <c r="F53" s="214"/>
      <c r="G53" s="214"/>
      <c r="H53" s="214"/>
      <c r="I53" s="214"/>
      <c r="J53" s="214"/>
      <c r="K53" s="213"/>
    </row>
    <row r="54" spans="2:11" s="1" customFormat="1" ht="15" customHeight="1">
      <c r="B54" s="212"/>
      <c r="C54" s="335" t="s">
        <v>1171</v>
      </c>
      <c r="D54" s="335"/>
      <c r="E54" s="335"/>
      <c r="F54" s="335"/>
      <c r="G54" s="335"/>
      <c r="H54" s="335"/>
      <c r="I54" s="335"/>
      <c r="J54" s="335"/>
      <c r="K54" s="213"/>
    </row>
    <row r="55" spans="2:11" s="1" customFormat="1" ht="15" customHeight="1">
      <c r="B55" s="212"/>
      <c r="C55" s="335" t="s">
        <v>1172</v>
      </c>
      <c r="D55" s="335"/>
      <c r="E55" s="335"/>
      <c r="F55" s="335"/>
      <c r="G55" s="335"/>
      <c r="H55" s="335"/>
      <c r="I55" s="335"/>
      <c r="J55" s="335"/>
      <c r="K55" s="213"/>
    </row>
    <row r="56" spans="2:11" s="1" customFormat="1" ht="12.75" customHeight="1">
      <c r="B56" s="212"/>
      <c r="C56" s="215"/>
      <c r="D56" s="215"/>
      <c r="E56" s="215"/>
      <c r="F56" s="215"/>
      <c r="G56" s="215"/>
      <c r="H56" s="215"/>
      <c r="I56" s="215"/>
      <c r="J56" s="215"/>
      <c r="K56" s="213"/>
    </row>
    <row r="57" spans="2:11" s="1" customFormat="1" ht="15" customHeight="1">
      <c r="B57" s="212"/>
      <c r="C57" s="335" t="s">
        <v>1173</v>
      </c>
      <c r="D57" s="335"/>
      <c r="E57" s="335"/>
      <c r="F57" s="335"/>
      <c r="G57" s="335"/>
      <c r="H57" s="335"/>
      <c r="I57" s="335"/>
      <c r="J57" s="335"/>
      <c r="K57" s="213"/>
    </row>
    <row r="58" spans="2:11" s="1" customFormat="1" ht="15" customHeight="1">
      <c r="B58" s="212"/>
      <c r="C58" s="217"/>
      <c r="D58" s="335" t="s">
        <v>1174</v>
      </c>
      <c r="E58" s="335"/>
      <c r="F58" s="335"/>
      <c r="G58" s="335"/>
      <c r="H58" s="335"/>
      <c r="I58" s="335"/>
      <c r="J58" s="335"/>
      <c r="K58" s="213"/>
    </row>
    <row r="59" spans="2:11" s="1" customFormat="1" ht="15" customHeight="1">
      <c r="B59" s="212"/>
      <c r="C59" s="217"/>
      <c r="D59" s="335" t="s">
        <v>1175</v>
      </c>
      <c r="E59" s="335"/>
      <c r="F59" s="335"/>
      <c r="G59" s="335"/>
      <c r="H59" s="335"/>
      <c r="I59" s="335"/>
      <c r="J59" s="335"/>
      <c r="K59" s="213"/>
    </row>
    <row r="60" spans="2:11" s="1" customFormat="1" ht="15" customHeight="1">
      <c r="B60" s="212"/>
      <c r="C60" s="217"/>
      <c r="D60" s="335" t="s">
        <v>1176</v>
      </c>
      <c r="E60" s="335"/>
      <c r="F60" s="335"/>
      <c r="G60" s="335"/>
      <c r="H60" s="335"/>
      <c r="I60" s="335"/>
      <c r="J60" s="335"/>
      <c r="K60" s="213"/>
    </row>
    <row r="61" spans="2:11" s="1" customFormat="1" ht="15" customHeight="1">
      <c r="B61" s="212"/>
      <c r="C61" s="217"/>
      <c r="D61" s="335" t="s">
        <v>1177</v>
      </c>
      <c r="E61" s="335"/>
      <c r="F61" s="335"/>
      <c r="G61" s="335"/>
      <c r="H61" s="335"/>
      <c r="I61" s="335"/>
      <c r="J61" s="335"/>
      <c r="K61" s="213"/>
    </row>
    <row r="62" spans="2:11" s="1" customFormat="1" ht="15" customHeight="1">
      <c r="B62" s="212"/>
      <c r="C62" s="217"/>
      <c r="D62" s="338" t="s">
        <v>1178</v>
      </c>
      <c r="E62" s="338"/>
      <c r="F62" s="338"/>
      <c r="G62" s="338"/>
      <c r="H62" s="338"/>
      <c r="I62" s="338"/>
      <c r="J62" s="338"/>
      <c r="K62" s="213"/>
    </row>
    <row r="63" spans="2:11" s="1" customFormat="1" ht="15" customHeight="1">
      <c r="B63" s="212"/>
      <c r="C63" s="217"/>
      <c r="D63" s="335" t="s">
        <v>1179</v>
      </c>
      <c r="E63" s="335"/>
      <c r="F63" s="335"/>
      <c r="G63" s="335"/>
      <c r="H63" s="335"/>
      <c r="I63" s="335"/>
      <c r="J63" s="335"/>
      <c r="K63" s="213"/>
    </row>
    <row r="64" spans="2:11" s="1" customFormat="1" ht="12.75" customHeight="1">
      <c r="B64" s="212"/>
      <c r="C64" s="217"/>
      <c r="D64" s="217"/>
      <c r="E64" s="220"/>
      <c r="F64" s="217"/>
      <c r="G64" s="217"/>
      <c r="H64" s="217"/>
      <c r="I64" s="217"/>
      <c r="J64" s="217"/>
      <c r="K64" s="213"/>
    </row>
    <row r="65" spans="2:11" s="1" customFormat="1" ht="15" customHeight="1">
      <c r="B65" s="212"/>
      <c r="C65" s="217"/>
      <c r="D65" s="335" t="s">
        <v>1180</v>
      </c>
      <c r="E65" s="335"/>
      <c r="F65" s="335"/>
      <c r="G65" s="335"/>
      <c r="H65" s="335"/>
      <c r="I65" s="335"/>
      <c r="J65" s="335"/>
      <c r="K65" s="213"/>
    </row>
    <row r="66" spans="2:11" s="1" customFormat="1" ht="15" customHeight="1">
      <c r="B66" s="212"/>
      <c r="C66" s="217"/>
      <c r="D66" s="338" t="s">
        <v>1181</v>
      </c>
      <c r="E66" s="338"/>
      <c r="F66" s="338"/>
      <c r="G66" s="338"/>
      <c r="H66" s="338"/>
      <c r="I66" s="338"/>
      <c r="J66" s="338"/>
      <c r="K66" s="213"/>
    </row>
    <row r="67" spans="2:11" s="1" customFormat="1" ht="15" customHeight="1">
      <c r="B67" s="212"/>
      <c r="C67" s="217"/>
      <c r="D67" s="335" t="s">
        <v>1182</v>
      </c>
      <c r="E67" s="335"/>
      <c r="F67" s="335"/>
      <c r="G67" s="335"/>
      <c r="H67" s="335"/>
      <c r="I67" s="335"/>
      <c r="J67" s="335"/>
      <c r="K67" s="213"/>
    </row>
    <row r="68" spans="2:11" s="1" customFormat="1" ht="15" customHeight="1">
      <c r="B68" s="212"/>
      <c r="C68" s="217"/>
      <c r="D68" s="335" t="s">
        <v>1183</v>
      </c>
      <c r="E68" s="335"/>
      <c r="F68" s="335"/>
      <c r="G68" s="335"/>
      <c r="H68" s="335"/>
      <c r="I68" s="335"/>
      <c r="J68" s="335"/>
      <c r="K68" s="213"/>
    </row>
    <row r="69" spans="2:11" s="1" customFormat="1" ht="15" customHeight="1">
      <c r="B69" s="212"/>
      <c r="C69" s="217"/>
      <c r="D69" s="335" t="s">
        <v>1184</v>
      </c>
      <c r="E69" s="335"/>
      <c r="F69" s="335"/>
      <c r="G69" s="335"/>
      <c r="H69" s="335"/>
      <c r="I69" s="335"/>
      <c r="J69" s="335"/>
      <c r="K69" s="213"/>
    </row>
    <row r="70" spans="2:11" s="1" customFormat="1" ht="15" customHeight="1">
      <c r="B70" s="212"/>
      <c r="C70" s="217"/>
      <c r="D70" s="335" t="s">
        <v>1185</v>
      </c>
      <c r="E70" s="335"/>
      <c r="F70" s="335"/>
      <c r="G70" s="335"/>
      <c r="H70" s="335"/>
      <c r="I70" s="335"/>
      <c r="J70" s="335"/>
      <c r="K70" s="213"/>
    </row>
    <row r="71" spans="2:11" s="1" customFormat="1" ht="12.75" customHeight="1">
      <c r="B71" s="221"/>
      <c r="C71" s="222"/>
      <c r="D71" s="222"/>
      <c r="E71" s="222"/>
      <c r="F71" s="222"/>
      <c r="G71" s="222"/>
      <c r="H71" s="222"/>
      <c r="I71" s="222"/>
      <c r="J71" s="222"/>
      <c r="K71" s="223"/>
    </row>
    <row r="72" spans="2:11" s="1" customFormat="1" ht="18.75" customHeight="1">
      <c r="B72" s="224"/>
      <c r="C72" s="224"/>
      <c r="D72" s="224"/>
      <c r="E72" s="224"/>
      <c r="F72" s="224"/>
      <c r="G72" s="224"/>
      <c r="H72" s="224"/>
      <c r="I72" s="224"/>
      <c r="J72" s="224"/>
      <c r="K72" s="225"/>
    </row>
    <row r="73" spans="2:11" s="1" customFormat="1" ht="18.75" customHeight="1">
      <c r="B73" s="225"/>
      <c r="C73" s="225"/>
      <c r="D73" s="225"/>
      <c r="E73" s="225"/>
      <c r="F73" s="225"/>
      <c r="G73" s="225"/>
      <c r="H73" s="225"/>
      <c r="I73" s="225"/>
      <c r="J73" s="225"/>
      <c r="K73" s="225"/>
    </row>
    <row r="74" spans="2:11" s="1" customFormat="1" ht="7.5" customHeight="1">
      <c r="B74" s="226"/>
      <c r="C74" s="227"/>
      <c r="D74" s="227"/>
      <c r="E74" s="227"/>
      <c r="F74" s="227"/>
      <c r="G74" s="227"/>
      <c r="H74" s="227"/>
      <c r="I74" s="227"/>
      <c r="J74" s="227"/>
      <c r="K74" s="228"/>
    </row>
    <row r="75" spans="2:11" s="1" customFormat="1" ht="45" customHeight="1">
      <c r="B75" s="229"/>
      <c r="C75" s="339" t="s">
        <v>1186</v>
      </c>
      <c r="D75" s="339"/>
      <c r="E75" s="339"/>
      <c r="F75" s="339"/>
      <c r="G75" s="339"/>
      <c r="H75" s="339"/>
      <c r="I75" s="339"/>
      <c r="J75" s="339"/>
      <c r="K75" s="230"/>
    </row>
    <row r="76" spans="2:11" s="1" customFormat="1" ht="17.25" customHeight="1">
      <c r="B76" s="229"/>
      <c r="C76" s="231" t="s">
        <v>1187</v>
      </c>
      <c r="D76" s="231"/>
      <c r="E76" s="231"/>
      <c r="F76" s="231" t="s">
        <v>1188</v>
      </c>
      <c r="G76" s="232"/>
      <c r="H76" s="231" t="s">
        <v>55</v>
      </c>
      <c r="I76" s="231" t="s">
        <v>58</v>
      </c>
      <c r="J76" s="231" t="s">
        <v>1189</v>
      </c>
      <c r="K76" s="230"/>
    </row>
    <row r="77" spans="2:11" s="1" customFormat="1" ht="17.25" customHeight="1">
      <c r="B77" s="229"/>
      <c r="C77" s="233" t="s">
        <v>1190</v>
      </c>
      <c r="D77" s="233"/>
      <c r="E77" s="233"/>
      <c r="F77" s="234" t="s">
        <v>1191</v>
      </c>
      <c r="G77" s="235"/>
      <c r="H77" s="233"/>
      <c r="I77" s="233"/>
      <c r="J77" s="233" t="s">
        <v>1192</v>
      </c>
      <c r="K77" s="230"/>
    </row>
    <row r="78" spans="2:11" s="1" customFormat="1" ht="5.25" customHeight="1">
      <c r="B78" s="229"/>
      <c r="C78" s="236"/>
      <c r="D78" s="236"/>
      <c r="E78" s="236"/>
      <c r="F78" s="236"/>
      <c r="G78" s="237"/>
      <c r="H78" s="236"/>
      <c r="I78" s="236"/>
      <c r="J78" s="236"/>
      <c r="K78" s="230"/>
    </row>
    <row r="79" spans="2:11" s="1" customFormat="1" ht="15" customHeight="1">
      <c r="B79" s="229"/>
      <c r="C79" s="218" t="s">
        <v>54</v>
      </c>
      <c r="D79" s="238"/>
      <c r="E79" s="238"/>
      <c r="F79" s="239" t="s">
        <v>1193</v>
      </c>
      <c r="G79" s="240"/>
      <c r="H79" s="218" t="s">
        <v>1194</v>
      </c>
      <c r="I79" s="218" t="s">
        <v>1195</v>
      </c>
      <c r="J79" s="218">
        <v>20</v>
      </c>
      <c r="K79" s="230"/>
    </row>
    <row r="80" spans="2:11" s="1" customFormat="1" ht="15" customHeight="1">
      <c r="B80" s="229"/>
      <c r="C80" s="218" t="s">
        <v>1196</v>
      </c>
      <c r="D80" s="218"/>
      <c r="E80" s="218"/>
      <c r="F80" s="239" t="s">
        <v>1193</v>
      </c>
      <c r="G80" s="240"/>
      <c r="H80" s="218" t="s">
        <v>1197</v>
      </c>
      <c r="I80" s="218" t="s">
        <v>1195</v>
      </c>
      <c r="J80" s="218">
        <v>120</v>
      </c>
      <c r="K80" s="230"/>
    </row>
    <row r="81" spans="2:11" s="1" customFormat="1" ht="15" customHeight="1">
      <c r="B81" s="241"/>
      <c r="C81" s="218" t="s">
        <v>1198</v>
      </c>
      <c r="D81" s="218"/>
      <c r="E81" s="218"/>
      <c r="F81" s="239" t="s">
        <v>1199</v>
      </c>
      <c r="G81" s="240"/>
      <c r="H81" s="218" t="s">
        <v>1200</v>
      </c>
      <c r="I81" s="218" t="s">
        <v>1195</v>
      </c>
      <c r="J81" s="218">
        <v>50</v>
      </c>
      <c r="K81" s="230"/>
    </row>
    <row r="82" spans="2:11" s="1" customFormat="1" ht="15" customHeight="1">
      <c r="B82" s="241"/>
      <c r="C82" s="218" t="s">
        <v>1201</v>
      </c>
      <c r="D82" s="218"/>
      <c r="E82" s="218"/>
      <c r="F82" s="239" t="s">
        <v>1193</v>
      </c>
      <c r="G82" s="240"/>
      <c r="H82" s="218" t="s">
        <v>1202</v>
      </c>
      <c r="I82" s="218" t="s">
        <v>1203</v>
      </c>
      <c r="J82" s="218"/>
      <c r="K82" s="230"/>
    </row>
    <row r="83" spans="2:11" s="1" customFormat="1" ht="15" customHeight="1">
      <c r="B83" s="241"/>
      <c r="C83" s="242" t="s">
        <v>1204</v>
      </c>
      <c r="D83" s="242"/>
      <c r="E83" s="242"/>
      <c r="F83" s="243" t="s">
        <v>1199</v>
      </c>
      <c r="G83" s="242"/>
      <c r="H83" s="242" t="s">
        <v>1205</v>
      </c>
      <c r="I83" s="242" t="s">
        <v>1195</v>
      </c>
      <c r="J83" s="242">
        <v>15</v>
      </c>
      <c r="K83" s="230"/>
    </row>
    <row r="84" spans="2:11" s="1" customFormat="1" ht="15" customHeight="1">
      <c r="B84" s="241"/>
      <c r="C84" s="242" t="s">
        <v>1206</v>
      </c>
      <c r="D84" s="242"/>
      <c r="E84" s="242"/>
      <c r="F84" s="243" t="s">
        <v>1199</v>
      </c>
      <c r="G84" s="242"/>
      <c r="H84" s="242" t="s">
        <v>1207</v>
      </c>
      <c r="I84" s="242" t="s">
        <v>1195</v>
      </c>
      <c r="J84" s="242">
        <v>15</v>
      </c>
      <c r="K84" s="230"/>
    </row>
    <row r="85" spans="2:11" s="1" customFormat="1" ht="15" customHeight="1">
      <c r="B85" s="241"/>
      <c r="C85" s="242" t="s">
        <v>1208</v>
      </c>
      <c r="D85" s="242"/>
      <c r="E85" s="242"/>
      <c r="F85" s="243" t="s">
        <v>1199</v>
      </c>
      <c r="G85" s="242"/>
      <c r="H85" s="242" t="s">
        <v>1209</v>
      </c>
      <c r="I85" s="242" t="s">
        <v>1195</v>
      </c>
      <c r="J85" s="242">
        <v>20</v>
      </c>
      <c r="K85" s="230"/>
    </row>
    <row r="86" spans="2:11" s="1" customFormat="1" ht="15" customHeight="1">
      <c r="B86" s="241"/>
      <c r="C86" s="242" t="s">
        <v>1210</v>
      </c>
      <c r="D86" s="242"/>
      <c r="E86" s="242"/>
      <c r="F86" s="243" t="s">
        <v>1199</v>
      </c>
      <c r="G86" s="242"/>
      <c r="H86" s="242" t="s">
        <v>1211</v>
      </c>
      <c r="I86" s="242" t="s">
        <v>1195</v>
      </c>
      <c r="J86" s="242">
        <v>20</v>
      </c>
      <c r="K86" s="230"/>
    </row>
    <row r="87" spans="2:11" s="1" customFormat="1" ht="15" customHeight="1">
      <c r="B87" s="241"/>
      <c r="C87" s="218" t="s">
        <v>1212</v>
      </c>
      <c r="D87" s="218"/>
      <c r="E87" s="218"/>
      <c r="F87" s="239" t="s">
        <v>1199</v>
      </c>
      <c r="G87" s="240"/>
      <c r="H87" s="218" t="s">
        <v>1213</v>
      </c>
      <c r="I87" s="218" t="s">
        <v>1195</v>
      </c>
      <c r="J87" s="218">
        <v>50</v>
      </c>
      <c r="K87" s="230"/>
    </row>
    <row r="88" spans="2:11" s="1" customFormat="1" ht="15" customHeight="1">
      <c r="B88" s="241"/>
      <c r="C88" s="218" t="s">
        <v>1214</v>
      </c>
      <c r="D88" s="218"/>
      <c r="E88" s="218"/>
      <c r="F88" s="239" t="s">
        <v>1199</v>
      </c>
      <c r="G88" s="240"/>
      <c r="H88" s="218" t="s">
        <v>1215</v>
      </c>
      <c r="I88" s="218" t="s">
        <v>1195</v>
      </c>
      <c r="J88" s="218">
        <v>20</v>
      </c>
      <c r="K88" s="230"/>
    </row>
    <row r="89" spans="2:11" s="1" customFormat="1" ht="15" customHeight="1">
      <c r="B89" s="241"/>
      <c r="C89" s="218" t="s">
        <v>1216</v>
      </c>
      <c r="D89" s="218"/>
      <c r="E89" s="218"/>
      <c r="F89" s="239" t="s">
        <v>1199</v>
      </c>
      <c r="G89" s="240"/>
      <c r="H89" s="218" t="s">
        <v>1217</v>
      </c>
      <c r="I89" s="218" t="s">
        <v>1195</v>
      </c>
      <c r="J89" s="218">
        <v>20</v>
      </c>
      <c r="K89" s="230"/>
    </row>
    <row r="90" spans="2:11" s="1" customFormat="1" ht="15" customHeight="1">
      <c r="B90" s="241"/>
      <c r="C90" s="218" t="s">
        <v>1218</v>
      </c>
      <c r="D90" s="218"/>
      <c r="E90" s="218"/>
      <c r="F90" s="239" t="s">
        <v>1199</v>
      </c>
      <c r="G90" s="240"/>
      <c r="H90" s="218" t="s">
        <v>1219</v>
      </c>
      <c r="I90" s="218" t="s">
        <v>1195</v>
      </c>
      <c r="J90" s="218">
        <v>50</v>
      </c>
      <c r="K90" s="230"/>
    </row>
    <row r="91" spans="2:11" s="1" customFormat="1" ht="15" customHeight="1">
      <c r="B91" s="241"/>
      <c r="C91" s="218" t="s">
        <v>1220</v>
      </c>
      <c r="D91" s="218"/>
      <c r="E91" s="218"/>
      <c r="F91" s="239" t="s">
        <v>1199</v>
      </c>
      <c r="G91" s="240"/>
      <c r="H91" s="218" t="s">
        <v>1220</v>
      </c>
      <c r="I91" s="218" t="s">
        <v>1195</v>
      </c>
      <c r="J91" s="218">
        <v>50</v>
      </c>
      <c r="K91" s="230"/>
    </row>
    <row r="92" spans="2:11" s="1" customFormat="1" ht="15" customHeight="1">
      <c r="B92" s="241"/>
      <c r="C92" s="218" t="s">
        <v>1221</v>
      </c>
      <c r="D92" s="218"/>
      <c r="E92" s="218"/>
      <c r="F92" s="239" t="s">
        <v>1199</v>
      </c>
      <c r="G92" s="240"/>
      <c r="H92" s="218" t="s">
        <v>1222</v>
      </c>
      <c r="I92" s="218" t="s">
        <v>1195</v>
      </c>
      <c r="J92" s="218">
        <v>255</v>
      </c>
      <c r="K92" s="230"/>
    </row>
    <row r="93" spans="2:11" s="1" customFormat="1" ht="15" customHeight="1">
      <c r="B93" s="241"/>
      <c r="C93" s="218" t="s">
        <v>1223</v>
      </c>
      <c r="D93" s="218"/>
      <c r="E93" s="218"/>
      <c r="F93" s="239" t="s">
        <v>1193</v>
      </c>
      <c r="G93" s="240"/>
      <c r="H93" s="218" t="s">
        <v>1224</v>
      </c>
      <c r="I93" s="218" t="s">
        <v>1225</v>
      </c>
      <c r="J93" s="218"/>
      <c r="K93" s="230"/>
    </row>
    <row r="94" spans="2:11" s="1" customFormat="1" ht="15" customHeight="1">
      <c r="B94" s="241"/>
      <c r="C94" s="218" t="s">
        <v>1226</v>
      </c>
      <c r="D94" s="218"/>
      <c r="E94" s="218"/>
      <c r="F94" s="239" t="s">
        <v>1193</v>
      </c>
      <c r="G94" s="240"/>
      <c r="H94" s="218" t="s">
        <v>1227</v>
      </c>
      <c r="I94" s="218" t="s">
        <v>1228</v>
      </c>
      <c r="J94" s="218"/>
      <c r="K94" s="230"/>
    </row>
    <row r="95" spans="2:11" s="1" customFormat="1" ht="15" customHeight="1">
      <c r="B95" s="241"/>
      <c r="C95" s="218" t="s">
        <v>1229</v>
      </c>
      <c r="D95" s="218"/>
      <c r="E95" s="218"/>
      <c r="F95" s="239" t="s">
        <v>1193</v>
      </c>
      <c r="G95" s="240"/>
      <c r="H95" s="218" t="s">
        <v>1229</v>
      </c>
      <c r="I95" s="218" t="s">
        <v>1228</v>
      </c>
      <c r="J95" s="218"/>
      <c r="K95" s="230"/>
    </row>
    <row r="96" spans="2:11" s="1" customFormat="1" ht="15" customHeight="1">
      <c r="B96" s="241"/>
      <c r="C96" s="218" t="s">
        <v>39</v>
      </c>
      <c r="D96" s="218"/>
      <c r="E96" s="218"/>
      <c r="F96" s="239" t="s">
        <v>1193</v>
      </c>
      <c r="G96" s="240"/>
      <c r="H96" s="218" t="s">
        <v>1230</v>
      </c>
      <c r="I96" s="218" t="s">
        <v>1228</v>
      </c>
      <c r="J96" s="218"/>
      <c r="K96" s="230"/>
    </row>
    <row r="97" spans="2:11" s="1" customFormat="1" ht="15" customHeight="1">
      <c r="B97" s="241"/>
      <c r="C97" s="218" t="s">
        <v>49</v>
      </c>
      <c r="D97" s="218"/>
      <c r="E97" s="218"/>
      <c r="F97" s="239" t="s">
        <v>1193</v>
      </c>
      <c r="G97" s="240"/>
      <c r="H97" s="218" t="s">
        <v>1231</v>
      </c>
      <c r="I97" s="218" t="s">
        <v>1228</v>
      </c>
      <c r="J97" s="218"/>
      <c r="K97" s="230"/>
    </row>
    <row r="98" spans="2:11" s="1" customFormat="1" ht="15" customHeight="1">
      <c r="B98" s="244"/>
      <c r="C98" s="245"/>
      <c r="D98" s="245"/>
      <c r="E98" s="245"/>
      <c r="F98" s="245"/>
      <c r="G98" s="245"/>
      <c r="H98" s="245"/>
      <c r="I98" s="245"/>
      <c r="J98" s="245"/>
      <c r="K98" s="246"/>
    </row>
    <row r="99" spans="2:11" s="1" customFormat="1" ht="18.75" customHeight="1">
      <c r="B99" s="247"/>
      <c r="C99" s="248"/>
      <c r="D99" s="248"/>
      <c r="E99" s="248"/>
      <c r="F99" s="248"/>
      <c r="G99" s="248"/>
      <c r="H99" s="248"/>
      <c r="I99" s="248"/>
      <c r="J99" s="248"/>
      <c r="K99" s="247"/>
    </row>
    <row r="100" spans="2:11" s="1" customFormat="1" ht="18.75" customHeight="1"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</row>
    <row r="101" spans="2:11" s="1" customFormat="1" ht="7.5" customHeight="1">
      <c r="B101" s="226"/>
      <c r="C101" s="227"/>
      <c r="D101" s="227"/>
      <c r="E101" s="227"/>
      <c r="F101" s="227"/>
      <c r="G101" s="227"/>
      <c r="H101" s="227"/>
      <c r="I101" s="227"/>
      <c r="J101" s="227"/>
      <c r="K101" s="228"/>
    </row>
    <row r="102" spans="2:11" s="1" customFormat="1" ht="45" customHeight="1">
      <c r="B102" s="229"/>
      <c r="C102" s="339" t="s">
        <v>1232</v>
      </c>
      <c r="D102" s="339"/>
      <c r="E102" s="339"/>
      <c r="F102" s="339"/>
      <c r="G102" s="339"/>
      <c r="H102" s="339"/>
      <c r="I102" s="339"/>
      <c r="J102" s="339"/>
      <c r="K102" s="230"/>
    </row>
    <row r="103" spans="2:11" s="1" customFormat="1" ht="17.25" customHeight="1">
      <c r="B103" s="229"/>
      <c r="C103" s="231" t="s">
        <v>1187</v>
      </c>
      <c r="D103" s="231"/>
      <c r="E103" s="231"/>
      <c r="F103" s="231" t="s">
        <v>1188</v>
      </c>
      <c r="G103" s="232"/>
      <c r="H103" s="231" t="s">
        <v>55</v>
      </c>
      <c r="I103" s="231" t="s">
        <v>58</v>
      </c>
      <c r="J103" s="231" t="s">
        <v>1189</v>
      </c>
      <c r="K103" s="230"/>
    </row>
    <row r="104" spans="2:11" s="1" customFormat="1" ht="17.25" customHeight="1">
      <c r="B104" s="229"/>
      <c r="C104" s="233" t="s">
        <v>1190</v>
      </c>
      <c r="D104" s="233"/>
      <c r="E104" s="233"/>
      <c r="F104" s="234" t="s">
        <v>1191</v>
      </c>
      <c r="G104" s="235"/>
      <c r="H104" s="233"/>
      <c r="I104" s="233"/>
      <c r="J104" s="233" t="s">
        <v>1192</v>
      </c>
      <c r="K104" s="230"/>
    </row>
    <row r="105" spans="2:11" s="1" customFormat="1" ht="5.25" customHeight="1">
      <c r="B105" s="229"/>
      <c r="C105" s="231"/>
      <c r="D105" s="231"/>
      <c r="E105" s="231"/>
      <c r="F105" s="231"/>
      <c r="G105" s="249"/>
      <c r="H105" s="231"/>
      <c r="I105" s="231"/>
      <c r="J105" s="231"/>
      <c r="K105" s="230"/>
    </row>
    <row r="106" spans="2:11" s="1" customFormat="1" ht="15" customHeight="1">
      <c r="B106" s="229"/>
      <c r="C106" s="218" t="s">
        <v>54</v>
      </c>
      <c r="D106" s="238"/>
      <c r="E106" s="238"/>
      <c r="F106" s="239" t="s">
        <v>1193</v>
      </c>
      <c r="G106" s="218"/>
      <c r="H106" s="218" t="s">
        <v>1233</v>
      </c>
      <c r="I106" s="218" t="s">
        <v>1195</v>
      </c>
      <c r="J106" s="218">
        <v>20</v>
      </c>
      <c r="K106" s="230"/>
    </row>
    <row r="107" spans="2:11" s="1" customFormat="1" ht="15" customHeight="1">
      <c r="B107" s="229"/>
      <c r="C107" s="218" t="s">
        <v>1196</v>
      </c>
      <c r="D107" s="218"/>
      <c r="E107" s="218"/>
      <c r="F107" s="239" t="s">
        <v>1193</v>
      </c>
      <c r="G107" s="218"/>
      <c r="H107" s="218" t="s">
        <v>1233</v>
      </c>
      <c r="I107" s="218" t="s">
        <v>1195</v>
      </c>
      <c r="J107" s="218">
        <v>120</v>
      </c>
      <c r="K107" s="230"/>
    </row>
    <row r="108" spans="2:11" s="1" customFormat="1" ht="15" customHeight="1">
      <c r="B108" s="241"/>
      <c r="C108" s="218" t="s">
        <v>1198</v>
      </c>
      <c r="D108" s="218"/>
      <c r="E108" s="218"/>
      <c r="F108" s="239" t="s">
        <v>1199</v>
      </c>
      <c r="G108" s="218"/>
      <c r="H108" s="218" t="s">
        <v>1233</v>
      </c>
      <c r="I108" s="218" t="s">
        <v>1195</v>
      </c>
      <c r="J108" s="218">
        <v>50</v>
      </c>
      <c r="K108" s="230"/>
    </row>
    <row r="109" spans="2:11" s="1" customFormat="1" ht="15" customHeight="1">
      <c r="B109" s="241"/>
      <c r="C109" s="218" t="s">
        <v>1201</v>
      </c>
      <c r="D109" s="218"/>
      <c r="E109" s="218"/>
      <c r="F109" s="239" t="s">
        <v>1193</v>
      </c>
      <c r="G109" s="218"/>
      <c r="H109" s="218" t="s">
        <v>1233</v>
      </c>
      <c r="I109" s="218" t="s">
        <v>1203</v>
      </c>
      <c r="J109" s="218"/>
      <c r="K109" s="230"/>
    </row>
    <row r="110" spans="2:11" s="1" customFormat="1" ht="15" customHeight="1">
      <c r="B110" s="241"/>
      <c r="C110" s="218" t="s">
        <v>1212</v>
      </c>
      <c r="D110" s="218"/>
      <c r="E110" s="218"/>
      <c r="F110" s="239" t="s">
        <v>1199</v>
      </c>
      <c r="G110" s="218"/>
      <c r="H110" s="218" t="s">
        <v>1233</v>
      </c>
      <c r="I110" s="218" t="s">
        <v>1195</v>
      </c>
      <c r="J110" s="218">
        <v>50</v>
      </c>
      <c r="K110" s="230"/>
    </row>
    <row r="111" spans="2:11" s="1" customFormat="1" ht="15" customHeight="1">
      <c r="B111" s="241"/>
      <c r="C111" s="218" t="s">
        <v>1220</v>
      </c>
      <c r="D111" s="218"/>
      <c r="E111" s="218"/>
      <c r="F111" s="239" t="s">
        <v>1199</v>
      </c>
      <c r="G111" s="218"/>
      <c r="H111" s="218" t="s">
        <v>1233</v>
      </c>
      <c r="I111" s="218" t="s">
        <v>1195</v>
      </c>
      <c r="J111" s="218">
        <v>50</v>
      </c>
      <c r="K111" s="230"/>
    </row>
    <row r="112" spans="2:11" s="1" customFormat="1" ht="15" customHeight="1">
      <c r="B112" s="241"/>
      <c r="C112" s="218" t="s">
        <v>1218</v>
      </c>
      <c r="D112" s="218"/>
      <c r="E112" s="218"/>
      <c r="F112" s="239" t="s">
        <v>1199</v>
      </c>
      <c r="G112" s="218"/>
      <c r="H112" s="218" t="s">
        <v>1233</v>
      </c>
      <c r="I112" s="218" t="s">
        <v>1195</v>
      </c>
      <c r="J112" s="218">
        <v>50</v>
      </c>
      <c r="K112" s="230"/>
    </row>
    <row r="113" spans="2:11" s="1" customFormat="1" ht="15" customHeight="1">
      <c r="B113" s="241"/>
      <c r="C113" s="218" t="s">
        <v>54</v>
      </c>
      <c r="D113" s="218"/>
      <c r="E113" s="218"/>
      <c r="F113" s="239" t="s">
        <v>1193</v>
      </c>
      <c r="G113" s="218"/>
      <c r="H113" s="218" t="s">
        <v>1234</v>
      </c>
      <c r="I113" s="218" t="s">
        <v>1195</v>
      </c>
      <c r="J113" s="218">
        <v>20</v>
      </c>
      <c r="K113" s="230"/>
    </row>
    <row r="114" spans="2:11" s="1" customFormat="1" ht="15" customHeight="1">
      <c r="B114" s="241"/>
      <c r="C114" s="218" t="s">
        <v>1235</v>
      </c>
      <c r="D114" s="218"/>
      <c r="E114" s="218"/>
      <c r="F114" s="239" t="s">
        <v>1193</v>
      </c>
      <c r="G114" s="218"/>
      <c r="H114" s="218" t="s">
        <v>1236</v>
      </c>
      <c r="I114" s="218" t="s">
        <v>1195</v>
      </c>
      <c r="J114" s="218">
        <v>120</v>
      </c>
      <c r="K114" s="230"/>
    </row>
    <row r="115" spans="2:11" s="1" customFormat="1" ht="15" customHeight="1">
      <c r="B115" s="241"/>
      <c r="C115" s="218" t="s">
        <v>39</v>
      </c>
      <c r="D115" s="218"/>
      <c r="E115" s="218"/>
      <c r="F115" s="239" t="s">
        <v>1193</v>
      </c>
      <c r="G115" s="218"/>
      <c r="H115" s="218" t="s">
        <v>1237</v>
      </c>
      <c r="I115" s="218" t="s">
        <v>1228</v>
      </c>
      <c r="J115" s="218"/>
      <c r="K115" s="230"/>
    </row>
    <row r="116" spans="2:11" s="1" customFormat="1" ht="15" customHeight="1">
      <c r="B116" s="241"/>
      <c r="C116" s="218" t="s">
        <v>49</v>
      </c>
      <c r="D116" s="218"/>
      <c r="E116" s="218"/>
      <c r="F116" s="239" t="s">
        <v>1193</v>
      </c>
      <c r="G116" s="218"/>
      <c r="H116" s="218" t="s">
        <v>1238</v>
      </c>
      <c r="I116" s="218" t="s">
        <v>1228</v>
      </c>
      <c r="J116" s="218"/>
      <c r="K116" s="230"/>
    </row>
    <row r="117" spans="2:11" s="1" customFormat="1" ht="15" customHeight="1">
      <c r="B117" s="241"/>
      <c r="C117" s="218" t="s">
        <v>58</v>
      </c>
      <c r="D117" s="218"/>
      <c r="E117" s="218"/>
      <c r="F117" s="239" t="s">
        <v>1193</v>
      </c>
      <c r="G117" s="218"/>
      <c r="H117" s="218" t="s">
        <v>1239</v>
      </c>
      <c r="I117" s="218" t="s">
        <v>1240</v>
      </c>
      <c r="J117" s="218"/>
      <c r="K117" s="230"/>
    </row>
    <row r="118" spans="2:11" s="1" customFormat="1" ht="15" customHeight="1">
      <c r="B118" s="244"/>
      <c r="C118" s="250"/>
      <c r="D118" s="250"/>
      <c r="E118" s="250"/>
      <c r="F118" s="250"/>
      <c r="G118" s="250"/>
      <c r="H118" s="250"/>
      <c r="I118" s="250"/>
      <c r="J118" s="250"/>
      <c r="K118" s="246"/>
    </row>
    <row r="119" spans="2:11" s="1" customFormat="1" ht="18.75" customHeight="1">
      <c r="B119" s="251"/>
      <c r="C119" s="252"/>
      <c r="D119" s="252"/>
      <c r="E119" s="252"/>
      <c r="F119" s="253"/>
      <c r="G119" s="252"/>
      <c r="H119" s="252"/>
      <c r="I119" s="252"/>
      <c r="J119" s="252"/>
      <c r="K119" s="251"/>
    </row>
    <row r="120" spans="2:11" s="1" customFormat="1" ht="18.75" customHeight="1"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</row>
    <row r="121" spans="2:11" s="1" customFormat="1" ht="7.5" customHeight="1">
      <c r="B121" s="254"/>
      <c r="C121" s="255"/>
      <c r="D121" s="255"/>
      <c r="E121" s="255"/>
      <c r="F121" s="255"/>
      <c r="G121" s="255"/>
      <c r="H121" s="255"/>
      <c r="I121" s="255"/>
      <c r="J121" s="255"/>
      <c r="K121" s="256"/>
    </row>
    <row r="122" spans="2:11" s="1" customFormat="1" ht="45" customHeight="1">
      <c r="B122" s="257"/>
      <c r="C122" s="337" t="s">
        <v>1241</v>
      </c>
      <c r="D122" s="337"/>
      <c r="E122" s="337"/>
      <c r="F122" s="337"/>
      <c r="G122" s="337"/>
      <c r="H122" s="337"/>
      <c r="I122" s="337"/>
      <c r="J122" s="337"/>
      <c r="K122" s="258"/>
    </row>
    <row r="123" spans="2:11" s="1" customFormat="1" ht="17.25" customHeight="1">
      <c r="B123" s="259"/>
      <c r="C123" s="231" t="s">
        <v>1187</v>
      </c>
      <c r="D123" s="231"/>
      <c r="E123" s="231"/>
      <c r="F123" s="231" t="s">
        <v>1188</v>
      </c>
      <c r="G123" s="232"/>
      <c r="H123" s="231" t="s">
        <v>55</v>
      </c>
      <c r="I123" s="231" t="s">
        <v>58</v>
      </c>
      <c r="J123" s="231" t="s">
        <v>1189</v>
      </c>
      <c r="K123" s="260"/>
    </row>
    <row r="124" spans="2:11" s="1" customFormat="1" ht="17.25" customHeight="1">
      <c r="B124" s="259"/>
      <c r="C124" s="233" t="s">
        <v>1190</v>
      </c>
      <c r="D124" s="233"/>
      <c r="E124" s="233"/>
      <c r="F124" s="234" t="s">
        <v>1191</v>
      </c>
      <c r="G124" s="235"/>
      <c r="H124" s="233"/>
      <c r="I124" s="233"/>
      <c r="J124" s="233" t="s">
        <v>1192</v>
      </c>
      <c r="K124" s="260"/>
    </row>
    <row r="125" spans="2:11" s="1" customFormat="1" ht="5.25" customHeight="1">
      <c r="B125" s="261"/>
      <c r="C125" s="236"/>
      <c r="D125" s="236"/>
      <c r="E125" s="236"/>
      <c r="F125" s="236"/>
      <c r="G125" s="262"/>
      <c r="H125" s="236"/>
      <c r="I125" s="236"/>
      <c r="J125" s="236"/>
      <c r="K125" s="263"/>
    </row>
    <row r="126" spans="2:11" s="1" customFormat="1" ht="15" customHeight="1">
      <c r="B126" s="261"/>
      <c r="C126" s="218" t="s">
        <v>1196</v>
      </c>
      <c r="D126" s="238"/>
      <c r="E126" s="238"/>
      <c r="F126" s="239" t="s">
        <v>1193</v>
      </c>
      <c r="G126" s="218"/>
      <c r="H126" s="218" t="s">
        <v>1233</v>
      </c>
      <c r="I126" s="218" t="s">
        <v>1195</v>
      </c>
      <c r="J126" s="218">
        <v>120</v>
      </c>
      <c r="K126" s="264"/>
    </row>
    <row r="127" spans="2:11" s="1" customFormat="1" ht="15" customHeight="1">
      <c r="B127" s="261"/>
      <c r="C127" s="218" t="s">
        <v>1242</v>
      </c>
      <c r="D127" s="218"/>
      <c r="E127" s="218"/>
      <c r="F127" s="239" t="s">
        <v>1193</v>
      </c>
      <c r="G127" s="218"/>
      <c r="H127" s="218" t="s">
        <v>1243</v>
      </c>
      <c r="I127" s="218" t="s">
        <v>1195</v>
      </c>
      <c r="J127" s="218" t="s">
        <v>1244</v>
      </c>
      <c r="K127" s="264"/>
    </row>
    <row r="128" spans="2:11" s="1" customFormat="1" ht="15" customHeight="1">
      <c r="B128" s="261"/>
      <c r="C128" s="218" t="s">
        <v>1141</v>
      </c>
      <c r="D128" s="218"/>
      <c r="E128" s="218"/>
      <c r="F128" s="239" t="s">
        <v>1193</v>
      </c>
      <c r="G128" s="218"/>
      <c r="H128" s="218" t="s">
        <v>1245</v>
      </c>
      <c r="I128" s="218" t="s">
        <v>1195</v>
      </c>
      <c r="J128" s="218" t="s">
        <v>1244</v>
      </c>
      <c r="K128" s="264"/>
    </row>
    <row r="129" spans="2:11" s="1" customFormat="1" ht="15" customHeight="1">
      <c r="B129" s="261"/>
      <c r="C129" s="218" t="s">
        <v>1204</v>
      </c>
      <c r="D129" s="218"/>
      <c r="E129" s="218"/>
      <c r="F129" s="239" t="s">
        <v>1199</v>
      </c>
      <c r="G129" s="218"/>
      <c r="H129" s="218" t="s">
        <v>1205</v>
      </c>
      <c r="I129" s="218" t="s">
        <v>1195</v>
      </c>
      <c r="J129" s="218">
        <v>15</v>
      </c>
      <c r="K129" s="264"/>
    </row>
    <row r="130" spans="2:11" s="1" customFormat="1" ht="15" customHeight="1">
      <c r="B130" s="261"/>
      <c r="C130" s="242" t="s">
        <v>1206</v>
      </c>
      <c r="D130" s="242"/>
      <c r="E130" s="242"/>
      <c r="F130" s="243" t="s">
        <v>1199</v>
      </c>
      <c r="G130" s="242"/>
      <c r="H130" s="242" t="s">
        <v>1207</v>
      </c>
      <c r="I130" s="242" t="s">
        <v>1195</v>
      </c>
      <c r="J130" s="242">
        <v>15</v>
      </c>
      <c r="K130" s="264"/>
    </row>
    <row r="131" spans="2:11" s="1" customFormat="1" ht="15" customHeight="1">
      <c r="B131" s="261"/>
      <c r="C131" s="242" t="s">
        <v>1208</v>
      </c>
      <c r="D131" s="242"/>
      <c r="E131" s="242"/>
      <c r="F131" s="243" t="s">
        <v>1199</v>
      </c>
      <c r="G131" s="242"/>
      <c r="H131" s="242" t="s">
        <v>1209</v>
      </c>
      <c r="I131" s="242" t="s">
        <v>1195</v>
      </c>
      <c r="J131" s="242">
        <v>20</v>
      </c>
      <c r="K131" s="264"/>
    </row>
    <row r="132" spans="2:11" s="1" customFormat="1" ht="15" customHeight="1">
      <c r="B132" s="261"/>
      <c r="C132" s="242" t="s">
        <v>1210</v>
      </c>
      <c r="D132" s="242"/>
      <c r="E132" s="242"/>
      <c r="F132" s="243" t="s">
        <v>1199</v>
      </c>
      <c r="G132" s="242"/>
      <c r="H132" s="242" t="s">
        <v>1211</v>
      </c>
      <c r="I132" s="242" t="s">
        <v>1195</v>
      </c>
      <c r="J132" s="242">
        <v>20</v>
      </c>
      <c r="K132" s="264"/>
    </row>
    <row r="133" spans="2:11" s="1" customFormat="1" ht="15" customHeight="1">
      <c r="B133" s="261"/>
      <c r="C133" s="218" t="s">
        <v>1198</v>
      </c>
      <c r="D133" s="218"/>
      <c r="E133" s="218"/>
      <c r="F133" s="239" t="s">
        <v>1199</v>
      </c>
      <c r="G133" s="218"/>
      <c r="H133" s="218" t="s">
        <v>1233</v>
      </c>
      <c r="I133" s="218" t="s">
        <v>1195</v>
      </c>
      <c r="J133" s="218">
        <v>50</v>
      </c>
      <c r="K133" s="264"/>
    </row>
    <row r="134" spans="2:11" s="1" customFormat="1" ht="15" customHeight="1">
      <c r="B134" s="261"/>
      <c r="C134" s="218" t="s">
        <v>1212</v>
      </c>
      <c r="D134" s="218"/>
      <c r="E134" s="218"/>
      <c r="F134" s="239" t="s">
        <v>1199</v>
      </c>
      <c r="G134" s="218"/>
      <c r="H134" s="218" t="s">
        <v>1233</v>
      </c>
      <c r="I134" s="218" t="s">
        <v>1195</v>
      </c>
      <c r="J134" s="218">
        <v>50</v>
      </c>
      <c r="K134" s="264"/>
    </row>
    <row r="135" spans="2:11" s="1" customFormat="1" ht="15" customHeight="1">
      <c r="B135" s="261"/>
      <c r="C135" s="218" t="s">
        <v>1218</v>
      </c>
      <c r="D135" s="218"/>
      <c r="E135" s="218"/>
      <c r="F135" s="239" t="s">
        <v>1199</v>
      </c>
      <c r="G135" s="218"/>
      <c r="H135" s="218" t="s">
        <v>1233</v>
      </c>
      <c r="I135" s="218" t="s">
        <v>1195</v>
      </c>
      <c r="J135" s="218">
        <v>50</v>
      </c>
      <c r="K135" s="264"/>
    </row>
    <row r="136" spans="2:11" s="1" customFormat="1" ht="15" customHeight="1">
      <c r="B136" s="261"/>
      <c r="C136" s="218" t="s">
        <v>1220</v>
      </c>
      <c r="D136" s="218"/>
      <c r="E136" s="218"/>
      <c r="F136" s="239" t="s">
        <v>1199</v>
      </c>
      <c r="G136" s="218"/>
      <c r="H136" s="218" t="s">
        <v>1233</v>
      </c>
      <c r="I136" s="218" t="s">
        <v>1195</v>
      </c>
      <c r="J136" s="218">
        <v>50</v>
      </c>
      <c r="K136" s="264"/>
    </row>
    <row r="137" spans="2:11" s="1" customFormat="1" ht="15" customHeight="1">
      <c r="B137" s="261"/>
      <c r="C137" s="218" t="s">
        <v>1221</v>
      </c>
      <c r="D137" s="218"/>
      <c r="E137" s="218"/>
      <c r="F137" s="239" t="s">
        <v>1199</v>
      </c>
      <c r="G137" s="218"/>
      <c r="H137" s="218" t="s">
        <v>1246</v>
      </c>
      <c r="I137" s="218" t="s">
        <v>1195</v>
      </c>
      <c r="J137" s="218">
        <v>255</v>
      </c>
      <c r="K137" s="264"/>
    </row>
    <row r="138" spans="2:11" s="1" customFormat="1" ht="15" customHeight="1">
      <c r="B138" s="261"/>
      <c r="C138" s="218" t="s">
        <v>1223</v>
      </c>
      <c r="D138" s="218"/>
      <c r="E138" s="218"/>
      <c r="F138" s="239" t="s">
        <v>1193</v>
      </c>
      <c r="G138" s="218"/>
      <c r="H138" s="218" t="s">
        <v>1247</v>
      </c>
      <c r="I138" s="218" t="s">
        <v>1225</v>
      </c>
      <c r="J138" s="218"/>
      <c r="K138" s="264"/>
    </row>
    <row r="139" spans="2:11" s="1" customFormat="1" ht="15" customHeight="1">
      <c r="B139" s="261"/>
      <c r="C139" s="218" t="s">
        <v>1226</v>
      </c>
      <c r="D139" s="218"/>
      <c r="E139" s="218"/>
      <c r="F139" s="239" t="s">
        <v>1193</v>
      </c>
      <c r="G139" s="218"/>
      <c r="H139" s="218" t="s">
        <v>1248</v>
      </c>
      <c r="I139" s="218" t="s">
        <v>1228</v>
      </c>
      <c r="J139" s="218"/>
      <c r="K139" s="264"/>
    </row>
    <row r="140" spans="2:11" s="1" customFormat="1" ht="15" customHeight="1">
      <c r="B140" s="261"/>
      <c r="C140" s="218" t="s">
        <v>1229</v>
      </c>
      <c r="D140" s="218"/>
      <c r="E140" s="218"/>
      <c r="F140" s="239" t="s">
        <v>1193</v>
      </c>
      <c r="G140" s="218"/>
      <c r="H140" s="218" t="s">
        <v>1229</v>
      </c>
      <c r="I140" s="218" t="s">
        <v>1228</v>
      </c>
      <c r="J140" s="218"/>
      <c r="K140" s="264"/>
    </row>
    <row r="141" spans="2:11" s="1" customFormat="1" ht="15" customHeight="1">
      <c r="B141" s="261"/>
      <c r="C141" s="218" t="s">
        <v>39</v>
      </c>
      <c r="D141" s="218"/>
      <c r="E141" s="218"/>
      <c r="F141" s="239" t="s">
        <v>1193</v>
      </c>
      <c r="G141" s="218"/>
      <c r="H141" s="218" t="s">
        <v>1249</v>
      </c>
      <c r="I141" s="218" t="s">
        <v>1228</v>
      </c>
      <c r="J141" s="218"/>
      <c r="K141" s="264"/>
    </row>
    <row r="142" spans="2:11" s="1" customFormat="1" ht="15" customHeight="1">
      <c r="B142" s="261"/>
      <c r="C142" s="218" t="s">
        <v>1250</v>
      </c>
      <c r="D142" s="218"/>
      <c r="E142" s="218"/>
      <c r="F142" s="239" t="s">
        <v>1193</v>
      </c>
      <c r="G142" s="218"/>
      <c r="H142" s="218" t="s">
        <v>1251</v>
      </c>
      <c r="I142" s="218" t="s">
        <v>1228</v>
      </c>
      <c r="J142" s="218"/>
      <c r="K142" s="264"/>
    </row>
    <row r="143" spans="2:11" s="1" customFormat="1" ht="15" customHeight="1">
      <c r="B143" s="265"/>
      <c r="C143" s="266"/>
      <c r="D143" s="266"/>
      <c r="E143" s="266"/>
      <c r="F143" s="266"/>
      <c r="G143" s="266"/>
      <c r="H143" s="266"/>
      <c r="I143" s="266"/>
      <c r="J143" s="266"/>
      <c r="K143" s="267"/>
    </row>
    <row r="144" spans="2:11" s="1" customFormat="1" ht="18.75" customHeight="1">
      <c r="B144" s="252"/>
      <c r="C144" s="252"/>
      <c r="D144" s="252"/>
      <c r="E144" s="252"/>
      <c r="F144" s="253"/>
      <c r="G144" s="252"/>
      <c r="H144" s="252"/>
      <c r="I144" s="252"/>
      <c r="J144" s="252"/>
      <c r="K144" s="252"/>
    </row>
    <row r="145" spans="2:11" s="1" customFormat="1" ht="18.75" customHeight="1"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</row>
    <row r="146" spans="2:11" s="1" customFormat="1" ht="7.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8"/>
    </row>
    <row r="147" spans="2:11" s="1" customFormat="1" ht="45" customHeight="1">
      <c r="B147" s="229"/>
      <c r="C147" s="339" t="s">
        <v>1252</v>
      </c>
      <c r="D147" s="339"/>
      <c r="E147" s="339"/>
      <c r="F147" s="339"/>
      <c r="G147" s="339"/>
      <c r="H147" s="339"/>
      <c r="I147" s="339"/>
      <c r="J147" s="339"/>
      <c r="K147" s="230"/>
    </row>
    <row r="148" spans="2:11" s="1" customFormat="1" ht="17.25" customHeight="1">
      <c r="B148" s="229"/>
      <c r="C148" s="231" t="s">
        <v>1187</v>
      </c>
      <c r="D148" s="231"/>
      <c r="E148" s="231"/>
      <c r="F148" s="231" t="s">
        <v>1188</v>
      </c>
      <c r="G148" s="232"/>
      <c r="H148" s="231" t="s">
        <v>55</v>
      </c>
      <c r="I148" s="231" t="s">
        <v>58</v>
      </c>
      <c r="J148" s="231" t="s">
        <v>1189</v>
      </c>
      <c r="K148" s="230"/>
    </row>
    <row r="149" spans="2:11" s="1" customFormat="1" ht="17.25" customHeight="1">
      <c r="B149" s="229"/>
      <c r="C149" s="233" t="s">
        <v>1190</v>
      </c>
      <c r="D149" s="233"/>
      <c r="E149" s="233"/>
      <c r="F149" s="234" t="s">
        <v>1191</v>
      </c>
      <c r="G149" s="235"/>
      <c r="H149" s="233"/>
      <c r="I149" s="233"/>
      <c r="J149" s="233" t="s">
        <v>1192</v>
      </c>
      <c r="K149" s="230"/>
    </row>
    <row r="150" spans="2:11" s="1" customFormat="1" ht="5.25" customHeight="1">
      <c r="B150" s="241"/>
      <c r="C150" s="236"/>
      <c r="D150" s="236"/>
      <c r="E150" s="236"/>
      <c r="F150" s="236"/>
      <c r="G150" s="237"/>
      <c r="H150" s="236"/>
      <c r="I150" s="236"/>
      <c r="J150" s="236"/>
      <c r="K150" s="264"/>
    </row>
    <row r="151" spans="2:11" s="1" customFormat="1" ht="15" customHeight="1">
      <c r="B151" s="241"/>
      <c r="C151" s="268" t="s">
        <v>1196</v>
      </c>
      <c r="D151" s="218"/>
      <c r="E151" s="218"/>
      <c r="F151" s="269" t="s">
        <v>1193</v>
      </c>
      <c r="G151" s="218"/>
      <c r="H151" s="268" t="s">
        <v>1233</v>
      </c>
      <c r="I151" s="268" t="s">
        <v>1195</v>
      </c>
      <c r="J151" s="268">
        <v>120</v>
      </c>
      <c r="K151" s="264"/>
    </row>
    <row r="152" spans="2:11" s="1" customFormat="1" ht="15" customHeight="1">
      <c r="B152" s="241"/>
      <c r="C152" s="268" t="s">
        <v>1242</v>
      </c>
      <c r="D152" s="218"/>
      <c r="E152" s="218"/>
      <c r="F152" s="269" t="s">
        <v>1193</v>
      </c>
      <c r="G152" s="218"/>
      <c r="H152" s="268" t="s">
        <v>1253</v>
      </c>
      <c r="I152" s="268" t="s">
        <v>1195</v>
      </c>
      <c r="J152" s="268" t="s">
        <v>1244</v>
      </c>
      <c r="K152" s="264"/>
    </row>
    <row r="153" spans="2:11" s="1" customFormat="1" ht="15" customHeight="1">
      <c r="B153" s="241"/>
      <c r="C153" s="268" t="s">
        <v>1141</v>
      </c>
      <c r="D153" s="218"/>
      <c r="E153" s="218"/>
      <c r="F153" s="269" t="s">
        <v>1193</v>
      </c>
      <c r="G153" s="218"/>
      <c r="H153" s="268" t="s">
        <v>1254</v>
      </c>
      <c r="I153" s="268" t="s">
        <v>1195</v>
      </c>
      <c r="J153" s="268" t="s">
        <v>1244</v>
      </c>
      <c r="K153" s="264"/>
    </row>
    <row r="154" spans="2:11" s="1" customFormat="1" ht="15" customHeight="1">
      <c r="B154" s="241"/>
      <c r="C154" s="268" t="s">
        <v>1198</v>
      </c>
      <c r="D154" s="218"/>
      <c r="E154" s="218"/>
      <c r="F154" s="269" t="s">
        <v>1199</v>
      </c>
      <c r="G154" s="218"/>
      <c r="H154" s="268" t="s">
        <v>1233</v>
      </c>
      <c r="I154" s="268" t="s">
        <v>1195</v>
      </c>
      <c r="J154" s="268">
        <v>50</v>
      </c>
      <c r="K154" s="264"/>
    </row>
    <row r="155" spans="2:11" s="1" customFormat="1" ht="15" customHeight="1">
      <c r="B155" s="241"/>
      <c r="C155" s="268" t="s">
        <v>1201</v>
      </c>
      <c r="D155" s="218"/>
      <c r="E155" s="218"/>
      <c r="F155" s="269" t="s">
        <v>1193</v>
      </c>
      <c r="G155" s="218"/>
      <c r="H155" s="268" t="s">
        <v>1233</v>
      </c>
      <c r="I155" s="268" t="s">
        <v>1203</v>
      </c>
      <c r="J155" s="268"/>
      <c r="K155" s="264"/>
    </row>
    <row r="156" spans="2:11" s="1" customFormat="1" ht="15" customHeight="1">
      <c r="B156" s="241"/>
      <c r="C156" s="268" t="s">
        <v>1212</v>
      </c>
      <c r="D156" s="218"/>
      <c r="E156" s="218"/>
      <c r="F156" s="269" t="s">
        <v>1199</v>
      </c>
      <c r="G156" s="218"/>
      <c r="H156" s="268" t="s">
        <v>1233</v>
      </c>
      <c r="I156" s="268" t="s">
        <v>1195</v>
      </c>
      <c r="J156" s="268">
        <v>50</v>
      </c>
      <c r="K156" s="264"/>
    </row>
    <row r="157" spans="2:11" s="1" customFormat="1" ht="15" customHeight="1">
      <c r="B157" s="241"/>
      <c r="C157" s="268" t="s">
        <v>1220</v>
      </c>
      <c r="D157" s="218"/>
      <c r="E157" s="218"/>
      <c r="F157" s="269" t="s">
        <v>1199</v>
      </c>
      <c r="G157" s="218"/>
      <c r="H157" s="268" t="s">
        <v>1233</v>
      </c>
      <c r="I157" s="268" t="s">
        <v>1195</v>
      </c>
      <c r="J157" s="268">
        <v>50</v>
      </c>
      <c r="K157" s="264"/>
    </row>
    <row r="158" spans="2:11" s="1" customFormat="1" ht="15" customHeight="1">
      <c r="B158" s="241"/>
      <c r="C158" s="268" t="s">
        <v>1218</v>
      </c>
      <c r="D158" s="218"/>
      <c r="E158" s="218"/>
      <c r="F158" s="269" t="s">
        <v>1199</v>
      </c>
      <c r="G158" s="218"/>
      <c r="H158" s="268" t="s">
        <v>1233</v>
      </c>
      <c r="I158" s="268" t="s">
        <v>1195</v>
      </c>
      <c r="J158" s="268">
        <v>50</v>
      </c>
      <c r="K158" s="264"/>
    </row>
    <row r="159" spans="2:11" s="1" customFormat="1" ht="15" customHeight="1">
      <c r="B159" s="241"/>
      <c r="C159" s="268" t="s">
        <v>91</v>
      </c>
      <c r="D159" s="218"/>
      <c r="E159" s="218"/>
      <c r="F159" s="269" t="s">
        <v>1193</v>
      </c>
      <c r="G159" s="218"/>
      <c r="H159" s="268" t="s">
        <v>1255</v>
      </c>
      <c r="I159" s="268" t="s">
        <v>1195</v>
      </c>
      <c r="J159" s="268" t="s">
        <v>1256</v>
      </c>
      <c r="K159" s="264"/>
    </row>
    <row r="160" spans="2:11" s="1" customFormat="1" ht="15" customHeight="1">
      <c r="B160" s="241"/>
      <c r="C160" s="268" t="s">
        <v>1257</v>
      </c>
      <c r="D160" s="218"/>
      <c r="E160" s="218"/>
      <c r="F160" s="269" t="s">
        <v>1193</v>
      </c>
      <c r="G160" s="218"/>
      <c r="H160" s="268" t="s">
        <v>1258</v>
      </c>
      <c r="I160" s="268" t="s">
        <v>1228</v>
      </c>
      <c r="J160" s="268"/>
      <c r="K160" s="264"/>
    </row>
    <row r="161" spans="2:11" s="1" customFormat="1" ht="15" customHeight="1">
      <c r="B161" s="270"/>
      <c r="C161" s="250"/>
      <c r="D161" s="250"/>
      <c r="E161" s="250"/>
      <c r="F161" s="250"/>
      <c r="G161" s="250"/>
      <c r="H161" s="250"/>
      <c r="I161" s="250"/>
      <c r="J161" s="250"/>
      <c r="K161" s="271"/>
    </row>
    <row r="162" spans="2:11" s="1" customFormat="1" ht="18.75" customHeight="1">
      <c r="B162" s="252"/>
      <c r="C162" s="262"/>
      <c r="D162" s="262"/>
      <c r="E162" s="262"/>
      <c r="F162" s="272"/>
      <c r="G162" s="262"/>
      <c r="H162" s="262"/>
      <c r="I162" s="262"/>
      <c r="J162" s="262"/>
      <c r="K162" s="252"/>
    </row>
    <row r="163" spans="2:11" s="1" customFormat="1" ht="18.75" customHeight="1"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</row>
    <row r="164" spans="2:11" s="1" customFormat="1" ht="7.5" customHeight="1">
      <c r="B164" s="207"/>
      <c r="C164" s="208"/>
      <c r="D164" s="208"/>
      <c r="E164" s="208"/>
      <c r="F164" s="208"/>
      <c r="G164" s="208"/>
      <c r="H164" s="208"/>
      <c r="I164" s="208"/>
      <c r="J164" s="208"/>
      <c r="K164" s="209"/>
    </row>
    <row r="165" spans="2:11" s="1" customFormat="1" ht="45" customHeight="1">
      <c r="B165" s="210"/>
      <c r="C165" s="337" t="s">
        <v>1259</v>
      </c>
      <c r="D165" s="337"/>
      <c r="E165" s="337"/>
      <c r="F165" s="337"/>
      <c r="G165" s="337"/>
      <c r="H165" s="337"/>
      <c r="I165" s="337"/>
      <c r="J165" s="337"/>
      <c r="K165" s="211"/>
    </row>
    <row r="166" spans="2:11" s="1" customFormat="1" ht="17.25" customHeight="1">
      <c r="B166" s="210"/>
      <c r="C166" s="231" t="s">
        <v>1187</v>
      </c>
      <c r="D166" s="231"/>
      <c r="E166" s="231"/>
      <c r="F166" s="231" t="s">
        <v>1188</v>
      </c>
      <c r="G166" s="273"/>
      <c r="H166" s="274" t="s">
        <v>55</v>
      </c>
      <c r="I166" s="274" t="s">
        <v>58</v>
      </c>
      <c r="J166" s="231" t="s">
        <v>1189</v>
      </c>
      <c r="K166" s="211"/>
    </row>
    <row r="167" spans="2:11" s="1" customFormat="1" ht="17.25" customHeight="1">
      <c r="B167" s="212"/>
      <c r="C167" s="233" t="s">
        <v>1190</v>
      </c>
      <c r="D167" s="233"/>
      <c r="E167" s="233"/>
      <c r="F167" s="234" t="s">
        <v>1191</v>
      </c>
      <c r="G167" s="275"/>
      <c r="H167" s="276"/>
      <c r="I167" s="276"/>
      <c r="J167" s="233" t="s">
        <v>1192</v>
      </c>
      <c r="K167" s="213"/>
    </row>
    <row r="168" spans="2:11" s="1" customFormat="1" ht="5.25" customHeight="1">
      <c r="B168" s="241"/>
      <c r="C168" s="236"/>
      <c r="D168" s="236"/>
      <c r="E168" s="236"/>
      <c r="F168" s="236"/>
      <c r="G168" s="237"/>
      <c r="H168" s="236"/>
      <c r="I168" s="236"/>
      <c r="J168" s="236"/>
      <c r="K168" s="264"/>
    </row>
    <row r="169" spans="2:11" s="1" customFormat="1" ht="15" customHeight="1">
      <c r="B169" s="241"/>
      <c r="C169" s="218" t="s">
        <v>1196</v>
      </c>
      <c r="D169" s="218"/>
      <c r="E169" s="218"/>
      <c r="F169" s="239" t="s">
        <v>1193</v>
      </c>
      <c r="G169" s="218"/>
      <c r="H169" s="218" t="s">
        <v>1233</v>
      </c>
      <c r="I169" s="218" t="s">
        <v>1195</v>
      </c>
      <c r="J169" s="218">
        <v>120</v>
      </c>
      <c r="K169" s="264"/>
    </row>
    <row r="170" spans="2:11" s="1" customFormat="1" ht="15" customHeight="1">
      <c r="B170" s="241"/>
      <c r="C170" s="218" t="s">
        <v>1242</v>
      </c>
      <c r="D170" s="218"/>
      <c r="E170" s="218"/>
      <c r="F170" s="239" t="s">
        <v>1193</v>
      </c>
      <c r="G170" s="218"/>
      <c r="H170" s="218" t="s">
        <v>1243</v>
      </c>
      <c r="I170" s="218" t="s">
        <v>1195</v>
      </c>
      <c r="J170" s="218" t="s">
        <v>1244</v>
      </c>
      <c r="K170" s="264"/>
    </row>
    <row r="171" spans="2:11" s="1" customFormat="1" ht="15" customHeight="1">
      <c r="B171" s="241"/>
      <c r="C171" s="218" t="s">
        <v>1141</v>
      </c>
      <c r="D171" s="218"/>
      <c r="E171" s="218"/>
      <c r="F171" s="239" t="s">
        <v>1193</v>
      </c>
      <c r="G171" s="218"/>
      <c r="H171" s="218" t="s">
        <v>1260</v>
      </c>
      <c r="I171" s="218" t="s">
        <v>1195</v>
      </c>
      <c r="J171" s="218" t="s">
        <v>1244</v>
      </c>
      <c r="K171" s="264"/>
    </row>
    <row r="172" spans="2:11" s="1" customFormat="1" ht="15" customHeight="1">
      <c r="B172" s="241"/>
      <c r="C172" s="218" t="s">
        <v>1198</v>
      </c>
      <c r="D172" s="218"/>
      <c r="E172" s="218"/>
      <c r="F172" s="239" t="s">
        <v>1199</v>
      </c>
      <c r="G172" s="218"/>
      <c r="H172" s="218" t="s">
        <v>1260</v>
      </c>
      <c r="I172" s="218" t="s">
        <v>1195</v>
      </c>
      <c r="J172" s="218">
        <v>50</v>
      </c>
      <c r="K172" s="264"/>
    </row>
    <row r="173" spans="2:11" s="1" customFormat="1" ht="15" customHeight="1">
      <c r="B173" s="241"/>
      <c r="C173" s="218" t="s">
        <v>1201</v>
      </c>
      <c r="D173" s="218"/>
      <c r="E173" s="218"/>
      <c r="F173" s="239" t="s">
        <v>1193</v>
      </c>
      <c r="G173" s="218"/>
      <c r="H173" s="218" t="s">
        <v>1260</v>
      </c>
      <c r="I173" s="218" t="s">
        <v>1203</v>
      </c>
      <c r="J173" s="218"/>
      <c r="K173" s="264"/>
    </row>
    <row r="174" spans="2:11" s="1" customFormat="1" ht="15" customHeight="1">
      <c r="B174" s="241"/>
      <c r="C174" s="218" t="s">
        <v>1212</v>
      </c>
      <c r="D174" s="218"/>
      <c r="E174" s="218"/>
      <c r="F174" s="239" t="s">
        <v>1199</v>
      </c>
      <c r="G174" s="218"/>
      <c r="H174" s="218" t="s">
        <v>1260</v>
      </c>
      <c r="I174" s="218" t="s">
        <v>1195</v>
      </c>
      <c r="J174" s="218">
        <v>50</v>
      </c>
      <c r="K174" s="264"/>
    </row>
    <row r="175" spans="2:11" s="1" customFormat="1" ht="15" customHeight="1">
      <c r="B175" s="241"/>
      <c r="C175" s="218" t="s">
        <v>1220</v>
      </c>
      <c r="D175" s="218"/>
      <c r="E175" s="218"/>
      <c r="F175" s="239" t="s">
        <v>1199</v>
      </c>
      <c r="G175" s="218"/>
      <c r="H175" s="218" t="s">
        <v>1260</v>
      </c>
      <c r="I175" s="218" t="s">
        <v>1195</v>
      </c>
      <c r="J175" s="218">
        <v>50</v>
      </c>
      <c r="K175" s="264"/>
    </row>
    <row r="176" spans="2:11" s="1" customFormat="1" ht="15" customHeight="1">
      <c r="B176" s="241"/>
      <c r="C176" s="218" t="s">
        <v>1218</v>
      </c>
      <c r="D176" s="218"/>
      <c r="E176" s="218"/>
      <c r="F176" s="239" t="s">
        <v>1199</v>
      </c>
      <c r="G176" s="218"/>
      <c r="H176" s="218" t="s">
        <v>1260</v>
      </c>
      <c r="I176" s="218" t="s">
        <v>1195</v>
      </c>
      <c r="J176" s="218">
        <v>50</v>
      </c>
      <c r="K176" s="264"/>
    </row>
    <row r="177" spans="2:11" s="1" customFormat="1" ht="15" customHeight="1">
      <c r="B177" s="241"/>
      <c r="C177" s="218" t="s">
        <v>131</v>
      </c>
      <c r="D177" s="218"/>
      <c r="E177" s="218"/>
      <c r="F177" s="239" t="s">
        <v>1193</v>
      </c>
      <c r="G177" s="218"/>
      <c r="H177" s="218" t="s">
        <v>1261</v>
      </c>
      <c r="I177" s="218" t="s">
        <v>1262</v>
      </c>
      <c r="J177" s="218"/>
      <c r="K177" s="264"/>
    </row>
    <row r="178" spans="2:11" s="1" customFormat="1" ht="15" customHeight="1">
      <c r="B178" s="241"/>
      <c r="C178" s="218" t="s">
        <v>58</v>
      </c>
      <c r="D178" s="218"/>
      <c r="E178" s="218"/>
      <c r="F178" s="239" t="s">
        <v>1193</v>
      </c>
      <c r="G178" s="218"/>
      <c r="H178" s="218" t="s">
        <v>1263</v>
      </c>
      <c r="I178" s="218" t="s">
        <v>1264</v>
      </c>
      <c r="J178" s="218">
        <v>1</v>
      </c>
      <c r="K178" s="264"/>
    </row>
    <row r="179" spans="2:11" s="1" customFormat="1" ht="15" customHeight="1">
      <c r="B179" s="241"/>
      <c r="C179" s="218" t="s">
        <v>54</v>
      </c>
      <c r="D179" s="218"/>
      <c r="E179" s="218"/>
      <c r="F179" s="239" t="s">
        <v>1193</v>
      </c>
      <c r="G179" s="218"/>
      <c r="H179" s="218" t="s">
        <v>1265</v>
      </c>
      <c r="I179" s="218" t="s">
        <v>1195</v>
      </c>
      <c r="J179" s="218">
        <v>20</v>
      </c>
      <c r="K179" s="264"/>
    </row>
    <row r="180" spans="2:11" s="1" customFormat="1" ht="15" customHeight="1">
      <c r="B180" s="241"/>
      <c r="C180" s="218" t="s">
        <v>55</v>
      </c>
      <c r="D180" s="218"/>
      <c r="E180" s="218"/>
      <c r="F180" s="239" t="s">
        <v>1193</v>
      </c>
      <c r="G180" s="218"/>
      <c r="H180" s="218" t="s">
        <v>1266</v>
      </c>
      <c r="I180" s="218" t="s">
        <v>1195</v>
      </c>
      <c r="J180" s="218">
        <v>255</v>
      </c>
      <c r="K180" s="264"/>
    </row>
    <row r="181" spans="2:11" s="1" customFormat="1" ht="15" customHeight="1">
      <c r="B181" s="241"/>
      <c r="C181" s="218" t="s">
        <v>132</v>
      </c>
      <c r="D181" s="218"/>
      <c r="E181" s="218"/>
      <c r="F181" s="239" t="s">
        <v>1193</v>
      </c>
      <c r="G181" s="218"/>
      <c r="H181" s="218" t="s">
        <v>1157</v>
      </c>
      <c r="I181" s="218" t="s">
        <v>1195</v>
      </c>
      <c r="J181" s="218">
        <v>10</v>
      </c>
      <c r="K181" s="264"/>
    </row>
    <row r="182" spans="2:11" s="1" customFormat="1" ht="15" customHeight="1">
      <c r="B182" s="241"/>
      <c r="C182" s="218" t="s">
        <v>133</v>
      </c>
      <c r="D182" s="218"/>
      <c r="E182" s="218"/>
      <c r="F182" s="239" t="s">
        <v>1193</v>
      </c>
      <c r="G182" s="218"/>
      <c r="H182" s="218" t="s">
        <v>1267</v>
      </c>
      <c r="I182" s="218" t="s">
        <v>1228</v>
      </c>
      <c r="J182" s="218"/>
      <c r="K182" s="264"/>
    </row>
    <row r="183" spans="2:11" s="1" customFormat="1" ht="15" customHeight="1">
      <c r="B183" s="241"/>
      <c r="C183" s="218" t="s">
        <v>1268</v>
      </c>
      <c r="D183" s="218"/>
      <c r="E183" s="218"/>
      <c r="F183" s="239" t="s">
        <v>1193</v>
      </c>
      <c r="G183" s="218"/>
      <c r="H183" s="218" t="s">
        <v>1269</v>
      </c>
      <c r="I183" s="218" t="s">
        <v>1228</v>
      </c>
      <c r="J183" s="218"/>
      <c r="K183" s="264"/>
    </row>
    <row r="184" spans="2:11" s="1" customFormat="1" ht="15" customHeight="1">
      <c r="B184" s="241"/>
      <c r="C184" s="218" t="s">
        <v>1257</v>
      </c>
      <c r="D184" s="218"/>
      <c r="E184" s="218"/>
      <c r="F184" s="239" t="s">
        <v>1193</v>
      </c>
      <c r="G184" s="218"/>
      <c r="H184" s="218" t="s">
        <v>1270</v>
      </c>
      <c r="I184" s="218" t="s">
        <v>1228</v>
      </c>
      <c r="J184" s="218"/>
      <c r="K184" s="264"/>
    </row>
    <row r="185" spans="2:11" s="1" customFormat="1" ht="15" customHeight="1">
      <c r="B185" s="241"/>
      <c r="C185" s="218" t="s">
        <v>135</v>
      </c>
      <c r="D185" s="218"/>
      <c r="E185" s="218"/>
      <c r="F185" s="239" t="s">
        <v>1199</v>
      </c>
      <c r="G185" s="218"/>
      <c r="H185" s="218" t="s">
        <v>1271</v>
      </c>
      <c r="I185" s="218" t="s">
        <v>1195</v>
      </c>
      <c r="J185" s="218">
        <v>50</v>
      </c>
      <c r="K185" s="264"/>
    </row>
    <row r="186" spans="2:11" s="1" customFormat="1" ht="15" customHeight="1">
      <c r="B186" s="241"/>
      <c r="C186" s="218" t="s">
        <v>1272</v>
      </c>
      <c r="D186" s="218"/>
      <c r="E186" s="218"/>
      <c r="F186" s="239" t="s">
        <v>1199</v>
      </c>
      <c r="G186" s="218"/>
      <c r="H186" s="218" t="s">
        <v>1273</v>
      </c>
      <c r="I186" s="218" t="s">
        <v>1274</v>
      </c>
      <c r="J186" s="218"/>
      <c r="K186" s="264"/>
    </row>
    <row r="187" spans="2:11" s="1" customFormat="1" ht="15" customHeight="1">
      <c r="B187" s="241"/>
      <c r="C187" s="218" t="s">
        <v>1275</v>
      </c>
      <c r="D187" s="218"/>
      <c r="E187" s="218"/>
      <c r="F187" s="239" t="s">
        <v>1199</v>
      </c>
      <c r="G187" s="218"/>
      <c r="H187" s="218" t="s">
        <v>1276</v>
      </c>
      <c r="I187" s="218" t="s">
        <v>1274</v>
      </c>
      <c r="J187" s="218"/>
      <c r="K187" s="264"/>
    </row>
    <row r="188" spans="2:11" s="1" customFormat="1" ht="15" customHeight="1">
      <c r="B188" s="241"/>
      <c r="C188" s="218" t="s">
        <v>1277</v>
      </c>
      <c r="D188" s="218"/>
      <c r="E188" s="218"/>
      <c r="F188" s="239" t="s">
        <v>1199</v>
      </c>
      <c r="G188" s="218"/>
      <c r="H188" s="218" t="s">
        <v>1278</v>
      </c>
      <c r="I188" s="218" t="s">
        <v>1274</v>
      </c>
      <c r="J188" s="218"/>
      <c r="K188" s="264"/>
    </row>
    <row r="189" spans="2:11" s="1" customFormat="1" ht="15" customHeight="1">
      <c r="B189" s="241"/>
      <c r="C189" s="277" t="s">
        <v>1279</v>
      </c>
      <c r="D189" s="218"/>
      <c r="E189" s="218"/>
      <c r="F189" s="239" t="s">
        <v>1199</v>
      </c>
      <c r="G189" s="218"/>
      <c r="H189" s="218" t="s">
        <v>1280</v>
      </c>
      <c r="I189" s="218" t="s">
        <v>1281</v>
      </c>
      <c r="J189" s="278" t="s">
        <v>1282</v>
      </c>
      <c r="K189" s="264"/>
    </row>
    <row r="190" spans="2:11" s="18" customFormat="1" ht="15" customHeight="1">
      <c r="B190" s="279"/>
      <c r="C190" s="280" t="s">
        <v>1283</v>
      </c>
      <c r="D190" s="281"/>
      <c r="E190" s="281"/>
      <c r="F190" s="282" t="s">
        <v>1199</v>
      </c>
      <c r="G190" s="281"/>
      <c r="H190" s="281" t="s">
        <v>1284</v>
      </c>
      <c r="I190" s="281" t="s">
        <v>1281</v>
      </c>
      <c r="J190" s="283" t="s">
        <v>1282</v>
      </c>
      <c r="K190" s="284"/>
    </row>
    <row r="191" spans="2:11" s="1" customFormat="1" ht="15" customHeight="1">
      <c r="B191" s="241"/>
      <c r="C191" s="277" t="s">
        <v>43</v>
      </c>
      <c r="D191" s="218"/>
      <c r="E191" s="218"/>
      <c r="F191" s="239" t="s">
        <v>1193</v>
      </c>
      <c r="G191" s="218"/>
      <c r="H191" s="215" t="s">
        <v>1285</v>
      </c>
      <c r="I191" s="218" t="s">
        <v>1286</v>
      </c>
      <c r="J191" s="218"/>
      <c r="K191" s="264"/>
    </row>
    <row r="192" spans="2:11" s="1" customFormat="1" ht="15" customHeight="1">
      <c r="B192" s="241"/>
      <c r="C192" s="277" t="s">
        <v>1287</v>
      </c>
      <c r="D192" s="218"/>
      <c r="E192" s="218"/>
      <c r="F192" s="239" t="s">
        <v>1193</v>
      </c>
      <c r="G192" s="218"/>
      <c r="H192" s="218" t="s">
        <v>1288</v>
      </c>
      <c r="I192" s="218" t="s">
        <v>1228</v>
      </c>
      <c r="J192" s="218"/>
      <c r="K192" s="264"/>
    </row>
    <row r="193" spans="2:11" s="1" customFormat="1" ht="15" customHeight="1">
      <c r="B193" s="241"/>
      <c r="C193" s="277" t="s">
        <v>1289</v>
      </c>
      <c r="D193" s="218"/>
      <c r="E193" s="218"/>
      <c r="F193" s="239" t="s">
        <v>1193</v>
      </c>
      <c r="G193" s="218"/>
      <c r="H193" s="218" t="s">
        <v>1290</v>
      </c>
      <c r="I193" s="218" t="s">
        <v>1228</v>
      </c>
      <c r="J193" s="218"/>
      <c r="K193" s="264"/>
    </row>
    <row r="194" spans="2:11" s="1" customFormat="1" ht="15" customHeight="1">
      <c r="B194" s="241"/>
      <c r="C194" s="277" t="s">
        <v>1291</v>
      </c>
      <c r="D194" s="218"/>
      <c r="E194" s="218"/>
      <c r="F194" s="239" t="s">
        <v>1199</v>
      </c>
      <c r="G194" s="218"/>
      <c r="H194" s="218" t="s">
        <v>1292</v>
      </c>
      <c r="I194" s="218" t="s">
        <v>1228</v>
      </c>
      <c r="J194" s="218"/>
      <c r="K194" s="264"/>
    </row>
    <row r="195" spans="2:11" s="1" customFormat="1" ht="15" customHeight="1">
      <c r="B195" s="270"/>
      <c r="C195" s="285"/>
      <c r="D195" s="250"/>
      <c r="E195" s="250"/>
      <c r="F195" s="250"/>
      <c r="G195" s="250"/>
      <c r="H195" s="250"/>
      <c r="I195" s="250"/>
      <c r="J195" s="250"/>
      <c r="K195" s="271"/>
    </row>
    <row r="196" spans="2:11" s="1" customFormat="1" ht="18.75" customHeight="1">
      <c r="B196" s="252"/>
      <c r="C196" s="262"/>
      <c r="D196" s="262"/>
      <c r="E196" s="262"/>
      <c r="F196" s="272"/>
      <c r="G196" s="262"/>
      <c r="H196" s="262"/>
      <c r="I196" s="262"/>
      <c r="J196" s="262"/>
      <c r="K196" s="252"/>
    </row>
    <row r="197" spans="2:11" s="1" customFormat="1" ht="18.75" customHeight="1">
      <c r="B197" s="252"/>
      <c r="C197" s="262"/>
      <c r="D197" s="262"/>
      <c r="E197" s="262"/>
      <c r="F197" s="272"/>
      <c r="G197" s="262"/>
      <c r="H197" s="262"/>
      <c r="I197" s="262"/>
      <c r="J197" s="262"/>
      <c r="K197" s="252"/>
    </row>
    <row r="198" spans="2:11" s="1" customFormat="1" ht="18.75" customHeight="1"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</row>
    <row r="199" spans="2:11" s="1" customFormat="1" ht="13.5">
      <c r="B199" s="207"/>
      <c r="C199" s="208"/>
      <c r="D199" s="208"/>
      <c r="E199" s="208"/>
      <c r="F199" s="208"/>
      <c r="G199" s="208"/>
      <c r="H199" s="208"/>
      <c r="I199" s="208"/>
      <c r="J199" s="208"/>
      <c r="K199" s="209"/>
    </row>
    <row r="200" spans="2:11" s="1" customFormat="1" ht="21">
      <c r="B200" s="210"/>
      <c r="C200" s="337" t="s">
        <v>1293</v>
      </c>
      <c r="D200" s="337"/>
      <c r="E200" s="337"/>
      <c r="F200" s="337"/>
      <c r="G200" s="337"/>
      <c r="H200" s="337"/>
      <c r="I200" s="337"/>
      <c r="J200" s="337"/>
      <c r="K200" s="211"/>
    </row>
    <row r="201" spans="2:11" s="1" customFormat="1" ht="25.5" customHeight="1">
      <c r="B201" s="210"/>
      <c r="C201" s="286" t="s">
        <v>1294</v>
      </c>
      <c r="D201" s="286"/>
      <c r="E201" s="286"/>
      <c r="F201" s="286" t="s">
        <v>1295</v>
      </c>
      <c r="G201" s="287"/>
      <c r="H201" s="340" t="s">
        <v>1296</v>
      </c>
      <c r="I201" s="340"/>
      <c r="J201" s="340"/>
      <c r="K201" s="211"/>
    </row>
    <row r="202" spans="2:11" s="1" customFormat="1" ht="5.25" customHeight="1">
      <c r="B202" s="241"/>
      <c r="C202" s="236"/>
      <c r="D202" s="236"/>
      <c r="E202" s="236"/>
      <c r="F202" s="236"/>
      <c r="G202" s="262"/>
      <c r="H202" s="236"/>
      <c r="I202" s="236"/>
      <c r="J202" s="236"/>
      <c r="K202" s="264"/>
    </row>
    <row r="203" spans="2:11" s="1" customFormat="1" ht="15" customHeight="1">
      <c r="B203" s="241"/>
      <c r="C203" s="218" t="s">
        <v>1286</v>
      </c>
      <c r="D203" s="218"/>
      <c r="E203" s="218"/>
      <c r="F203" s="239" t="s">
        <v>44</v>
      </c>
      <c r="G203" s="218"/>
      <c r="H203" s="341" t="s">
        <v>1297</v>
      </c>
      <c r="I203" s="341"/>
      <c r="J203" s="341"/>
      <c r="K203" s="264"/>
    </row>
    <row r="204" spans="2:11" s="1" customFormat="1" ht="15" customHeight="1">
      <c r="B204" s="241"/>
      <c r="C204" s="218"/>
      <c r="D204" s="218"/>
      <c r="E204" s="218"/>
      <c r="F204" s="239" t="s">
        <v>45</v>
      </c>
      <c r="G204" s="218"/>
      <c r="H204" s="341" t="s">
        <v>1298</v>
      </c>
      <c r="I204" s="341"/>
      <c r="J204" s="341"/>
      <c r="K204" s="264"/>
    </row>
    <row r="205" spans="2:11" s="1" customFormat="1" ht="15" customHeight="1">
      <c r="B205" s="241"/>
      <c r="C205" s="218"/>
      <c r="D205" s="218"/>
      <c r="E205" s="218"/>
      <c r="F205" s="239" t="s">
        <v>48</v>
      </c>
      <c r="G205" s="218"/>
      <c r="H205" s="341" t="s">
        <v>1299</v>
      </c>
      <c r="I205" s="341"/>
      <c r="J205" s="341"/>
      <c r="K205" s="264"/>
    </row>
    <row r="206" spans="2:11" s="1" customFormat="1" ht="15" customHeight="1">
      <c r="B206" s="241"/>
      <c r="C206" s="218"/>
      <c r="D206" s="218"/>
      <c r="E206" s="218"/>
      <c r="F206" s="239" t="s">
        <v>46</v>
      </c>
      <c r="G206" s="218"/>
      <c r="H206" s="341" t="s">
        <v>1300</v>
      </c>
      <c r="I206" s="341"/>
      <c r="J206" s="341"/>
      <c r="K206" s="264"/>
    </row>
    <row r="207" spans="2:11" s="1" customFormat="1" ht="15" customHeight="1">
      <c r="B207" s="241"/>
      <c r="C207" s="218"/>
      <c r="D207" s="218"/>
      <c r="E207" s="218"/>
      <c r="F207" s="239" t="s">
        <v>47</v>
      </c>
      <c r="G207" s="218"/>
      <c r="H207" s="341" t="s">
        <v>1301</v>
      </c>
      <c r="I207" s="341"/>
      <c r="J207" s="341"/>
      <c r="K207" s="264"/>
    </row>
    <row r="208" spans="2:11" s="1" customFormat="1" ht="15" customHeight="1">
      <c r="B208" s="241"/>
      <c r="C208" s="218"/>
      <c r="D208" s="218"/>
      <c r="E208" s="218"/>
      <c r="F208" s="239"/>
      <c r="G208" s="218"/>
      <c r="H208" s="218"/>
      <c r="I208" s="218"/>
      <c r="J208" s="218"/>
      <c r="K208" s="264"/>
    </row>
    <row r="209" spans="2:11" s="1" customFormat="1" ht="15" customHeight="1">
      <c r="B209" s="241"/>
      <c r="C209" s="218" t="s">
        <v>1240</v>
      </c>
      <c r="D209" s="218"/>
      <c r="E209" s="218"/>
      <c r="F209" s="239" t="s">
        <v>80</v>
      </c>
      <c r="G209" s="218"/>
      <c r="H209" s="341" t="s">
        <v>1302</v>
      </c>
      <c r="I209" s="341"/>
      <c r="J209" s="341"/>
      <c r="K209" s="264"/>
    </row>
    <row r="210" spans="2:11" s="1" customFormat="1" ht="15" customHeight="1">
      <c r="B210" s="241"/>
      <c r="C210" s="218"/>
      <c r="D210" s="218"/>
      <c r="E210" s="218"/>
      <c r="F210" s="239" t="s">
        <v>1135</v>
      </c>
      <c r="G210" s="218"/>
      <c r="H210" s="341" t="s">
        <v>1136</v>
      </c>
      <c r="I210" s="341"/>
      <c r="J210" s="341"/>
      <c r="K210" s="264"/>
    </row>
    <row r="211" spans="2:11" s="1" customFormat="1" ht="15" customHeight="1">
      <c r="B211" s="241"/>
      <c r="C211" s="218"/>
      <c r="D211" s="218"/>
      <c r="E211" s="218"/>
      <c r="F211" s="239" t="s">
        <v>1133</v>
      </c>
      <c r="G211" s="218"/>
      <c r="H211" s="341" t="s">
        <v>1303</v>
      </c>
      <c r="I211" s="341"/>
      <c r="J211" s="341"/>
      <c r="K211" s="264"/>
    </row>
    <row r="212" spans="2:11" s="1" customFormat="1" ht="15" customHeight="1">
      <c r="B212" s="288"/>
      <c r="C212" s="218"/>
      <c r="D212" s="218"/>
      <c r="E212" s="218"/>
      <c r="F212" s="239" t="s">
        <v>1137</v>
      </c>
      <c r="G212" s="277"/>
      <c r="H212" s="342" t="s">
        <v>1138</v>
      </c>
      <c r="I212" s="342"/>
      <c r="J212" s="342"/>
      <c r="K212" s="289"/>
    </row>
    <row r="213" spans="2:11" s="1" customFormat="1" ht="15" customHeight="1">
      <c r="B213" s="288"/>
      <c r="C213" s="218"/>
      <c r="D213" s="218"/>
      <c r="E213" s="218"/>
      <c r="F213" s="239" t="s">
        <v>1139</v>
      </c>
      <c r="G213" s="277"/>
      <c r="H213" s="342" t="s">
        <v>1098</v>
      </c>
      <c r="I213" s="342"/>
      <c r="J213" s="342"/>
      <c r="K213" s="289"/>
    </row>
    <row r="214" spans="2:11" s="1" customFormat="1" ht="15" customHeight="1">
      <c r="B214" s="288"/>
      <c r="C214" s="218"/>
      <c r="D214" s="218"/>
      <c r="E214" s="218"/>
      <c r="F214" s="239"/>
      <c r="G214" s="277"/>
      <c r="H214" s="268"/>
      <c r="I214" s="268"/>
      <c r="J214" s="268"/>
      <c r="K214" s="289"/>
    </row>
    <row r="215" spans="2:11" s="1" customFormat="1" ht="15" customHeight="1">
      <c r="B215" s="288"/>
      <c r="C215" s="218" t="s">
        <v>1264</v>
      </c>
      <c r="D215" s="218"/>
      <c r="E215" s="218"/>
      <c r="F215" s="239">
        <v>1</v>
      </c>
      <c r="G215" s="277"/>
      <c r="H215" s="342" t="s">
        <v>1304</v>
      </c>
      <c r="I215" s="342"/>
      <c r="J215" s="342"/>
      <c r="K215" s="289"/>
    </row>
    <row r="216" spans="2:11" s="1" customFormat="1" ht="15" customHeight="1">
      <c r="B216" s="288"/>
      <c r="C216" s="218"/>
      <c r="D216" s="218"/>
      <c r="E216" s="218"/>
      <c r="F216" s="239">
        <v>2</v>
      </c>
      <c r="G216" s="277"/>
      <c r="H216" s="342" t="s">
        <v>1305</v>
      </c>
      <c r="I216" s="342"/>
      <c r="J216" s="342"/>
      <c r="K216" s="289"/>
    </row>
    <row r="217" spans="2:11" s="1" customFormat="1" ht="15" customHeight="1">
      <c r="B217" s="288"/>
      <c r="C217" s="218"/>
      <c r="D217" s="218"/>
      <c r="E217" s="218"/>
      <c r="F217" s="239">
        <v>3</v>
      </c>
      <c r="G217" s="277"/>
      <c r="H217" s="342" t="s">
        <v>1306</v>
      </c>
      <c r="I217" s="342"/>
      <c r="J217" s="342"/>
      <c r="K217" s="289"/>
    </row>
    <row r="218" spans="2:11" s="1" customFormat="1" ht="15" customHeight="1">
      <c r="B218" s="288"/>
      <c r="C218" s="218"/>
      <c r="D218" s="218"/>
      <c r="E218" s="218"/>
      <c r="F218" s="239">
        <v>4</v>
      </c>
      <c r="G218" s="277"/>
      <c r="H218" s="342" t="s">
        <v>1307</v>
      </c>
      <c r="I218" s="342"/>
      <c r="J218" s="342"/>
      <c r="K218" s="289"/>
    </row>
    <row r="219" spans="2:11" s="1" customFormat="1" ht="12.75" customHeight="1">
      <c r="B219" s="290"/>
      <c r="C219" s="291"/>
      <c r="D219" s="291"/>
      <c r="E219" s="291"/>
      <c r="F219" s="291"/>
      <c r="G219" s="291"/>
      <c r="H219" s="291"/>
      <c r="I219" s="291"/>
      <c r="J219" s="291"/>
      <c r="K219" s="29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Komunikace a zpe...</vt:lpstr>
      <vt:lpstr>SO 401 - Veřejné osvětlení</vt:lpstr>
      <vt:lpstr>Pokyny pro vyplnění</vt:lpstr>
      <vt:lpstr>'Rekapitulace stavby'!Názvy_tisku</vt:lpstr>
      <vt:lpstr>'SO 101 - Komunikace a zpe...'!Názvy_tisku</vt:lpstr>
      <vt:lpstr>'SO 401 - Veřejné osvětlení'!Názvy_tisku</vt:lpstr>
      <vt:lpstr>'Pokyny pro vyplnění'!Oblast_tisku</vt:lpstr>
      <vt:lpstr>'Rekapitulace stavby'!Oblast_tisku</vt:lpstr>
      <vt:lpstr>'SO 101 - Komunikace a zpe...'!Oblast_tisku</vt:lpstr>
      <vt:lpstr>'SO 401 - Veřejné osvětlení'!Oblast_tisku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DESKTOP-U75I702\Josef</dc:creator>
  <cp:lastModifiedBy>Josef</cp:lastModifiedBy>
  <dcterms:created xsi:type="dcterms:W3CDTF">2024-12-17T08:46:05Z</dcterms:created>
  <dcterms:modified xsi:type="dcterms:W3CDTF">2024-12-17T08:49:13Z</dcterms:modified>
</cp:coreProperties>
</file>