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RMA\PROJEKTY ROZPOČTY\2405 Schody pod poštou\"/>
    </mc:Choice>
  </mc:AlternateContent>
  <xr:revisionPtr revIDLastSave="0" documentId="13_ncr:1_{E24BAF32-4CA7-4AC4-9D16-F57A0E3DFC5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Pokyny pro vyplnění" sheetId="11" r:id="rId1"/>
    <sheet name="Stavba Celkem" sheetId="13" r:id="rId2"/>
    <sheet name="Položky" sheetId="14" r:id="rId3"/>
    <sheet name="VzorPolozky" sheetId="10" state="hidden" r:id="rId4"/>
  </sheets>
  <definedNames>
    <definedName name="_xlnm.Print_Area" localSheetId="2">Položky!$A$1:$G$172</definedName>
    <definedName name="_xlnm.Print_Area" localSheetId="1">'Stavba Celkem'!$B$1:$J$39</definedName>
    <definedName name="Z_B7E7C763_C459_487D_8ABA_5CFDDFBD5A84_.wvu.Cols" localSheetId="1" hidden="1">'Stavba Celkem'!$A:$A</definedName>
    <definedName name="Z_B7E7C763_C459_487D_8ABA_5CFDDFBD5A84_.wvu.PrintArea" localSheetId="1" hidden="1">'Stavba Celkem'!$B$1:$J$29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4" l="1"/>
  <c r="G8" i="14" s="1"/>
  <c r="I9" i="14"/>
  <c r="I8" i="14" s="1"/>
  <c r="K9" i="14"/>
  <c r="K8" i="14" s="1"/>
  <c r="O9" i="14"/>
  <c r="Q9" i="14"/>
  <c r="Q8" i="14" s="1"/>
  <c r="U9" i="14"/>
  <c r="U8" i="14" s="1"/>
  <c r="G11" i="14"/>
  <c r="M11" i="14" s="1"/>
  <c r="I11" i="14"/>
  <c r="K11" i="14"/>
  <c r="O11" i="14"/>
  <c r="Q11" i="14"/>
  <c r="U11" i="14"/>
  <c r="G14" i="14"/>
  <c r="I14" i="14"/>
  <c r="K14" i="14"/>
  <c r="M14" i="14"/>
  <c r="O14" i="14"/>
  <c r="O8" i="14" s="1"/>
  <c r="Q14" i="14"/>
  <c r="U14" i="14"/>
  <c r="G16" i="14"/>
  <c r="M16" i="14" s="1"/>
  <c r="I16" i="14"/>
  <c r="K16" i="14"/>
  <c r="O16" i="14"/>
  <c r="Q16" i="14"/>
  <c r="U16" i="14"/>
  <c r="G18" i="14"/>
  <c r="M18" i="14" s="1"/>
  <c r="I18" i="14"/>
  <c r="K18" i="14"/>
  <c r="O18" i="14"/>
  <c r="Q18" i="14"/>
  <c r="U18" i="14"/>
  <c r="Q20" i="14"/>
  <c r="G21" i="14"/>
  <c r="M21" i="14" s="1"/>
  <c r="I21" i="14"/>
  <c r="I20" i="14" s="1"/>
  <c r="K21" i="14"/>
  <c r="O21" i="14"/>
  <c r="O20" i="14" s="1"/>
  <c r="Q21" i="14"/>
  <c r="U21" i="14"/>
  <c r="U20" i="14" s="1"/>
  <c r="G24" i="14"/>
  <c r="G20" i="14" s="1"/>
  <c r="I24" i="14"/>
  <c r="K24" i="14"/>
  <c r="K20" i="14" s="1"/>
  <c r="O24" i="14"/>
  <c r="Q24" i="14"/>
  <c r="U24" i="14"/>
  <c r="G29" i="14"/>
  <c r="I29" i="14"/>
  <c r="I28" i="14" s="1"/>
  <c r="K29" i="14"/>
  <c r="K28" i="14" s="1"/>
  <c r="M29" i="14"/>
  <c r="O29" i="14"/>
  <c r="O28" i="14" s="1"/>
  <c r="Q29" i="14"/>
  <c r="U29" i="14"/>
  <c r="U28" i="14" s="1"/>
  <c r="G33" i="14"/>
  <c r="M33" i="14" s="1"/>
  <c r="M28" i="14" s="1"/>
  <c r="I33" i="14"/>
  <c r="K33" i="14"/>
  <c r="O33" i="14"/>
  <c r="Q33" i="14"/>
  <c r="Q28" i="14" s="1"/>
  <c r="U33" i="14"/>
  <c r="G36" i="14"/>
  <c r="M36" i="14" s="1"/>
  <c r="I36" i="14"/>
  <c r="I35" i="14" s="1"/>
  <c r="K36" i="14"/>
  <c r="K35" i="14" s="1"/>
  <c r="O36" i="14"/>
  <c r="O35" i="14" s="1"/>
  <c r="Q36" i="14"/>
  <c r="Q35" i="14" s="1"/>
  <c r="U36" i="14"/>
  <c r="G39" i="14"/>
  <c r="M39" i="14" s="1"/>
  <c r="I39" i="14"/>
  <c r="K39" i="14"/>
  <c r="O39" i="14"/>
  <c r="Q39" i="14"/>
  <c r="U39" i="14"/>
  <c r="U35" i="14" s="1"/>
  <c r="G42" i="14"/>
  <c r="I42" i="14"/>
  <c r="K42" i="14"/>
  <c r="M42" i="14"/>
  <c r="O42" i="14"/>
  <c r="Q42" i="14"/>
  <c r="U42" i="14"/>
  <c r="G44" i="14"/>
  <c r="M44" i="14" s="1"/>
  <c r="I44" i="14"/>
  <c r="K44" i="14"/>
  <c r="O44" i="14"/>
  <c r="Q44" i="14"/>
  <c r="U44" i="14"/>
  <c r="G46" i="14"/>
  <c r="M46" i="14" s="1"/>
  <c r="I46" i="14"/>
  <c r="K46" i="14"/>
  <c r="O46" i="14"/>
  <c r="Q46" i="14"/>
  <c r="U46" i="14"/>
  <c r="I48" i="14"/>
  <c r="U48" i="14"/>
  <c r="G49" i="14"/>
  <c r="M49" i="14" s="1"/>
  <c r="I49" i="14"/>
  <c r="K49" i="14"/>
  <c r="K48" i="14" s="1"/>
  <c r="O49" i="14"/>
  <c r="Q49" i="14"/>
  <c r="Q48" i="14" s="1"/>
  <c r="U49" i="14"/>
  <c r="G51" i="14"/>
  <c r="G48" i="14" s="1"/>
  <c r="I51" i="14"/>
  <c r="K51" i="14"/>
  <c r="M51" i="14"/>
  <c r="O51" i="14"/>
  <c r="O48" i="14" s="1"/>
  <c r="Q51" i="14"/>
  <c r="U51" i="14"/>
  <c r="G52" i="14"/>
  <c r="M52" i="14" s="1"/>
  <c r="I52" i="14"/>
  <c r="K52" i="14"/>
  <c r="O52" i="14"/>
  <c r="Q52" i="14"/>
  <c r="U52" i="14"/>
  <c r="G53" i="14"/>
  <c r="M53" i="14" s="1"/>
  <c r="I53" i="14"/>
  <c r="K53" i="14"/>
  <c r="O53" i="14"/>
  <c r="Q53" i="14"/>
  <c r="U53" i="14"/>
  <c r="G55" i="14"/>
  <c r="I55" i="14"/>
  <c r="I54" i="14" s="1"/>
  <c r="K55" i="14"/>
  <c r="K54" i="14" s="1"/>
  <c r="O55" i="14"/>
  <c r="O54" i="14" s="1"/>
  <c r="Q55" i="14"/>
  <c r="U55" i="14"/>
  <c r="G59" i="14"/>
  <c r="M59" i="14" s="1"/>
  <c r="I59" i="14"/>
  <c r="K59" i="14"/>
  <c r="O59" i="14"/>
  <c r="Q59" i="14"/>
  <c r="Q54" i="14" s="1"/>
  <c r="U59" i="14"/>
  <c r="G63" i="14"/>
  <c r="M63" i="14" s="1"/>
  <c r="I63" i="14"/>
  <c r="K63" i="14"/>
  <c r="O63" i="14"/>
  <c r="Q63" i="14"/>
  <c r="U63" i="14"/>
  <c r="G65" i="14"/>
  <c r="I65" i="14"/>
  <c r="K65" i="14"/>
  <c r="M65" i="14"/>
  <c r="O65" i="14"/>
  <c r="Q65" i="14"/>
  <c r="U65" i="14"/>
  <c r="G69" i="14"/>
  <c r="I69" i="14"/>
  <c r="K69" i="14"/>
  <c r="M69" i="14"/>
  <c r="O69" i="14"/>
  <c r="Q69" i="14"/>
  <c r="U69" i="14"/>
  <c r="G71" i="14"/>
  <c r="M71" i="14" s="1"/>
  <c r="I71" i="14"/>
  <c r="K71" i="14"/>
  <c r="O71" i="14"/>
  <c r="Q71" i="14"/>
  <c r="U71" i="14"/>
  <c r="G76" i="14"/>
  <c r="M76" i="14" s="1"/>
  <c r="I76" i="14"/>
  <c r="K76" i="14"/>
  <c r="O76" i="14"/>
  <c r="Q76" i="14"/>
  <c r="U76" i="14"/>
  <c r="G78" i="14"/>
  <c r="M78" i="14" s="1"/>
  <c r="I78" i="14"/>
  <c r="K78" i="14"/>
  <c r="O78" i="14"/>
  <c r="Q78" i="14"/>
  <c r="U78" i="14"/>
  <c r="U54" i="14" s="1"/>
  <c r="G82" i="14"/>
  <c r="M82" i="14" s="1"/>
  <c r="I82" i="14"/>
  <c r="K82" i="14"/>
  <c r="O82" i="14"/>
  <c r="Q82" i="14"/>
  <c r="U82" i="14"/>
  <c r="Q87" i="14"/>
  <c r="G88" i="14"/>
  <c r="M88" i="14" s="1"/>
  <c r="I88" i="14"/>
  <c r="I87" i="14" s="1"/>
  <c r="K88" i="14"/>
  <c r="K87" i="14" s="1"/>
  <c r="O88" i="14"/>
  <c r="O87" i="14" s="1"/>
  <c r="Q88" i="14"/>
  <c r="U88" i="14"/>
  <c r="U87" i="14" s="1"/>
  <c r="G90" i="14"/>
  <c r="M90" i="14" s="1"/>
  <c r="I90" i="14"/>
  <c r="K90" i="14"/>
  <c r="O90" i="14"/>
  <c r="Q90" i="14"/>
  <c r="U90" i="14"/>
  <c r="K91" i="14"/>
  <c r="G92" i="14"/>
  <c r="G91" i="14" s="1"/>
  <c r="I92" i="14"/>
  <c r="I91" i="14" s="1"/>
  <c r="K92" i="14"/>
  <c r="M92" i="14"/>
  <c r="M91" i="14" s="1"/>
  <c r="O92" i="14"/>
  <c r="O91" i="14" s="1"/>
  <c r="Q92" i="14"/>
  <c r="Q91" i="14" s="1"/>
  <c r="U92" i="14"/>
  <c r="U91" i="14" s="1"/>
  <c r="K93" i="14"/>
  <c r="O93" i="14"/>
  <c r="Q93" i="14"/>
  <c r="G94" i="14"/>
  <c r="M94" i="14" s="1"/>
  <c r="M93" i="14" s="1"/>
  <c r="I94" i="14"/>
  <c r="I93" i="14" s="1"/>
  <c r="K94" i="14"/>
  <c r="O94" i="14"/>
  <c r="Q94" i="14"/>
  <c r="U94" i="14"/>
  <c r="U93" i="14" s="1"/>
  <c r="O96" i="14"/>
  <c r="G97" i="14"/>
  <c r="G96" i="14" s="1"/>
  <c r="I97" i="14"/>
  <c r="I96" i="14" s="1"/>
  <c r="K97" i="14"/>
  <c r="O97" i="14"/>
  <c r="Q97" i="14"/>
  <c r="Q96" i="14" s="1"/>
  <c r="U97" i="14"/>
  <c r="G99" i="14"/>
  <c r="M99" i="14" s="1"/>
  <c r="I99" i="14"/>
  <c r="K99" i="14"/>
  <c r="K96" i="14" s="1"/>
  <c r="O99" i="14"/>
  <c r="Q99" i="14"/>
  <c r="U99" i="14"/>
  <c r="U96" i="14" s="1"/>
  <c r="K101" i="14"/>
  <c r="G102" i="14"/>
  <c r="G101" i="14" s="1"/>
  <c r="I102" i="14"/>
  <c r="I101" i="14" s="1"/>
  <c r="K102" i="14"/>
  <c r="M102" i="14"/>
  <c r="O102" i="14"/>
  <c r="O101" i="14" s="1"/>
  <c r="Q102" i="14"/>
  <c r="U102" i="14"/>
  <c r="U101" i="14" s="1"/>
  <c r="G105" i="14"/>
  <c r="M105" i="14" s="1"/>
  <c r="I105" i="14"/>
  <c r="K105" i="14"/>
  <c r="O105" i="14"/>
  <c r="Q105" i="14"/>
  <c r="Q101" i="14" s="1"/>
  <c r="U105" i="14"/>
  <c r="G107" i="14"/>
  <c r="M107" i="14" s="1"/>
  <c r="I107" i="14"/>
  <c r="K107" i="14"/>
  <c r="O107" i="14"/>
  <c r="Q107" i="14"/>
  <c r="U107" i="14"/>
  <c r="G110" i="14"/>
  <c r="I110" i="14"/>
  <c r="K110" i="14"/>
  <c r="M110" i="14"/>
  <c r="O110" i="14"/>
  <c r="Q110" i="14"/>
  <c r="U110" i="14"/>
  <c r="G112" i="14"/>
  <c r="M112" i="14" s="1"/>
  <c r="I112" i="14"/>
  <c r="K112" i="14"/>
  <c r="O112" i="14"/>
  <c r="Q112" i="14"/>
  <c r="U112" i="14"/>
  <c r="G115" i="14"/>
  <c r="I115" i="14"/>
  <c r="K115" i="14"/>
  <c r="O115" i="14"/>
  <c r="Q115" i="14"/>
  <c r="U115" i="14"/>
  <c r="G117" i="14"/>
  <c r="M117" i="14" s="1"/>
  <c r="I117" i="14"/>
  <c r="K117" i="14"/>
  <c r="O117" i="14"/>
  <c r="Q117" i="14"/>
  <c r="U117" i="14"/>
  <c r="K118" i="14"/>
  <c r="G119" i="14"/>
  <c r="I119" i="14"/>
  <c r="I118" i="14" s="1"/>
  <c r="K119" i="14"/>
  <c r="M119" i="14"/>
  <c r="O119" i="14"/>
  <c r="O118" i="14" s="1"/>
  <c r="Q119" i="14"/>
  <c r="U119" i="14"/>
  <c r="U118" i="14" s="1"/>
  <c r="G121" i="14"/>
  <c r="I121" i="14"/>
  <c r="K121" i="14"/>
  <c r="M121" i="14"/>
  <c r="O121" i="14"/>
  <c r="Q121" i="14"/>
  <c r="Q118" i="14" s="1"/>
  <c r="U121" i="14"/>
  <c r="G123" i="14"/>
  <c r="I123" i="14"/>
  <c r="K123" i="14"/>
  <c r="M123" i="14"/>
  <c r="O123" i="14"/>
  <c r="Q123" i="14"/>
  <c r="U123" i="14"/>
  <c r="G125" i="14"/>
  <c r="M125" i="14" s="1"/>
  <c r="I125" i="14"/>
  <c r="K125" i="14"/>
  <c r="O125" i="14"/>
  <c r="Q125" i="14"/>
  <c r="U125" i="14"/>
  <c r="G127" i="14"/>
  <c r="M127" i="14" s="1"/>
  <c r="I127" i="14"/>
  <c r="K127" i="14"/>
  <c r="O127" i="14"/>
  <c r="Q127" i="14"/>
  <c r="U127" i="14"/>
  <c r="G128" i="14"/>
  <c r="M128" i="14" s="1"/>
  <c r="I128" i="14"/>
  <c r="K128" i="14"/>
  <c r="O128" i="14"/>
  <c r="Q128" i="14"/>
  <c r="U128" i="14"/>
  <c r="I129" i="14"/>
  <c r="O129" i="14"/>
  <c r="U129" i="14"/>
  <c r="G130" i="14"/>
  <c r="M130" i="14" s="1"/>
  <c r="M129" i="14" s="1"/>
  <c r="I130" i="14"/>
  <c r="K130" i="14"/>
  <c r="K129" i="14" s="1"/>
  <c r="O130" i="14"/>
  <c r="Q130" i="14"/>
  <c r="Q129" i="14" s="1"/>
  <c r="U130" i="14"/>
  <c r="G132" i="14"/>
  <c r="M132" i="14" s="1"/>
  <c r="M131" i="14" s="1"/>
  <c r="I132" i="14"/>
  <c r="I131" i="14" s="1"/>
  <c r="K132" i="14"/>
  <c r="K131" i="14" s="1"/>
  <c r="O132" i="14"/>
  <c r="O131" i="14" s="1"/>
  <c r="Q132" i="14"/>
  <c r="Q131" i="14" s="1"/>
  <c r="U132" i="14"/>
  <c r="G134" i="14"/>
  <c r="I134" i="14"/>
  <c r="K134" i="14"/>
  <c r="M134" i="14"/>
  <c r="O134" i="14"/>
  <c r="Q134" i="14"/>
  <c r="U134" i="14"/>
  <c r="U131" i="14" s="1"/>
  <c r="U136" i="14"/>
  <c r="G137" i="14"/>
  <c r="G136" i="14" s="1"/>
  <c r="I137" i="14"/>
  <c r="I136" i="14" s="1"/>
  <c r="K137" i="14"/>
  <c r="K136" i="14" s="1"/>
  <c r="O137" i="14"/>
  <c r="O136" i="14" s="1"/>
  <c r="Q137" i="14"/>
  <c r="Q136" i="14" s="1"/>
  <c r="U137" i="14"/>
  <c r="G139" i="14"/>
  <c r="M139" i="14" s="1"/>
  <c r="I139" i="14"/>
  <c r="K139" i="14"/>
  <c r="O139" i="14"/>
  <c r="Q139" i="14"/>
  <c r="U139" i="14"/>
  <c r="G142" i="14"/>
  <c r="I142" i="14"/>
  <c r="K142" i="14"/>
  <c r="M142" i="14"/>
  <c r="O142" i="14"/>
  <c r="Q142" i="14"/>
  <c r="U142" i="14"/>
  <c r="G145" i="14"/>
  <c r="M145" i="14" s="1"/>
  <c r="I145" i="14"/>
  <c r="K145" i="14"/>
  <c r="O145" i="14"/>
  <c r="Q145" i="14"/>
  <c r="U145" i="14"/>
  <c r="G148" i="14"/>
  <c r="M148" i="14" s="1"/>
  <c r="M147" i="14" s="1"/>
  <c r="I148" i="14"/>
  <c r="I147" i="14" s="1"/>
  <c r="K148" i="14"/>
  <c r="K147" i="14" s="1"/>
  <c r="O148" i="14"/>
  <c r="O147" i="14" s="1"/>
  <c r="Q148" i="14"/>
  <c r="U148" i="14"/>
  <c r="U147" i="14" s="1"/>
  <c r="G150" i="14"/>
  <c r="I150" i="14"/>
  <c r="K150" i="14"/>
  <c r="M150" i="14"/>
  <c r="O150" i="14"/>
  <c r="Q150" i="14"/>
  <c r="Q147" i="14" s="1"/>
  <c r="U150" i="14"/>
  <c r="G151" i="14"/>
  <c r="M151" i="14" s="1"/>
  <c r="I151" i="14"/>
  <c r="K151" i="14"/>
  <c r="O151" i="14"/>
  <c r="Q151" i="14"/>
  <c r="U151" i="14"/>
  <c r="O152" i="14"/>
  <c r="G153" i="14"/>
  <c r="G152" i="14" s="1"/>
  <c r="I153" i="14"/>
  <c r="I152" i="14" s="1"/>
  <c r="K153" i="14"/>
  <c r="K152" i="14" s="1"/>
  <c r="O153" i="14"/>
  <c r="Q153" i="14"/>
  <c r="Q152" i="14" s="1"/>
  <c r="U153" i="14"/>
  <c r="U152" i="14" s="1"/>
  <c r="G156" i="14"/>
  <c r="M156" i="14" s="1"/>
  <c r="I156" i="14"/>
  <c r="K156" i="14"/>
  <c r="O156" i="14"/>
  <c r="Q156" i="14"/>
  <c r="U156" i="14"/>
  <c r="K157" i="14"/>
  <c r="G158" i="14"/>
  <c r="I158" i="14"/>
  <c r="I157" i="14" s="1"/>
  <c r="K158" i="14"/>
  <c r="O158" i="14"/>
  <c r="O157" i="14" s="1"/>
  <c r="Q158" i="14"/>
  <c r="Q157" i="14" s="1"/>
  <c r="U158" i="14"/>
  <c r="U157" i="14" s="1"/>
  <c r="G159" i="14"/>
  <c r="I159" i="14"/>
  <c r="K159" i="14"/>
  <c r="M159" i="14"/>
  <c r="O159" i="14"/>
  <c r="Q159" i="14"/>
  <c r="U159" i="14"/>
  <c r="G160" i="14"/>
  <c r="I160" i="14"/>
  <c r="K160" i="14"/>
  <c r="M160" i="14"/>
  <c r="O160" i="14"/>
  <c r="Q160" i="14"/>
  <c r="U160" i="14"/>
  <c r="G161" i="14"/>
  <c r="I161" i="14"/>
  <c r="K161" i="14"/>
  <c r="M161" i="14"/>
  <c r="O161" i="14"/>
  <c r="Q161" i="14"/>
  <c r="U161" i="14"/>
  <c r="G162" i="14"/>
  <c r="M162" i="14" s="1"/>
  <c r="I162" i="14"/>
  <c r="K162" i="14"/>
  <c r="O162" i="14"/>
  <c r="Q162" i="14"/>
  <c r="U162" i="14"/>
  <c r="AC164" i="14"/>
  <c r="G17" i="13"/>
  <c r="G18" i="13" s="1"/>
  <c r="H25" i="13"/>
  <c r="G147" i="14" l="1"/>
  <c r="AD164" i="14"/>
  <c r="G28" i="14"/>
  <c r="G93" i="14"/>
  <c r="M87" i="14"/>
  <c r="G87" i="14"/>
  <c r="G157" i="14"/>
  <c r="G131" i="14"/>
  <c r="G118" i="14"/>
  <c r="G54" i="14"/>
  <c r="M158" i="14"/>
  <c r="M157" i="14" s="1"/>
  <c r="M118" i="14"/>
  <c r="M35" i="14"/>
  <c r="M48" i="14"/>
  <c r="G129" i="14"/>
  <c r="G35" i="14"/>
  <c r="M137" i="14"/>
  <c r="M136" i="14" s="1"/>
  <c r="M55" i="14"/>
  <c r="M54" i="14" s="1"/>
  <c r="M24" i="14"/>
  <c r="M20" i="14" s="1"/>
  <c r="M153" i="14"/>
  <c r="M152" i="14" s="1"/>
  <c r="M115" i="14"/>
  <c r="M101" i="14" s="1"/>
  <c r="M97" i="14"/>
  <c r="M96" i="14" s="1"/>
  <c r="M9" i="14"/>
  <c r="M8" i="14" s="1"/>
  <c r="G164" i="14" l="1"/>
  <c r="F37" i="13" s="1"/>
  <c r="H37" i="13" l="1"/>
  <c r="H39" i="13" s="1"/>
  <c r="F39" i="13"/>
  <c r="G19" i="13"/>
  <c r="G20" i="13" l="1"/>
  <c r="G16" i="13"/>
  <c r="G22" i="13"/>
  <c r="G2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0" authorId="0" shapeId="0" xr:uid="{E19E640A-3856-4EFE-A79B-0B0FAA921462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0" authorId="0" shapeId="0" xr:uid="{3A032885-17CC-4226-884F-29CFDE960D98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1" authorId="0" shapeId="0" xr:uid="{60B911A8-DB55-4CBF-97EB-FF12E92F8BEF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1" authorId="0" shapeId="0" xr:uid="{45C5BFE2-B18C-47CD-9583-06FE4B6E0474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2" authorId="0" shapeId="0" xr:uid="{9D9554FF-EB74-4597-805E-A8DE4F0E6361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2" authorId="0" shapeId="0" xr:uid="{9C64A56F-9A6C-4E09-B406-8E82B9BAB41C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<sst xmlns="http://schemas.openxmlformats.org/spreadsheetml/2006/main" count="591" uniqueCount="320">
  <si>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</si>
  <si>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</si>
  <si>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</si>
  <si>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</si>
  <si>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</si>
  <si>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</si>
  <si>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</si>
  <si>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</si>
  <si>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</si>
  <si>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</si>
  <si>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</si>
  <si>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</si>
  <si>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</si>
  <si>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</si>
  <si>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</si>
  <si>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Číslo</t>
  </si>
  <si>
    <t>Zhotovitel:</t>
  </si>
  <si>
    <t>Projektant:</t>
  </si>
  <si>
    <t>Vypracoval:</t>
  </si>
  <si>
    <t>Objednatel:</t>
  </si>
  <si>
    <t>Cena celkem bez DPH</t>
  </si>
  <si>
    <t>Rekapitulace daní</t>
  </si>
  <si>
    <t>IČ:</t>
  </si>
  <si>
    <t>DIČ:</t>
  </si>
  <si>
    <t>Cena celkem s DPH</t>
  </si>
  <si>
    <t>#RTSROZP#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</si>
  <si>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</si>
  <si>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</si>
  <si>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Z:</t>
  </si>
  <si>
    <t>Stavba:</t>
  </si>
  <si>
    <t>Místo:</t>
  </si>
  <si>
    <t>Poznámka</t>
  </si>
  <si>
    <t>Kč</t>
  </si>
  <si>
    <t>Rekapitulace objektů a rozpočtů</t>
  </si>
  <si>
    <t>Celkem s DPH</t>
  </si>
  <si>
    <t>bez DPH</t>
  </si>
  <si>
    <t>Celkový rozpočet stavby</t>
  </si>
  <si>
    <t>DPH</t>
  </si>
  <si>
    <t>Položky formátu *Rxx jsou originální položky ceníků RTS</t>
  </si>
  <si>
    <t>Všechny výrobky jmenovitě uvedené jsou referenční výrobky a je možné je nahradit jinými stejných či lepších vlastností.</t>
  </si>
  <si>
    <t>Položky *pxx jsou položky odvozené a obsahují práci a veškerý materiál</t>
  </si>
  <si>
    <t>Položky *mxx obsahují práci a pomocný materiál, ne však hlavní materiál</t>
  </si>
  <si>
    <t>Položky *sxx obsahují pouze dodávku materiálu</t>
  </si>
  <si>
    <t>Výkaz výměr stavební části je zpracován dle sborníku prací RTS</t>
  </si>
  <si>
    <t>END</t>
  </si>
  <si>
    <t/>
  </si>
  <si>
    <t>POPUZIV</t>
  </si>
  <si>
    <t>Poznámky uchazeče k zadání</t>
  </si>
  <si>
    <t>SUM</t>
  </si>
  <si>
    <t>Celkem</t>
  </si>
  <si>
    <t>POL1_0</t>
  </si>
  <si>
    <t>Soubor</t>
  </si>
  <si>
    <t>Dokumentace skutečného provedení , a doklady pro předání stavby</t>
  </si>
  <si>
    <t>005241010R</t>
  </si>
  <si>
    <t xml:space="preserve">Dočasná dopravní opatření </t>
  </si>
  <si>
    <t>005211030R</t>
  </si>
  <si>
    <t>Odstranění zařízení staveniště</t>
  </si>
  <si>
    <t>005121030R</t>
  </si>
  <si>
    <t xml:space="preserve">Provoz zařízení staveniště </t>
  </si>
  <si>
    <t>005121020R</t>
  </si>
  <si>
    <t>Vybudování zařízení staveniště</t>
  </si>
  <si>
    <t>005121010R</t>
  </si>
  <si>
    <t>DIL</t>
  </si>
  <si>
    <t>Vedlejší náklady</t>
  </si>
  <si>
    <t>VN</t>
  </si>
  <si>
    <t>Díl:</t>
  </si>
  <si>
    <t>m2</t>
  </si>
  <si>
    <t>Nátěr syntetický kovových konstrukcí základní</t>
  </si>
  <si>
    <t>783226100R00</t>
  </si>
  <si>
    <t>VV</t>
  </si>
  <si>
    <t>zábradlí:19,3*0,7*2</t>
  </si>
  <si>
    <t>dvířka:0,75*1,0*2,5</t>
  </si>
  <si>
    <t>Nátěr syntetický kovových konstrukcí, antikorozivní dvojnásobný</t>
  </si>
  <si>
    <t>783222100R00</t>
  </si>
  <si>
    <t>Nátěry</t>
  </si>
  <si>
    <t>783</t>
  </si>
  <si>
    <t>POL3_0</t>
  </si>
  <si>
    <t>Dlažba žulová tl.5cm, broušená bez známek po řezání</t>
  </si>
  <si>
    <t>58385776.s01</t>
  </si>
  <si>
    <t>Příplatek za spárování maltou , odolnou proti chemickým rozmrazovacím látkám</t>
  </si>
  <si>
    <t>772512112p01</t>
  </si>
  <si>
    <t>podesty:0,9*1,5 +1,1*1,5 +1,1*1,5</t>
  </si>
  <si>
    <t>Dlažba z kamene hut.do tl.4-5cm,pravoúhlá,do tmele</t>
  </si>
  <si>
    <t>772512112R00</t>
  </si>
  <si>
    <t>Kamenné  dlažby</t>
  </si>
  <si>
    <t>772</t>
  </si>
  <si>
    <t>pro kovová dvířka:1</t>
  </si>
  <si>
    <t xml:space="preserve">Tahokov v základním provedení </t>
  </si>
  <si>
    <t>15945060R</t>
  </si>
  <si>
    <t>pro zábardlí:20*0,03</t>
  </si>
  <si>
    <t>profily pro kovová dvířka:0,045</t>
  </si>
  <si>
    <t>t</t>
  </si>
  <si>
    <t>Profily ocelové různé</t>
  </si>
  <si>
    <t>15411740R</t>
  </si>
  <si>
    <t>zábradlí:19,3*25</t>
  </si>
  <si>
    <t>kovová dvířka vč. úhelníkového rámu:50</t>
  </si>
  <si>
    <t>kg</t>
  </si>
  <si>
    <t>Výroba a montáž kov. atypických konstr. do 50 kg</t>
  </si>
  <si>
    <t>767995104R00</t>
  </si>
  <si>
    <t>zábradlí:1,3+5,2+1,3+5,2+1,3+5,0</t>
  </si>
  <si>
    <t>m</t>
  </si>
  <si>
    <t>Montáž zábradlí schod.z trubek do 25 kg</t>
  </si>
  <si>
    <t>767221120R00</t>
  </si>
  <si>
    <t>Konstrukce zámečnické</t>
  </si>
  <si>
    <t>767</t>
  </si>
  <si>
    <t>izolace betonové plochy:40</t>
  </si>
  <si>
    <t>Stěrka hydroizolační odolná chemickým, rozmrazovacím látkám vč. dodávky HI hmoty</t>
  </si>
  <si>
    <t>711212002R00</t>
  </si>
  <si>
    <t>sanace asfaltové izolace - plocha A:15</t>
  </si>
  <si>
    <t>Stěrka sanační asfaltová hydroizolační, vč. dodávky HI hmoty</t>
  </si>
  <si>
    <t>711212002p01</t>
  </si>
  <si>
    <t>Izolace proti vodě</t>
  </si>
  <si>
    <t>711</t>
  </si>
  <si>
    <t>Přesun hmot zvláštní obj. monol. do 10m</t>
  </si>
  <si>
    <t>998152122R00</t>
  </si>
  <si>
    <t>Staveništní přesun hmot</t>
  </si>
  <si>
    <t>99</t>
  </si>
  <si>
    <t>Poplatek za uložení suti - beton</t>
  </si>
  <si>
    <t>979990107R00</t>
  </si>
  <si>
    <t>POL2_0</t>
  </si>
  <si>
    <t>Odvoz suti a vyb.hmot do 15 km, vnitrost. 15 m</t>
  </si>
  <si>
    <t>979100013RA0</t>
  </si>
  <si>
    <t>plocha C:2</t>
  </si>
  <si>
    <t>Otlučení cementových omítek stěn do 100%</t>
  </si>
  <si>
    <t>978021191R00</t>
  </si>
  <si>
    <t>Vybourání kovových zábradlí a madel</t>
  </si>
  <si>
    <t>976071111R00</t>
  </si>
  <si>
    <t>během výměny zdiva B1:1,8</t>
  </si>
  <si>
    <t>Jednořad.podchycení stropů do 3,5 m,do 1000 kg/m</t>
  </si>
  <si>
    <t>975043121R00</t>
  </si>
  <si>
    <t>pro odtokové žlaby:2</t>
  </si>
  <si>
    <t>kus</t>
  </si>
  <si>
    <t>Vybourání otvorů zdi betonové 0,0225 m2, tl. 15 cm</t>
  </si>
  <si>
    <t>971042231R00</t>
  </si>
  <si>
    <t>Odstranění povrchů konstrukcí</t>
  </si>
  <si>
    <t>97</t>
  </si>
  <si>
    <t>Vyvěšení kovových křídel dveří pl. 2 m2</t>
  </si>
  <si>
    <t>968071125R00</t>
  </si>
  <si>
    <t>kovová dvířka:0,75*1,0</t>
  </si>
  <si>
    <t>Vybourání kovových dveřních zárubní pl. do 2 m2</t>
  </si>
  <si>
    <t>968072455R00</t>
  </si>
  <si>
    <t>podesty:1,25*1,5*3</t>
  </si>
  <si>
    <t>nášlapy schod.stupňů:1,5*0,3*49</t>
  </si>
  <si>
    <t>Bourání dlažeb terasových tl.40 mm, pl.nad 1 m2</t>
  </si>
  <si>
    <t>965081923R00</t>
  </si>
  <si>
    <t>1,5*49</t>
  </si>
  <si>
    <t>Bourání schodišťových stupňů betonových</t>
  </si>
  <si>
    <t>963042819R00</t>
  </si>
  <si>
    <t>podkladní beton stupňů:1,5*(5,0+5,0+5,5)*0,15</t>
  </si>
  <si>
    <t>na schodnicích:</t>
  </si>
  <si>
    <t>m3</t>
  </si>
  <si>
    <t>Bourání mazanin betonových tl. nad 10 cm, pl. 4 m2</t>
  </si>
  <si>
    <t>965042231R00</t>
  </si>
  <si>
    <t>plocha A:15</t>
  </si>
  <si>
    <t>Očištění izolace od zbytků malty</t>
  </si>
  <si>
    <t>962031116p01</t>
  </si>
  <si>
    <t>stěna plocha B1:2</t>
  </si>
  <si>
    <t>přizdívka plocha A:15</t>
  </si>
  <si>
    <t>Bourání příček z cihel pálených plných tl. 140 mm</t>
  </si>
  <si>
    <t>962031116R00</t>
  </si>
  <si>
    <t>Bourání konstrukcí</t>
  </si>
  <si>
    <t>96</t>
  </si>
  <si>
    <t>spřažovací trny:90*0,3 *0,617 *0,001</t>
  </si>
  <si>
    <t>Výztuž betonářská žebírková B500B, d 10 mm, střih + ohyb</t>
  </si>
  <si>
    <t>58953478R</t>
  </si>
  <si>
    <t>spřažení podkladní mazaniny ke kci schodiště:90</t>
  </si>
  <si>
    <t>Chemické kotvy do betonu, hl. 110 mm, prům 12, ampule</t>
  </si>
  <si>
    <t>953981103R00</t>
  </si>
  <si>
    <t>Dokončovací kce na pozem.stav.</t>
  </si>
  <si>
    <t>95</t>
  </si>
  <si>
    <t>dilatace:(0,15+0,4+1,5+0,4+0,15+1,0)*2</t>
  </si>
  <si>
    <t>Oprava dilatačních spár reprofilační maltou, a plastovým profilem do PUR tmele</t>
  </si>
  <si>
    <t>931991212p01</t>
  </si>
  <si>
    <t>Dokončovací práce inž.staveb</t>
  </si>
  <si>
    <t>93</t>
  </si>
  <si>
    <t>Osazování úhelník.rámů s dveřními křídly pl.do 2,5, m2</t>
  </si>
  <si>
    <t>642943111R00</t>
  </si>
  <si>
    <t>Výplně otvorů</t>
  </si>
  <si>
    <t>64</t>
  </si>
  <si>
    <t>Příplatek za sklon mazaniny 15°-35°  tl. 5 - 8 cm</t>
  </si>
  <si>
    <t>631319181R00</t>
  </si>
  <si>
    <t>na schodnicích:1,5*(5,0+5,0+5,5)*0,06</t>
  </si>
  <si>
    <t>Mazanina betonová tl. 5 - 8 cm C 30/37, z betonu prostého XF4</t>
  </si>
  <si>
    <t>631312811RN3</t>
  </si>
  <si>
    <t>Podlahy a podlahové konstrukce</t>
  </si>
  <si>
    <t>63</t>
  </si>
  <si>
    <t>dilatace:1,5 +(1,5+0,2*2+0,15*2+0,6)*2</t>
  </si>
  <si>
    <t>odtokové žlaby:(1,75*2+0,15)*2</t>
  </si>
  <si>
    <t>podesty:1,5*4</t>
  </si>
  <si>
    <t>schodišťové stupně:(0,275+0,17)*2*49</t>
  </si>
  <si>
    <t>Těsnění spár tmelem PUR</t>
  </si>
  <si>
    <t>627991016p01</t>
  </si>
  <si>
    <t>svislé plochy:3</t>
  </si>
  <si>
    <t>podhled:3</t>
  </si>
  <si>
    <t>odstranění nesoudržných částí betonu a výztuže:</t>
  </si>
  <si>
    <t>Očištění betonových zdí před opravou, ručně</t>
  </si>
  <si>
    <t>622903111R00</t>
  </si>
  <si>
    <t>přebroušení betonového povrchu až na zdravý materiál- plocha E:27</t>
  </si>
  <si>
    <t>Broušení betonového povrchu</t>
  </si>
  <si>
    <t>622901112R00</t>
  </si>
  <si>
    <t>dilatace:(1,5 +(1,5+0,2*2+0,15*2+0,6)*2) *0,05</t>
  </si>
  <si>
    <t>plocha E 50%:27*0,5</t>
  </si>
  <si>
    <t>Reprofilace beton.povrchů sanační maltou, tl.15 mm</t>
  </si>
  <si>
    <t>622474115R00</t>
  </si>
  <si>
    <t>6,0/0,1</t>
  </si>
  <si>
    <t xml:space="preserve">Antikorozní ochranný nátěr ocelové výztuže </t>
  </si>
  <si>
    <t>622474001R00</t>
  </si>
  <si>
    <t>Kontaktní nátěr, adhezní můstek pod reprofil. maltu</t>
  </si>
  <si>
    <t>622473001R00</t>
  </si>
  <si>
    <t>plocha E s vytažením na boční stěny:40</t>
  </si>
  <si>
    <t xml:space="preserve">Nátěr betonových povrchů proti obrusu vč.penetrace, odolný povětrnosti a zimním posypovým látkám </t>
  </si>
  <si>
    <t>622471317p01</t>
  </si>
  <si>
    <t>Nátěr stěn vnějších, složitost 1 - 2, silikonová barva</t>
  </si>
  <si>
    <t>622471317RP8</t>
  </si>
  <si>
    <t>Omítka vnější stěn, MC, hladká, složitost 1 - 2</t>
  </si>
  <si>
    <t>622451131R00</t>
  </si>
  <si>
    <t>Upravy povrchů vnější</t>
  </si>
  <si>
    <t>62</t>
  </si>
  <si>
    <t>Mřížka odvodňovacího žlabu nerezová pochozí, dl.175cm</t>
  </si>
  <si>
    <t>55396000s03</t>
  </si>
  <si>
    <t>Čelo odvodňovacího žlabu, nerezové</t>
  </si>
  <si>
    <t>55396000s02</t>
  </si>
  <si>
    <t>Žlab odvodňovací nerezový pochozí dl.175cm</t>
  </si>
  <si>
    <t>55396000s01</t>
  </si>
  <si>
    <t>odvodňovací žlaby:1,75*2</t>
  </si>
  <si>
    <t>Montáž odvodňovacího žlabu z nerezové oceli</t>
  </si>
  <si>
    <t>597101111R00</t>
  </si>
  <si>
    <t>Komunikace</t>
  </si>
  <si>
    <t>5</t>
  </si>
  <si>
    <t>nástupní práh:1,5</t>
  </si>
  <si>
    <t>Práh žulový 300/250mm, hrubě broušený bez stop po řezání</t>
  </si>
  <si>
    <t>58380303s02</t>
  </si>
  <si>
    <t>1,5*16</t>
  </si>
  <si>
    <t>Schodišťový stupeň žulový 167,5/320mm, hrubě broušený bez stop po řezání</t>
  </si>
  <si>
    <t>1,5*33</t>
  </si>
  <si>
    <t>Schodišťový stupeň žulový 165,5/320mm, hrubě broušený bez stop po řezání</t>
  </si>
  <si>
    <t>58380303s01</t>
  </si>
  <si>
    <t>spárování boků:(0,32+0,16)/2*0,17*49*2</t>
  </si>
  <si>
    <t>spárování ložné spára kam.stupňů:0,05*1,5*49</t>
  </si>
  <si>
    <t>Spárování maltou MCs stupňů z kamene, odolnou chemickým rozmrazovacím látkám</t>
  </si>
  <si>
    <t>627452101p01</t>
  </si>
  <si>
    <t>schodišťové stupně:1,5*49</t>
  </si>
  <si>
    <t>Osazení stupňů kamenných na desku, broušených</t>
  </si>
  <si>
    <t>434191421R00</t>
  </si>
  <si>
    <t>Vodorovné konstrukce</t>
  </si>
  <si>
    <t>4</t>
  </si>
  <si>
    <t>přizdívka A:15</t>
  </si>
  <si>
    <t>Příplatek za ochranu izolace maltou</t>
  </si>
  <si>
    <t>346271129R00</t>
  </si>
  <si>
    <t>stěna B2:2</t>
  </si>
  <si>
    <t>Přizdívky izolační z cihel betonových 140 mm</t>
  </si>
  <si>
    <t>346271112R00</t>
  </si>
  <si>
    <t>Svislé a kompletní konstrukce</t>
  </si>
  <si>
    <t>3</t>
  </si>
  <si>
    <t>podhledy:3</t>
  </si>
  <si>
    <t>odstranění nesoudržných částí bet. povrchu a výztuže:</t>
  </si>
  <si>
    <t>Otlučení nebo odsekání omítek stěn</t>
  </si>
  <si>
    <t>289902111R00</t>
  </si>
  <si>
    <t>výztuž podhledu schodiště:6,0*0,1</t>
  </si>
  <si>
    <t>Otryskání ploch pískem FP, stěn vč. dodání písku</t>
  </si>
  <si>
    <t>216903111R00</t>
  </si>
  <si>
    <t>Základy,zvláštní zakládání</t>
  </si>
  <si>
    <t>2</t>
  </si>
  <si>
    <t>zpětný obsyp izolační přizdívky:5</t>
  </si>
  <si>
    <t>Zásyp zeminou se zhutněním</t>
  </si>
  <si>
    <t>174101101R00</t>
  </si>
  <si>
    <t>ulžení na dočasnou skládku:5</t>
  </si>
  <si>
    <t>Uložení sypaniny na skl.-sypanina na výšku přes 2m</t>
  </si>
  <si>
    <t>171201201R00</t>
  </si>
  <si>
    <t>zpětny zásyp:5</t>
  </si>
  <si>
    <t>Nakládání výkopku z hor. 1 ÷ 4 v množství do 100 m3</t>
  </si>
  <si>
    <t>167101101R00</t>
  </si>
  <si>
    <t>vykopaná zemina:5</t>
  </si>
  <si>
    <t>Vodorovné přemístění výkopku z hor.1-4 do 20 m</t>
  </si>
  <si>
    <t>162201101R00</t>
  </si>
  <si>
    <t>pro opravu přizdívky:5</t>
  </si>
  <si>
    <t>Odkopávky nezapažené v hor. 3 do 100 m3</t>
  </si>
  <si>
    <t>122201101R00</t>
  </si>
  <si>
    <t>Zemní práce</t>
  </si>
  <si>
    <t>1</t>
  </si>
  <si>
    <t>Nhod celk.</t>
  </si>
  <si>
    <t>Nhod / MJ</t>
  </si>
  <si>
    <t>Cen. soustava</t>
  </si>
  <si>
    <t>Ceník</t>
  </si>
  <si>
    <t>dem. hmotnost celk.(t)</t>
  </si>
  <si>
    <t>dem. hmotnost / MJ</t>
  </si>
  <si>
    <t>hmotnost celk.(t)</t>
  </si>
  <si>
    <t>hmotnost / MJ</t>
  </si>
  <si>
    <t>cena s DPH</t>
  </si>
  <si>
    <t>Montáž celk.</t>
  </si>
  <si>
    <t>Montáž</t>
  </si>
  <si>
    <t>Dodávka celk.</t>
  </si>
  <si>
    <t>Dodávka</t>
  </si>
  <si>
    <t>cena / MJ</t>
  </si>
  <si>
    <t>množství</t>
  </si>
  <si>
    <t>MJ</t>
  </si>
  <si>
    <t>Název položky</t>
  </si>
  <si>
    <t>Číslo položky</t>
  </si>
  <si>
    <t>P.č.</t>
  </si>
  <si>
    <t>CAS_STR</t>
  </si>
  <si>
    <t>C:</t>
  </si>
  <si>
    <t>ROZ</t>
  </si>
  <si>
    <t>OBJ</t>
  </si>
  <si>
    <t>poz. parcela č. 906/6 k.ú. Český Krumlov</t>
  </si>
  <si>
    <t>STA</t>
  </si>
  <si>
    <t>Rekonstrukce schodiště na parkovišti P2</t>
  </si>
  <si>
    <t>S:</t>
  </si>
  <si>
    <t>#TypZaznamu#</t>
  </si>
  <si>
    <t>Oprava schodiště</t>
  </si>
  <si>
    <t>Jandourek Karel, Ing.</t>
  </si>
  <si>
    <t>40702511</t>
  </si>
  <si>
    <t>Latrán 83</t>
  </si>
  <si>
    <t>CZ6208070286</t>
  </si>
  <si>
    <t>38101</t>
  </si>
  <si>
    <t>Český Krumlov - Latrán</t>
  </si>
  <si>
    <t>Město Český Krumlov</t>
  </si>
  <si>
    <t>00245836</t>
  </si>
  <si>
    <t>náměstí Svornosti 1</t>
  </si>
  <si>
    <t>CZ00245836</t>
  </si>
  <si>
    <t>Český Krumlov - Vnitřní Město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</si>
</sst>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000"/>
  </numFmts>
  <fonts count="15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8"/>
      <color indexed="12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7" fillId="0" borderId="6" xfId="0" applyFont="1" applyBorder="1"/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6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1" fontId="7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7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7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1" fontId="7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7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6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" fontId="0" fillId="0" borderId="0" xfId="0" applyNumberFormat="1"/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0" fontId="0" fillId="3" borderId="7" xfId="0" applyFill="1" applyBorder="1"/>
    <xf numFmtId="0" fontId="4" fillId="0" borderId="0" xfId="0" applyFont="1"/>
    <xf numFmtId="0" fontId="11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49" fontId="3" fillId="0" borderId="26" xfId="0" applyNumberFormat="1" applyFont="1" applyBorder="1" applyAlignment="1">
      <alignment vertical="center"/>
    </xf>
    <xf numFmtId="0" fontId="11" fillId="3" borderId="1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3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0" fillId="0" borderId="9" xfId="0" applyBorder="1" applyAlignment="1">
      <alignment horizontal="left" vertical="top" indent="1"/>
    </xf>
    <xf numFmtId="0" fontId="0" fillId="0" borderId="6" xfId="0" applyBorder="1" applyAlignment="1">
      <alignment vertical="top"/>
    </xf>
    <xf numFmtId="0" fontId="5" fillId="0" borderId="1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49" fontId="7" fillId="5" borderId="6" xfId="0" applyNumberFormat="1" applyFont="1" applyFill="1" applyBorder="1" applyAlignment="1" applyProtection="1">
      <alignment horizontal="right" vertical="center"/>
      <protection locked="0"/>
    </xf>
    <xf numFmtId="49" fontId="7" fillId="5" borderId="0" xfId="0" applyNumberFormat="1" applyFont="1" applyFill="1" applyAlignment="1" applyProtection="1">
      <alignment horizontal="left" vertical="center"/>
      <protection locked="0"/>
    </xf>
    <xf numFmtId="0" fontId="0" fillId="0" borderId="26" xfId="0" applyBorder="1" applyAlignment="1">
      <alignment wrapText="1"/>
    </xf>
    <xf numFmtId="49" fontId="1" fillId="3" borderId="13" xfId="0" applyNumberFormat="1" applyFont="1" applyFill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 vertical="center"/>
    </xf>
    <xf numFmtId="0" fontId="3" fillId="4" borderId="33" xfId="0" applyFont="1" applyFill="1" applyBorder="1"/>
    <xf numFmtId="0" fontId="3" fillId="4" borderId="31" xfId="0" applyFont="1" applyFill="1" applyBorder="1"/>
    <xf numFmtId="49" fontId="11" fillId="0" borderId="29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5" borderId="6" xfId="0" applyFont="1" applyFill="1" applyBorder="1" applyAlignment="1">
      <alignment vertical="top"/>
    </xf>
    <xf numFmtId="4" fontId="3" fillId="4" borderId="32" xfId="0" applyNumberFormat="1" applyFont="1" applyFill="1" applyBorder="1"/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center" vertical="center"/>
    </xf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" fontId="5" fillId="3" borderId="34" xfId="0" applyNumberFormat="1" applyFont="1" applyFill="1" applyBorder="1" applyAlignment="1">
      <alignment vertical="top"/>
    </xf>
    <xf numFmtId="0" fontId="5" fillId="3" borderId="31" xfId="0" applyFont="1" applyFill="1" applyBorder="1" applyAlignment="1">
      <alignment vertical="top"/>
    </xf>
    <xf numFmtId="49" fontId="5" fillId="3" borderId="31" xfId="0" applyNumberFormat="1" applyFont="1" applyFill="1" applyBorder="1" applyAlignment="1">
      <alignment horizontal="left" vertical="top" wrapText="1"/>
    </xf>
    <xf numFmtId="49" fontId="5" fillId="3" borderId="31" xfId="0" applyNumberFormat="1" applyFont="1" applyFill="1" applyBorder="1" applyAlignment="1">
      <alignment vertical="top"/>
    </xf>
    <xf numFmtId="0" fontId="5" fillId="3" borderId="33" xfId="0" applyFont="1" applyFill="1" applyBorder="1" applyAlignment="1">
      <alignment vertical="top"/>
    </xf>
    <xf numFmtId="0" fontId="12" fillId="0" borderId="0" xfId="0" applyFont="1"/>
    <xf numFmtId="0" fontId="12" fillId="0" borderId="36" xfId="0" applyFont="1" applyBorder="1" applyAlignment="1">
      <alignment vertical="top" shrinkToFit="1"/>
    </xf>
    <xf numFmtId="0" fontId="12" fillId="0" borderId="10" xfId="0" applyFont="1" applyBorder="1" applyAlignment="1">
      <alignment vertical="top" shrinkToFit="1"/>
    </xf>
    <xf numFmtId="4" fontId="12" fillId="0" borderId="36" xfId="0" applyNumberFormat="1" applyFont="1" applyBorder="1" applyAlignment="1">
      <alignment vertical="top" shrinkToFit="1"/>
    </xf>
    <xf numFmtId="4" fontId="12" fillId="7" borderId="36" xfId="0" applyNumberFormat="1" applyFont="1" applyFill="1" applyBorder="1" applyAlignment="1" applyProtection="1">
      <alignment vertical="top" shrinkToFit="1"/>
      <protection locked="0"/>
    </xf>
    <xf numFmtId="165" fontId="12" fillId="0" borderId="36" xfId="0" applyNumberFormat="1" applyFont="1" applyBorder="1" applyAlignment="1">
      <alignment vertical="top" shrinkToFit="1"/>
    </xf>
    <xf numFmtId="0" fontId="12" fillId="0" borderId="35" xfId="0" applyFont="1" applyBorder="1" applyAlignment="1">
      <alignment vertical="top" shrinkToFit="1"/>
    </xf>
    <xf numFmtId="0" fontId="12" fillId="0" borderId="36" xfId="0" applyFont="1" applyBorder="1" applyAlignment="1">
      <alignment horizontal="left" vertical="top" wrapText="1"/>
    </xf>
    <xf numFmtId="0" fontId="12" fillId="0" borderId="10" xfId="0" applyFont="1" applyBorder="1" applyAlignment="1">
      <alignment vertical="top"/>
    </xf>
    <xf numFmtId="0" fontId="12" fillId="0" borderId="37" xfId="0" applyFont="1" applyBorder="1" applyAlignment="1">
      <alignment vertical="top" shrinkToFit="1"/>
    </xf>
    <xf numFmtId="0" fontId="12" fillId="0" borderId="26" xfId="0" applyFont="1" applyBorder="1" applyAlignment="1">
      <alignment vertical="top" shrinkToFit="1"/>
    </xf>
    <xf numFmtId="4" fontId="12" fillId="0" borderId="37" xfId="0" applyNumberFormat="1" applyFont="1" applyBorder="1" applyAlignment="1">
      <alignment vertical="top" shrinkToFit="1"/>
    </xf>
    <xf numFmtId="4" fontId="12" fillId="7" borderId="37" xfId="0" applyNumberFormat="1" applyFont="1" applyFill="1" applyBorder="1" applyAlignment="1" applyProtection="1">
      <alignment vertical="top" shrinkToFit="1"/>
      <protection locked="0"/>
    </xf>
    <xf numFmtId="165" fontId="12" fillId="0" borderId="37" xfId="0" applyNumberFormat="1" applyFont="1" applyBorder="1" applyAlignment="1">
      <alignment vertical="top" shrinkToFit="1"/>
    </xf>
    <xf numFmtId="0" fontId="12" fillId="0" borderId="27" xfId="0" applyFont="1" applyBorder="1" applyAlignment="1">
      <alignment vertical="top" shrinkToFit="1"/>
    </xf>
    <xf numFmtId="0" fontId="12" fillId="0" borderId="37" xfId="0" applyFont="1" applyBorder="1" applyAlignment="1">
      <alignment horizontal="left" vertical="top" wrapText="1"/>
    </xf>
    <xf numFmtId="0" fontId="12" fillId="0" borderId="26" xfId="0" applyFont="1" applyBorder="1" applyAlignment="1">
      <alignment vertical="top"/>
    </xf>
    <xf numFmtId="0" fontId="0" fillId="3" borderId="36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4" fontId="0" fillId="3" borderId="36" xfId="0" applyNumberFormat="1" applyFill="1" applyBorder="1" applyAlignment="1">
      <alignment vertical="top" shrinkToFit="1"/>
    </xf>
    <xf numFmtId="165" fontId="0" fillId="3" borderId="36" xfId="0" applyNumberFormat="1" applyFill="1" applyBorder="1" applyAlignment="1">
      <alignment vertical="top" shrinkToFit="1"/>
    </xf>
    <xf numFmtId="0" fontId="0" fillId="3" borderId="35" xfId="0" applyFill="1" applyBorder="1" applyAlignment="1">
      <alignment vertical="top" shrinkToFit="1"/>
    </xf>
    <xf numFmtId="0" fontId="0" fillId="3" borderId="36" xfId="0" applyFill="1" applyBorder="1" applyAlignment="1">
      <alignment horizontal="left" vertical="top" wrapText="1"/>
    </xf>
    <xf numFmtId="0" fontId="0" fillId="3" borderId="10" xfId="0" applyFill="1" applyBorder="1" applyAlignment="1">
      <alignment vertical="top"/>
    </xf>
    <xf numFmtId="165" fontId="14" fillId="0" borderId="37" xfId="0" applyNumberFormat="1" applyFont="1" applyBorder="1" applyAlignment="1">
      <alignment vertical="top" wrapText="1" shrinkToFit="1"/>
    </xf>
    <xf numFmtId="0" fontId="14" fillId="0" borderId="27" xfId="0" applyFont="1" applyBorder="1" applyAlignment="1">
      <alignment vertical="top" wrapText="1" shrinkToFit="1"/>
    </xf>
    <xf numFmtId="0" fontId="14" fillId="0" borderId="37" xfId="0" quotePrefix="1" applyFont="1" applyBorder="1" applyAlignment="1">
      <alignment horizontal="left" vertical="top" wrapText="1"/>
    </xf>
    <xf numFmtId="0" fontId="0" fillId="3" borderId="32" xfId="0" applyFill="1" applyBorder="1" applyAlignment="1">
      <alignment vertical="top"/>
    </xf>
    <xf numFmtId="0" fontId="0" fillId="3" borderId="33" xfId="0" applyFill="1" applyBorder="1" applyAlignment="1">
      <alignment vertical="top"/>
    </xf>
    <xf numFmtId="4" fontId="0" fillId="3" borderId="32" xfId="0" applyNumberFormat="1" applyFill="1" applyBorder="1" applyAlignment="1">
      <alignment vertical="top"/>
    </xf>
    <xf numFmtId="165" fontId="0" fillId="3" borderId="32" xfId="0" applyNumberFormat="1" applyFill="1" applyBorder="1" applyAlignment="1">
      <alignment vertical="top"/>
    </xf>
    <xf numFmtId="0" fontId="0" fillId="3" borderId="34" xfId="0" applyFill="1" applyBorder="1" applyAlignment="1">
      <alignment vertical="top"/>
    </xf>
    <xf numFmtId="49" fontId="0" fillId="3" borderId="32" xfId="0" applyNumberFormat="1" applyFill="1" applyBorder="1" applyAlignment="1">
      <alignment vertical="top"/>
    </xf>
    <xf numFmtId="49" fontId="0" fillId="3" borderId="33" xfId="0" applyNumberFormat="1" applyFill="1" applyBorder="1" applyAlignment="1">
      <alignment vertical="top"/>
    </xf>
    <xf numFmtId="0" fontId="0" fillId="3" borderId="28" xfId="0" applyFill="1" applyBorder="1" applyAlignment="1">
      <alignment wrapText="1"/>
    </xf>
    <xf numFmtId="0" fontId="0" fillId="3" borderId="28" xfId="0" applyFill="1" applyBorder="1"/>
    <xf numFmtId="0" fontId="0" fillId="3" borderId="29" xfId="0" applyFill="1" applyBorder="1"/>
    <xf numFmtId="49" fontId="0" fillId="3" borderId="28" xfId="0" applyNumberFormat="1" applyFill="1" applyBorder="1"/>
    <xf numFmtId="0" fontId="0" fillId="3" borderId="34" xfId="0" applyFill="1" applyBorder="1"/>
    <xf numFmtId="0" fontId="0" fillId="3" borderId="31" xfId="0" applyFill="1" applyBorder="1"/>
    <xf numFmtId="49" fontId="0" fillId="3" borderId="31" xfId="0" applyNumberFormat="1" applyFill="1" applyBorder="1"/>
    <xf numFmtId="0" fontId="0" fillId="3" borderId="32" xfId="0" applyFill="1" applyBorder="1"/>
    <xf numFmtId="49" fontId="0" fillId="0" borderId="31" xfId="0" applyNumberFormat="1" applyBorder="1" applyAlignment="1">
      <alignment vertical="center"/>
    </xf>
    <xf numFmtId="0" fontId="1" fillId="0" borderId="32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11" fillId="4" borderId="33" xfId="0" applyNumberFormat="1" applyFont="1" applyFill="1" applyBorder="1" applyAlignment="1">
      <alignment horizontal="right" vertical="center"/>
    </xf>
    <xf numFmtId="164" fontId="5" fillId="0" borderId="34" xfId="0" applyNumberFormat="1" applyFont="1" applyBorder="1" applyAlignment="1">
      <alignment horizontal="right" vertical="center"/>
    </xf>
    <xf numFmtId="3" fontId="11" fillId="0" borderId="26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9" fillId="3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49" fontId="11" fillId="0" borderId="29" xfId="0" applyNumberFormat="1" applyFont="1" applyBorder="1" applyAlignment="1">
      <alignment vertical="center" wrapText="1"/>
    </xf>
    <xf numFmtId="49" fontId="11" fillId="0" borderId="18" xfId="0" applyNumberFormat="1" applyFont="1" applyBorder="1" applyAlignment="1">
      <alignment vertical="center" wrapText="1"/>
    </xf>
    <xf numFmtId="0" fontId="5" fillId="6" borderId="33" xfId="0" applyFont="1" applyFill="1" applyBorder="1" applyAlignment="1">
      <alignment horizontal="right" vertical="center" wrapText="1"/>
    </xf>
    <xf numFmtId="0" fontId="1" fillId="6" borderId="34" xfId="0" applyFont="1" applyFill="1" applyBorder="1" applyAlignment="1">
      <alignment horizontal="right" vertical="center"/>
    </xf>
    <xf numFmtId="0" fontId="5" fillId="6" borderId="33" xfId="0" applyFont="1" applyFill="1" applyBorder="1" applyAlignment="1">
      <alignment horizontal="right" vertical="center"/>
    </xf>
    <xf numFmtId="0" fontId="5" fillId="6" borderId="34" xfId="0" applyFont="1" applyFill="1" applyBorder="1" applyAlignment="1">
      <alignment horizontal="right" vertical="center"/>
    </xf>
    <xf numFmtId="164" fontId="11" fillId="0" borderId="26" xfId="0" applyNumberFormat="1" applyFont="1" applyBorder="1" applyAlignment="1">
      <alignment horizontal="right" vertical="center"/>
    </xf>
    <xf numFmtId="164" fontId="5" fillId="0" borderId="27" xfId="0" applyNumberFormat="1" applyFont="1" applyBorder="1" applyAlignment="1">
      <alignment horizontal="right" vertical="center"/>
    </xf>
    <xf numFmtId="164" fontId="5" fillId="0" borderId="26" xfId="0" applyNumberFormat="1" applyFont="1" applyBorder="1" applyAlignment="1">
      <alignment vertical="center"/>
    </xf>
    <xf numFmtId="164" fontId="5" fillId="0" borderId="27" xfId="0" applyNumberFormat="1" applyFont="1" applyBorder="1" applyAlignment="1">
      <alignment vertical="center"/>
    </xf>
    <xf numFmtId="0" fontId="0" fillId="5" borderId="33" xfId="0" applyFill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" fontId="8" fillId="0" borderId="15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9" fontId="4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9" fontId="5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 applyProtection="1">
      <alignment horizontal="left" vertical="center"/>
      <protection locked="0"/>
    </xf>
    <xf numFmtId="49" fontId="7" fillId="5" borderId="0" xfId="0" applyNumberFormat="1" applyFont="1" applyFill="1" applyAlignment="1" applyProtection="1">
      <alignment horizontal="left" vertical="center"/>
      <protection locked="0"/>
    </xf>
    <xf numFmtId="49" fontId="7" fillId="5" borderId="6" xfId="0" applyNumberFormat="1" applyFont="1" applyFill="1" applyBorder="1" applyAlignment="1" applyProtection="1">
      <alignment horizontal="left" vertical="center"/>
      <protection locked="0"/>
    </xf>
    <xf numFmtId="0" fontId="0" fillId="7" borderId="29" xfId="0" applyFill="1" applyBorder="1" applyAlignment="1" applyProtection="1">
      <alignment vertical="top" wrapText="1"/>
      <protection locked="0"/>
    </xf>
    <xf numFmtId="0" fontId="0" fillId="7" borderId="18" xfId="0" applyFill="1" applyBorder="1" applyAlignment="1" applyProtection="1">
      <alignment vertical="top" wrapText="1"/>
      <protection locked="0"/>
    </xf>
    <xf numFmtId="0" fontId="0" fillId="7" borderId="18" xfId="0" applyFill="1" applyBorder="1" applyAlignment="1" applyProtection="1">
      <alignment horizontal="left" vertical="top" wrapText="1"/>
      <protection locked="0"/>
    </xf>
    <xf numFmtId="0" fontId="0" fillId="7" borderId="30" xfId="0" applyFill="1" applyBorder="1" applyAlignment="1" applyProtection="1">
      <alignment vertical="top" wrapText="1"/>
      <protection locked="0"/>
    </xf>
    <xf numFmtId="0" fontId="0" fillId="7" borderId="26" xfId="0" applyFill="1" applyBorder="1" applyAlignment="1" applyProtection="1">
      <alignment vertical="top" wrapText="1"/>
      <protection locked="0"/>
    </xf>
    <xf numFmtId="0" fontId="0" fillId="7" borderId="0" xfId="0" applyFill="1" applyAlignment="1" applyProtection="1">
      <alignment vertical="top" wrapText="1"/>
      <protection locked="0"/>
    </xf>
    <xf numFmtId="0" fontId="0" fillId="7" borderId="0" xfId="0" applyFill="1" applyAlignment="1" applyProtection="1">
      <alignment horizontal="left" vertical="top" wrapText="1"/>
      <protection locked="0"/>
    </xf>
    <xf numFmtId="0" fontId="0" fillId="7" borderId="27" xfId="0" applyFill="1" applyBorder="1" applyAlignment="1" applyProtection="1">
      <alignment vertical="top" wrapText="1"/>
      <protection locked="0"/>
    </xf>
    <xf numFmtId="0" fontId="0" fillId="7" borderId="10" xfId="0" applyFill="1" applyBorder="1" applyAlignment="1" applyProtection="1">
      <alignment vertical="top" wrapText="1"/>
      <protection locked="0"/>
    </xf>
    <xf numFmtId="0" fontId="0" fillId="7" borderId="6" xfId="0" applyFill="1" applyBorder="1" applyAlignment="1" applyProtection="1">
      <alignment vertical="top" wrapText="1"/>
      <protection locked="0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35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31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activeCell="A4" sqref="A4"/>
    </sheetView>
  </sheetViews>
  <sheetFormatPr defaultRowHeight="12.75" x14ac:dyDescent="0.2"/>
  <sheetData>
    <row r="1" spans="1:8" x14ac:dyDescent="0.2">
      <c r="A1" s="27" t="s">
        <v>26</v>
      </c>
    </row>
    <row r="2" spans="1:8" ht="57.75" customHeight="1" x14ac:dyDescent="0.2">
      <c r="A2" s="161" t="s">
        <v>27</v>
      </c>
      <c r="B2" s="161"/>
      <c r="C2" s="161"/>
      <c r="D2" s="161"/>
      <c r="E2" s="161"/>
      <c r="F2" s="161"/>
      <c r="G2" s="161"/>
    </row>
    <row r="4" spans="1:8" x14ac:dyDescent="0.2">
      <c r="A4" t="s">
        <v>43</v>
      </c>
    </row>
    <row r="5" spans="1:8" x14ac:dyDescent="0.2">
      <c r="A5" t="s">
        <v>38</v>
      </c>
    </row>
    <row r="6" spans="1:8" x14ac:dyDescent="0.2">
      <c r="A6" t="s">
        <v>40</v>
      </c>
    </row>
    <row r="7" spans="1:8" x14ac:dyDescent="0.2">
      <c r="A7" t="s">
        <v>41</v>
      </c>
    </row>
    <row r="8" spans="1:8" x14ac:dyDescent="0.2">
      <c r="A8" s="103" t="s">
        <v>42</v>
      </c>
    </row>
    <row r="10" spans="1:8" ht="25.5" customHeight="1" x14ac:dyDescent="0.2">
      <c r="A10" s="162" t="s">
        <v>39</v>
      </c>
      <c r="B10" s="163"/>
      <c r="C10" s="163"/>
      <c r="D10" s="163"/>
      <c r="E10" s="163"/>
      <c r="F10" s="163"/>
      <c r="G10" s="163"/>
      <c r="H10" s="163"/>
    </row>
  </sheetData>
  <mergeCells count="2">
    <mergeCell ref="A2:G2"/>
    <mergeCell ref="A10:H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2948-D362-4508-99B9-7C79D426FFE8}">
  <sheetPr>
    <tabColor rgb="FF7030A0"/>
  </sheetPr>
  <dimension ref="A1:O42"/>
  <sheetViews>
    <sheetView showGridLines="0" tabSelected="1" topLeftCell="B1" zoomScaleNormal="100" zoomScaleSheetLayoutView="75" workbookViewId="0">
      <selection activeCell="D10" sqref="D10:G10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58" t="s">
        <v>25</v>
      </c>
      <c r="B1" s="95"/>
      <c r="C1" s="96"/>
      <c r="D1" s="185" t="s">
        <v>36</v>
      </c>
      <c r="E1" s="186"/>
      <c r="F1" s="186"/>
      <c r="G1" s="186"/>
      <c r="H1" s="186"/>
      <c r="I1" s="186"/>
      <c r="J1" s="187"/>
    </row>
    <row r="2" spans="1:15" ht="23.25" customHeight="1" x14ac:dyDescent="0.2">
      <c r="A2" s="2"/>
      <c r="B2" s="77" t="s">
        <v>29</v>
      </c>
      <c r="C2" s="61"/>
      <c r="D2" s="192" t="s">
        <v>305</v>
      </c>
      <c r="E2" s="193"/>
      <c r="F2" s="193"/>
      <c r="G2" s="193"/>
      <c r="H2" s="193"/>
      <c r="I2" s="193"/>
      <c r="J2" s="194"/>
      <c r="O2" s="1"/>
    </row>
    <row r="3" spans="1:15" ht="23.25" customHeight="1" x14ac:dyDescent="0.2">
      <c r="A3" s="2"/>
      <c r="B3" s="78" t="s">
        <v>30</v>
      </c>
      <c r="C3" s="62"/>
      <c r="D3" s="195" t="s">
        <v>303</v>
      </c>
      <c r="E3" s="196"/>
      <c r="F3" s="196"/>
      <c r="G3" s="196"/>
      <c r="H3" s="196"/>
      <c r="I3" s="196"/>
      <c r="J3" s="197"/>
    </row>
    <row r="4" spans="1:15" ht="24" customHeight="1" x14ac:dyDescent="0.2">
      <c r="A4" s="2"/>
      <c r="B4" s="39" t="s">
        <v>19</v>
      </c>
      <c r="D4" s="156" t="s">
        <v>315</v>
      </c>
      <c r="E4" s="157"/>
      <c r="F4" s="157"/>
      <c r="G4" s="157"/>
      <c r="H4" s="24" t="s">
        <v>22</v>
      </c>
      <c r="I4" s="156" t="s">
        <v>316</v>
      </c>
      <c r="J4" s="8"/>
    </row>
    <row r="5" spans="1:15" ht="15.75" customHeight="1" x14ac:dyDescent="0.2">
      <c r="A5" s="2"/>
      <c r="B5" s="34"/>
      <c r="C5" s="157"/>
      <c r="D5" s="156" t="s">
        <v>317</v>
      </c>
      <c r="E5" s="157"/>
      <c r="F5" s="157"/>
      <c r="G5" s="157"/>
      <c r="H5" s="24" t="s">
        <v>23</v>
      </c>
      <c r="I5" s="156" t="s">
        <v>318</v>
      </c>
      <c r="J5" s="8"/>
    </row>
    <row r="6" spans="1:15" ht="15.75" customHeight="1" x14ac:dyDescent="0.2">
      <c r="A6" s="2"/>
      <c r="B6" s="35"/>
      <c r="C6" s="158" t="s">
        <v>313</v>
      </c>
      <c r="D6" s="159" t="s">
        <v>319</v>
      </c>
      <c r="E6" s="160"/>
      <c r="F6" s="160"/>
      <c r="G6" s="160"/>
      <c r="H6" s="30"/>
      <c r="I6" s="160"/>
      <c r="J6" s="42"/>
    </row>
    <row r="7" spans="1:15" ht="24" customHeight="1" x14ac:dyDescent="0.2">
      <c r="A7" s="2"/>
      <c r="B7" s="39" t="s">
        <v>17</v>
      </c>
      <c r="D7" s="28" t="s">
        <v>309</v>
      </c>
      <c r="H7" s="24" t="s">
        <v>22</v>
      </c>
      <c r="I7" s="28" t="s">
        <v>310</v>
      </c>
      <c r="J7" s="8"/>
    </row>
    <row r="8" spans="1:15" ht="15.75" customHeight="1" x14ac:dyDescent="0.2">
      <c r="A8" s="2"/>
      <c r="B8" s="2"/>
      <c r="D8" s="28" t="s">
        <v>311</v>
      </c>
      <c r="H8" s="24" t="s">
        <v>23</v>
      </c>
      <c r="I8" s="28" t="s">
        <v>312</v>
      </c>
      <c r="J8" s="8"/>
    </row>
    <row r="9" spans="1:15" ht="15.75" customHeight="1" x14ac:dyDescent="0.2">
      <c r="A9" s="2"/>
      <c r="B9" s="43"/>
      <c r="C9" s="23" t="s">
        <v>313</v>
      </c>
      <c r="D9" s="38" t="s">
        <v>314</v>
      </c>
      <c r="E9" s="30"/>
      <c r="F9" s="30"/>
      <c r="G9" s="14"/>
      <c r="H9" s="14"/>
      <c r="I9" s="44"/>
      <c r="J9" s="42"/>
    </row>
    <row r="10" spans="1:15" ht="24" customHeight="1" x14ac:dyDescent="0.2">
      <c r="A10" s="2"/>
      <c r="B10" s="39" t="s">
        <v>16</v>
      </c>
      <c r="D10" s="198"/>
      <c r="E10" s="198"/>
      <c r="F10" s="198"/>
      <c r="G10" s="198"/>
      <c r="H10" s="24" t="s">
        <v>22</v>
      </c>
      <c r="I10" s="85"/>
      <c r="J10" s="8"/>
    </row>
    <row r="11" spans="1:15" ht="15.75" customHeight="1" x14ac:dyDescent="0.2">
      <c r="A11" s="2"/>
      <c r="B11" s="34"/>
      <c r="C11" s="22"/>
      <c r="D11" s="199"/>
      <c r="E11" s="199"/>
      <c r="F11" s="199"/>
      <c r="G11" s="199"/>
      <c r="H11" s="24" t="s">
        <v>23</v>
      </c>
      <c r="I11" s="85"/>
      <c r="J11" s="8"/>
    </row>
    <row r="12" spans="1:15" ht="15.75" customHeight="1" x14ac:dyDescent="0.2">
      <c r="A12" s="2"/>
      <c r="B12" s="35"/>
      <c r="C12" s="84"/>
      <c r="D12" s="200"/>
      <c r="E12" s="200"/>
      <c r="F12" s="200"/>
      <c r="G12" s="200"/>
      <c r="H12" s="25"/>
      <c r="I12" s="29"/>
      <c r="J12" s="42"/>
    </row>
    <row r="13" spans="1:15" ht="24" customHeight="1" x14ac:dyDescent="0.2">
      <c r="A13" s="2"/>
      <c r="B13" s="53" t="s">
        <v>18</v>
      </c>
      <c r="C13" s="54"/>
      <c r="D13" s="81"/>
      <c r="E13" s="55"/>
      <c r="F13" s="55"/>
      <c r="G13" s="55"/>
      <c r="H13" s="56"/>
      <c r="I13" s="55"/>
      <c r="J13" s="57"/>
    </row>
    <row r="14" spans="1:15" ht="24" customHeight="1" x14ac:dyDescent="0.2">
      <c r="A14" s="2"/>
      <c r="B14" s="79"/>
      <c r="C14" s="80"/>
      <c r="D14" s="82"/>
      <c r="E14" s="29"/>
      <c r="F14" s="29"/>
      <c r="G14" s="29"/>
      <c r="H14" s="25"/>
      <c r="I14" s="29"/>
      <c r="J14" s="42"/>
    </row>
    <row r="15" spans="1:15" ht="33" customHeight="1" thickBot="1" x14ac:dyDescent="0.25">
      <c r="A15" s="2"/>
      <c r="B15" s="52" t="s">
        <v>21</v>
      </c>
      <c r="C15" s="46"/>
      <c r="D15" s="47"/>
      <c r="E15" s="51"/>
      <c r="F15" s="49"/>
      <c r="G15" s="41"/>
      <c r="H15" s="41"/>
      <c r="I15" s="41"/>
      <c r="J15" s="50"/>
    </row>
    <row r="16" spans="1:15" ht="33" customHeight="1" thickBot="1" x14ac:dyDescent="0.25">
      <c r="A16" s="2"/>
      <c r="B16" s="64" t="s">
        <v>20</v>
      </c>
      <c r="C16" s="65"/>
      <c r="D16" s="65"/>
      <c r="E16" s="66"/>
      <c r="F16" s="67"/>
      <c r="G16" s="169">
        <f>G17+G19</f>
        <v>0</v>
      </c>
      <c r="H16" s="169"/>
      <c r="I16" s="169"/>
      <c r="J16" s="87" t="s">
        <v>32</v>
      </c>
    </row>
    <row r="17" spans="1:10" ht="23.25" customHeight="1" x14ac:dyDescent="0.2">
      <c r="A17" s="2"/>
      <c r="B17" s="45" t="s">
        <v>11</v>
      </c>
      <c r="C17" s="46"/>
      <c r="D17" s="47"/>
      <c r="E17" s="48">
        <v>12</v>
      </c>
      <c r="F17" s="49" t="s">
        <v>0</v>
      </c>
      <c r="G17" s="188">
        <f>SUMIF(J37:J38,"=0,12",F37:F38)</f>
        <v>0</v>
      </c>
      <c r="H17" s="189"/>
      <c r="I17" s="189"/>
      <c r="J17" s="88" t="s">
        <v>32</v>
      </c>
    </row>
    <row r="18" spans="1:10" ht="23.25" customHeight="1" x14ac:dyDescent="0.2">
      <c r="A18" s="2"/>
      <c r="B18" s="45" t="s">
        <v>12</v>
      </c>
      <c r="C18" s="46"/>
      <c r="D18" s="47"/>
      <c r="E18" s="48">
        <v>12</v>
      </c>
      <c r="F18" s="49" t="s">
        <v>0</v>
      </c>
      <c r="G18" s="190">
        <f>G17*E18/100</f>
        <v>0</v>
      </c>
      <c r="H18" s="191"/>
      <c r="I18" s="191"/>
      <c r="J18" s="88" t="s">
        <v>32</v>
      </c>
    </row>
    <row r="19" spans="1:10" ht="23.25" customHeight="1" x14ac:dyDescent="0.2">
      <c r="A19" s="2"/>
      <c r="B19" s="45" t="s">
        <v>13</v>
      </c>
      <c r="C19" s="46"/>
      <c r="D19" s="47"/>
      <c r="E19" s="48">
        <v>21</v>
      </c>
      <c r="F19" s="49" t="s">
        <v>0</v>
      </c>
      <c r="G19" s="188">
        <f>SUMIF(J37:J38,"=0,21",F37:F38)</f>
        <v>0</v>
      </c>
      <c r="H19" s="189"/>
      <c r="I19" s="189"/>
      <c r="J19" s="88" t="s">
        <v>32</v>
      </c>
    </row>
    <row r="20" spans="1:10" ht="23.25" customHeight="1" x14ac:dyDescent="0.2">
      <c r="A20" s="2"/>
      <c r="B20" s="40" t="s">
        <v>14</v>
      </c>
      <c r="C20" s="18"/>
      <c r="D20" s="14"/>
      <c r="E20" s="36">
        <v>21</v>
      </c>
      <c r="F20" s="37" t="s">
        <v>0</v>
      </c>
      <c r="G20" s="190">
        <f>G19*E20/100</f>
        <v>0</v>
      </c>
      <c r="H20" s="191"/>
      <c r="I20" s="191"/>
      <c r="J20" s="89" t="s">
        <v>32</v>
      </c>
    </row>
    <row r="21" spans="1:10" ht="23.25" customHeight="1" thickBot="1" x14ac:dyDescent="0.25">
      <c r="A21" s="2"/>
      <c r="B21" s="39" t="s">
        <v>4</v>
      </c>
      <c r="C21" s="16"/>
      <c r="D21" s="19"/>
      <c r="E21" s="16"/>
      <c r="F21" s="17"/>
      <c r="G21" s="168">
        <f>G22-SUM(G17:G20)</f>
        <v>0</v>
      </c>
      <c r="H21" s="168"/>
      <c r="I21" s="168"/>
      <c r="J21" s="90" t="s">
        <v>32</v>
      </c>
    </row>
    <row r="22" spans="1:10" ht="27.75" customHeight="1" thickBot="1" x14ac:dyDescent="0.25">
      <c r="A22" s="2"/>
      <c r="B22" s="64" t="s">
        <v>24</v>
      </c>
      <c r="C22" s="68"/>
      <c r="D22" s="68"/>
      <c r="E22" s="68"/>
      <c r="F22" s="68"/>
      <c r="G22" s="169">
        <f>ROUND(SUM(G17:G20),0)</f>
        <v>0</v>
      </c>
      <c r="H22" s="169"/>
      <c r="I22" s="169"/>
      <c r="J22" s="91" t="s">
        <v>32</v>
      </c>
    </row>
    <row r="23" spans="1:10" ht="12.75" customHeight="1" x14ac:dyDescent="0.2">
      <c r="A23" s="2"/>
      <c r="B23" s="2"/>
      <c r="J23" s="9"/>
    </row>
    <row r="24" spans="1:10" ht="30" customHeight="1" x14ac:dyDescent="0.2">
      <c r="A24" s="2"/>
      <c r="B24" s="2"/>
      <c r="J24" s="9"/>
    </row>
    <row r="25" spans="1:10" ht="18.75" customHeight="1" x14ac:dyDescent="0.2">
      <c r="A25" s="2"/>
      <c r="B25" s="20"/>
      <c r="C25" s="15" t="s">
        <v>10</v>
      </c>
      <c r="D25" s="97"/>
      <c r="E25" s="97"/>
      <c r="F25" s="15" t="s">
        <v>9</v>
      </c>
      <c r="G25" s="32"/>
      <c r="H25" s="33">
        <f ca="1">TODAY()</f>
        <v>45442</v>
      </c>
      <c r="I25" s="32"/>
      <c r="J25" s="9"/>
    </row>
    <row r="26" spans="1:10" ht="47.25" customHeight="1" x14ac:dyDescent="0.2">
      <c r="A26" s="2"/>
      <c r="B26" s="2"/>
      <c r="J26" s="9"/>
    </row>
    <row r="27" spans="1:10" s="27" customFormat="1" ht="18.75" customHeight="1" x14ac:dyDescent="0.2">
      <c r="A27" s="26"/>
      <c r="B27" s="26"/>
      <c r="D27" s="21"/>
      <c r="E27" s="21"/>
      <c r="G27" s="21"/>
      <c r="H27" s="21"/>
      <c r="I27" s="21"/>
      <c r="J27" s="31"/>
    </row>
    <row r="28" spans="1:10" ht="12.75" customHeight="1" x14ac:dyDescent="0.2">
      <c r="A28" s="2"/>
      <c r="B28" s="2"/>
      <c r="D28" s="170" t="s">
        <v>2</v>
      </c>
      <c r="E28" s="170"/>
      <c r="H28" s="10" t="s">
        <v>3</v>
      </c>
      <c r="J28" s="9"/>
    </row>
    <row r="29" spans="1:10" ht="13.5" customHeight="1" thickBot="1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3"/>
    </row>
    <row r="31" spans="1:10" ht="90" customHeight="1" x14ac:dyDescent="0.2">
      <c r="B31" s="83" t="s">
        <v>31</v>
      </c>
      <c r="C31" s="181"/>
      <c r="D31" s="182"/>
      <c r="E31" s="182"/>
      <c r="F31" s="182"/>
      <c r="G31" s="182"/>
      <c r="H31" s="182"/>
      <c r="I31" s="182"/>
      <c r="J31" s="86"/>
    </row>
    <row r="32" spans="1:10" ht="15" customHeight="1" x14ac:dyDescent="0.2"/>
    <row r="34" spans="1:10" ht="15.75" x14ac:dyDescent="0.25">
      <c r="B34" s="69" t="s">
        <v>33</v>
      </c>
    </row>
    <row r="36" spans="1:10" ht="25.5" customHeight="1" x14ac:dyDescent="0.2">
      <c r="A36" s="70"/>
      <c r="B36" s="100" t="s">
        <v>15</v>
      </c>
      <c r="C36" s="100" t="s">
        <v>5</v>
      </c>
      <c r="D36" s="74"/>
      <c r="E36" s="74"/>
      <c r="F36" s="173" t="s">
        <v>35</v>
      </c>
      <c r="G36" s="174"/>
      <c r="H36" s="175" t="s">
        <v>34</v>
      </c>
      <c r="I36" s="176"/>
      <c r="J36" s="99" t="s">
        <v>37</v>
      </c>
    </row>
    <row r="37" spans="1:10" ht="25.5" customHeight="1" x14ac:dyDescent="0.2">
      <c r="A37" s="71"/>
      <c r="B37" s="94"/>
      <c r="C37" s="171" t="s">
        <v>308</v>
      </c>
      <c r="D37" s="172"/>
      <c r="E37" s="172"/>
      <c r="F37" s="177">
        <f>Položky!G164</f>
        <v>0</v>
      </c>
      <c r="G37" s="178"/>
      <c r="H37" s="179">
        <f>F37*(1+J37)</f>
        <v>0</v>
      </c>
      <c r="I37" s="180"/>
      <c r="J37" s="101">
        <v>0.21</v>
      </c>
    </row>
    <row r="38" spans="1:10" ht="25.5" customHeight="1" x14ac:dyDescent="0.2">
      <c r="A38" s="71"/>
      <c r="B38" s="73"/>
      <c r="C38" s="75"/>
      <c r="D38" s="76"/>
      <c r="E38" s="76"/>
      <c r="F38" s="166"/>
      <c r="G38" s="167"/>
      <c r="H38" s="183"/>
      <c r="I38" s="184"/>
      <c r="J38" s="102"/>
    </row>
    <row r="39" spans="1:10" ht="25.5" customHeight="1" x14ac:dyDescent="0.2">
      <c r="A39" s="72"/>
      <c r="B39" s="92" t="s">
        <v>1</v>
      </c>
      <c r="C39" s="92"/>
      <c r="D39" s="93"/>
      <c r="E39" s="93"/>
      <c r="F39" s="164">
        <f>SUMIF(J37:J38,"&gt;0",F37:F38)</f>
        <v>0</v>
      </c>
      <c r="G39" s="165"/>
      <c r="H39" s="164">
        <f>SUMIF(J37:J38,"&gt;0",H37:H38)</f>
        <v>0</v>
      </c>
      <c r="I39" s="165"/>
      <c r="J39" s="98"/>
    </row>
    <row r="40" spans="1:10" x14ac:dyDescent="0.2">
      <c r="F40" s="63"/>
      <c r="G40" s="63"/>
      <c r="H40" s="63"/>
      <c r="I40" s="63"/>
      <c r="J40" s="63"/>
    </row>
    <row r="41" spans="1:10" x14ac:dyDescent="0.2">
      <c r="F41" s="63"/>
      <c r="G41" s="63"/>
      <c r="H41" s="63"/>
      <c r="I41" s="63"/>
      <c r="J41" s="63"/>
    </row>
    <row r="42" spans="1:10" x14ac:dyDescent="0.2">
      <c r="F42" s="63"/>
      <c r="G42" s="63"/>
      <c r="H42" s="63"/>
      <c r="I42" s="63"/>
      <c r="J42" s="63"/>
    </row>
  </sheetData>
  <mergeCells count="24">
    <mergeCell ref="D1:J1"/>
    <mergeCell ref="G17:I17"/>
    <mergeCell ref="G18:I18"/>
    <mergeCell ref="G19:I19"/>
    <mergeCell ref="G20:I20"/>
    <mergeCell ref="G16:I16"/>
    <mergeCell ref="D2:J2"/>
    <mergeCell ref="D3:J3"/>
    <mergeCell ref="D10:G10"/>
    <mergeCell ref="D11:G11"/>
    <mergeCell ref="D12:G12"/>
    <mergeCell ref="D28:E28"/>
    <mergeCell ref="C37:E37"/>
    <mergeCell ref="F36:G36"/>
    <mergeCell ref="H36:I36"/>
    <mergeCell ref="F37:G37"/>
    <mergeCell ref="H37:I37"/>
    <mergeCell ref="C31:I31"/>
    <mergeCell ref="F39:G39"/>
    <mergeCell ref="H39:I39"/>
    <mergeCell ref="F38:G38"/>
    <mergeCell ref="G21:I21"/>
    <mergeCell ref="G22:I22"/>
    <mergeCell ref="H38:I38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ignoredErrors>
    <ignoredError sqref="G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4EE5-9CC4-429E-9490-50BD221C8BC2}">
  <sheetPr>
    <outlinePr summaryBelow="0"/>
  </sheetPr>
  <dimension ref="A1:BH174"/>
  <sheetViews>
    <sheetView workbookViewId="0">
      <selection activeCell="F9" sqref="F9"/>
    </sheetView>
  </sheetViews>
  <sheetFormatPr defaultRowHeight="12.75" outlineLevelRow="1" x14ac:dyDescent="0.2"/>
  <cols>
    <col min="1" max="1" width="4.28515625" customWidth="1"/>
    <col min="2" max="2" width="14.42578125" style="104" customWidth="1"/>
    <col min="3" max="3" width="38.28515625" style="104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13" t="s">
        <v>6</v>
      </c>
      <c r="B1" s="213"/>
      <c r="C1" s="213"/>
      <c r="D1" s="213"/>
      <c r="E1" s="213"/>
      <c r="F1" s="213"/>
      <c r="G1" s="213"/>
      <c r="AE1" t="s">
        <v>307</v>
      </c>
    </row>
    <row r="2" spans="1:60" ht="24.95" customHeight="1" x14ac:dyDescent="0.2">
      <c r="A2" s="155" t="s">
        <v>306</v>
      </c>
      <c r="B2" s="154"/>
      <c r="C2" s="214" t="s">
        <v>305</v>
      </c>
      <c r="D2" s="215"/>
      <c r="E2" s="215"/>
      <c r="F2" s="215"/>
      <c r="G2" s="216"/>
      <c r="AE2" t="s">
        <v>304</v>
      </c>
    </row>
    <row r="3" spans="1:60" ht="24.95" customHeight="1" x14ac:dyDescent="0.2">
      <c r="A3" s="155" t="s">
        <v>7</v>
      </c>
      <c r="B3" s="154"/>
      <c r="C3" s="214" t="s">
        <v>303</v>
      </c>
      <c r="D3" s="215"/>
      <c r="E3" s="215"/>
      <c r="F3" s="215"/>
      <c r="G3" s="216"/>
      <c r="AE3" t="s">
        <v>302</v>
      </c>
    </row>
    <row r="4" spans="1:60" ht="24.95" hidden="1" customHeight="1" x14ac:dyDescent="0.2">
      <c r="A4" s="155" t="s">
        <v>8</v>
      </c>
      <c r="B4" s="154"/>
      <c r="C4" s="214"/>
      <c r="D4" s="215"/>
      <c r="E4" s="215"/>
      <c r="F4" s="215"/>
      <c r="G4" s="216"/>
      <c r="AE4" t="s">
        <v>301</v>
      </c>
    </row>
    <row r="5" spans="1:60" hidden="1" x14ac:dyDescent="0.2">
      <c r="A5" s="153" t="s">
        <v>300</v>
      </c>
      <c r="B5" s="152"/>
      <c r="C5" s="152"/>
      <c r="D5" s="151"/>
      <c r="E5" s="151"/>
      <c r="F5" s="151"/>
      <c r="G5" s="150"/>
      <c r="AE5" t="s">
        <v>299</v>
      </c>
    </row>
    <row r="7" spans="1:60" ht="38.25" x14ac:dyDescent="0.2">
      <c r="A7" s="147" t="s">
        <v>298</v>
      </c>
      <c r="B7" s="149" t="s">
        <v>297</v>
      </c>
      <c r="C7" s="149" t="s">
        <v>296</v>
      </c>
      <c r="D7" s="147" t="s">
        <v>295</v>
      </c>
      <c r="E7" s="147" t="s">
        <v>294</v>
      </c>
      <c r="F7" s="148" t="s">
        <v>293</v>
      </c>
      <c r="G7" s="147" t="s">
        <v>49</v>
      </c>
      <c r="H7" s="146" t="s">
        <v>292</v>
      </c>
      <c r="I7" s="146" t="s">
        <v>291</v>
      </c>
      <c r="J7" s="146" t="s">
        <v>290</v>
      </c>
      <c r="K7" s="146" t="s">
        <v>289</v>
      </c>
      <c r="L7" s="146" t="s">
        <v>37</v>
      </c>
      <c r="M7" s="146" t="s">
        <v>288</v>
      </c>
      <c r="N7" s="146" t="s">
        <v>287</v>
      </c>
      <c r="O7" s="146" t="s">
        <v>286</v>
      </c>
      <c r="P7" s="146" t="s">
        <v>285</v>
      </c>
      <c r="Q7" s="146" t="s">
        <v>284</v>
      </c>
      <c r="R7" s="146" t="s">
        <v>283</v>
      </c>
      <c r="S7" s="146" t="s">
        <v>282</v>
      </c>
      <c r="T7" s="146" t="s">
        <v>281</v>
      </c>
      <c r="U7" s="146" t="s">
        <v>280</v>
      </c>
    </row>
    <row r="8" spans="1:60" x14ac:dyDescent="0.2">
      <c r="A8" s="140" t="s">
        <v>65</v>
      </c>
      <c r="B8" s="145" t="s">
        <v>279</v>
      </c>
      <c r="C8" s="144" t="s">
        <v>278</v>
      </c>
      <c r="D8" s="143"/>
      <c r="E8" s="142"/>
      <c r="F8" s="141"/>
      <c r="G8" s="141">
        <f>SUMIF(AE9:AE19,"&lt;&gt;NOR",G9:G19)</f>
        <v>0</v>
      </c>
      <c r="H8" s="141"/>
      <c r="I8" s="141">
        <f>SUM(I9:I19)</f>
        <v>0</v>
      </c>
      <c r="J8" s="141"/>
      <c r="K8" s="141">
        <f>SUM(K9:K19)</f>
        <v>0</v>
      </c>
      <c r="L8" s="141"/>
      <c r="M8" s="141">
        <f>SUM(M9:M19)</f>
        <v>0</v>
      </c>
      <c r="N8" s="139"/>
      <c r="O8" s="139">
        <f>SUM(O9:O19)</f>
        <v>0</v>
      </c>
      <c r="P8" s="139"/>
      <c r="Q8" s="139">
        <f>SUM(Q9:Q19)</f>
        <v>0</v>
      </c>
      <c r="R8" s="139"/>
      <c r="S8" s="139"/>
      <c r="T8" s="140"/>
      <c r="U8" s="139">
        <f>SUM(U9:U19)</f>
        <v>7.0299999999999994</v>
      </c>
      <c r="AE8" t="s">
        <v>62</v>
      </c>
    </row>
    <row r="9" spans="1:60" outlineLevel="1" x14ac:dyDescent="0.2">
      <c r="A9" s="128">
        <v>1</v>
      </c>
      <c r="B9" s="128" t="s">
        <v>277</v>
      </c>
      <c r="C9" s="127" t="s">
        <v>276</v>
      </c>
      <c r="D9" s="126" t="s">
        <v>150</v>
      </c>
      <c r="E9" s="125">
        <v>5</v>
      </c>
      <c r="F9" s="124"/>
      <c r="G9" s="123">
        <f>ROUND(E9*F9,2)</f>
        <v>0</v>
      </c>
      <c r="H9" s="123"/>
      <c r="I9" s="123">
        <f>ROUND(E9*H9,2)</f>
        <v>0</v>
      </c>
      <c r="J9" s="123"/>
      <c r="K9" s="123">
        <f>ROUND(E9*J9,2)</f>
        <v>0</v>
      </c>
      <c r="L9" s="123">
        <v>21</v>
      </c>
      <c r="M9" s="123">
        <f>G9*(1+L9/100)</f>
        <v>0</v>
      </c>
      <c r="N9" s="121">
        <v>0</v>
      </c>
      <c r="O9" s="121">
        <f>ROUND(E9*N9,5)</f>
        <v>0</v>
      </c>
      <c r="P9" s="121">
        <v>0</v>
      </c>
      <c r="Q9" s="121">
        <f>ROUND(E9*P9,5)</f>
        <v>0</v>
      </c>
      <c r="R9" s="121"/>
      <c r="S9" s="121"/>
      <c r="T9" s="122">
        <v>0.36799999999999999</v>
      </c>
      <c r="U9" s="121">
        <f>ROUND(E9*T9,2)</f>
        <v>1.84</v>
      </c>
      <c r="V9" s="112"/>
      <c r="W9" s="112"/>
      <c r="X9" s="112"/>
      <c r="Y9" s="112"/>
      <c r="Z9" s="112"/>
      <c r="AA9" s="112"/>
      <c r="AB9" s="112"/>
      <c r="AC9" s="112"/>
      <c r="AD9" s="112"/>
      <c r="AE9" s="112" t="s">
        <v>50</v>
      </c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</row>
    <row r="10" spans="1:60" outlineLevel="1" x14ac:dyDescent="0.2">
      <c r="A10" s="128"/>
      <c r="B10" s="128"/>
      <c r="C10" s="138" t="s">
        <v>275</v>
      </c>
      <c r="D10" s="137"/>
      <c r="E10" s="136">
        <v>5</v>
      </c>
      <c r="F10" s="123"/>
      <c r="G10" s="123"/>
      <c r="H10" s="123"/>
      <c r="I10" s="123"/>
      <c r="J10" s="123"/>
      <c r="K10" s="123"/>
      <c r="L10" s="123"/>
      <c r="M10" s="123"/>
      <c r="N10" s="121"/>
      <c r="O10" s="121"/>
      <c r="P10" s="121"/>
      <c r="Q10" s="121"/>
      <c r="R10" s="121"/>
      <c r="S10" s="121"/>
      <c r="T10" s="122"/>
      <c r="U10" s="121"/>
      <c r="V10" s="112"/>
      <c r="W10" s="112"/>
      <c r="X10" s="112"/>
      <c r="Y10" s="112"/>
      <c r="Z10" s="112"/>
      <c r="AA10" s="112"/>
      <c r="AB10" s="112"/>
      <c r="AC10" s="112"/>
      <c r="AD10" s="112"/>
      <c r="AE10" s="112" t="s">
        <v>69</v>
      </c>
      <c r="AF10" s="112">
        <v>0</v>
      </c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</row>
    <row r="11" spans="1:60" outlineLevel="1" x14ac:dyDescent="0.2">
      <c r="A11" s="128">
        <v>2</v>
      </c>
      <c r="B11" s="128" t="s">
        <v>274</v>
      </c>
      <c r="C11" s="127" t="s">
        <v>273</v>
      </c>
      <c r="D11" s="126" t="s">
        <v>150</v>
      </c>
      <c r="E11" s="125">
        <v>10</v>
      </c>
      <c r="F11" s="124"/>
      <c r="G11" s="123">
        <f>ROUND(E11*F11,2)</f>
        <v>0</v>
      </c>
      <c r="H11" s="123"/>
      <c r="I11" s="123">
        <f>ROUND(E11*H11,2)</f>
        <v>0</v>
      </c>
      <c r="J11" s="123"/>
      <c r="K11" s="123">
        <f>ROUND(E11*J11,2)</f>
        <v>0</v>
      </c>
      <c r="L11" s="123">
        <v>21</v>
      </c>
      <c r="M11" s="123">
        <f>G11*(1+L11/100)</f>
        <v>0</v>
      </c>
      <c r="N11" s="121">
        <v>0</v>
      </c>
      <c r="O11" s="121">
        <f>ROUND(E11*N11,5)</f>
        <v>0</v>
      </c>
      <c r="P11" s="121">
        <v>0</v>
      </c>
      <c r="Q11" s="121">
        <f>ROUND(E11*P11,5)</f>
        <v>0</v>
      </c>
      <c r="R11" s="121"/>
      <c r="S11" s="121"/>
      <c r="T11" s="122">
        <v>8.6999999999999994E-2</v>
      </c>
      <c r="U11" s="121">
        <f>ROUND(E11*T11,2)</f>
        <v>0.87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 t="s">
        <v>50</v>
      </c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</row>
    <row r="12" spans="1:60" outlineLevel="1" x14ac:dyDescent="0.2">
      <c r="A12" s="128"/>
      <c r="B12" s="128"/>
      <c r="C12" s="138" t="s">
        <v>272</v>
      </c>
      <c r="D12" s="137"/>
      <c r="E12" s="136">
        <v>5</v>
      </c>
      <c r="F12" s="123"/>
      <c r="G12" s="123"/>
      <c r="H12" s="123"/>
      <c r="I12" s="123"/>
      <c r="J12" s="123"/>
      <c r="K12" s="123"/>
      <c r="L12" s="123"/>
      <c r="M12" s="123"/>
      <c r="N12" s="121"/>
      <c r="O12" s="121"/>
      <c r="P12" s="121"/>
      <c r="Q12" s="121"/>
      <c r="R12" s="121"/>
      <c r="S12" s="121"/>
      <c r="T12" s="122"/>
      <c r="U12" s="121"/>
      <c r="V12" s="112"/>
      <c r="W12" s="112"/>
      <c r="X12" s="112"/>
      <c r="Y12" s="112"/>
      <c r="Z12" s="112"/>
      <c r="AA12" s="112"/>
      <c r="AB12" s="112"/>
      <c r="AC12" s="112"/>
      <c r="AD12" s="112"/>
      <c r="AE12" s="112" t="s">
        <v>69</v>
      </c>
      <c r="AF12" s="112">
        <v>0</v>
      </c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</row>
    <row r="13" spans="1:60" outlineLevel="1" x14ac:dyDescent="0.2">
      <c r="A13" s="128"/>
      <c r="B13" s="128"/>
      <c r="C13" s="138" t="s">
        <v>269</v>
      </c>
      <c r="D13" s="137"/>
      <c r="E13" s="136">
        <v>5</v>
      </c>
      <c r="F13" s="123"/>
      <c r="G13" s="123"/>
      <c r="H13" s="123"/>
      <c r="I13" s="123"/>
      <c r="J13" s="123"/>
      <c r="K13" s="123"/>
      <c r="L13" s="123"/>
      <c r="M13" s="123"/>
      <c r="N13" s="121"/>
      <c r="O13" s="121"/>
      <c r="P13" s="121"/>
      <c r="Q13" s="121"/>
      <c r="R13" s="121"/>
      <c r="S13" s="121"/>
      <c r="T13" s="122"/>
      <c r="U13" s="121"/>
      <c r="V13" s="112"/>
      <c r="W13" s="112"/>
      <c r="X13" s="112"/>
      <c r="Y13" s="112"/>
      <c r="Z13" s="112"/>
      <c r="AA13" s="112"/>
      <c r="AB13" s="112"/>
      <c r="AC13" s="112"/>
      <c r="AD13" s="112"/>
      <c r="AE13" s="112" t="s">
        <v>69</v>
      </c>
      <c r="AF13" s="112">
        <v>0</v>
      </c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</row>
    <row r="14" spans="1:60" ht="22.5" outlineLevel="1" x14ac:dyDescent="0.2">
      <c r="A14" s="128">
        <v>3</v>
      </c>
      <c r="B14" s="128" t="s">
        <v>271</v>
      </c>
      <c r="C14" s="127" t="s">
        <v>270</v>
      </c>
      <c r="D14" s="126" t="s">
        <v>150</v>
      </c>
      <c r="E14" s="125">
        <v>5</v>
      </c>
      <c r="F14" s="124"/>
      <c r="G14" s="123">
        <f>ROUND(E14*F14,2)</f>
        <v>0</v>
      </c>
      <c r="H14" s="123"/>
      <c r="I14" s="123">
        <f>ROUND(E14*H14,2)</f>
        <v>0</v>
      </c>
      <c r="J14" s="123"/>
      <c r="K14" s="123">
        <f>ROUND(E14*J14,2)</f>
        <v>0</v>
      </c>
      <c r="L14" s="123">
        <v>21</v>
      </c>
      <c r="M14" s="123">
        <f>G14*(1+L14/100)</f>
        <v>0</v>
      </c>
      <c r="N14" s="121">
        <v>0</v>
      </c>
      <c r="O14" s="121">
        <f>ROUND(E14*N14,5)</f>
        <v>0</v>
      </c>
      <c r="P14" s="121">
        <v>0</v>
      </c>
      <c r="Q14" s="121">
        <f>ROUND(E14*P14,5)</f>
        <v>0</v>
      </c>
      <c r="R14" s="121"/>
      <c r="S14" s="121"/>
      <c r="T14" s="122">
        <v>0.65200000000000002</v>
      </c>
      <c r="U14" s="121">
        <f>ROUND(E14*T14,2)</f>
        <v>3.26</v>
      </c>
      <c r="V14" s="112"/>
      <c r="W14" s="112"/>
      <c r="X14" s="112"/>
      <c r="Y14" s="112"/>
      <c r="Z14" s="112"/>
      <c r="AA14" s="112"/>
      <c r="AB14" s="112"/>
      <c r="AC14" s="112"/>
      <c r="AD14" s="112"/>
      <c r="AE14" s="112" t="s">
        <v>50</v>
      </c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</row>
    <row r="15" spans="1:60" outlineLevel="1" x14ac:dyDescent="0.2">
      <c r="A15" s="128"/>
      <c r="B15" s="128"/>
      <c r="C15" s="138" t="s">
        <v>269</v>
      </c>
      <c r="D15" s="137"/>
      <c r="E15" s="136">
        <v>5</v>
      </c>
      <c r="F15" s="123"/>
      <c r="G15" s="123"/>
      <c r="H15" s="123"/>
      <c r="I15" s="123"/>
      <c r="J15" s="123"/>
      <c r="K15" s="123"/>
      <c r="L15" s="123"/>
      <c r="M15" s="123"/>
      <c r="N15" s="121"/>
      <c r="O15" s="121"/>
      <c r="P15" s="121"/>
      <c r="Q15" s="121"/>
      <c r="R15" s="121"/>
      <c r="S15" s="121"/>
      <c r="T15" s="122"/>
      <c r="U15" s="121"/>
      <c r="V15" s="112"/>
      <c r="W15" s="112"/>
      <c r="X15" s="112"/>
      <c r="Y15" s="112"/>
      <c r="Z15" s="112"/>
      <c r="AA15" s="112"/>
      <c r="AB15" s="112"/>
      <c r="AC15" s="112"/>
      <c r="AD15" s="112"/>
      <c r="AE15" s="112" t="s">
        <v>69</v>
      </c>
      <c r="AF15" s="112">
        <v>0</v>
      </c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</row>
    <row r="16" spans="1:60" outlineLevel="1" x14ac:dyDescent="0.2">
      <c r="A16" s="128">
        <v>4</v>
      </c>
      <c r="B16" s="128" t="s">
        <v>268</v>
      </c>
      <c r="C16" s="127" t="s">
        <v>267</v>
      </c>
      <c r="D16" s="126" t="s">
        <v>150</v>
      </c>
      <c r="E16" s="125">
        <v>5</v>
      </c>
      <c r="F16" s="124"/>
      <c r="G16" s="123">
        <f>ROUND(E16*F16,2)</f>
        <v>0</v>
      </c>
      <c r="H16" s="123"/>
      <c r="I16" s="123">
        <f>ROUND(E16*H16,2)</f>
        <v>0</v>
      </c>
      <c r="J16" s="123"/>
      <c r="K16" s="123">
        <f>ROUND(E16*J16,2)</f>
        <v>0</v>
      </c>
      <c r="L16" s="123">
        <v>21</v>
      </c>
      <c r="M16" s="123">
        <f>G16*(1+L16/100)</f>
        <v>0</v>
      </c>
      <c r="N16" s="121">
        <v>0</v>
      </c>
      <c r="O16" s="121">
        <f>ROUND(E16*N16,5)</f>
        <v>0</v>
      </c>
      <c r="P16" s="121">
        <v>0</v>
      </c>
      <c r="Q16" s="121">
        <f>ROUND(E16*P16,5)</f>
        <v>0</v>
      </c>
      <c r="R16" s="121"/>
      <c r="S16" s="121"/>
      <c r="T16" s="122">
        <v>8.9999999999999993E-3</v>
      </c>
      <c r="U16" s="121">
        <f>ROUND(E16*T16,2)</f>
        <v>0.05</v>
      </c>
      <c r="V16" s="112"/>
      <c r="W16" s="112"/>
      <c r="X16" s="112"/>
      <c r="Y16" s="112"/>
      <c r="Z16" s="112"/>
      <c r="AA16" s="112"/>
      <c r="AB16" s="112"/>
      <c r="AC16" s="112"/>
      <c r="AD16" s="112"/>
      <c r="AE16" s="112" t="s">
        <v>50</v>
      </c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</row>
    <row r="17" spans="1:60" outlineLevel="1" x14ac:dyDescent="0.2">
      <c r="A17" s="128"/>
      <c r="B17" s="128"/>
      <c r="C17" s="138" t="s">
        <v>266</v>
      </c>
      <c r="D17" s="137"/>
      <c r="E17" s="136">
        <v>5</v>
      </c>
      <c r="F17" s="123"/>
      <c r="G17" s="123"/>
      <c r="H17" s="123"/>
      <c r="I17" s="123"/>
      <c r="J17" s="123"/>
      <c r="K17" s="123"/>
      <c r="L17" s="123"/>
      <c r="M17" s="123"/>
      <c r="N17" s="121"/>
      <c r="O17" s="121"/>
      <c r="P17" s="121"/>
      <c r="Q17" s="121"/>
      <c r="R17" s="121"/>
      <c r="S17" s="121"/>
      <c r="T17" s="122"/>
      <c r="U17" s="121"/>
      <c r="V17" s="112"/>
      <c r="W17" s="112"/>
      <c r="X17" s="112"/>
      <c r="Y17" s="112"/>
      <c r="Z17" s="112"/>
      <c r="AA17" s="112"/>
      <c r="AB17" s="112"/>
      <c r="AC17" s="112"/>
      <c r="AD17" s="112"/>
      <c r="AE17" s="112" t="s">
        <v>69</v>
      </c>
      <c r="AF17" s="112">
        <v>0</v>
      </c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</row>
    <row r="18" spans="1:60" outlineLevel="1" x14ac:dyDescent="0.2">
      <c r="A18" s="128">
        <v>5</v>
      </c>
      <c r="B18" s="128" t="s">
        <v>265</v>
      </c>
      <c r="C18" s="127" t="s">
        <v>264</v>
      </c>
      <c r="D18" s="126" t="s">
        <v>150</v>
      </c>
      <c r="E18" s="125">
        <v>5</v>
      </c>
      <c r="F18" s="124"/>
      <c r="G18" s="123">
        <f>ROUND(E18*F18,2)</f>
        <v>0</v>
      </c>
      <c r="H18" s="123"/>
      <c r="I18" s="123">
        <f>ROUND(E18*H18,2)</f>
        <v>0</v>
      </c>
      <c r="J18" s="123"/>
      <c r="K18" s="123">
        <f>ROUND(E18*J18,2)</f>
        <v>0</v>
      </c>
      <c r="L18" s="123">
        <v>21</v>
      </c>
      <c r="M18" s="123">
        <f>G18*(1+L18/100)</f>
        <v>0</v>
      </c>
      <c r="N18" s="121">
        <v>0</v>
      </c>
      <c r="O18" s="121">
        <f>ROUND(E18*N18,5)</f>
        <v>0</v>
      </c>
      <c r="P18" s="121">
        <v>0</v>
      </c>
      <c r="Q18" s="121">
        <f>ROUND(E18*P18,5)</f>
        <v>0</v>
      </c>
      <c r="R18" s="121"/>
      <c r="S18" s="121"/>
      <c r="T18" s="122">
        <v>0.20200000000000001</v>
      </c>
      <c r="U18" s="121">
        <f>ROUND(E18*T18,2)</f>
        <v>1.01</v>
      </c>
      <c r="V18" s="112"/>
      <c r="W18" s="112"/>
      <c r="X18" s="112"/>
      <c r="Y18" s="112"/>
      <c r="Z18" s="112"/>
      <c r="AA18" s="112"/>
      <c r="AB18" s="112"/>
      <c r="AC18" s="112"/>
      <c r="AD18" s="112"/>
      <c r="AE18" s="112" t="s">
        <v>50</v>
      </c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</row>
    <row r="19" spans="1:60" outlineLevel="1" x14ac:dyDescent="0.2">
      <c r="A19" s="128"/>
      <c r="B19" s="128"/>
      <c r="C19" s="138" t="s">
        <v>263</v>
      </c>
      <c r="D19" s="137"/>
      <c r="E19" s="136">
        <v>5</v>
      </c>
      <c r="F19" s="123"/>
      <c r="G19" s="123"/>
      <c r="H19" s="123"/>
      <c r="I19" s="123"/>
      <c r="J19" s="123"/>
      <c r="K19" s="123"/>
      <c r="L19" s="123"/>
      <c r="M19" s="123"/>
      <c r="N19" s="121"/>
      <c r="O19" s="121"/>
      <c r="P19" s="121"/>
      <c r="Q19" s="121"/>
      <c r="R19" s="121"/>
      <c r="S19" s="121"/>
      <c r="T19" s="122"/>
      <c r="U19" s="121"/>
      <c r="V19" s="112"/>
      <c r="W19" s="112"/>
      <c r="X19" s="112"/>
      <c r="Y19" s="112"/>
      <c r="Z19" s="112"/>
      <c r="AA19" s="112"/>
      <c r="AB19" s="112"/>
      <c r="AC19" s="112"/>
      <c r="AD19" s="112"/>
      <c r="AE19" s="112" t="s">
        <v>69</v>
      </c>
      <c r="AF19" s="112">
        <v>0</v>
      </c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</row>
    <row r="20" spans="1:60" x14ac:dyDescent="0.2">
      <c r="A20" s="135" t="s">
        <v>65</v>
      </c>
      <c r="B20" s="135" t="s">
        <v>262</v>
      </c>
      <c r="C20" s="134" t="s">
        <v>261</v>
      </c>
      <c r="D20" s="133"/>
      <c r="E20" s="132"/>
      <c r="F20" s="131"/>
      <c r="G20" s="131">
        <f>SUMIF(AE21:AE27,"&lt;&gt;NOR",G21:G27)</f>
        <v>0</v>
      </c>
      <c r="H20" s="131"/>
      <c r="I20" s="131">
        <f>SUM(I21:I27)</f>
        <v>0</v>
      </c>
      <c r="J20" s="131"/>
      <c r="K20" s="131">
        <f>SUM(K21:K27)</f>
        <v>0</v>
      </c>
      <c r="L20" s="131"/>
      <c r="M20" s="131">
        <f>SUM(M21:M27)</f>
        <v>0</v>
      </c>
      <c r="N20" s="129"/>
      <c r="O20" s="129">
        <f>SUM(O21:O27)</f>
        <v>0.71572000000000002</v>
      </c>
      <c r="P20" s="129"/>
      <c r="Q20" s="129">
        <f>SUM(Q21:Q27)</f>
        <v>0.378</v>
      </c>
      <c r="R20" s="129"/>
      <c r="S20" s="129"/>
      <c r="T20" s="130"/>
      <c r="U20" s="129">
        <f>SUM(U21:U27)</f>
        <v>21.69</v>
      </c>
      <c r="AE20" t="s">
        <v>62</v>
      </c>
    </row>
    <row r="21" spans="1:60" outlineLevel="1" x14ac:dyDescent="0.2">
      <c r="A21" s="128">
        <v>6</v>
      </c>
      <c r="B21" s="128" t="s">
        <v>260</v>
      </c>
      <c r="C21" s="127" t="s">
        <v>259</v>
      </c>
      <c r="D21" s="126" t="s">
        <v>66</v>
      </c>
      <c r="E21" s="125">
        <v>14.1</v>
      </c>
      <c r="F21" s="124"/>
      <c r="G21" s="123">
        <f>ROUND(E21*F21,2)</f>
        <v>0</v>
      </c>
      <c r="H21" s="123"/>
      <c r="I21" s="123">
        <f>ROUND(E21*H21,2)</f>
        <v>0</v>
      </c>
      <c r="J21" s="123"/>
      <c r="K21" s="123">
        <f>ROUND(E21*J21,2)</f>
        <v>0</v>
      </c>
      <c r="L21" s="123">
        <v>21</v>
      </c>
      <c r="M21" s="123">
        <f>G21*(1+L21/100)</f>
        <v>0</v>
      </c>
      <c r="N21" s="121">
        <v>5.076E-2</v>
      </c>
      <c r="O21" s="121">
        <f>ROUND(E21*N21,5)</f>
        <v>0.71572000000000002</v>
      </c>
      <c r="P21" s="121">
        <v>0</v>
      </c>
      <c r="Q21" s="121">
        <f>ROUND(E21*P21,5)</f>
        <v>0</v>
      </c>
      <c r="R21" s="121"/>
      <c r="S21" s="121"/>
      <c r="T21" s="122">
        <v>1.1100000000000001</v>
      </c>
      <c r="U21" s="121">
        <f>ROUND(E21*T21,2)</f>
        <v>15.65</v>
      </c>
      <c r="V21" s="112"/>
      <c r="W21" s="112"/>
      <c r="X21" s="112"/>
      <c r="Y21" s="112"/>
      <c r="Z21" s="112"/>
      <c r="AA21" s="112"/>
      <c r="AB21" s="112"/>
      <c r="AC21" s="112"/>
      <c r="AD21" s="112"/>
      <c r="AE21" s="112" t="s">
        <v>50</v>
      </c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</row>
    <row r="22" spans="1:60" outlineLevel="1" x14ac:dyDescent="0.2">
      <c r="A22" s="128"/>
      <c r="B22" s="128"/>
      <c r="C22" s="138" t="s">
        <v>201</v>
      </c>
      <c r="D22" s="137"/>
      <c r="E22" s="136">
        <v>13.5</v>
      </c>
      <c r="F22" s="123"/>
      <c r="G22" s="123"/>
      <c r="H22" s="123"/>
      <c r="I22" s="123"/>
      <c r="J22" s="123"/>
      <c r="K22" s="123"/>
      <c r="L22" s="123"/>
      <c r="M22" s="123"/>
      <c r="N22" s="121"/>
      <c r="O22" s="121"/>
      <c r="P22" s="121"/>
      <c r="Q22" s="121"/>
      <c r="R22" s="121"/>
      <c r="S22" s="121"/>
      <c r="T22" s="122"/>
      <c r="U22" s="121"/>
      <c r="V22" s="112"/>
      <c r="W22" s="112"/>
      <c r="X22" s="112"/>
      <c r="Y22" s="112"/>
      <c r="Z22" s="112"/>
      <c r="AA22" s="112"/>
      <c r="AB22" s="112"/>
      <c r="AC22" s="112"/>
      <c r="AD22" s="112"/>
      <c r="AE22" s="112" t="s">
        <v>69</v>
      </c>
      <c r="AF22" s="112">
        <v>0</v>
      </c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</row>
    <row r="23" spans="1:60" outlineLevel="1" x14ac:dyDescent="0.2">
      <c r="A23" s="128"/>
      <c r="B23" s="128"/>
      <c r="C23" s="138" t="s">
        <v>258</v>
      </c>
      <c r="D23" s="137"/>
      <c r="E23" s="136">
        <v>0.6</v>
      </c>
      <c r="F23" s="123"/>
      <c r="G23" s="123"/>
      <c r="H23" s="123"/>
      <c r="I23" s="123"/>
      <c r="J23" s="123"/>
      <c r="K23" s="123"/>
      <c r="L23" s="123"/>
      <c r="M23" s="123"/>
      <c r="N23" s="121"/>
      <c r="O23" s="121"/>
      <c r="P23" s="121"/>
      <c r="Q23" s="121"/>
      <c r="R23" s="121"/>
      <c r="S23" s="121"/>
      <c r="T23" s="122"/>
      <c r="U23" s="121"/>
      <c r="V23" s="112"/>
      <c r="W23" s="112"/>
      <c r="X23" s="112"/>
      <c r="Y23" s="112"/>
      <c r="Z23" s="112"/>
      <c r="AA23" s="112"/>
      <c r="AB23" s="112"/>
      <c r="AC23" s="112"/>
      <c r="AD23" s="112"/>
      <c r="AE23" s="112" t="s">
        <v>69</v>
      </c>
      <c r="AF23" s="112">
        <v>0</v>
      </c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</row>
    <row r="24" spans="1:60" outlineLevel="1" x14ac:dyDescent="0.2">
      <c r="A24" s="128">
        <v>7</v>
      </c>
      <c r="B24" s="128" t="s">
        <v>257</v>
      </c>
      <c r="C24" s="127" t="s">
        <v>256</v>
      </c>
      <c r="D24" s="126" t="s">
        <v>66</v>
      </c>
      <c r="E24" s="125">
        <v>6</v>
      </c>
      <c r="F24" s="124"/>
      <c r="G24" s="123">
        <f>ROUND(E24*F24,2)</f>
        <v>0</v>
      </c>
      <c r="H24" s="123"/>
      <c r="I24" s="123">
        <f>ROUND(E24*H24,2)</f>
        <v>0</v>
      </c>
      <c r="J24" s="123"/>
      <c r="K24" s="123">
        <f>ROUND(E24*J24,2)</f>
        <v>0</v>
      </c>
      <c r="L24" s="123">
        <v>21</v>
      </c>
      <c r="M24" s="123">
        <f>G24*(1+L24/100)</f>
        <v>0</v>
      </c>
      <c r="N24" s="121">
        <v>0</v>
      </c>
      <c r="O24" s="121">
        <f>ROUND(E24*N24,5)</f>
        <v>0</v>
      </c>
      <c r="P24" s="121">
        <v>6.3E-2</v>
      </c>
      <c r="Q24" s="121">
        <f>ROUND(E24*P24,5)</f>
        <v>0.378</v>
      </c>
      <c r="R24" s="121"/>
      <c r="S24" s="121"/>
      <c r="T24" s="122">
        <v>1.006</v>
      </c>
      <c r="U24" s="121">
        <f>ROUND(E24*T24,2)</f>
        <v>6.04</v>
      </c>
      <c r="V24" s="112"/>
      <c r="W24" s="112"/>
      <c r="X24" s="112"/>
      <c r="Y24" s="112"/>
      <c r="Z24" s="112"/>
      <c r="AA24" s="112"/>
      <c r="AB24" s="112"/>
      <c r="AC24" s="112"/>
      <c r="AD24" s="112"/>
      <c r="AE24" s="112" t="s">
        <v>50</v>
      </c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</row>
    <row r="25" spans="1:60" ht="22.5" outlineLevel="1" x14ac:dyDescent="0.2">
      <c r="A25" s="128"/>
      <c r="B25" s="128"/>
      <c r="C25" s="138" t="s">
        <v>255</v>
      </c>
      <c r="D25" s="137"/>
      <c r="E25" s="136"/>
      <c r="F25" s="123"/>
      <c r="G25" s="123"/>
      <c r="H25" s="123"/>
      <c r="I25" s="123"/>
      <c r="J25" s="123"/>
      <c r="K25" s="123"/>
      <c r="L25" s="123"/>
      <c r="M25" s="123"/>
      <c r="N25" s="121"/>
      <c r="O25" s="121"/>
      <c r="P25" s="121"/>
      <c r="Q25" s="121"/>
      <c r="R25" s="121"/>
      <c r="S25" s="121"/>
      <c r="T25" s="122"/>
      <c r="U25" s="121"/>
      <c r="V25" s="112"/>
      <c r="W25" s="112"/>
      <c r="X25" s="112"/>
      <c r="Y25" s="112"/>
      <c r="Z25" s="112"/>
      <c r="AA25" s="112"/>
      <c r="AB25" s="112"/>
      <c r="AC25" s="112"/>
      <c r="AD25" s="112"/>
      <c r="AE25" s="112" t="s">
        <v>69</v>
      </c>
      <c r="AF25" s="112">
        <v>0</v>
      </c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</row>
    <row r="26" spans="1:60" outlineLevel="1" x14ac:dyDescent="0.2">
      <c r="A26" s="128"/>
      <c r="B26" s="128"/>
      <c r="C26" s="138" t="s">
        <v>254</v>
      </c>
      <c r="D26" s="137"/>
      <c r="E26" s="136">
        <v>3</v>
      </c>
      <c r="F26" s="123"/>
      <c r="G26" s="123"/>
      <c r="H26" s="123"/>
      <c r="I26" s="123"/>
      <c r="J26" s="123"/>
      <c r="K26" s="123"/>
      <c r="L26" s="123"/>
      <c r="M26" s="123"/>
      <c r="N26" s="121"/>
      <c r="O26" s="121"/>
      <c r="P26" s="121"/>
      <c r="Q26" s="121"/>
      <c r="R26" s="121"/>
      <c r="S26" s="121"/>
      <c r="T26" s="122"/>
      <c r="U26" s="121"/>
      <c r="V26" s="112"/>
      <c r="W26" s="112"/>
      <c r="X26" s="112"/>
      <c r="Y26" s="112"/>
      <c r="Z26" s="112"/>
      <c r="AA26" s="112"/>
      <c r="AB26" s="112"/>
      <c r="AC26" s="112"/>
      <c r="AD26" s="112"/>
      <c r="AE26" s="112" t="s">
        <v>69</v>
      </c>
      <c r="AF26" s="112">
        <v>0</v>
      </c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</row>
    <row r="27" spans="1:60" outlineLevel="1" x14ac:dyDescent="0.2">
      <c r="A27" s="128"/>
      <c r="B27" s="128"/>
      <c r="C27" s="138" t="s">
        <v>192</v>
      </c>
      <c r="D27" s="137"/>
      <c r="E27" s="136">
        <v>3</v>
      </c>
      <c r="F27" s="123"/>
      <c r="G27" s="123"/>
      <c r="H27" s="123"/>
      <c r="I27" s="123"/>
      <c r="J27" s="123"/>
      <c r="K27" s="123"/>
      <c r="L27" s="123"/>
      <c r="M27" s="123"/>
      <c r="N27" s="121"/>
      <c r="O27" s="121"/>
      <c r="P27" s="121"/>
      <c r="Q27" s="121"/>
      <c r="R27" s="121"/>
      <c r="S27" s="121"/>
      <c r="T27" s="122"/>
      <c r="U27" s="121"/>
      <c r="V27" s="112"/>
      <c r="W27" s="112"/>
      <c r="X27" s="112"/>
      <c r="Y27" s="112"/>
      <c r="Z27" s="112"/>
      <c r="AA27" s="112"/>
      <c r="AB27" s="112"/>
      <c r="AC27" s="112"/>
      <c r="AD27" s="112"/>
      <c r="AE27" s="112" t="s">
        <v>69</v>
      </c>
      <c r="AF27" s="112">
        <v>0</v>
      </c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</row>
    <row r="28" spans="1:60" x14ac:dyDescent="0.2">
      <c r="A28" s="135" t="s">
        <v>65</v>
      </c>
      <c r="B28" s="135" t="s">
        <v>253</v>
      </c>
      <c r="C28" s="134" t="s">
        <v>252</v>
      </c>
      <c r="D28" s="133"/>
      <c r="E28" s="132"/>
      <c r="F28" s="131"/>
      <c r="G28" s="131">
        <f>SUMIF(AE29:AE34,"&lt;&gt;NOR",G29:G34)</f>
        <v>0</v>
      </c>
      <c r="H28" s="131"/>
      <c r="I28" s="131">
        <f>SUM(I29:I34)</f>
        <v>0</v>
      </c>
      <c r="J28" s="131"/>
      <c r="K28" s="131">
        <f>SUM(K29:K34)</f>
        <v>0</v>
      </c>
      <c r="L28" s="131"/>
      <c r="M28" s="131">
        <f>SUM(M29:M34)</f>
        <v>0</v>
      </c>
      <c r="N28" s="129"/>
      <c r="O28" s="129">
        <f>SUM(O29:O34)</f>
        <v>7.6060799999999995</v>
      </c>
      <c r="P28" s="129"/>
      <c r="Q28" s="129">
        <f>SUM(Q29:Q34)</f>
        <v>0</v>
      </c>
      <c r="R28" s="129"/>
      <c r="S28" s="129"/>
      <c r="T28" s="130"/>
      <c r="U28" s="129">
        <f>SUM(U29:U34)</f>
        <v>21.48</v>
      </c>
      <c r="AE28" t="s">
        <v>62</v>
      </c>
    </row>
    <row r="29" spans="1:60" outlineLevel="1" x14ac:dyDescent="0.2">
      <c r="A29" s="128">
        <v>8</v>
      </c>
      <c r="B29" s="128" t="s">
        <v>251</v>
      </c>
      <c r="C29" s="127" t="s">
        <v>250</v>
      </c>
      <c r="D29" s="126" t="s">
        <v>66</v>
      </c>
      <c r="E29" s="125">
        <v>19</v>
      </c>
      <c r="F29" s="124"/>
      <c r="G29" s="123">
        <f>ROUND(E29*F29,2)</f>
        <v>0</v>
      </c>
      <c r="H29" s="123"/>
      <c r="I29" s="123">
        <f>ROUND(E29*H29,2)</f>
        <v>0</v>
      </c>
      <c r="J29" s="123"/>
      <c r="K29" s="123">
        <f>ROUND(E29*J29,2)</f>
        <v>0</v>
      </c>
      <c r="L29" s="123">
        <v>21</v>
      </c>
      <c r="M29" s="123">
        <f>G29*(1+L29/100)</f>
        <v>0</v>
      </c>
      <c r="N29" s="121">
        <v>0.35382000000000002</v>
      </c>
      <c r="O29" s="121">
        <f>ROUND(E29*N29,5)</f>
        <v>6.7225799999999998</v>
      </c>
      <c r="P29" s="121">
        <v>0</v>
      </c>
      <c r="Q29" s="121">
        <f>ROUND(E29*P29,5)</f>
        <v>0</v>
      </c>
      <c r="R29" s="121"/>
      <c r="S29" s="121"/>
      <c r="T29" s="122">
        <v>0.92100000000000004</v>
      </c>
      <c r="U29" s="121">
        <f>ROUND(E29*T29,2)</f>
        <v>17.5</v>
      </c>
      <c r="V29" s="112"/>
      <c r="W29" s="112"/>
      <c r="X29" s="112"/>
      <c r="Y29" s="112"/>
      <c r="Z29" s="112"/>
      <c r="AA29" s="112"/>
      <c r="AB29" s="112"/>
      <c r="AC29" s="112"/>
      <c r="AD29" s="112"/>
      <c r="AE29" s="112" t="s">
        <v>50</v>
      </c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</row>
    <row r="30" spans="1:60" outlineLevel="1" x14ac:dyDescent="0.2">
      <c r="A30" s="128"/>
      <c r="B30" s="128"/>
      <c r="C30" s="138" t="s">
        <v>157</v>
      </c>
      <c r="D30" s="137"/>
      <c r="E30" s="136">
        <v>15</v>
      </c>
      <c r="F30" s="123"/>
      <c r="G30" s="123"/>
      <c r="H30" s="123"/>
      <c r="I30" s="123"/>
      <c r="J30" s="123"/>
      <c r="K30" s="123"/>
      <c r="L30" s="123"/>
      <c r="M30" s="123"/>
      <c r="N30" s="121"/>
      <c r="O30" s="121"/>
      <c r="P30" s="121"/>
      <c r="Q30" s="121"/>
      <c r="R30" s="121"/>
      <c r="S30" s="121"/>
      <c r="T30" s="122"/>
      <c r="U30" s="121"/>
      <c r="V30" s="112"/>
      <c r="W30" s="112"/>
      <c r="X30" s="112"/>
      <c r="Y30" s="112"/>
      <c r="Z30" s="112"/>
      <c r="AA30" s="112"/>
      <c r="AB30" s="112"/>
      <c r="AC30" s="112"/>
      <c r="AD30" s="112"/>
      <c r="AE30" s="112" t="s">
        <v>69</v>
      </c>
      <c r="AF30" s="112">
        <v>0</v>
      </c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</row>
    <row r="31" spans="1:60" outlineLevel="1" x14ac:dyDescent="0.2">
      <c r="A31" s="128"/>
      <c r="B31" s="128"/>
      <c r="C31" s="138" t="s">
        <v>156</v>
      </c>
      <c r="D31" s="137"/>
      <c r="E31" s="136">
        <v>2</v>
      </c>
      <c r="F31" s="123"/>
      <c r="G31" s="123"/>
      <c r="H31" s="123"/>
      <c r="I31" s="123"/>
      <c r="J31" s="123"/>
      <c r="K31" s="123"/>
      <c r="L31" s="123"/>
      <c r="M31" s="123"/>
      <c r="N31" s="121"/>
      <c r="O31" s="121"/>
      <c r="P31" s="121"/>
      <c r="Q31" s="121"/>
      <c r="R31" s="121"/>
      <c r="S31" s="121"/>
      <c r="T31" s="122"/>
      <c r="U31" s="121"/>
      <c r="V31" s="112"/>
      <c r="W31" s="112"/>
      <c r="X31" s="112"/>
      <c r="Y31" s="112"/>
      <c r="Z31" s="112"/>
      <c r="AA31" s="112"/>
      <c r="AB31" s="112"/>
      <c r="AC31" s="112"/>
      <c r="AD31" s="112"/>
      <c r="AE31" s="112" t="s">
        <v>69</v>
      </c>
      <c r="AF31" s="112">
        <v>0</v>
      </c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</row>
    <row r="32" spans="1:60" outlineLevel="1" x14ac:dyDescent="0.2">
      <c r="A32" s="128"/>
      <c r="B32" s="128"/>
      <c r="C32" s="138" t="s">
        <v>249</v>
      </c>
      <c r="D32" s="137"/>
      <c r="E32" s="136">
        <v>2</v>
      </c>
      <c r="F32" s="123"/>
      <c r="G32" s="123"/>
      <c r="H32" s="123"/>
      <c r="I32" s="123"/>
      <c r="J32" s="123"/>
      <c r="K32" s="123"/>
      <c r="L32" s="123"/>
      <c r="M32" s="123"/>
      <c r="N32" s="121"/>
      <c r="O32" s="121"/>
      <c r="P32" s="121"/>
      <c r="Q32" s="121"/>
      <c r="R32" s="121"/>
      <c r="S32" s="121"/>
      <c r="T32" s="122"/>
      <c r="U32" s="121"/>
      <c r="V32" s="112"/>
      <c r="W32" s="112"/>
      <c r="X32" s="112"/>
      <c r="Y32" s="112"/>
      <c r="Z32" s="112"/>
      <c r="AA32" s="112"/>
      <c r="AB32" s="112"/>
      <c r="AC32" s="112"/>
      <c r="AD32" s="112"/>
      <c r="AE32" s="112" t="s">
        <v>69</v>
      </c>
      <c r="AF32" s="112">
        <v>0</v>
      </c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</row>
    <row r="33" spans="1:60" outlineLevel="1" x14ac:dyDescent="0.2">
      <c r="A33" s="128">
        <v>9</v>
      </c>
      <c r="B33" s="128" t="s">
        <v>248</v>
      </c>
      <c r="C33" s="127" t="s">
        <v>247</v>
      </c>
      <c r="D33" s="126" t="s">
        <v>66</v>
      </c>
      <c r="E33" s="125">
        <v>15</v>
      </c>
      <c r="F33" s="124"/>
      <c r="G33" s="123">
        <f>ROUND(E33*F33,2)</f>
        <v>0</v>
      </c>
      <c r="H33" s="123"/>
      <c r="I33" s="123">
        <f>ROUND(E33*H33,2)</f>
        <v>0</v>
      </c>
      <c r="J33" s="123"/>
      <c r="K33" s="123">
        <f>ROUND(E33*J33,2)</f>
        <v>0</v>
      </c>
      <c r="L33" s="123">
        <v>21</v>
      </c>
      <c r="M33" s="123">
        <f>G33*(1+L33/100)</f>
        <v>0</v>
      </c>
      <c r="N33" s="121">
        <v>5.8900000000000001E-2</v>
      </c>
      <c r="O33" s="121">
        <f>ROUND(E33*N33,5)</f>
        <v>0.88349999999999995</v>
      </c>
      <c r="P33" s="121">
        <v>0</v>
      </c>
      <c r="Q33" s="121">
        <f>ROUND(E33*P33,5)</f>
        <v>0</v>
      </c>
      <c r="R33" s="121"/>
      <c r="S33" s="121"/>
      <c r="T33" s="122">
        <v>0.26500000000000001</v>
      </c>
      <c r="U33" s="121">
        <f>ROUND(E33*T33,2)</f>
        <v>3.98</v>
      </c>
      <c r="V33" s="112"/>
      <c r="W33" s="112"/>
      <c r="X33" s="112"/>
      <c r="Y33" s="112"/>
      <c r="Z33" s="112"/>
      <c r="AA33" s="112"/>
      <c r="AB33" s="112"/>
      <c r="AC33" s="112"/>
      <c r="AD33" s="112"/>
      <c r="AE33" s="112" t="s">
        <v>50</v>
      </c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</row>
    <row r="34" spans="1:60" outlineLevel="1" x14ac:dyDescent="0.2">
      <c r="A34" s="128"/>
      <c r="B34" s="128"/>
      <c r="C34" s="138" t="s">
        <v>246</v>
      </c>
      <c r="D34" s="137"/>
      <c r="E34" s="136">
        <v>15</v>
      </c>
      <c r="F34" s="123"/>
      <c r="G34" s="123"/>
      <c r="H34" s="123"/>
      <c r="I34" s="123"/>
      <c r="J34" s="123"/>
      <c r="K34" s="123"/>
      <c r="L34" s="123"/>
      <c r="M34" s="123"/>
      <c r="N34" s="121"/>
      <c r="O34" s="121"/>
      <c r="P34" s="121"/>
      <c r="Q34" s="121"/>
      <c r="R34" s="121"/>
      <c r="S34" s="121"/>
      <c r="T34" s="122"/>
      <c r="U34" s="121"/>
      <c r="V34" s="112"/>
      <c r="W34" s="112"/>
      <c r="X34" s="112"/>
      <c r="Y34" s="112"/>
      <c r="Z34" s="112"/>
      <c r="AA34" s="112"/>
      <c r="AB34" s="112"/>
      <c r="AC34" s="112"/>
      <c r="AD34" s="112"/>
      <c r="AE34" s="112" t="s">
        <v>69</v>
      </c>
      <c r="AF34" s="112">
        <v>0</v>
      </c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</row>
    <row r="35" spans="1:60" x14ac:dyDescent="0.2">
      <c r="A35" s="135" t="s">
        <v>65</v>
      </c>
      <c r="B35" s="135" t="s">
        <v>245</v>
      </c>
      <c r="C35" s="134" t="s">
        <v>244</v>
      </c>
      <c r="D35" s="133"/>
      <c r="E35" s="132"/>
      <c r="F35" s="131"/>
      <c r="G35" s="131">
        <f>SUMIF(AE36:AE47,"&lt;&gt;NOR",G36:G47)</f>
        <v>0</v>
      </c>
      <c r="H35" s="131"/>
      <c r="I35" s="131">
        <f>SUM(I36:I47)</f>
        <v>0</v>
      </c>
      <c r="J35" s="131"/>
      <c r="K35" s="131">
        <f>SUM(K36:K47)</f>
        <v>0</v>
      </c>
      <c r="L35" s="131"/>
      <c r="M35" s="131">
        <f>SUM(M36:M47)</f>
        <v>0</v>
      </c>
      <c r="N35" s="129"/>
      <c r="O35" s="129">
        <f>SUM(O36:O47)</f>
        <v>11.819139999999999</v>
      </c>
      <c r="P35" s="129"/>
      <c r="Q35" s="129">
        <f>SUM(Q36:Q47)</f>
        <v>0</v>
      </c>
      <c r="R35" s="129"/>
      <c r="S35" s="129"/>
      <c r="T35" s="130"/>
      <c r="U35" s="129">
        <f>SUM(U36:U47)</f>
        <v>110.76</v>
      </c>
      <c r="AE35" t="s">
        <v>62</v>
      </c>
    </row>
    <row r="36" spans="1:60" outlineLevel="1" x14ac:dyDescent="0.2">
      <c r="A36" s="128">
        <v>10</v>
      </c>
      <c r="B36" s="128" t="s">
        <v>243</v>
      </c>
      <c r="C36" s="127" t="s">
        <v>242</v>
      </c>
      <c r="D36" s="126" t="s">
        <v>100</v>
      </c>
      <c r="E36" s="125">
        <v>75</v>
      </c>
      <c r="F36" s="124"/>
      <c r="G36" s="123">
        <f>ROUND(E36*F36,2)</f>
        <v>0</v>
      </c>
      <c r="H36" s="123"/>
      <c r="I36" s="123">
        <f>ROUND(E36*H36,2)</f>
        <v>0</v>
      </c>
      <c r="J36" s="123"/>
      <c r="K36" s="123">
        <f>ROUND(E36*J36,2)</f>
        <v>0</v>
      </c>
      <c r="L36" s="123">
        <v>21</v>
      </c>
      <c r="M36" s="123">
        <f>G36*(1+L36/100)</f>
        <v>0</v>
      </c>
      <c r="N36" s="121">
        <v>3.4610000000000002E-2</v>
      </c>
      <c r="O36" s="121">
        <f>ROUND(E36*N36,5)</f>
        <v>2.5957499999999998</v>
      </c>
      <c r="P36" s="121">
        <v>0</v>
      </c>
      <c r="Q36" s="121">
        <f>ROUND(E36*P36,5)</f>
        <v>0</v>
      </c>
      <c r="R36" s="121"/>
      <c r="S36" s="121"/>
      <c r="T36" s="122">
        <v>1.349</v>
      </c>
      <c r="U36" s="121">
        <f>ROUND(E36*T36,2)</f>
        <v>101.18</v>
      </c>
      <c r="V36" s="112"/>
      <c r="W36" s="112"/>
      <c r="X36" s="112"/>
      <c r="Y36" s="112"/>
      <c r="Z36" s="112"/>
      <c r="AA36" s="112"/>
      <c r="AB36" s="112"/>
      <c r="AC36" s="112"/>
      <c r="AD36" s="112"/>
      <c r="AE36" s="112" t="s">
        <v>50</v>
      </c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</row>
    <row r="37" spans="1:60" outlineLevel="1" x14ac:dyDescent="0.2">
      <c r="A37" s="128"/>
      <c r="B37" s="128"/>
      <c r="C37" s="138" t="s">
        <v>241</v>
      </c>
      <c r="D37" s="137"/>
      <c r="E37" s="136">
        <v>73.5</v>
      </c>
      <c r="F37" s="123"/>
      <c r="G37" s="123"/>
      <c r="H37" s="123"/>
      <c r="I37" s="123"/>
      <c r="J37" s="123"/>
      <c r="K37" s="123"/>
      <c r="L37" s="123"/>
      <c r="M37" s="123"/>
      <c r="N37" s="121"/>
      <c r="O37" s="121"/>
      <c r="P37" s="121"/>
      <c r="Q37" s="121"/>
      <c r="R37" s="121"/>
      <c r="S37" s="121"/>
      <c r="T37" s="122"/>
      <c r="U37" s="121"/>
      <c r="V37" s="112"/>
      <c r="W37" s="112"/>
      <c r="X37" s="112"/>
      <c r="Y37" s="112"/>
      <c r="Z37" s="112"/>
      <c r="AA37" s="112"/>
      <c r="AB37" s="112"/>
      <c r="AC37" s="112"/>
      <c r="AD37" s="112"/>
      <c r="AE37" s="112" t="s">
        <v>69</v>
      </c>
      <c r="AF37" s="112">
        <v>0</v>
      </c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</row>
    <row r="38" spans="1:60" outlineLevel="1" x14ac:dyDescent="0.2">
      <c r="A38" s="128"/>
      <c r="B38" s="128"/>
      <c r="C38" s="138" t="s">
        <v>229</v>
      </c>
      <c r="D38" s="137"/>
      <c r="E38" s="136">
        <v>1.5</v>
      </c>
      <c r="F38" s="123"/>
      <c r="G38" s="123"/>
      <c r="H38" s="123"/>
      <c r="I38" s="123"/>
      <c r="J38" s="123"/>
      <c r="K38" s="123"/>
      <c r="L38" s="123"/>
      <c r="M38" s="123"/>
      <c r="N38" s="121"/>
      <c r="O38" s="121"/>
      <c r="P38" s="121"/>
      <c r="Q38" s="121"/>
      <c r="R38" s="121"/>
      <c r="S38" s="121"/>
      <c r="T38" s="122"/>
      <c r="U38" s="121"/>
      <c r="V38" s="112"/>
      <c r="W38" s="112"/>
      <c r="X38" s="112"/>
      <c r="Y38" s="112"/>
      <c r="Z38" s="112"/>
      <c r="AA38" s="112"/>
      <c r="AB38" s="112"/>
      <c r="AC38" s="112"/>
      <c r="AD38" s="112"/>
      <c r="AE38" s="112" t="s">
        <v>69</v>
      </c>
      <c r="AF38" s="112">
        <v>0</v>
      </c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</row>
    <row r="39" spans="1:60" ht="22.5" outlineLevel="1" x14ac:dyDescent="0.2">
      <c r="A39" s="128">
        <v>11</v>
      </c>
      <c r="B39" s="128" t="s">
        <v>240</v>
      </c>
      <c r="C39" s="127" t="s">
        <v>239</v>
      </c>
      <c r="D39" s="126" t="s">
        <v>66</v>
      </c>
      <c r="E39" s="125">
        <v>7.6734</v>
      </c>
      <c r="F39" s="124"/>
      <c r="G39" s="123">
        <f>ROUND(E39*F39,2)</f>
        <v>0</v>
      </c>
      <c r="H39" s="123"/>
      <c r="I39" s="123">
        <f>ROUND(E39*H39,2)</f>
        <v>0</v>
      </c>
      <c r="J39" s="123"/>
      <c r="K39" s="123">
        <f>ROUND(E39*J39,2)</f>
        <v>0</v>
      </c>
      <c r="L39" s="123">
        <v>21</v>
      </c>
      <c r="M39" s="123">
        <f>G39*(1+L39/100)</f>
        <v>0</v>
      </c>
      <c r="N39" s="121">
        <v>1.191E-2</v>
      </c>
      <c r="O39" s="121">
        <f>ROUND(E39*N39,5)</f>
        <v>9.1389999999999999E-2</v>
      </c>
      <c r="P39" s="121">
        <v>0</v>
      </c>
      <c r="Q39" s="121">
        <f>ROUND(E39*P39,5)</f>
        <v>0</v>
      </c>
      <c r="R39" s="121"/>
      <c r="S39" s="121"/>
      <c r="T39" s="122">
        <v>1.248</v>
      </c>
      <c r="U39" s="121">
        <f>ROUND(E39*T39,2)</f>
        <v>9.58</v>
      </c>
      <c r="V39" s="112"/>
      <c r="W39" s="112"/>
      <c r="X39" s="112"/>
      <c r="Y39" s="112"/>
      <c r="Z39" s="112"/>
      <c r="AA39" s="112"/>
      <c r="AB39" s="112"/>
      <c r="AC39" s="112"/>
      <c r="AD39" s="112"/>
      <c r="AE39" s="112" t="s">
        <v>50</v>
      </c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</row>
    <row r="40" spans="1:60" outlineLevel="1" x14ac:dyDescent="0.2">
      <c r="A40" s="128"/>
      <c r="B40" s="128"/>
      <c r="C40" s="138" t="s">
        <v>238</v>
      </c>
      <c r="D40" s="137"/>
      <c r="E40" s="136">
        <v>3.6749999999999998</v>
      </c>
      <c r="F40" s="123"/>
      <c r="G40" s="123"/>
      <c r="H40" s="123"/>
      <c r="I40" s="123"/>
      <c r="J40" s="123"/>
      <c r="K40" s="123"/>
      <c r="L40" s="123"/>
      <c r="M40" s="123"/>
      <c r="N40" s="121"/>
      <c r="O40" s="121"/>
      <c r="P40" s="121"/>
      <c r="Q40" s="121"/>
      <c r="R40" s="121"/>
      <c r="S40" s="121"/>
      <c r="T40" s="122"/>
      <c r="U40" s="121"/>
      <c r="V40" s="112"/>
      <c r="W40" s="112"/>
      <c r="X40" s="112"/>
      <c r="Y40" s="112"/>
      <c r="Z40" s="112"/>
      <c r="AA40" s="112"/>
      <c r="AB40" s="112"/>
      <c r="AC40" s="112"/>
      <c r="AD40" s="112"/>
      <c r="AE40" s="112" t="s">
        <v>69</v>
      </c>
      <c r="AF40" s="112">
        <v>0</v>
      </c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</row>
    <row r="41" spans="1:60" outlineLevel="1" x14ac:dyDescent="0.2">
      <c r="A41" s="128"/>
      <c r="B41" s="128"/>
      <c r="C41" s="138" t="s">
        <v>237</v>
      </c>
      <c r="D41" s="137"/>
      <c r="E41" s="136">
        <v>3.9984000000000002</v>
      </c>
      <c r="F41" s="123"/>
      <c r="G41" s="123"/>
      <c r="H41" s="123"/>
      <c r="I41" s="123"/>
      <c r="J41" s="123"/>
      <c r="K41" s="123"/>
      <c r="L41" s="123"/>
      <c r="M41" s="123"/>
      <c r="N41" s="121"/>
      <c r="O41" s="121"/>
      <c r="P41" s="121"/>
      <c r="Q41" s="121"/>
      <c r="R41" s="121"/>
      <c r="S41" s="121"/>
      <c r="T41" s="122"/>
      <c r="U41" s="121"/>
      <c r="V41" s="112"/>
      <c r="W41" s="112"/>
      <c r="X41" s="112"/>
      <c r="Y41" s="112"/>
      <c r="Z41" s="112"/>
      <c r="AA41" s="112"/>
      <c r="AB41" s="112"/>
      <c r="AC41" s="112"/>
      <c r="AD41" s="112"/>
      <c r="AE41" s="112" t="s">
        <v>69</v>
      </c>
      <c r="AF41" s="112">
        <v>0</v>
      </c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</row>
    <row r="42" spans="1:60" ht="22.5" outlineLevel="1" x14ac:dyDescent="0.2">
      <c r="A42" s="128">
        <v>12</v>
      </c>
      <c r="B42" s="128" t="s">
        <v>236</v>
      </c>
      <c r="C42" s="127" t="s">
        <v>235</v>
      </c>
      <c r="D42" s="126" t="s">
        <v>100</v>
      </c>
      <c r="E42" s="125">
        <v>49.5</v>
      </c>
      <c r="F42" s="124"/>
      <c r="G42" s="123">
        <f>ROUND(E42*F42,2)</f>
        <v>0</v>
      </c>
      <c r="H42" s="123"/>
      <c r="I42" s="123">
        <f>ROUND(E42*H42,2)</f>
        <v>0</v>
      </c>
      <c r="J42" s="123"/>
      <c r="K42" s="123">
        <f>ROUND(E42*J42,2)</f>
        <v>0</v>
      </c>
      <c r="L42" s="123">
        <v>21</v>
      </c>
      <c r="M42" s="123">
        <f>G42*(1+L42/100)</f>
        <v>0</v>
      </c>
      <c r="N42" s="121">
        <v>0.12</v>
      </c>
      <c r="O42" s="121">
        <f>ROUND(E42*N42,5)</f>
        <v>5.94</v>
      </c>
      <c r="P42" s="121">
        <v>0</v>
      </c>
      <c r="Q42" s="121">
        <f>ROUND(E42*P42,5)</f>
        <v>0</v>
      </c>
      <c r="R42" s="121"/>
      <c r="S42" s="121"/>
      <c r="T42" s="122">
        <v>0</v>
      </c>
      <c r="U42" s="121">
        <f>ROUND(E42*T42,2)</f>
        <v>0</v>
      </c>
      <c r="V42" s="112"/>
      <c r="W42" s="112"/>
      <c r="X42" s="112"/>
      <c r="Y42" s="112"/>
      <c r="Z42" s="112"/>
      <c r="AA42" s="112"/>
      <c r="AB42" s="112"/>
      <c r="AC42" s="112"/>
      <c r="AD42" s="112"/>
      <c r="AE42" s="112" t="s">
        <v>76</v>
      </c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</row>
    <row r="43" spans="1:60" outlineLevel="1" x14ac:dyDescent="0.2">
      <c r="A43" s="128"/>
      <c r="B43" s="128"/>
      <c r="C43" s="138" t="s">
        <v>234</v>
      </c>
      <c r="D43" s="137"/>
      <c r="E43" s="136">
        <v>49.5</v>
      </c>
      <c r="F43" s="123"/>
      <c r="G43" s="123"/>
      <c r="H43" s="123"/>
      <c r="I43" s="123"/>
      <c r="J43" s="123"/>
      <c r="K43" s="123"/>
      <c r="L43" s="123"/>
      <c r="M43" s="123"/>
      <c r="N43" s="121"/>
      <c r="O43" s="121"/>
      <c r="P43" s="121"/>
      <c r="Q43" s="121"/>
      <c r="R43" s="121"/>
      <c r="S43" s="121"/>
      <c r="T43" s="122"/>
      <c r="U43" s="121"/>
      <c r="V43" s="112"/>
      <c r="W43" s="112"/>
      <c r="X43" s="112"/>
      <c r="Y43" s="112"/>
      <c r="Z43" s="112"/>
      <c r="AA43" s="112"/>
      <c r="AB43" s="112"/>
      <c r="AC43" s="112"/>
      <c r="AD43" s="112"/>
      <c r="AE43" s="112" t="s">
        <v>69</v>
      </c>
      <c r="AF43" s="112">
        <v>0</v>
      </c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</row>
    <row r="44" spans="1:60" ht="22.5" outlineLevel="1" x14ac:dyDescent="0.2">
      <c r="A44" s="128">
        <v>13</v>
      </c>
      <c r="B44" s="128" t="s">
        <v>231</v>
      </c>
      <c r="C44" s="127" t="s">
        <v>233</v>
      </c>
      <c r="D44" s="126" t="s">
        <v>100</v>
      </c>
      <c r="E44" s="125">
        <v>24</v>
      </c>
      <c r="F44" s="124"/>
      <c r="G44" s="123">
        <f>ROUND(E44*F44,2)</f>
        <v>0</v>
      </c>
      <c r="H44" s="123"/>
      <c r="I44" s="123">
        <f>ROUND(E44*H44,2)</f>
        <v>0</v>
      </c>
      <c r="J44" s="123"/>
      <c r="K44" s="123">
        <f>ROUND(E44*J44,2)</f>
        <v>0</v>
      </c>
      <c r="L44" s="123">
        <v>21</v>
      </c>
      <c r="M44" s="123">
        <f>G44*(1+L44/100)</f>
        <v>0</v>
      </c>
      <c r="N44" s="121">
        <v>0.12</v>
      </c>
      <c r="O44" s="121">
        <f>ROUND(E44*N44,5)</f>
        <v>2.88</v>
      </c>
      <c r="P44" s="121">
        <v>0</v>
      </c>
      <c r="Q44" s="121">
        <f>ROUND(E44*P44,5)</f>
        <v>0</v>
      </c>
      <c r="R44" s="121"/>
      <c r="S44" s="121"/>
      <c r="T44" s="122">
        <v>0</v>
      </c>
      <c r="U44" s="121">
        <f>ROUND(E44*T44,2)</f>
        <v>0</v>
      </c>
      <c r="V44" s="112"/>
      <c r="W44" s="112"/>
      <c r="X44" s="112"/>
      <c r="Y44" s="112"/>
      <c r="Z44" s="112"/>
      <c r="AA44" s="112"/>
      <c r="AB44" s="112"/>
      <c r="AC44" s="112"/>
      <c r="AD44" s="112"/>
      <c r="AE44" s="112" t="s">
        <v>76</v>
      </c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</row>
    <row r="45" spans="1:60" outlineLevel="1" x14ac:dyDescent="0.2">
      <c r="A45" s="128"/>
      <c r="B45" s="128"/>
      <c r="C45" s="138" t="s">
        <v>232</v>
      </c>
      <c r="D45" s="137"/>
      <c r="E45" s="136">
        <v>24</v>
      </c>
      <c r="F45" s="123"/>
      <c r="G45" s="123"/>
      <c r="H45" s="123"/>
      <c r="I45" s="123"/>
      <c r="J45" s="123"/>
      <c r="K45" s="123"/>
      <c r="L45" s="123"/>
      <c r="M45" s="123"/>
      <c r="N45" s="121"/>
      <c r="O45" s="121"/>
      <c r="P45" s="121"/>
      <c r="Q45" s="121"/>
      <c r="R45" s="121"/>
      <c r="S45" s="121"/>
      <c r="T45" s="122"/>
      <c r="U45" s="121"/>
      <c r="V45" s="112"/>
      <c r="W45" s="112"/>
      <c r="X45" s="112"/>
      <c r="Y45" s="112"/>
      <c r="Z45" s="112"/>
      <c r="AA45" s="112"/>
      <c r="AB45" s="112"/>
      <c r="AC45" s="112"/>
      <c r="AD45" s="112"/>
      <c r="AE45" s="112" t="s">
        <v>69</v>
      </c>
      <c r="AF45" s="112">
        <v>0</v>
      </c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</row>
    <row r="46" spans="1:60" ht="22.5" outlineLevel="1" x14ac:dyDescent="0.2">
      <c r="A46" s="128">
        <v>14</v>
      </c>
      <c r="B46" s="128" t="s">
        <v>231</v>
      </c>
      <c r="C46" s="127" t="s">
        <v>230</v>
      </c>
      <c r="D46" s="126" t="s">
        <v>100</v>
      </c>
      <c r="E46" s="125">
        <v>1.5</v>
      </c>
      <c r="F46" s="124"/>
      <c r="G46" s="123">
        <f>ROUND(E46*F46,2)</f>
        <v>0</v>
      </c>
      <c r="H46" s="123"/>
      <c r="I46" s="123">
        <f>ROUND(E46*H46,2)</f>
        <v>0</v>
      </c>
      <c r="J46" s="123"/>
      <c r="K46" s="123">
        <f>ROUND(E46*J46,2)</f>
        <v>0</v>
      </c>
      <c r="L46" s="123">
        <v>21</v>
      </c>
      <c r="M46" s="123">
        <f>G46*(1+L46/100)</f>
        <v>0</v>
      </c>
      <c r="N46" s="121">
        <v>0.20799999999999999</v>
      </c>
      <c r="O46" s="121">
        <f>ROUND(E46*N46,5)</f>
        <v>0.312</v>
      </c>
      <c r="P46" s="121">
        <v>0</v>
      </c>
      <c r="Q46" s="121">
        <f>ROUND(E46*P46,5)</f>
        <v>0</v>
      </c>
      <c r="R46" s="121"/>
      <c r="S46" s="121"/>
      <c r="T46" s="122">
        <v>0</v>
      </c>
      <c r="U46" s="121">
        <f>ROUND(E46*T46,2)</f>
        <v>0</v>
      </c>
      <c r="V46" s="112"/>
      <c r="W46" s="112"/>
      <c r="X46" s="112"/>
      <c r="Y46" s="112"/>
      <c r="Z46" s="112"/>
      <c r="AA46" s="112"/>
      <c r="AB46" s="112"/>
      <c r="AC46" s="112"/>
      <c r="AD46" s="112"/>
      <c r="AE46" s="112" t="s">
        <v>76</v>
      </c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</row>
    <row r="47" spans="1:60" outlineLevel="1" x14ac:dyDescent="0.2">
      <c r="A47" s="128"/>
      <c r="B47" s="128"/>
      <c r="C47" s="138" t="s">
        <v>229</v>
      </c>
      <c r="D47" s="137"/>
      <c r="E47" s="136">
        <v>1.5</v>
      </c>
      <c r="F47" s="123"/>
      <c r="G47" s="123"/>
      <c r="H47" s="123"/>
      <c r="I47" s="123"/>
      <c r="J47" s="123"/>
      <c r="K47" s="123"/>
      <c r="L47" s="123"/>
      <c r="M47" s="123"/>
      <c r="N47" s="121"/>
      <c r="O47" s="121"/>
      <c r="P47" s="121"/>
      <c r="Q47" s="121"/>
      <c r="R47" s="121"/>
      <c r="S47" s="121"/>
      <c r="T47" s="122"/>
      <c r="U47" s="121"/>
      <c r="V47" s="112"/>
      <c r="W47" s="112"/>
      <c r="X47" s="112"/>
      <c r="Y47" s="112"/>
      <c r="Z47" s="112"/>
      <c r="AA47" s="112"/>
      <c r="AB47" s="112"/>
      <c r="AC47" s="112"/>
      <c r="AD47" s="112"/>
      <c r="AE47" s="112" t="s">
        <v>69</v>
      </c>
      <c r="AF47" s="112">
        <v>0</v>
      </c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</row>
    <row r="48" spans="1:60" x14ac:dyDescent="0.2">
      <c r="A48" s="135" t="s">
        <v>65</v>
      </c>
      <c r="B48" s="135" t="s">
        <v>228</v>
      </c>
      <c r="C48" s="134" t="s">
        <v>227</v>
      </c>
      <c r="D48" s="133"/>
      <c r="E48" s="132"/>
      <c r="F48" s="131"/>
      <c r="G48" s="131">
        <f>SUMIF(AE49:AE53,"&lt;&gt;NOR",G49:G53)</f>
        <v>0</v>
      </c>
      <c r="H48" s="131"/>
      <c r="I48" s="131">
        <f>SUM(I49:I53)</f>
        <v>0</v>
      </c>
      <c r="J48" s="131"/>
      <c r="K48" s="131">
        <f>SUM(K49:K53)</f>
        <v>0</v>
      </c>
      <c r="L48" s="131"/>
      <c r="M48" s="131">
        <f>SUM(M49:M53)</f>
        <v>0</v>
      </c>
      <c r="N48" s="129"/>
      <c r="O48" s="129">
        <f>SUM(O49:O53)</f>
        <v>0.33135000000000003</v>
      </c>
      <c r="P48" s="129"/>
      <c r="Q48" s="129">
        <f>SUM(Q49:Q53)</f>
        <v>0</v>
      </c>
      <c r="R48" s="129"/>
      <c r="S48" s="129"/>
      <c r="T48" s="130"/>
      <c r="U48" s="129">
        <f>SUM(U49:U53)</f>
        <v>1.55</v>
      </c>
      <c r="AE48" t="s">
        <v>62</v>
      </c>
    </row>
    <row r="49" spans="1:60" outlineLevel="1" x14ac:dyDescent="0.2">
      <c r="A49" s="128">
        <v>15</v>
      </c>
      <c r="B49" s="128" t="s">
        <v>226</v>
      </c>
      <c r="C49" s="127" t="s">
        <v>225</v>
      </c>
      <c r="D49" s="126" t="s">
        <v>100</v>
      </c>
      <c r="E49" s="125">
        <v>3.5</v>
      </c>
      <c r="F49" s="124"/>
      <c r="G49" s="123">
        <f>ROUND(E49*F49,2)</f>
        <v>0</v>
      </c>
      <c r="H49" s="123"/>
      <c r="I49" s="123">
        <f>ROUND(E49*H49,2)</f>
        <v>0</v>
      </c>
      <c r="J49" s="123"/>
      <c r="K49" s="123">
        <f>ROUND(E49*J49,2)</f>
        <v>0</v>
      </c>
      <c r="L49" s="123">
        <v>21</v>
      </c>
      <c r="M49" s="123">
        <f>G49*(1+L49/100)</f>
        <v>0</v>
      </c>
      <c r="N49" s="121">
        <v>9.01E-2</v>
      </c>
      <c r="O49" s="121">
        <f>ROUND(E49*N49,5)</f>
        <v>0.31535000000000002</v>
      </c>
      <c r="P49" s="121">
        <v>0</v>
      </c>
      <c r="Q49" s="121">
        <f>ROUND(E49*P49,5)</f>
        <v>0</v>
      </c>
      <c r="R49" s="121"/>
      <c r="S49" s="121"/>
      <c r="T49" s="122">
        <v>0.4415</v>
      </c>
      <c r="U49" s="121">
        <f>ROUND(E49*T49,2)</f>
        <v>1.55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 t="s">
        <v>50</v>
      </c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</row>
    <row r="50" spans="1:60" outlineLevel="1" x14ac:dyDescent="0.2">
      <c r="A50" s="128"/>
      <c r="B50" s="128"/>
      <c r="C50" s="138" t="s">
        <v>224</v>
      </c>
      <c r="D50" s="137"/>
      <c r="E50" s="136">
        <v>3.5</v>
      </c>
      <c r="F50" s="123"/>
      <c r="G50" s="123"/>
      <c r="H50" s="123"/>
      <c r="I50" s="123"/>
      <c r="J50" s="123"/>
      <c r="K50" s="123"/>
      <c r="L50" s="123"/>
      <c r="M50" s="123"/>
      <c r="N50" s="121"/>
      <c r="O50" s="121"/>
      <c r="P50" s="121"/>
      <c r="Q50" s="121"/>
      <c r="R50" s="121"/>
      <c r="S50" s="121"/>
      <c r="T50" s="122"/>
      <c r="U50" s="121"/>
      <c r="V50" s="112"/>
      <c r="W50" s="112"/>
      <c r="X50" s="112"/>
      <c r="Y50" s="112"/>
      <c r="Z50" s="112"/>
      <c r="AA50" s="112"/>
      <c r="AB50" s="112"/>
      <c r="AC50" s="112"/>
      <c r="AD50" s="112"/>
      <c r="AE50" s="112" t="s">
        <v>69</v>
      </c>
      <c r="AF50" s="112">
        <v>0</v>
      </c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</row>
    <row r="51" spans="1:60" outlineLevel="1" x14ac:dyDescent="0.2">
      <c r="A51" s="128">
        <v>16</v>
      </c>
      <c r="B51" s="128" t="s">
        <v>223</v>
      </c>
      <c r="C51" s="127" t="s">
        <v>222</v>
      </c>
      <c r="D51" s="126" t="s">
        <v>131</v>
      </c>
      <c r="E51" s="125">
        <v>2</v>
      </c>
      <c r="F51" s="124"/>
      <c r="G51" s="123">
        <f>ROUND(E51*F51,2)</f>
        <v>0</v>
      </c>
      <c r="H51" s="123"/>
      <c r="I51" s="123">
        <f>ROUND(E51*H51,2)</f>
        <v>0</v>
      </c>
      <c r="J51" s="123"/>
      <c r="K51" s="123">
        <f>ROUND(E51*J51,2)</f>
        <v>0</v>
      </c>
      <c r="L51" s="123">
        <v>21</v>
      </c>
      <c r="M51" s="123">
        <f>G51*(1+L51/100)</f>
        <v>0</v>
      </c>
      <c r="N51" s="121">
        <v>5.7000000000000002E-3</v>
      </c>
      <c r="O51" s="121">
        <f>ROUND(E51*N51,5)</f>
        <v>1.14E-2</v>
      </c>
      <c r="P51" s="121">
        <v>0</v>
      </c>
      <c r="Q51" s="121">
        <f>ROUND(E51*P51,5)</f>
        <v>0</v>
      </c>
      <c r="R51" s="121"/>
      <c r="S51" s="121"/>
      <c r="T51" s="122">
        <v>0</v>
      </c>
      <c r="U51" s="121">
        <f>ROUND(E51*T51,2)</f>
        <v>0</v>
      </c>
      <c r="V51" s="112"/>
      <c r="W51" s="112"/>
      <c r="X51" s="112"/>
      <c r="Y51" s="112"/>
      <c r="Z51" s="112"/>
      <c r="AA51" s="112"/>
      <c r="AB51" s="112"/>
      <c r="AC51" s="112"/>
      <c r="AD51" s="112"/>
      <c r="AE51" s="112" t="s">
        <v>76</v>
      </c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</row>
    <row r="52" spans="1:60" outlineLevel="1" x14ac:dyDescent="0.2">
      <c r="A52" s="128">
        <v>17</v>
      </c>
      <c r="B52" s="128" t="s">
        <v>221</v>
      </c>
      <c r="C52" s="127" t="s">
        <v>220</v>
      </c>
      <c r="D52" s="126" t="s">
        <v>131</v>
      </c>
      <c r="E52" s="125">
        <v>2</v>
      </c>
      <c r="F52" s="124"/>
      <c r="G52" s="123">
        <f>ROUND(E52*F52,2)</f>
        <v>0</v>
      </c>
      <c r="H52" s="123"/>
      <c r="I52" s="123">
        <f>ROUND(E52*H52,2)</f>
        <v>0</v>
      </c>
      <c r="J52" s="123"/>
      <c r="K52" s="123">
        <f>ROUND(E52*J52,2)</f>
        <v>0</v>
      </c>
      <c r="L52" s="123">
        <v>21</v>
      </c>
      <c r="M52" s="123">
        <f>G52*(1+L52/100)</f>
        <v>0</v>
      </c>
      <c r="N52" s="121">
        <v>2.9999999999999997E-4</v>
      </c>
      <c r="O52" s="121">
        <f>ROUND(E52*N52,5)</f>
        <v>5.9999999999999995E-4</v>
      </c>
      <c r="P52" s="121">
        <v>0</v>
      </c>
      <c r="Q52" s="121">
        <f>ROUND(E52*P52,5)</f>
        <v>0</v>
      </c>
      <c r="R52" s="121"/>
      <c r="S52" s="121"/>
      <c r="T52" s="122">
        <v>0</v>
      </c>
      <c r="U52" s="121">
        <f>ROUND(E52*T52,2)</f>
        <v>0</v>
      </c>
      <c r="V52" s="112"/>
      <c r="W52" s="112"/>
      <c r="X52" s="112"/>
      <c r="Y52" s="112"/>
      <c r="Z52" s="112"/>
      <c r="AA52" s="112"/>
      <c r="AB52" s="112"/>
      <c r="AC52" s="112"/>
      <c r="AD52" s="112"/>
      <c r="AE52" s="112" t="s">
        <v>76</v>
      </c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</row>
    <row r="53" spans="1:60" ht="22.5" outlineLevel="1" x14ac:dyDescent="0.2">
      <c r="A53" s="128">
        <v>18</v>
      </c>
      <c r="B53" s="128" t="s">
        <v>219</v>
      </c>
      <c r="C53" s="127" t="s">
        <v>218</v>
      </c>
      <c r="D53" s="126" t="s">
        <v>131</v>
      </c>
      <c r="E53" s="125">
        <v>2</v>
      </c>
      <c r="F53" s="124"/>
      <c r="G53" s="123">
        <f>ROUND(E53*F53,2)</f>
        <v>0</v>
      </c>
      <c r="H53" s="123"/>
      <c r="I53" s="123">
        <f>ROUND(E53*H53,2)</f>
        <v>0</v>
      </c>
      <c r="J53" s="123"/>
      <c r="K53" s="123">
        <f>ROUND(E53*J53,2)</f>
        <v>0</v>
      </c>
      <c r="L53" s="123">
        <v>21</v>
      </c>
      <c r="M53" s="123">
        <f>G53*(1+L53/100)</f>
        <v>0</v>
      </c>
      <c r="N53" s="121">
        <v>2E-3</v>
      </c>
      <c r="O53" s="121">
        <f>ROUND(E53*N53,5)</f>
        <v>4.0000000000000001E-3</v>
      </c>
      <c r="P53" s="121">
        <v>0</v>
      </c>
      <c r="Q53" s="121">
        <f>ROUND(E53*P53,5)</f>
        <v>0</v>
      </c>
      <c r="R53" s="121"/>
      <c r="S53" s="121"/>
      <c r="T53" s="122">
        <v>0</v>
      </c>
      <c r="U53" s="121">
        <f>ROUND(E53*T53,2)</f>
        <v>0</v>
      </c>
      <c r="V53" s="112"/>
      <c r="W53" s="112"/>
      <c r="X53" s="112"/>
      <c r="Y53" s="112"/>
      <c r="Z53" s="112"/>
      <c r="AA53" s="112"/>
      <c r="AB53" s="112"/>
      <c r="AC53" s="112"/>
      <c r="AD53" s="112"/>
      <c r="AE53" s="112" t="s">
        <v>76</v>
      </c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</row>
    <row r="54" spans="1:60" x14ac:dyDescent="0.2">
      <c r="A54" s="135" t="s">
        <v>65</v>
      </c>
      <c r="B54" s="135" t="s">
        <v>217</v>
      </c>
      <c r="C54" s="134" t="s">
        <v>216</v>
      </c>
      <c r="D54" s="133"/>
      <c r="E54" s="132"/>
      <c r="F54" s="131"/>
      <c r="G54" s="131">
        <f>SUMIF(AE55:AE86,"&lt;&gt;NOR",G55:G86)</f>
        <v>0</v>
      </c>
      <c r="H54" s="131"/>
      <c r="I54" s="131">
        <f>SUM(I55:I86)</f>
        <v>0</v>
      </c>
      <c r="J54" s="131"/>
      <c r="K54" s="131">
        <f>SUM(K55:K86)</f>
        <v>0</v>
      </c>
      <c r="L54" s="131"/>
      <c r="M54" s="131">
        <f>SUM(M55:M86)</f>
        <v>0</v>
      </c>
      <c r="N54" s="129"/>
      <c r="O54" s="129">
        <f>SUM(O55:O86)</f>
        <v>1.7593200000000002</v>
      </c>
      <c r="P54" s="129"/>
      <c r="Q54" s="129">
        <f>SUM(Q55:Q86)</f>
        <v>0</v>
      </c>
      <c r="R54" s="129"/>
      <c r="S54" s="129"/>
      <c r="T54" s="130"/>
      <c r="U54" s="129">
        <f>SUM(U55:U86)</f>
        <v>63.900000000000006</v>
      </c>
      <c r="AE54" t="s">
        <v>62</v>
      </c>
    </row>
    <row r="55" spans="1:60" outlineLevel="1" x14ac:dyDescent="0.2">
      <c r="A55" s="128">
        <v>19</v>
      </c>
      <c r="B55" s="128" t="s">
        <v>215</v>
      </c>
      <c r="C55" s="127" t="s">
        <v>214</v>
      </c>
      <c r="D55" s="126" t="s">
        <v>66</v>
      </c>
      <c r="E55" s="125">
        <v>19</v>
      </c>
      <c r="F55" s="124"/>
      <c r="G55" s="123">
        <f>ROUND(E55*F55,2)</f>
        <v>0</v>
      </c>
      <c r="H55" s="123"/>
      <c r="I55" s="123">
        <f>ROUND(E55*H55,2)</f>
        <v>0</v>
      </c>
      <c r="J55" s="123"/>
      <c r="K55" s="123">
        <f>ROUND(E55*J55,2)</f>
        <v>0</v>
      </c>
      <c r="L55" s="123">
        <v>21</v>
      </c>
      <c r="M55" s="123">
        <f>G55*(1+L55/100)</f>
        <v>0</v>
      </c>
      <c r="N55" s="121">
        <v>5.2650000000000002E-2</v>
      </c>
      <c r="O55" s="121">
        <f>ROUND(E55*N55,5)</f>
        <v>1.0003500000000001</v>
      </c>
      <c r="P55" s="121">
        <v>0</v>
      </c>
      <c r="Q55" s="121">
        <f>ROUND(E55*P55,5)</f>
        <v>0</v>
      </c>
      <c r="R55" s="121"/>
      <c r="S55" s="121"/>
      <c r="T55" s="122">
        <v>0.87472000000000005</v>
      </c>
      <c r="U55" s="121">
        <f>ROUND(E55*T55,2)</f>
        <v>16.62</v>
      </c>
      <c r="V55" s="112"/>
      <c r="W55" s="112"/>
      <c r="X55" s="112"/>
      <c r="Y55" s="112"/>
      <c r="Z55" s="112"/>
      <c r="AA55" s="112"/>
      <c r="AB55" s="112"/>
      <c r="AC55" s="112"/>
      <c r="AD55" s="112"/>
      <c r="AE55" s="112" t="s">
        <v>50</v>
      </c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</row>
    <row r="56" spans="1:60" outlineLevel="1" x14ac:dyDescent="0.2">
      <c r="A56" s="128"/>
      <c r="B56" s="128"/>
      <c r="C56" s="138" t="s">
        <v>157</v>
      </c>
      <c r="D56" s="137"/>
      <c r="E56" s="136">
        <v>15</v>
      </c>
      <c r="F56" s="123"/>
      <c r="G56" s="123"/>
      <c r="H56" s="123"/>
      <c r="I56" s="123"/>
      <c r="J56" s="123"/>
      <c r="K56" s="123"/>
      <c r="L56" s="123"/>
      <c r="M56" s="123"/>
      <c r="N56" s="121"/>
      <c r="O56" s="121"/>
      <c r="P56" s="121"/>
      <c r="Q56" s="121"/>
      <c r="R56" s="121"/>
      <c r="S56" s="121"/>
      <c r="T56" s="122"/>
      <c r="U56" s="121"/>
      <c r="V56" s="112"/>
      <c r="W56" s="112"/>
      <c r="X56" s="112"/>
      <c r="Y56" s="112"/>
      <c r="Z56" s="112"/>
      <c r="AA56" s="112"/>
      <c r="AB56" s="112"/>
      <c r="AC56" s="112"/>
      <c r="AD56" s="112"/>
      <c r="AE56" s="112" t="s">
        <v>69</v>
      </c>
      <c r="AF56" s="112">
        <v>0</v>
      </c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</row>
    <row r="57" spans="1:60" outlineLevel="1" x14ac:dyDescent="0.2">
      <c r="A57" s="128"/>
      <c r="B57" s="128"/>
      <c r="C57" s="138" t="s">
        <v>156</v>
      </c>
      <c r="D57" s="137"/>
      <c r="E57" s="136">
        <v>2</v>
      </c>
      <c r="F57" s="123"/>
      <c r="G57" s="123"/>
      <c r="H57" s="123"/>
      <c r="I57" s="123"/>
      <c r="J57" s="123"/>
      <c r="K57" s="123"/>
      <c r="L57" s="123"/>
      <c r="M57" s="123"/>
      <c r="N57" s="121"/>
      <c r="O57" s="121"/>
      <c r="P57" s="121"/>
      <c r="Q57" s="121"/>
      <c r="R57" s="121"/>
      <c r="S57" s="121"/>
      <c r="T57" s="122"/>
      <c r="U57" s="121"/>
      <c r="V57" s="112"/>
      <c r="W57" s="112"/>
      <c r="X57" s="112"/>
      <c r="Y57" s="112"/>
      <c r="Z57" s="112"/>
      <c r="AA57" s="112"/>
      <c r="AB57" s="112"/>
      <c r="AC57" s="112"/>
      <c r="AD57" s="112"/>
      <c r="AE57" s="112" t="s">
        <v>69</v>
      </c>
      <c r="AF57" s="112">
        <v>0</v>
      </c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</row>
    <row r="58" spans="1:60" outlineLevel="1" x14ac:dyDescent="0.2">
      <c r="A58" s="128"/>
      <c r="B58" s="128"/>
      <c r="C58" s="138" t="s">
        <v>122</v>
      </c>
      <c r="D58" s="137"/>
      <c r="E58" s="136">
        <v>2</v>
      </c>
      <c r="F58" s="123"/>
      <c r="G58" s="123"/>
      <c r="H58" s="123"/>
      <c r="I58" s="123"/>
      <c r="J58" s="123"/>
      <c r="K58" s="123"/>
      <c r="L58" s="123"/>
      <c r="M58" s="123"/>
      <c r="N58" s="121"/>
      <c r="O58" s="121"/>
      <c r="P58" s="121"/>
      <c r="Q58" s="121"/>
      <c r="R58" s="121"/>
      <c r="S58" s="121"/>
      <c r="T58" s="122"/>
      <c r="U58" s="121"/>
      <c r="V58" s="112"/>
      <c r="W58" s="112"/>
      <c r="X58" s="112"/>
      <c r="Y58" s="112"/>
      <c r="Z58" s="112"/>
      <c r="AA58" s="112"/>
      <c r="AB58" s="112"/>
      <c r="AC58" s="112"/>
      <c r="AD58" s="112"/>
      <c r="AE58" s="112" t="s">
        <v>69</v>
      </c>
      <c r="AF58" s="112">
        <v>0</v>
      </c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</row>
    <row r="59" spans="1:60" outlineLevel="1" x14ac:dyDescent="0.2">
      <c r="A59" s="128">
        <v>20</v>
      </c>
      <c r="B59" s="128" t="s">
        <v>213</v>
      </c>
      <c r="C59" s="127" t="s">
        <v>212</v>
      </c>
      <c r="D59" s="126" t="s">
        <v>66</v>
      </c>
      <c r="E59" s="125">
        <v>19</v>
      </c>
      <c r="F59" s="124"/>
      <c r="G59" s="123">
        <f>ROUND(E59*F59,2)</f>
        <v>0</v>
      </c>
      <c r="H59" s="123"/>
      <c r="I59" s="123">
        <f>ROUND(E59*H59,2)</f>
        <v>0</v>
      </c>
      <c r="J59" s="123"/>
      <c r="K59" s="123">
        <f>ROUND(E59*J59,2)</f>
        <v>0</v>
      </c>
      <c r="L59" s="123">
        <v>21</v>
      </c>
      <c r="M59" s="123">
        <f>G59*(1+L59/100)</f>
        <v>0</v>
      </c>
      <c r="N59" s="121">
        <v>5.4000000000000001E-4</v>
      </c>
      <c r="O59" s="121">
        <f>ROUND(E59*N59,5)</f>
        <v>1.026E-2</v>
      </c>
      <c r="P59" s="121">
        <v>0</v>
      </c>
      <c r="Q59" s="121">
        <f>ROUND(E59*P59,5)</f>
        <v>0</v>
      </c>
      <c r="R59" s="121"/>
      <c r="S59" s="121"/>
      <c r="T59" s="122">
        <v>0.23</v>
      </c>
      <c r="U59" s="121">
        <f>ROUND(E59*T59,2)</f>
        <v>4.37</v>
      </c>
      <c r="V59" s="112"/>
      <c r="W59" s="112"/>
      <c r="X59" s="112"/>
      <c r="Y59" s="112"/>
      <c r="Z59" s="112"/>
      <c r="AA59" s="112"/>
      <c r="AB59" s="112"/>
      <c r="AC59" s="112"/>
      <c r="AD59" s="112"/>
      <c r="AE59" s="112" t="s">
        <v>50</v>
      </c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</row>
    <row r="60" spans="1:60" outlineLevel="1" x14ac:dyDescent="0.2">
      <c r="A60" s="128"/>
      <c r="B60" s="128"/>
      <c r="C60" s="138" t="s">
        <v>157</v>
      </c>
      <c r="D60" s="137"/>
      <c r="E60" s="136">
        <v>15</v>
      </c>
      <c r="F60" s="123"/>
      <c r="G60" s="123"/>
      <c r="H60" s="123"/>
      <c r="I60" s="123"/>
      <c r="J60" s="123"/>
      <c r="K60" s="123"/>
      <c r="L60" s="123"/>
      <c r="M60" s="123"/>
      <c r="N60" s="121"/>
      <c r="O60" s="121"/>
      <c r="P60" s="121"/>
      <c r="Q60" s="121"/>
      <c r="R60" s="121"/>
      <c r="S60" s="121"/>
      <c r="T60" s="122"/>
      <c r="U60" s="121"/>
      <c r="V60" s="112"/>
      <c r="W60" s="112"/>
      <c r="X60" s="112"/>
      <c r="Y60" s="112"/>
      <c r="Z60" s="112"/>
      <c r="AA60" s="112"/>
      <c r="AB60" s="112"/>
      <c r="AC60" s="112"/>
      <c r="AD60" s="112"/>
      <c r="AE60" s="112" t="s">
        <v>69</v>
      </c>
      <c r="AF60" s="112">
        <v>0</v>
      </c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</row>
    <row r="61" spans="1:60" outlineLevel="1" x14ac:dyDescent="0.2">
      <c r="A61" s="128"/>
      <c r="B61" s="128"/>
      <c r="C61" s="138" t="s">
        <v>156</v>
      </c>
      <c r="D61" s="137"/>
      <c r="E61" s="136">
        <v>2</v>
      </c>
      <c r="F61" s="123"/>
      <c r="G61" s="123"/>
      <c r="H61" s="123"/>
      <c r="I61" s="123"/>
      <c r="J61" s="123"/>
      <c r="K61" s="123"/>
      <c r="L61" s="123"/>
      <c r="M61" s="123"/>
      <c r="N61" s="121"/>
      <c r="O61" s="121"/>
      <c r="P61" s="121"/>
      <c r="Q61" s="121"/>
      <c r="R61" s="121"/>
      <c r="S61" s="121"/>
      <c r="T61" s="122"/>
      <c r="U61" s="121"/>
      <c r="V61" s="112"/>
      <c r="W61" s="112"/>
      <c r="X61" s="112"/>
      <c r="Y61" s="112"/>
      <c r="Z61" s="112"/>
      <c r="AA61" s="112"/>
      <c r="AB61" s="112"/>
      <c r="AC61" s="112"/>
      <c r="AD61" s="112"/>
      <c r="AE61" s="112" t="s">
        <v>69</v>
      </c>
      <c r="AF61" s="112">
        <v>0</v>
      </c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</row>
    <row r="62" spans="1:60" outlineLevel="1" x14ac:dyDescent="0.2">
      <c r="A62" s="128"/>
      <c r="B62" s="128"/>
      <c r="C62" s="138" t="s">
        <v>122</v>
      </c>
      <c r="D62" s="137"/>
      <c r="E62" s="136">
        <v>2</v>
      </c>
      <c r="F62" s="123"/>
      <c r="G62" s="123"/>
      <c r="H62" s="123"/>
      <c r="I62" s="123"/>
      <c r="J62" s="123"/>
      <c r="K62" s="123"/>
      <c r="L62" s="123"/>
      <c r="M62" s="123"/>
      <c r="N62" s="121"/>
      <c r="O62" s="121"/>
      <c r="P62" s="121"/>
      <c r="Q62" s="121"/>
      <c r="R62" s="121"/>
      <c r="S62" s="121"/>
      <c r="T62" s="122"/>
      <c r="U62" s="121"/>
      <c r="V62" s="112"/>
      <c r="W62" s="112"/>
      <c r="X62" s="112"/>
      <c r="Y62" s="112"/>
      <c r="Z62" s="112"/>
      <c r="AA62" s="112"/>
      <c r="AB62" s="112"/>
      <c r="AC62" s="112"/>
      <c r="AD62" s="112"/>
      <c r="AE62" s="112" t="s">
        <v>69</v>
      </c>
      <c r="AF62" s="112">
        <v>0</v>
      </c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</row>
    <row r="63" spans="1:60" ht="33.75" outlineLevel="1" x14ac:dyDescent="0.2">
      <c r="A63" s="128">
        <v>21</v>
      </c>
      <c r="B63" s="128" t="s">
        <v>211</v>
      </c>
      <c r="C63" s="127" t="s">
        <v>210</v>
      </c>
      <c r="D63" s="126" t="s">
        <v>66</v>
      </c>
      <c r="E63" s="125">
        <v>40</v>
      </c>
      <c r="F63" s="124"/>
      <c r="G63" s="123">
        <f>ROUND(E63*F63,2)</f>
        <v>0</v>
      </c>
      <c r="H63" s="123"/>
      <c r="I63" s="123">
        <f>ROUND(E63*H63,2)</f>
        <v>0</v>
      </c>
      <c r="J63" s="123"/>
      <c r="K63" s="123">
        <f>ROUND(E63*J63,2)</f>
        <v>0</v>
      </c>
      <c r="L63" s="123">
        <v>21</v>
      </c>
      <c r="M63" s="123">
        <f>G63*(1+L63/100)</f>
        <v>0</v>
      </c>
      <c r="N63" s="121">
        <v>5.4000000000000001E-4</v>
      </c>
      <c r="O63" s="121">
        <f>ROUND(E63*N63,5)</f>
        <v>2.1600000000000001E-2</v>
      </c>
      <c r="P63" s="121">
        <v>0</v>
      </c>
      <c r="Q63" s="121">
        <f>ROUND(E63*P63,5)</f>
        <v>0</v>
      </c>
      <c r="R63" s="121"/>
      <c r="S63" s="121"/>
      <c r="T63" s="122">
        <v>0.23</v>
      </c>
      <c r="U63" s="121">
        <f>ROUND(E63*T63,2)</f>
        <v>9.1999999999999993</v>
      </c>
      <c r="V63" s="112"/>
      <c r="W63" s="112"/>
      <c r="X63" s="112"/>
      <c r="Y63" s="112"/>
      <c r="Z63" s="112"/>
      <c r="AA63" s="112"/>
      <c r="AB63" s="112"/>
      <c r="AC63" s="112"/>
      <c r="AD63" s="112"/>
      <c r="AE63" s="112" t="s">
        <v>50</v>
      </c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</row>
    <row r="64" spans="1:60" outlineLevel="1" x14ac:dyDescent="0.2">
      <c r="A64" s="128"/>
      <c r="B64" s="128"/>
      <c r="C64" s="138" t="s">
        <v>209</v>
      </c>
      <c r="D64" s="137"/>
      <c r="E64" s="136">
        <v>40</v>
      </c>
      <c r="F64" s="123"/>
      <c r="G64" s="123"/>
      <c r="H64" s="123"/>
      <c r="I64" s="123"/>
      <c r="J64" s="123"/>
      <c r="K64" s="123"/>
      <c r="L64" s="123"/>
      <c r="M64" s="123"/>
      <c r="N64" s="121"/>
      <c r="O64" s="121"/>
      <c r="P64" s="121"/>
      <c r="Q64" s="121"/>
      <c r="R64" s="121"/>
      <c r="S64" s="121"/>
      <c r="T64" s="122"/>
      <c r="U64" s="121"/>
      <c r="V64" s="112"/>
      <c r="W64" s="112"/>
      <c r="X64" s="112"/>
      <c r="Y64" s="112"/>
      <c r="Z64" s="112"/>
      <c r="AA64" s="112"/>
      <c r="AB64" s="112"/>
      <c r="AC64" s="112"/>
      <c r="AD64" s="112"/>
      <c r="AE64" s="112" t="s">
        <v>69</v>
      </c>
      <c r="AF64" s="112">
        <v>0</v>
      </c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</row>
    <row r="65" spans="1:60" outlineLevel="1" x14ac:dyDescent="0.2">
      <c r="A65" s="128">
        <v>22</v>
      </c>
      <c r="B65" s="128" t="s">
        <v>208</v>
      </c>
      <c r="C65" s="127" t="s">
        <v>207</v>
      </c>
      <c r="D65" s="126" t="s">
        <v>66</v>
      </c>
      <c r="E65" s="125">
        <v>19.5</v>
      </c>
      <c r="F65" s="124"/>
      <c r="G65" s="123">
        <f>ROUND(E65*F65,2)</f>
        <v>0</v>
      </c>
      <c r="H65" s="123"/>
      <c r="I65" s="123">
        <f>ROUND(E65*H65,2)</f>
        <v>0</v>
      </c>
      <c r="J65" s="123"/>
      <c r="K65" s="123">
        <f>ROUND(E65*J65,2)</f>
        <v>0</v>
      </c>
      <c r="L65" s="123">
        <v>21</v>
      </c>
      <c r="M65" s="123">
        <f>G65*(1+L65/100)</f>
        <v>0</v>
      </c>
      <c r="N65" s="121">
        <v>4.0000000000000002E-4</v>
      </c>
      <c r="O65" s="121">
        <f>ROUND(E65*N65,5)</f>
        <v>7.7999999999999996E-3</v>
      </c>
      <c r="P65" s="121">
        <v>0</v>
      </c>
      <c r="Q65" s="121">
        <f>ROUND(E65*P65,5)</f>
        <v>0</v>
      </c>
      <c r="R65" s="121"/>
      <c r="S65" s="121"/>
      <c r="T65" s="122">
        <v>0.09</v>
      </c>
      <c r="U65" s="121">
        <f>ROUND(E65*T65,2)</f>
        <v>1.76</v>
      </c>
      <c r="V65" s="112"/>
      <c r="W65" s="112"/>
      <c r="X65" s="112"/>
      <c r="Y65" s="112"/>
      <c r="Z65" s="112"/>
      <c r="AA65" s="112"/>
      <c r="AB65" s="112"/>
      <c r="AC65" s="112"/>
      <c r="AD65" s="112"/>
      <c r="AE65" s="112" t="s">
        <v>50</v>
      </c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</row>
    <row r="66" spans="1:60" outlineLevel="1" x14ac:dyDescent="0.2">
      <c r="A66" s="128"/>
      <c r="B66" s="128"/>
      <c r="C66" s="138" t="s">
        <v>193</v>
      </c>
      <c r="D66" s="137"/>
      <c r="E66" s="136">
        <v>3</v>
      </c>
      <c r="F66" s="123"/>
      <c r="G66" s="123"/>
      <c r="H66" s="123"/>
      <c r="I66" s="123"/>
      <c r="J66" s="123"/>
      <c r="K66" s="123"/>
      <c r="L66" s="123"/>
      <c r="M66" s="123"/>
      <c r="N66" s="121"/>
      <c r="O66" s="121"/>
      <c r="P66" s="121"/>
      <c r="Q66" s="121"/>
      <c r="R66" s="121"/>
      <c r="S66" s="121"/>
      <c r="T66" s="122"/>
      <c r="U66" s="121"/>
      <c r="V66" s="112"/>
      <c r="W66" s="112"/>
      <c r="X66" s="112"/>
      <c r="Y66" s="112"/>
      <c r="Z66" s="112"/>
      <c r="AA66" s="112"/>
      <c r="AB66" s="112"/>
      <c r="AC66" s="112"/>
      <c r="AD66" s="112"/>
      <c r="AE66" s="112" t="s">
        <v>69</v>
      </c>
      <c r="AF66" s="112">
        <v>0</v>
      </c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</row>
    <row r="67" spans="1:60" outlineLevel="1" x14ac:dyDescent="0.2">
      <c r="A67" s="128"/>
      <c r="B67" s="128"/>
      <c r="C67" s="138" t="s">
        <v>192</v>
      </c>
      <c r="D67" s="137"/>
      <c r="E67" s="136">
        <v>3</v>
      </c>
      <c r="F67" s="123"/>
      <c r="G67" s="123"/>
      <c r="H67" s="123"/>
      <c r="I67" s="123"/>
      <c r="J67" s="123"/>
      <c r="K67" s="123"/>
      <c r="L67" s="123"/>
      <c r="M67" s="123"/>
      <c r="N67" s="121"/>
      <c r="O67" s="121"/>
      <c r="P67" s="121"/>
      <c r="Q67" s="121"/>
      <c r="R67" s="121"/>
      <c r="S67" s="121"/>
      <c r="T67" s="122"/>
      <c r="U67" s="121"/>
      <c r="V67" s="112"/>
      <c r="W67" s="112"/>
      <c r="X67" s="112"/>
      <c r="Y67" s="112"/>
      <c r="Z67" s="112"/>
      <c r="AA67" s="112"/>
      <c r="AB67" s="112"/>
      <c r="AC67" s="112"/>
      <c r="AD67" s="112"/>
      <c r="AE67" s="112" t="s">
        <v>69</v>
      </c>
      <c r="AF67" s="112">
        <v>0</v>
      </c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</row>
    <row r="68" spans="1:60" outlineLevel="1" x14ac:dyDescent="0.2">
      <c r="A68" s="128"/>
      <c r="B68" s="128"/>
      <c r="C68" s="138" t="s">
        <v>201</v>
      </c>
      <c r="D68" s="137"/>
      <c r="E68" s="136">
        <v>13.5</v>
      </c>
      <c r="F68" s="123"/>
      <c r="G68" s="123"/>
      <c r="H68" s="123"/>
      <c r="I68" s="123"/>
      <c r="J68" s="123"/>
      <c r="K68" s="123"/>
      <c r="L68" s="123"/>
      <c r="M68" s="123"/>
      <c r="N68" s="121"/>
      <c r="O68" s="121"/>
      <c r="P68" s="121"/>
      <c r="Q68" s="121"/>
      <c r="R68" s="121"/>
      <c r="S68" s="121"/>
      <c r="T68" s="122"/>
      <c r="U68" s="121"/>
      <c r="V68" s="112"/>
      <c r="W68" s="112"/>
      <c r="X68" s="112"/>
      <c r="Y68" s="112"/>
      <c r="Z68" s="112"/>
      <c r="AA68" s="112"/>
      <c r="AB68" s="112"/>
      <c r="AC68" s="112"/>
      <c r="AD68" s="112"/>
      <c r="AE68" s="112" t="s">
        <v>69</v>
      </c>
      <c r="AF68" s="112">
        <v>0</v>
      </c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</row>
    <row r="69" spans="1:60" outlineLevel="1" x14ac:dyDescent="0.2">
      <c r="A69" s="128">
        <v>23</v>
      </c>
      <c r="B69" s="128" t="s">
        <v>206</v>
      </c>
      <c r="C69" s="127" t="s">
        <v>205</v>
      </c>
      <c r="D69" s="126" t="s">
        <v>100</v>
      </c>
      <c r="E69" s="125">
        <v>60</v>
      </c>
      <c r="F69" s="124"/>
      <c r="G69" s="123">
        <f>ROUND(E69*F69,2)</f>
        <v>0</v>
      </c>
      <c r="H69" s="123"/>
      <c r="I69" s="123">
        <f>ROUND(E69*H69,2)</f>
        <v>0</v>
      </c>
      <c r="J69" s="123"/>
      <c r="K69" s="123">
        <f>ROUND(E69*J69,2)</f>
        <v>0</v>
      </c>
      <c r="L69" s="123">
        <v>21</v>
      </c>
      <c r="M69" s="123">
        <f>G69*(1+L69/100)</f>
        <v>0</v>
      </c>
      <c r="N69" s="121">
        <v>1.6000000000000001E-4</v>
      </c>
      <c r="O69" s="121">
        <f>ROUND(E69*N69,5)</f>
        <v>9.5999999999999992E-3</v>
      </c>
      <c r="P69" s="121">
        <v>0</v>
      </c>
      <c r="Q69" s="121">
        <f>ROUND(E69*P69,5)</f>
        <v>0</v>
      </c>
      <c r="R69" s="121"/>
      <c r="S69" s="121"/>
      <c r="T69" s="122">
        <v>0.06</v>
      </c>
      <c r="U69" s="121">
        <f>ROUND(E69*T69,2)</f>
        <v>3.6</v>
      </c>
      <c r="V69" s="112"/>
      <c r="W69" s="112"/>
      <c r="X69" s="112"/>
      <c r="Y69" s="112"/>
      <c r="Z69" s="112"/>
      <c r="AA69" s="112"/>
      <c r="AB69" s="112"/>
      <c r="AC69" s="112"/>
      <c r="AD69" s="112"/>
      <c r="AE69" s="112" t="s">
        <v>50</v>
      </c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</row>
    <row r="70" spans="1:60" outlineLevel="1" x14ac:dyDescent="0.2">
      <c r="A70" s="128"/>
      <c r="B70" s="128"/>
      <c r="C70" s="138" t="s">
        <v>204</v>
      </c>
      <c r="D70" s="137"/>
      <c r="E70" s="136">
        <v>60</v>
      </c>
      <c r="F70" s="123"/>
      <c r="G70" s="123"/>
      <c r="H70" s="123"/>
      <c r="I70" s="123"/>
      <c r="J70" s="123"/>
      <c r="K70" s="123"/>
      <c r="L70" s="123"/>
      <c r="M70" s="123"/>
      <c r="N70" s="121"/>
      <c r="O70" s="121"/>
      <c r="P70" s="121"/>
      <c r="Q70" s="121"/>
      <c r="R70" s="121"/>
      <c r="S70" s="121"/>
      <c r="T70" s="122"/>
      <c r="U70" s="121"/>
      <c r="V70" s="112"/>
      <c r="W70" s="112"/>
      <c r="X70" s="112"/>
      <c r="Y70" s="112"/>
      <c r="Z70" s="112"/>
      <c r="AA70" s="112"/>
      <c r="AB70" s="112"/>
      <c r="AC70" s="112"/>
      <c r="AD70" s="112"/>
      <c r="AE70" s="112" t="s">
        <v>69</v>
      </c>
      <c r="AF70" s="112">
        <v>0</v>
      </c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</row>
    <row r="71" spans="1:60" outlineLevel="1" x14ac:dyDescent="0.2">
      <c r="A71" s="128">
        <v>24</v>
      </c>
      <c r="B71" s="128" t="s">
        <v>203</v>
      </c>
      <c r="C71" s="127" t="s">
        <v>202</v>
      </c>
      <c r="D71" s="126" t="s">
        <v>66</v>
      </c>
      <c r="E71" s="125">
        <v>19.855</v>
      </c>
      <c r="F71" s="124"/>
      <c r="G71" s="123">
        <f>ROUND(E71*F71,2)</f>
        <v>0</v>
      </c>
      <c r="H71" s="123"/>
      <c r="I71" s="123">
        <f>ROUND(E71*H71,2)</f>
        <v>0</v>
      </c>
      <c r="J71" s="123"/>
      <c r="K71" s="123">
        <f>ROUND(E71*J71,2)</f>
        <v>0</v>
      </c>
      <c r="L71" s="123">
        <v>21</v>
      </c>
      <c r="M71" s="123">
        <f>G71*(1+L71/100)</f>
        <v>0</v>
      </c>
      <c r="N71" s="121">
        <v>2.9139999999999999E-2</v>
      </c>
      <c r="O71" s="121">
        <f>ROUND(E71*N71,5)</f>
        <v>0.57857000000000003</v>
      </c>
      <c r="P71" s="121">
        <v>0</v>
      </c>
      <c r="Q71" s="121">
        <f>ROUND(E71*P71,5)</f>
        <v>0</v>
      </c>
      <c r="R71" s="121"/>
      <c r="S71" s="121"/>
      <c r="T71" s="122">
        <v>0.42</v>
      </c>
      <c r="U71" s="121">
        <f>ROUND(E71*T71,2)</f>
        <v>8.34</v>
      </c>
      <c r="V71" s="112"/>
      <c r="W71" s="112"/>
      <c r="X71" s="112"/>
      <c r="Y71" s="112"/>
      <c r="Z71" s="112"/>
      <c r="AA71" s="112"/>
      <c r="AB71" s="112"/>
      <c r="AC71" s="112"/>
      <c r="AD71" s="112"/>
      <c r="AE71" s="112" t="s">
        <v>50</v>
      </c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</row>
    <row r="72" spans="1:60" outlineLevel="1" x14ac:dyDescent="0.2">
      <c r="A72" s="128"/>
      <c r="B72" s="128"/>
      <c r="C72" s="138" t="s">
        <v>193</v>
      </c>
      <c r="D72" s="137"/>
      <c r="E72" s="136">
        <v>3</v>
      </c>
      <c r="F72" s="123"/>
      <c r="G72" s="123"/>
      <c r="H72" s="123"/>
      <c r="I72" s="123"/>
      <c r="J72" s="123"/>
      <c r="K72" s="123"/>
      <c r="L72" s="123"/>
      <c r="M72" s="123"/>
      <c r="N72" s="121"/>
      <c r="O72" s="121"/>
      <c r="P72" s="121"/>
      <c r="Q72" s="121"/>
      <c r="R72" s="121"/>
      <c r="S72" s="121"/>
      <c r="T72" s="122"/>
      <c r="U72" s="121"/>
      <c r="V72" s="112"/>
      <c r="W72" s="112"/>
      <c r="X72" s="112"/>
      <c r="Y72" s="112"/>
      <c r="Z72" s="112"/>
      <c r="AA72" s="112"/>
      <c r="AB72" s="112"/>
      <c r="AC72" s="112"/>
      <c r="AD72" s="112"/>
      <c r="AE72" s="112" t="s">
        <v>69</v>
      </c>
      <c r="AF72" s="112">
        <v>0</v>
      </c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</row>
    <row r="73" spans="1:60" outlineLevel="1" x14ac:dyDescent="0.2">
      <c r="A73" s="128"/>
      <c r="B73" s="128"/>
      <c r="C73" s="138" t="s">
        <v>192</v>
      </c>
      <c r="D73" s="137"/>
      <c r="E73" s="136">
        <v>3</v>
      </c>
      <c r="F73" s="123"/>
      <c r="G73" s="123"/>
      <c r="H73" s="123"/>
      <c r="I73" s="123"/>
      <c r="J73" s="123"/>
      <c r="K73" s="123"/>
      <c r="L73" s="123"/>
      <c r="M73" s="123"/>
      <c r="N73" s="121"/>
      <c r="O73" s="121"/>
      <c r="P73" s="121"/>
      <c r="Q73" s="121"/>
      <c r="R73" s="121"/>
      <c r="S73" s="121"/>
      <c r="T73" s="122"/>
      <c r="U73" s="121"/>
      <c r="V73" s="112"/>
      <c r="W73" s="112"/>
      <c r="X73" s="112"/>
      <c r="Y73" s="112"/>
      <c r="Z73" s="112"/>
      <c r="AA73" s="112"/>
      <c r="AB73" s="112"/>
      <c r="AC73" s="112"/>
      <c r="AD73" s="112"/>
      <c r="AE73" s="112" t="s">
        <v>69</v>
      </c>
      <c r="AF73" s="112">
        <v>0</v>
      </c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</row>
    <row r="74" spans="1:60" outlineLevel="1" x14ac:dyDescent="0.2">
      <c r="A74" s="128"/>
      <c r="B74" s="128"/>
      <c r="C74" s="138" t="s">
        <v>201</v>
      </c>
      <c r="D74" s="137"/>
      <c r="E74" s="136">
        <v>13.5</v>
      </c>
      <c r="F74" s="123"/>
      <c r="G74" s="123"/>
      <c r="H74" s="123"/>
      <c r="I74" s="123"/>
      <c r="J74" s="123"/>
      <c r="K74" s="123"/>
      <c r="L74" s="123"/>
      <c r="M74" s="123"/>
      <c r="N74" s="121"/>
      <c r="O74" s="121"/>
      <c r="P74" s="121"/>
      <c r="Q74" s="121"/>
      <c r="R74" s="121"/>
      <c r="S74" s="121"/>
      <c r="T74" s="122"/>
      <c r="U74" s="121"/>
      <c r="V74" s="112"/>
      <c r="W74" s="112"/>
      <c r="X74" s="112"/>
      <c r="Y74" s="112"/>
      <c r="Z74" s="112"/>
      <c r="AA74" s="112"/>
      <c r="AB74" s="112"/>
      <c r="AC74" s="112"/>
      <c r="AD74" s="112"/>
      <c r="AE74" s="112" t="s">
        <v>69</v>
      </c>
      <c r="AF74" s="112">
        <v>0</v>
      </c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</row>
    <row r="75" spans="1:60" outlineLevel="1" x14ac:dyDescent="0.2">
      <c r="A75" s="128"/>
      <c r="B75" s="128"/>
      <c r="C75" s="138" t="s">
        <v>200</v>
      </c>
      <c r="D75" s="137"/>
      <c r="E75" s="136">
        <v>0.35499999999999998</v>
      </c>
      <c r="F75" s="123"/>
      <c r="G75" s="123"/>
      <c r="H75" s="123"/>
      <c r="I75" s="123"/>
      <c r="J75" s="123"/>
      <c r="K75" s="123"/>
      <c r="L75" s="123"/>
      <c r="M75" s="123"/>
      <c r="N75" s="121"/>
      <c r="O75" s="121"/>
      <c r="P75" s="121"/>
      <c r="Q75" s="121"/>
      <c r="R75" s="121"/>
      <c r="S75" s="121"/>
      <c r="T75" s="122"/>
      <c r="U75" s="121"/>
      <c r="V75" s="112"/>
      <c r="W75" s="112"/>
      <c r="X75" s="112"/>
      <c r="Y75" s="112"/>
      <c r="Z75" s="112"/>
      <c r="AA75" s="112"/>
      <c r="AB75" s="112"/>
      <c r="AC75" s="112"/>
      <c r="AD75" s="112"/>
      <c r="AE75" s="112" t="s">
        <v>69</v>
      </c>
      <c r="AF75" s="112">
        <v>0</v>
      </c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</row>
    <row r="76" spans="1:60" outlineLevel="1" x14ac:dyDescent="0.2">
      <c r="A76" s="128">
        <v>25</v>
      </c>
      <c r="B76" s="128" t="s">
        <v>199</v>
      </c>
      <c r="C76" s="127" t="s">
        <v>198</v>
      </c>
      <c r="D76" s="126" t="s">
        <v>66</v>
      </c>
      <c r="E76" s="125">
        <v>27</v>
      </c>
      <c r="F76" s="124"/>
      <c r="G76" s="123">
        <f>ROUND(E76*F76,2)</f>
        <v>0</v>
      </c>
      <c r="H76" s="123"/>
      <c r="I76" s="123">
        <f>ROUND(E76*H76,2)</f>
        <v>0</v>
      </c>
      <c r="J76" s="123"/>
      <c r="K76" s="123">
        <f>ROUND(E76*J76,2)</f>
        <v>0</v>
      </c>
      <c r="L76" s="123">
        <v>21</v>
      </c>
      <c r="M76" s="123">
        <f>G76*(1+L76/100)</f>
        <v>0</v>
      </c>
      <c r="N76" s="121">
        <v>2.5100000000000001E-3</v>
      </c>
      <c r="O76" s="121">
        <f>ROUND(E76*N76,5)</f>
        <v>6.7769999999999997E-2</v>
      </c>
      <c r="P76" s="121">
        <v>0</v>
      </c>
      <c r="Q76" s="121">
        <f>ROUND(E76*P76,5)</f>
        <v>0</v>
      </c>
      <c r="R76" s="121"/>
      <c r="S76" s="121"/>
      <c r="T76" s="122">
        <v>0.30099999999999999</v>
      </c>
      <c r="U76" s="121">
        <f>ROUND(E76*T76,2)</f>
        <v>8.1300000000000008</v>
      </c>
      <c r="V76" s="112"/>
      <c r="W76" s="112"/>
      <c r="X76" s="112"/>
      <c r="Y76" s="112"/>
      <c r="Z76" s="112"/>
      <c r="AA76" s="112"/>
      <c r="AB76" s="112"/>
      <c r="AC76" s="112"/>
      <c r="AD76" s="112"/>
      <c r="AE76" s="112" t="s">
        <v>50</v>
      </c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</row>
    <row r="77" spans="1:60" ht="22.5" outlineLevel="1" x14ac:dyDescent="0.2">
      <c r="A77" s="128"/>
      <c r="B77" s="128"/>
      <c r="C77" s="138" t="s">
        <v>197</v>
      </c>
      <c r="D77" s="137"/>
      <c r="E77" s="136">
        <v>27</v>
      </c>
      <c r="F77" s="123"/>
      <c r="G77" s="123"/>
      <c r="H77" s="123"/>
      <c r="I77" s="123"/>
      <c r="J77" s="123"/>
      <c r="K77" s="123"/>
      <c r="L77" s="123"/>
      <c r="M77" s="123"/>
      <c r="N77" s="121"/>
      <c r="O77" s="121"/>
      <c r="P77" s="121"/>
      <c r="Q77" s="121"/>
      <c r="R77" s="121"/>
      <c r="S77" s="121"/>
      <c r="T77" s="122"/>
      <c r="U77" s="121"/>
      <c r="V77" s="112"/>
      <c r="W77" s="112"/>
      <c r="X77" s="112"/>
      <c r="Y77" s="112"/>
      <c r="Z77" s="112"/>
      <c r="AA77" s="112"/>
      <c r="AB77" s="112"/>
      <c r="AC77" s="112"/>
      <c r="AD77" s="112"/>
      <c r="AE77" s="112" t="s">
        <v>69</v>
      </c>
      <c r="AF77" s="112">
        <v>0</v>
      </c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</row>
    <row r="78" spans="1:60" outlineLevel="1" x14ac:dyDescent="0.2">
      <c r="A78" s="128">
        <v>26</v>
      </c>
      <c r="B78" s="128" t="s">
        <v>196</v>
      </c>
      <c r="C78" s="127" t="s">
        <v>195</v>
      </c>
      <c r="D78" s="126" t="s">
        <v>66</v>
      </c>
      <c r="E78" s="125">
        <v>6</v>
      </c>
      <c r="F78" s="124"/>
      <c r="G78" s="123">
        <f>ROUND(E78*F78,2)</f>
        <v>0</v>
      </c>
      <c r="H78" s="123"/>
      <c r="I78" s="123">
        <f>ROUND(E78*H78,2)</f>
        <v>0</v>
      </c>
      <c r="J78" s="123"/>
      <c r="K78" s="123">
        <f>ROUND(E78*J78,2)</f>
        <v>0</v>
      </c>
      <c r="L78" s="123">
        <v>21</v>
      </c>
      <c r="M78" s="123">
        <f>G78*(1+L78/100)</f>
        <v>0</v>
      </c>
      <c r="N78" s="121">
        <v>0</v>
      </c>
      <c r="O78" s="121">
        <f>ROUND(E78*N78,5)</f>
        <v>0</v>
      </c>
      <c r="P78" s="121">
        <v>0</v>
      </c>
      <c r="Q78" s="121">
        <f>ROUND(E78*P78,5)</f>
        <v>0</v>
      </c>
      <c r="R78" s="121"/>
      <c r="S78" s="121"/>
      <c r="T78" s="122">
        <v>0.38</v>
      </c>
      <c r="U78" s="121">
        <f>ROUND(E78*T78,2)</f>
        <v>2.2799999999999998</v>
      </c>
      <c r="V78" s="112"/>
      <c r="W78" s="112"/>
      <c r="X78" s="112"/>
      <c r="Y78" s="112"/>
      <c r="Z78" s="112"/>
      <c r="AA78" s="112"/>
      <c r="AB78" s="112"/>
      <c r="AC78" s="112"/>
      <c r="AD78" s="112"/>
      <c r="AE78" s="112" t="s">
        <v>50</v>
      </c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</row>
    <row r="79" spans="1:60" outlineLevel="1" x14ac:dyDescent="0.2">
      <c r="A79" s="128"/>
      <c r="B79" s="128"/>
      <c r="C79" s="138" t="s">
        <v>194</v>
      </c>
      <c r="D79" s="137"/>
      <c r="E79" s="136"/>
      <c r="F79" s="123"/>
      <c r="G79" s="123"/>
      <c r="H79" s="123"/>
      <c r="I79" s="123"/>
      <c r="J79" s="123"/>
      <c r="K79" s="123"/>
      <c r="L79" s="123"/>
      <c r="M79" s="123"/>
      <c r="N79" s="121"/>
      <c r="O79" s="121"/>
      <c r="P79" s="121"/>
      <c r="Q79" s="121"/>
      <c r="R79" s="121"/>
      <c r="S79" s="121"/>
      <c r="T79" s="122"/>
      <c r="U79" s="121"/>
      <c r="V79" s="112"/>
      <c r="W79" s="112"/>
      <c r="X79" s="112"/>
      <c r="Y79" s="112"/>
      <c r="Z79" s="112"/>
      <c r="AA79" s="112"/>
      <c r="AB79" s="112"/>
      <c r="AC79" s="112"/>
      <c r="AD79" s="112"/>
      <c r="AE79" s="112" t="s">
        <v>69</v>
      </c>
      <c r="AF79" s="112">
        <v>0</v>
      </c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</row>
    <row r="80" spans="1:60" outlineLevel="1" x14ac:dyDescent="0.2">
      <c r="A80" s="128"/>
      <c r="B80" s="128"/>
      <c r="C80" s="138" t="s">
        <v>193</v>
      </c>
      <c r="D80" s="137"/>
      <c r="E80" s="136">
        <v>3</v>
      </c>
      <c r="F80" s="123"/>
      <c r="G80" s="123"/>
      <c r="H80" s="123"/>
      <c r="I80" s="123"/>
      <c r="J80" s="123"/>
      <c r="K80" s="123"/>
      <c r="L80" s="123"/>
      <c r="M80" s="123"/>
      <c r="N80" s="121"/>
      <c r="O80" s="121"/>
      <c r="P80" s="121"/>
      <c r="Q80" s="121"/>
      <c r="R80" s="121"/>
      <c r="S80" s="121"/>
      <c r="T80" s="122"/>
      <c r="U80" s="121"/>
      <c r="V80" s="112"/>
      <c r="W80" s="112"/>
      <c r="X80" s="112"/>
      <c r="Y80" s="112"/>
      <c r="Z80" s="112"/>
      <c r="AA80" s="112"/>
      <c r="AB80" s="112"/>
      <c r="AC80" s="112"/>
      <c r="AD80" s="112"/>
      <c r="AE80" s="112" t="s">
        <v>69</v>
      </c>
      <c r="AF80" s="112">
        <v>0</v>
      </c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</row>
    <row r="81" spans="1:60" outlineLevel="1" x14ac:dyDescent="0.2">
      <c r="A81" s="128"/>
      <c r="B81" s="128"/>
      <c r="C81" s="138" t="s">
        <v>192</v>
      </c>
      <c r="D81" s="137"/>
      <c r="E81" s="136">
        <v>3</v>
      </c>
      <c r="F81" s="123"/>
      <c r="G81" s="123"/>
      <c r="H81" s="123"/>
      <c r="I81" s="123"/>
      <c r="J81" s="123"/>
      <c r="K81" s="123"/>
      <c r="L81" s="123"/>
      <c r="M81" s="123"/>
      <c r="N81" s="121"/>
      <c r="O81" s="121"/>
      <c r="P81" s="121"/>
      <c r="Q81" s="121"/>
      <c r="R81" s="121"/>
      <c r="S81" s="121"/>
      <c r="T81" s="122"/>
      <c r="U81" s="121"/>
      <c r="V81" s="112"/>
      <c r="W81" s="112"/>
      <c r="X81" s="112"/>
      <c r="Y81" s="112"/>
      <c r="Z81" s="112"/>
      <c r="AA81" s="112"/>
      <c r="AB81" s="112"/>
      <c r="AC81" s="112"/>
      <c r="AD81" s="112"/>
      <c r="AE81" s="112" t="s">
        <v>69</v>
      </c>
      <c r="AF81" s="112">
        <v>0</v>
      </c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</row>
    <row r="82" spans="1:60" outlineLevel="1" x14ac:dyDescent="0.2">
      <c r="A82" s="128">
        <v>27</v>
      </c>
      <c r="B82" s="128" t="s">
        <v>191</v>
      </c>
      <c r="C82" s="127" t="s">
        <v>190</v>
      </c>
      <c r="D82" s="126" t="s">
        <v>100</v>
      </c>
      <c r="E82" s="125">
        <v>64.010000000000005</v>
      </c>
      <c r="F82" s="124"/>
      <c r="G82" s="123">
        <f>ROUND(E82*F82,2)</f>
        <v>0</v>
      </c>
      <c r="H82" s="123"/>
      <c r="I82" s="123">
        <f>ROUND(E82*H82,2)</f>
        <v>0</v>
      </c>
      <c r="J82" s="123"/>
      <c r="K82" s="123">
        <f>ROUND(E82*J82,2)</f>
        <v>0</v>
      </c>
      <c r="L82" s="123">
        <v>21</v>
      </c>
      <c r="M82" s="123">
        <f>G82*(1+L82/100)</f>
        <v>0</v>
      </c>
      <c r="N82" s="121">
        <v>9.8999999999999999E-4</v>
      </c>
      <c r="O82" s="121">
        <f>ROUND(E82*N82,5)</f>
        <v>6.3369999999999996E-2</v>
      </c>
      <c r="P82" s="121">
        <v>0</v>
      </c>
      <c r="Q82" s="121">
        <f>ROUND(E82*P82,5)</f>
        <v>0</v>
      </c>
      <c r="R82" s="121"/>
      <c r="S82" s="121"/>
      <c r="T82" s="122">
        <v>0.15</v>
      </c>
      <c r="U82" s="121">
        <f>ROUND(E82*T82,2)</f>
        <v>9.6</v>
      </c>
      <c r="V82" s="112"/>
      <c r="W82" s="112"/>
      <c r="X82" s="112"/>
      <c r="Y82" s="112"/>
      <c r="Z82" s="112"/>
      <c r="AA82" s="112"/>
      <c r="AB82" s="112"/>
      <c r="AC82" s="112"/>
      <c r="AD82" s="112"/>
      <c r="AE82" s="112" t="s">
        <v>50</v>
      </c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</row>
    <row r="83" spans="1:60" outlineLevel="1" x14ac:dyDescent="0.2">
      <c r="A83" s="128"/>
      <c r="B83" s="128"/>
      <c r="C83" s="138" t="s">
        <v>189</v>
      </c>
      <c r="D83" s="137"/>
      <c r="E83" s="136">
        <v>43.61</v>
      </c>
      <c r="F83" s="123"/>
      <c r="G83" s="123"/>
      <c r="H83" s="123"/>
      <c r="I83" s="123"/>
      <c r="J83" s="123"/>
      <c r="K83" s="123"/>
      <c r="L83" s="123"/>
      <c r="M83" s="123"/>
      <c r="N83" s="121"/>
      <c r="O83" s="121"/>
      <c r="P83" s="121"/>
      <c r="Q83" s="121"/>
      <c r="R83" s="121"/>
      <c r="S83" s="121"/>
      <c r="T83" s="122"/>
      <c r="U83" s="121"/>
      <c r="V83" s="112"/>
      <c r="W83" s="112"/>
      <c r="X83" s="112"/>
      <c r="Y83" s="112"/>
      <c r="Z83" s="112"/>
      <c r="AA83" s="112"/>
      <c r="AB83" s="112"/>
      <c r="AC83" s="112"/>
      <c r="AD83" s="112"/>
      <c r="AE83" s="112" t="s">
        <v>69</v>
      </c>
      <c r="AF83" s="112">
        <v>0</v>
      </c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</row>
    <row r="84" spans="1:60" outlineLevel="1" x14ac:dyDescent="0.2">
      <c r="A84" s="128"/>
      <c r="B84" s="128"/>
      <c r="C84" s="138" t="s">
        <v>188</v>
      </c>
      <c r="D84" s="137"/>
      <c r="E84" s="136">
        <v>6</v>
      </c>
      <c r="F84" s="123"/>
      <c r="G84" s="123"/>
      <c r="H84" s="123"/>
      <c r="I84" s="123"/>
      <c r="J84" s="123"/>
      <c r="K84" s="123"/>
      <c r="L84" s="123"/>
      <c r="M84" s="123"/>
      <c r="N84" s="121"/>
      <c r="O84" s="121"/>
      <c r="P84" s="121"/>
      <c r="Q84" s="121"/>
      <c r="R84" s="121"/>
      <c r="S84" s="121"/>
      <c r="T84" s="122"/>
      <c r="U84" s="121"/>
      <c r="V84" s="112"/>
      <c r="W84" s="112"/>
      <c r="X84" s="112"/>
      <c r="Y84" s="112"/>
      <c r="Z84" s="112"/>
      <c r="AA84" s="112"/>
      <c r="AB84" s="112"/>
      <c r="AC84" s="112"/>
      <c r="AD84" s="112"/>
      <c r="AE84" s="112" t="s">
        <v>69</v>
      </c>
      <c r="AF84" s="112">
        <v>0</v>
      </c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</row>
    <row r="85" spans="1:60" outlineLevel="1" x14ac:dyDescent="0.2">
      <c r="A85" s="128"/>
      <c r="B85" s="128"/>
      <c r="C85" s="138" t="s">
        <v>187</v>
      </c>
      <c r="D85" s="137"/>
      <c r="E85" s="136">
        <v>7.3</v>
      </c>
      <c r="F85" s="123"/>
      <c r="G85" s="123"/>
      <c r="H85" s="123"/>
      <c r="I85" s="123"/>
      <c r="J85" s="123"/>
      <c r="K85" s="123"/>
      <c r="L85" s="123"/>
      <c r="M85" s="123"/>
      <c r="N85" s="121"/>
      <c r="O85" s="121"/>
      <c r="P85" s="121"/>
      <c r="Q85" s="121"/>
      <c r="R85" s="121"/>
      <c r="S85" s="121"/>
      <c r="T85" s="122"/>
      <c r="U85" s="121"/>
      <c r="V85" s="112"/>
      <c r="W85" s="112"/>
      <c r="X85" s="112"/>
      <c r="Y85" s="112"/>
      <c r="Z85" s="112"/>
      <c r="AA85" s="112"/>
      <c r="AB85" s="112"/>
      <c r="AC85" s="112"/>
      <c r="AD85" s="112"/>
      <c r="AE85" s="112" t="s">
        <v>69</v>
      </c>
      <c r="AF85" s="112">
        <v>0</v>
      </c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</row>
    <row r="86" spans="1:60" outlineLevel="1" x14ac:dyDescent="0.2">
      <c r="A86" s="128"/>
      <c r="B86" s="128"/>
      <c r="C86" s="138" t="s">
        <v>186</v>
      </c>
      <c r="D86" s="137"/>
      <c r="E86" s="136">
        <v>7.1</v>
      </c>
      <c r="F86" s="123"/>
      <c r="G86" s="123"/>
      <c r="H86" s="123"/>
      <c r="I86" s="123"/>
      <c r="J86" s="123"/>
      <c r="K86" s="123"/>
      <c r="L86" s="123"/>
      <c r="M86" s="123"/>
      <c r="N86" s="121"/>
      <c r="O86" s="121"/>
      <c r="P86" s="121"/>
      <c r="Q86" s="121"/>
      <c r="R86" s="121"/>
      <c r="S86" s="121"/>
      <c r="T86" s="122"/>
      <c r="U86" s="121"/>
      <c r="V86" s="112"/>
      <c r="W86" s="112"/>
      <c r="X86" s="112"/>
      <c r="Y86" s="112"/>
      <c r="Z86" s="112"/>
      <c r="AA86" s="112"/>
      <c r="AB86" s="112"/>
      <c r="AC86" s="112"/>
      <c r="AD86" s="112"/>
      <c r="AE86" s="112" t="s">
        <v>69</v>
      </c>
      <c r="AF86" s="112">
        <v>0</v>
      </c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</row>
    <row r="87" spans="1:60" x14ac:dyDescent="0.2">
      <c r="A87" s="135" t="s">
        <v>65</v>
      </c>
      <c r="B87" s="135" t="s">
        <v>185</v>
      </c>
      <c r="C87" s="134" t="s">
        <v>184</v>
      </c>
      <c r="D87" s="133"/>
      <c r="E87" s="132"/>
      <c r="F87" s="131"/>
      <c r="G87" s="131">
        <f>SUMIF(AE88:AE90,"&lt;&gt;NOR",G88:G90)</f>
        <v>0</v>
      </c>
      <c r="H87" s="131"/>
      <c r="I87" s="131">
        <f>SUM(I88:I90)</f>
        <v>0</v>
      </c>
      <c r="J87" s="131"/>
      <c r="K87" s="131">
        <f>SUM(K88:K90)</f>
        <v>0</v>
      </c>
      <c r="L87" s="131"/>
      <c r="M87" s="131">
        <f>SUM(M88:M90)</f>
        <v>0</v>
      </c>
      <c r="N87" s="129"/>
      <c r="O87" s="129">
        <f>SUM(O88:O90)</f>
        <v>3.2405900000000001</v>
      </c>
      <c r="P87" s="129"/>
      <c r="Q87" s="129">
        <f>SUM(Q88:Q90)</f>
        <v>0</v>
      </c>
      <c r="R87" s="129"/>
      <c r="S87" s="129"/>
      <c r="T87" s="130"/>
      <c r="U87" s="129">
        <f>SUM(U88:U90)</f>
        <v>4.95</v>
      </c>
      <c r="AE87" t="s">
        <v>62</v>
      </c>
    </row>
    <row r="88" spans="1:60" ht="22.5" outlineLevel="1" x14ac:dyDescent="0.2">
      <c r="A88" s="128">
        <v>28</v>
      </c>
      <c r="B88" s="128" t="s">
        <v>183</v>
      </c>
      <c r="C88" s="127" t="s">
        <v>182</v>
      </c>
      <c r="D88" s="126" t="s">
        <v>150</v>
      </c>
      <c r="E88" s="125">
        <v>1.395</v>
      </c>
      <c r="F88" s="124"/>
      <c r="G88" s="123">
        <f>ROUND(E88*F88,2)</f>
        <v>0</v>
      </c>
      <c r="H88" s="123"/>
      <c r="I88" s="123">
        <f>ROUND(E88*H88,2)</f>
        <v>0</v>
      </c>
      <c r="J88" s="123"/>
      <c r="K88" s="123">
        <f>ROUND(E88*J88,2)</f>
        <v>0</v>
      </c>
      <c r="L88" s="123">
        <v>21</v>
      </c>
      <c r="M88" s="123">
        <f>G88*(1+L88/100)</f>
        <v>0</v>
      </c>
      <c r="N88" s="121">
        <v>2.323</v>
      </c>
      <c r="O88" s="121">
        <f>ROUND(E88*N88,5)</f>
        <v>3.2405900000000001</v>
      </c>
      <c r="P88" s="121">
        <v>0</v>
      </c>
      <c r="Q88" s="121">
        <f>ROUND(E88*P88,5)</f>
        <v>0</v>
      </c>
      <c r="R88" s="121"/>
      <c r="S88" s="121"/>
      <c r="T88" s="122">
        <v>3.2130000000000001</v>
      </c>
      <c r="U88" s="121">
        <f>ROUND(E88*T88,2)</f>
        <v>4.4800000000000004</v>
      </c>
      <c r="V88" s="112"/>
      <c r="W88" s="112"/>
      <c r="X88" s="112"/>
      <c r="Y88" s="112"/>
      <c r="Z88" s="112"/>
      <c r="AA88" s="112"/>
      <c r="AB88" s="112"/>
      <c r="AC88" s="112"/>
      <c r="AD88" s="112"/>
      <c r="AE88" s="112" t="s">
        <v>50</v>
      </c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</row>
    <row r="89" spans="1:60" outlineLevel="1" x14ac:dyDescent="0.2">
      <c r="A89" s="128"/>
      <c r="B89" s="128"/>
      <c r="C89" s="138" t="s">
        <v>181</v>
      </c>
      <c r="D89" s="137"/>
      <c r="E89" s="136">
        <v>1.395</v>
      </c>
      <c r="F89" s="123"/>
      <c r="G89" s="123"/>
      <c r="H89" s="123"/>
      <c r="I89" s="123"/>
      <c r="J89" s="123"/>
      <c r="K89" s="123"/>
      <c r="L89" s="123"/>
      <c r="M89" s="123"/>
      <c r="N89" s="121"/>
      <c r="O89" s="121"/>
      <c r="P89" s="121"/>
      <c r="Q89" s="121"/>
      <c r="R89" s="121"/>
      <c r="S89" s="121"/>
      <c r="T89" s="122"/>
      <c r="U89" s="121"/>
      <c r="V89" s="112"/>
      <c r="W89" s="112"/>
      <c r="X89" s="112"/>
      <c r="Y89" s="112"/>
      <c r="Z89" s="112"/>
      <c r="AA89" s="112"/>
      <c r="AB89" s="112"/>
      <c r="AC89" s="112"/>
      <c r="AD89" s="112"/>
      <c r="AE89" s="112" t="s">
        <v>69</v>
      </c>
      <c r="AF89" s="112">
        <v>0</v>
      </c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</row>
    <row r="90" spans="1:60" outlineLevel="1" x14ac:dyDescent="0.2">
      <c r="A90" s="128">
        <v>29</v>
      </c>
      <c r="B90" s="128" t="s">
        <v>180</v>
      </c>
      <c r="C90" s="127" t="s">
        <v>179</v>
      </c>
      <c r="D90" s="126" t="s">
        <v>150</v>
      </c>
      <c r="E90" s="125">
        <v>1.395</v>
      </c>
      <c r="F90" s="124"/>
      <c r="G90" s="123">
        <f>ROUND(E90*F90,2)</f>
        <v>0</v>
      </c>
      <c r="H90" s="123"/>
      <c r="I90" s="123">
        <f>ROUND(E90*H90,2)</f>
        <v>0</v>
      </c>
      <c r="J90" s="123"/>
      <c r="K90" s="123">
        <f>ROUND(E90*J90,2)</f>
        <v>0</v>
      </c>
      <c r="L90" s="123">
        <v>21</v>
      </c>
      <c r="M90" s="123">
        <f>G90*(1+L90/100)</f>
        <v>0</v>
      </c>
      <c r="N90" s="121">
        <v>0</v>
      </c>
      <c r="O90" s="121">
        <f>ROUND(E90*N90,5)</f>
        <v>0</v>
      </c>
      <c r="P90" s="121">
        <v>0</v>
      </c>
      <c r="Q90" s="121">
        <f>ROUND(E90*P90,5)</f>
        <v>0</v>
      </c>
      <c r="R90" s="121"/>
      <c r="S90" s="121"/>
      <c r="T90" s="122">
        <v>0.33800000000000002</v>
      </c>
      <c r="U90" s="121">
        <f>ROUND(E90*T90,2)</f>
        <v>0.47</v>
      </c>
      <c r="V90" s="112"/>
      <c r="W90" s="112"/>
      <c r="X90" s="112"/>
      <c r="Y90" s="112"/>
      <c r="Z90" s="112"/>
      <c r="AA90" s="112"/>
      <c r="AB90" s="112"/>
      <c r="AC90" s="112"/>
      <c r="AD90" s="112"/>
      <c r="AE90" s="112" t="s">
        <v>50</v>
      </c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</row>
    <row r="91" spans="1:60" x14ac:dyDescent="0.2">
      <c r="A91" s="135" t="s">
        <v>65</v>
      </c>
      <c r="B91" s="135" t="s">
        <v>178</v>
      </c>
      <c r="C91" s="134" t="s">
        <v>177</v>
      </c>
      <c r="D91" s="133"/>
      <c r="E91" s="132"/>
      <c r="F91" s="131"/>
      <c r="G91" s="131">
        <f>SUMIF(AE92:AE92,"&lt;&gt;NOR",G92:G92)</f>
        <v>0</v>
      </c>
      <c r="H91" s="131"/>
      <c r="I91" s="131">
        <f>SUM(I92:I92)</f>
        <v>0</v>
      </c>
      <c r="J91" s="131"/>
      <c r="K91" s="131">
        <f>SUM(K92:K92)</f>
        <v>0</v>
      </c>
      <c r="L91" s="131"/>
      <c r="M91" s="131">
        <f>SUM(M92:M92)</f>
        <v>0</v>
      </c>
      <c r="N91" s="129"/>
      <c r="O91" s="129">
        <f>SUM(O92:O92)</f>
        <v>2.546E-2</v>
      </c>
      <c r="P91" s="129"/>
      <c r="Q91" s="129">
        <f>SUM(Q92:Q92)</f>
        <v>0</v>
      </c>
      <c r="R91" s="129"/>
      <c r="S91" s="129"/>
      <c r="T91" s="130"/>
      <c r="U91" s="129">
        <f>SUM(U92:U92)</f>
        <v>1.07</v>
      </c>
      <c r="AE91" t="s">
        <v>62</v>
      </c>
    </row>
    <row r="92" spans="1:60" ht="22.5" outlineLevel="1" x14ac:dyDescent="0.2">
      <c r="A92" s="128">
        <v>30</v>
      </c>
      <c r="B92" s="128" t="s">
        <v>176</v>
      </c>
      <c r="C92" s="127" t="s">
        <v>175</v>
      </c>
      <c r="D92" s="126" t="s">
        <v>131</v>
      </c>
      <c r="E92" s="125">
        <v>1</v>
      </c>
      <c r="F92" s="124"/>
      <c r="G92" s="123">
        <f>ROUND(E92*F92,2)</f>
        <v>0</v>
      </c>
      <c r="H92" s="123"/>
      <c r="I92" s="123">
        <f>ROUND(E92*H92,2)</f>
        <v>0</v>
      </c>
      <c r="J92" s="123"/>
      <c r="K92" s="123">
        <f>ROUND(E92*J92,2)</f>
        <v>0</v>
      </c>
      <c r="L92" s="123">
        <v>21</v>
      </c>
      <c r="M92" s="123">
        <f>G92*(1+L92/100)</f>
        <v>0</v>
      </c>
      <c r="N92" s="121">
        <v>2.546E-2</v>
      </c>
      <c r="O92" s="121">
        <f>ROUND(E92*N92,5)</f>
        <v>2.546E-2</v>
      </c>
      <c r="P92" s="121">
        <v>0</v>
      </c>
      <c r="Q92" s="121">
        <f>ROUND(E92*P92,5)</f>
        <v>0</v>
      </c>
      <c r="R92" s="121"/>
      <c r="S92" s="121"/>
      <c r="T92" s="122">
        <v>1.071</v>
      </c>
      <c r="U92" s="121">
        <f>ROUND(E92*T92,2)</f>
        <v>1.07</v>
      </c>
      <c r="V92" s="112"/>
      <c r="W92" s="112"/>
      <c r="X92" s="112"/>
      <c r="Y92" s="112"/>
      <c r="Z92" s="112"/>
      <c r="AA92" s="112"/>
      <c r="AB92" s="112"/>
      <c r="AC92" s="112"/>
      <c r="AD92" s="112"/>
      <c r="AE92" s="112" t="s">
        <v>50</v>
      </c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</row>
    <row r="93" spans="1:60" x14ac:dyDescent="0.2">
      <c r="A93" s="135" t="s">
        <v>65</v>
      </c>
      <c r="B93" s="135" t="s">
        <v>174</v>
      </c>
      <c r="C93" s="134" t="s">
        <v>173</v>
      </c>
      <c r="D93" s="133"/>
      <c r="E93" s="132"/>
      <c r="F93" s="131"/>
      <c r="G93" s="131">
        <f>SUMIF(AE94:AE95,"&lt;&gt;NOR",G94:G95)</f>
        <v>0</v>
      </c>
      <c r="H93" s="131"/>
      <c r="I93" s="131">
        <f>SUM(I94:I95)</f>
        <v>0</v>
      </c>
      <c r="J93" s="131"/>
      <c r="K93" s="131">
        <f>SUM(K94:K95)</f>
        <v>0</v>
      </c>
      <c r="L93" s="131"/>
      <c r="M93" s="131">
        <f>SUM(M94:M95)</f>
        <v>0</v>
      </c>
      <c r="N93" s="129"/>
      <c r="O93" s="129">
        <f>SUM(O94:O95)</f>
        <v>3.1029999999999999E-2</v>
      </c>
      <c r="P93" s="129"/>
      <c r="Q93" s="129">
        <f>SUM(Q94:Q95)</f>
        <v>0</v>
      </c>
      <c r="R93" s="129"/>
      <c r="S93" s="129"/>
      <c r="T93" s="130"/>
      <c r="U93" s="129">
        <f>SUM(U94:U95)</f>
        <v>3.6</v>
      </c>
      <c r="AE93" t="s">
        <v>62</v>
      </c>
    </row>
    <row r="94" spans="1:60" ht="22.5" outlineLevel="1" x14ac:dyDescent="0.2">
      <c r="A94" s="128">
        <v>31</v>
      </c>
      <c r="B94" s="128" t="s">
        <v>172</v>
      </c>
      <c r="C94" s="127" t="s">
        <v>171</v>
      </c>
      <c r="D94" s="126" t="s">
        <v>100</v>
      </c>
      <c r="E94" s="125">
        <v>7.2</v>
      </c>
      <c r="F94" s="124"/>
      <c r="G94" s="123">
        <f>ROUND(E94*F94,2)</f>
        <v>0</v>
      </c>
      <c r="H94" s="123"/>
      <c r="I94" s="123">
        <f>ROUND(E94*H94,2)</f>
        <v>0</v>
      </c>
      <c r="J94" s="123"/>
      <c r="K94" s="123">
        <f>ROUND(E94*J94,2)</f>
        <v>0</v>
      </c>
      <c r="L94" s="123">
        <v>21</v>
      </c>
      <c r="M94" s="123">
        <f>G94*(1+L94/100)</f>
        <v>0</v>
      </c>
      <c r="N94" s="121">
        <v>4.3099999999999996E-3</v>
      </c>
      <c r="O94" s="121">
        <f>ROUND(E94*N94,5)</f>
        <v>3.1029999999999999E-2</v>
      </c>
      <c r="P94" s="121">
        <v>0</v>
      </c>
      <c r="Q94" s="121">
        <f>ROUND(E94*P94,5)</f>
        <v>0</v>
      </c>
      <c r="R94" s="121"/>
      <c r="S94" s="121"/>
      <c r="T94" s="122">
        <v>0.5</v>
      </c>
      <c r="U94" s="121">
        <f>ROUND(E94*T94,2)</f>
        <v>3.6</v>
      </c>
      <c r="V94" s="112"/>
      <c r="W94" s="112"/>
      <c r="X94" s="112"/>
      <c r="Y94" s="112"/>
      <c r="Z94" s="112"/>
      <c r="AA94" s="112"/>
      <c r="AB94" s="112"/>
      <c r="AC94" s="112"/>
      <c r="AD94" s="112"/>
      <c r="AE94" s="112" t="s">
        <v>50</v>
      </c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</row>
    <row r="95" spans="1:60" outlineLevel="1" x14ac:dyDescent="0.2">
      <c r="A95" s="128"/>
      <c r="B95" s="128"/>
      <c r="C95" s="138" t="s">
        <v>170</v>
      </c>
      <c r="D95" s="137"/>
      <c r="E95" s="136">
        <v>7.2</v>
      </c>
      <c r="F95" s="123"/>
      <c r="G95" s="123"/>
      <c r="H95" s="123"/>
      <c r="I95" s="123"/>
      <c r="J95" s="123"/>
      <c r="K95" s="123"/>
      <c r="L95" s="123"/>
      <c r="M95" s="123"/>
      <c r="N95" s="121"/>
      <c r="O95" s="121"/>
      <c r="P95" s="121"/>
      <c r="Q95" s="121"/>
      <c r="R95" s="121"/>
      <c r="S95" s="121"/>
      <c r="T95" s="122"/>
      <c r="U95" s="121"/>
      <c r="V95" s="112"/>
      <c r="W95" s="112"/>
      <c r="X95" s="112"/>
      <c r="Y95" s="112"/>
      <c r="Z95" s="112"/>
      <c r="AA95" s="112"/>
      <c r="AB95" s="112"/>
      <c r="AC95" s="112"/>
      <c r="AD95" s="112"/>
      <c r="AE95" s="112" t="s">
        <v>69</v>
      </c>
      <c r="AF95" s="112">
        <v>0</v>
      </c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</row>
    <row r="96" spans="1:60" x14ac:dyDescent="0.2">
      <c r="A96" s="135" t="s">
        <v>65</v>
      </c>
      <c r="B96" s="135" t="s">
        <v>169</v>
      </c>
      <c r="C96" s="134" t="s">
        <v>168</v>
      </c>
      <c r="D96" s="133"/>
      <c r="E96" s="132"/>
      <c r="F96" s="131"/>
      <c r="G96" s="131">
        <f>SUMIF(AE97:AE100,"&lt;&gt;NOR",G97:G100)</f>
        <v>0</v>
      </c>
      <c r="H96" s="131"/>
      <c r="I96" s="131">
        <f>SUM(I97:I100)</f>
        <v>0</v>
      </c>
      <c r="J96" s="131"/>
      <c r="K96" s="131">
        <f>SUM(K97:K100)</f>
        <v>0</v>
      </c>
      <c r="L96" s="131"/>
      <c r="M96" s="131">
        <f>SUM(M97:M100)</f>
        <v>0</v>
      </c>
      <c r="N96" s="129"/>
      <c r="O96" s="129">
        <f>SUM(O97:O100)</f>
        <v>1.6660000000000001E-2</v>
      </c>
      <c r="P96" s="129"/>
      <c r="Q96" s="129">
        <f>SUM(Q97:Q100)</f>
        <v>0</v>
      </c>
      <c r="R96" s="129"/>
      <c r="S96" s="129"/>
      <c r="T96" s="130"/>
      <c r="U96" s="129">
        <f>SUM(U97:U100)</f>
        <v>14.22</v>
      </c>
      <c r="AE96" t="s">
        <v>62</v>
      </c>
    </row>
    <row r="97" spans="1:60" ht="22.5" outlineLevel="1" x14ac:dyDescent="0.2">
      <c r="A97" s="128">
        <v>32</v>
      </c>
      <c r="B97" s="128" t="s">
        <v>167</v>
      </c>
      <c r="C97" s="127" t="s">
        <v>166</v>
      </c>
      <c r="D97" s="126" t="s">
        <v>131</v>
      </c>
      <c r="E97" s="125">
        <v>90</v>
      </c>
      <c r="F97" s="124"/>
      <c r="G97" s="123">
        <f>ROUND(E97*F97,2)</f>
        <v>0</v>
      </c>
      <c r="H97" s="123"/>
      <c r="I97" s="123">
        <f>ROUND(E97*H97,2)</f>
        <v>0</v>
      </c>
      <c r="J97" s="123"/>
      <c r="K97" s="123">
        <f>ROUND(E97*J97,2)</f>
        <v>0</v>
      </c>
      <c r="L97" s="123">
        <v>21</v>
      </c>
      <c r="M97" s="123">
        <f>G97*(1+L97/100)</f>
        <v>0</v>
      </c>
      <c r="N97" s="121">
        <v>0</v>
      </c>
      <c r="O97" s="121">
        <f>ROUND(E97*N97,5)</f>
        <v>0</v>
      </c>
      <c r="P97" s="121">
        <v>0</v>
      </c>
      <c r="Q97" s="121">
        <f>ROUND(E97*P97,5)</f>
        <v>0</v>
      </c>
      <c r="R97" s="121"/>
      <c r="S97" s="121"/>
      <c r="T97" s="122">
        <v>0.158</v>
      </c>
      <c r="U97" s="121">
        <f>ROUND(E97*T97,2)</f>
        <v>14.22</v>
      </c>
      <c r="V97" s="112"/>
      <c r="W97" s="112"/>
      <c r="X97" s="112"/>
      <c r="Y97" s="112"/>
      <c r="Z97" s="112"/>
      <c r="AA97" s="112"/>
      <c r="AB97" s="112"/>
      <c r="AC97" s="112"/>
      <c r="AD97" s="112"/>
      <c r="AE97" s="112" t="s">
        <v>50</v>
      </c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</row>
    <row r="98" spans="1:60" outlineLevel="1" x14ac:dyDescent="0.2">
      <c r="A98" s="128"/>
      <c r="B98" s="128"/>
      <c r="C98" s="138" t="s">
        <v>165</v>
      </c>
      <c r="D98" s="137"/>
      <c r="E98" s="136">
        <v>90</v>
      </c>
      <c r="F98" s="123"/>
      <c r="G98" s="123"/>
      <c r="H98" s="123"/>
      <c r="I98" s="123"/>
      <c r="J98" s="123"/>
      <c r="K98" s="123"/>
      <c r="L98" s="123"/>
      <c r="M98" s="123"/>
      <c r="N98" s="121"/>
      <c r="O98" s="121"/>
      <c r="P98" s="121"/>
      <c r="Q98" s="121"/>
      <c r="R98" s="121"/>
      <c r="S98" s="121"/>
      <c r="T98" s="122"/>
      <c r="U98" s="121"/>
      <c r="V98" s="112"/>
      <c r="W98" s="112"/>
      <c r="X98" s="112"/>
      <c r="Y98" s="112"/>
      <c r="Z98" s="112"/>
      <c r="AA98" s="112"/>
      <c r="AB98" s="112"/>
      <c r="AC98" s="112"/>
      <c r="AD98" s="112"/>
      <c r="AE98" s="112" t="s">
        <v>69</v>
      </c>
      <c r="AF98" s="112">
        <v>0</v>
      </c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</row>
    <row r="99" spans="1:60" ht="22.5" outlineLevel="1" x14ac:dyDescent="0.2">
      <c r="A99" s="128">
        <v>33</v>
      </c>
      <c r="B99" s="128" t="s">
        <v>164</v>
      </c>
      <c r="C99" s="127" t="s">
        <v>163</v>
      </c>
      <c r="D99" s="126" t="s">
        <v>91</v>
      </c>
      <c r="E99" s="125">
        <v>1.6659E-2</v>
      </c>
      <c r="F99" s="124"/>
      <c r="G99" s="123">
        <f>ROUND(E99*F99,2)</f>
        <v>0</v>
      </c>
      <c r="H99" s="123"/>
      <c r="I99" s="123">
        <f>ROUND(E99*H99,2)</f>
        <v>0</v>
      </c>
      <c r="J99" s="123"/>
      <c r="K99" s="123">
        <f>ROUND(E99*J99,2)</f>
        <v>0</v>
      </c>
      <c r="L99" s="123">
        <v>21</v>
      </c>
      <c r="M99" s="123">
        <f>G99*(1+L99/100)</f>
        <v>0</v>
      </c>
      <c r="N99" s="121">
        <v>1</v>
      </c>
      <c r="O99" s="121">
        <f>ROUND(E99*N99,5)</f>
        <v>1.6660000000000001E-2</v>
      </c>
      <c r="P99" s="121">
        <v>0</v>
      </c>
      <c r="Q99" s="121">
        <f>ROUND(E99*P99,5)</f>
        <v>0</v>
      </c>
      <c r="R99" s="121"/>
      <c r="S99" s="121"/>
      <c r="T99" s="122">
        <v>0</v>
      </c>
      <c r="U99" s="121">
        <f>ROUND(E99*T99,2)</f>
        <v>0</v>
      </c>
      <c r="V99" s="112"/>
      <c r="W99" s="112"/>
      <c r="X99" s="112"/>
      <c r="Y99" s="112"/>
      <c r="Z99" s="112"/>
      <c r="AA99" s="112"/>
      <c r="AB99" s="112"/>
      <c r="AC99" s="112"/>
      <c r="AD99" s="112"/>
      <c r="AE99" s="112" t="s">
        <v>76</v>
      </c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</row>
    <row r="100" spans="1:60" outlineLevel="1" x14ac:dyDescent="0.2">
      <c r="A100" s="128"/>
      <c r="B100" s="128"/>
      <c r="C100" s="138" t="s">
        <v>162</v>
      </c>
      <c r="D100" s="137"/>
      <c r="E100" s="136">
        <v>1.6659E-2</v>
      </c>
      <c r="F100" s="123"/>
      <c r="G100" s="123"/>
      <c r="H100" s="123"/>
      <c r="I100" s="123"/>
      <c r="J100" s="123"/>
      <c r="K100" s="123"/>
      <c r="L100" s="123"/>
      <c r="M100" s="123"/>
      <c r="N100" s="121"/>
      <c r="O100" s="121"/>
      <c r="P100" s="121"/>
      <c r="Q100" s="121"/>
      <c r="R100" s="121"/>
      <c r="S100" s="121"/>
      <c r="T100" s="122"/>
      <c r="U100" s="121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 t="s">
        <v>69</v>
      </c>
      <c r="AF100" s="112">
        <v>0</v>
      </c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</row>
    <row r="101" spans="1:60" x14ac:dyDescent="0.2">
      <c r="A101" s="135" t="s">
        <v>65</v>
      </c>
      <c r="B101" s="135" t="s">
        <v>161</v>
      </c>
      <c r="C101" s="134" t="s">
        <v>160</v>
      </c>
      <c r="D101" s="133"/>
      <c r="E101" s="132"/>
      <c r="F101" s="131"/>
      <c r="G101" s="131">
        <f>SUMIF(AE102:AE117,"&lt;&gt;NOR",G102:G117)</f>
        <v>0</v>
      </c>
      <c r="H101" s="131"/>
      <c r="I101" s="131">
        <f>SUM(I102:I117)</f>
        <v>0</v>
      </c>
      <c r="J101" s="131"/>
      <c r="K101" s="131">
        <f>SUM(K102:K117)</f>
        <v>0</v>
      </c>
      <c r="L101" s="131"/>
      <c r="M101" s="131">
        <f>SUM(M102:M117)</f>
        <v>0</v>
      </c>
      <c r="N101" s="129"/>
      <c r="O101" s="129">
        <f>SUM(O102:O117)</f>
        <v>1.2270000000000001E-2</v>
      </c>
      <c r="P101" s="129"/>
      <c r="Q101" s="129">
        <f>SUM(Q102:Q117)</f>
        <v>21.341750000000001</v>
      </c>
      <c r="R101" s="129"/>
      <c r="S101" s="129"/>
      <c r="T101" s="130"/>
      <c r="U101" s="129">
        <f>SUM(U102:U117)</f>
        <v>98.17</v>
      </c>
      <c r="AE101" t="s">
        <v>62</v>
      </c>
    </row>
    <row r="102" spans="1:60" outlineLevel="1" x14ac:dyDescent="0.2">
      <c r="A102" s="128">
        <v>34</v>
      </c>
      <c r="B102" s="128" t="s">
        <v>159</v>
      </c>
      <c r="C102" s="127" t="s">
        <v>158</v>
      </c>
      <c r="D102" s="126" t="s">
        <v>66</v>
      </c>
      <c r="E102" s="125">
        <v>17</v>
      </c>
      <c r="F102" s="124"/>
      <c r="G102" s="123">
        <f>ROUND(E102*F102,2)</f>
        <v>0</v>
      </c>
      <c r="H102" s="123"/>
      <c r="I102" s="123">
        <f>ROUND(E102*H102,2)</f>
        <v>0</v>
      </c>
      <c r="J102" s="123"/>
      <c r="K102" s="123">
        <f>ROUND(E102*J102,2)</f>
        <v>0</v>
      </c>
      <c r="L102" s="123">
        <v>21</v>
      </c>
      <c r="M102" s="123">
        <f>G102*(1+L102/100)</f>
        <v>0</v>
      </c>
      <c r="N102" s="121">
        <v>6.7000000000000002E-4</v>
      </c>
      <c r="O102" s="121">
        <f>ROUND(E102*N102,5)</f>
        <v>1.1390000000000001E-2</v>
      </c>
      <c r="P102" s="121">
        <v>0.31900000000000001</v>
      </c>
      <c r="Q102" s="121">
        <f>ROUND(E102*P102,5)</f>
        <v>5.423</v>
      </c>
      <c r="R102" s="121"/>
      <c r="S102" s="121"/>
      <c r="T102" s="122">
        <v>0.317</v>
      </c>
      <c r="U102" s="121">
        <f>ROUND(E102*T102,2)</f>
        <v>5.39</v>
      </c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 t="s">
        <v>50</v>
      </c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</row>
    <row r="103" spans="1:60" outlineLevel="1" x14ac:dyDescent="0.2">
      <c r="A103" s="128"/>
      <c r="B103" s="128"/>
      <c r="C103" s="138" t="s">
        <v>157</v>
      </c>
      <c r="D103" s="137"/>
      <c r="E103" s="136">
        <v>15</v>
      </c>
      <c r="F103" s="123"/>
      <c r="G103" s="123"/>
      <c r="H103" s="123"/>
      <c r="I103" s="123"/>
      <c r="J103" s="123"/>
      <c r="K103" s="123"/>
      <c r="L103" s="123"/>
      <c r="M103" s="123"/>
      <c r="N103" s="121"/>
      <c r="O103" s="121"/>
      <c r="P103" s="121"/>
      <c r="Q103" s="121"/>
      <c r="R103" s="121"/>
      <c r="S103" s="121"/>
      <c r="T103" s="122"/>
      <c r="U103" s="121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 t="s">
        <v>69</v>
      </c>
      <c r="AF103" s="112">
        <v>0</v>
      </c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</row>
    <row r="104" spans="1:60" outlineLevel="1" x14ac:dyDescent="0.2">
      <c r="A104" s="128"/>
      <c r="B104" s="128"/>
      <c r="C104" s="138" t="s">
        <v>156</v>
      </c>
      <c r="D104" s="137"/>
      <c r="E104" s="136">
        <v>2</v>
      </c>
      <c r="F104" s="123"/>
      <c r="G104" s="123"/>
      <c r="H104" s="123"/>
      <c r="I104" s="123"/>
      <c r="J104" s="123"/>
      <c r="K104" s="123"/>
      <c r="L104" s="123"/>
      <c r="M104" s="123"/>
      <c r="N104" s="121"/>
      <c r="O104" s="121"/>
      <c r="P104" s="121"/>
      <c r="Q104" s="121"/>
      <c r="R104" s="121"/>
      <c r="S104" s="121"/>
      <c r="T104" s="122"/>
      <c r="U104" s="121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 t="s">
        <v>69</v>
      </c>
      <c r="AF104" s="112">
        <v>0</v>
      </c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</row>
    <row r="105" spans="1:60" outlineLevel="1" x14ac:dyDescent="0.2">
      <c r="A105" s="128">
        <v>35</v>
      </c>
      <c r="B105" s="128" t="s">
        <v>155</v>
      </c>
      <c r="C105" s="127" t="s">
        <v>154</v>
      </c>
      <c r="D105" s="126" t="s">
        <v>66</v>
      </c>
      <c r="E105" s="125">
        <v>15</v>
      </c>
      <c r="F105" s="124"/>
      <c r="G105" s="123">
        <f>ROUND(E105*F105,2)</f>
        <v>0</v>
      </c>
      <c r="H105" s="123"/>
      <c r="I105" s="123">
        <f>ROUND(E105*H105,2)</f>
        <v>0</v>
      </c>
      <c r="J105" s="123"/>
      <c r="K105" s="123">
        <f>ROUND(E105*J105,2)</f>
        <v>0</v>
      </c>
      <c r="L105" s="123">
        <v>21</v>
      </c>
      <c r="M105" s="123">
        <f>G105*(1+L105/100)</f>
        <v>0</v>
      </c>
      <c r="N105" s="121">
        <v>0</v>
      </c>
      <c r="O105" s="121">
        <f>ROUND(E105*N105,5)</f>
        <v>0</v>
      </c>
      <c r="P105" s="121">
        <v>0</v>
      </c>
      <c r="Q105" s="121">
        <f>ROUND(E105*P105,5)</f>
        <v>0</v>
      </c>
      <c r="R105" s="121"/>
      <c r="S105" s="121"/>
      <c r="T105" s="122">
        <v>0.25</v>
      </c>
      <c r="U105" s="121">
        <f>ROUND(E105*T105,2)</f>
        <v>3.75</v>
      </c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 t="s">
        <v>50</v>
      </c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</row>
    <row r="106" spans="1:60" outlineLevel="1" x14ac:dyDescent="0.2">
      <c r="A106" s="128"/>
      <c r="B106" s="128"/>
      <c r="C106" s="138" t="s">
        <v>153</v>
      </c>
      <c r="D106" s="137"/>
      <c r="E106" s="136">
        <v>15</v>
      </c>
      <c r="F106" s="123"/>
      <c r="G106" s="123"/>
      <c r="H106" s="123"/>
      <c r="I106" s="123"/>
      <c r="J106" s="123"/>
      <c r="K106" s="123"/>
      <c r="L106" s="123"/>
      <c r="M106" s="123"/>
      <c r="N106" s="121"/>
      <c r="O106" s="121"/>
      <c r="P106" s="121"/>
      <c r="Q106" s="121"/>
      <c r="R106" s="121"/>
      <c r="S106" s="121"/>
      <c r="T106" s="122"/>
      <c r="U106" s="121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 t="s">
        <v>69</v>
      </c>
      <c r="AF106" s="112">
        <v>0</v>
      </c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</row>
    <row r="107" spans="1:60" outlineLevel="1" x14ac:dyDescent="0.2">
      <c r="A107" s="128">
        <v>36</v>
      </c>
      <c r="B107" s="128" t="s">
        <v>152</v>
      </c>
      <c r="C107" s="127" t="s">
        <v>151</v>
      </c>
      <c r="D107" s="126" t="s">
        <v>150</v>
      </c>
      <c r="E107" s="125">
        <v>3.4874999999999998</v>
      </c>
      <c r="F107" s="124"/>
      <c r="G107" s="123">
        <f>ROUND(E107*F107,2)</f>
        <v>0</v>
      </c>
      <c r="H107" s="123"/>
      <c r="I107" s="123">
        <f>ROUND(E107*H107,2)</f>
        <v>0</v>
      </c>
      <c r="J107" s="123"/>
      <c r="K107" s="123">
        <f>ROUND(E107*J107,2)</f>
        <v>0</v>
      </c>
      <c r="L107" s="123">
        <v>21</v>
      </c>
      <c r="M107" s="123">
        <f>G107*(1+L107/100)</f>
        <v>0</v>
      </c>
      <c r="N107" s="121">
        <v>0</v>
      </c>
      <c r="O107" s="121">
        <f>ROUND(E107*N107,5)</f>
        <v>0</v>
      </c>
      <c r="P107" s="121">
        <v>2.2000000000000002</v>
      </c>
      <c r="Q107" s="121">
        <f>ROUND(E107*P107,5)</f>
        <v>7.6725000000000003</v>
      </c>
      <c r="R107" s="121"/>
      <c r="S107" s="121"/>
      <c r="T107" s="122">
        <v>9.07</v>
      </c>
      <c r="U107" s="121">
        <f>ROUND(E107*T107,2)</f>
        <v>31.63</v>
      </c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 t="s">
        <v>50</v>
      </c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</row>
    <row r="108" spans="1:60" outlineLevel="1" x14ac:dyDescent="0.2">
      <c r="A108" s="128"/>
      <c r="B108" s="128"/>
      <c r="C108" s="138" t="s">
        <v>149</v>
      </c>
      <c r="D108" s="137"/>
      <c r="E108" s="136"/>
      <c r="F108" s="123"/>
      <c r="G108" s="123"/>
      <c r="H108" s="123"/>
      <c r="I108" s="123"/>
      <c r="J108" s="123"/>
      <c r="K108" s="123"/>
      <c r="L108" s="123"/>
      <c r="M108" s="123"/>
      <c r="N108" s="121"/>
      <c r="O108" s="121"/>
      <c r="P108" s="121"/>
      <c r="Q108" s="121"/>
      <c r="R108" s="121"/>
      <c r="S108" s="121"/>
      <c r="T108" s="122"/>
      <c r="U108" s="121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 t="s">
        <v>69</v>
      </c>
      <c r="AF108" s="112">
        <v>0</v>
      </c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</row>
    <row r="109" spans="1:60" outlineLevel="1" x14ac:dyDescent="0.2">
      <c r="A109" s="128"/>
      <c r="B109" s="128"/>
      <c r="C109" s="138" t="s">
        <v>148</v>
      </c>
      <c r="D109" s="137"/>
      <c r="E109" s="136">
        <v>3.4874999999999998</v>
      </c>
      <c r="F109" s="123"/>
      <c r="G109" s="123"/>
      <c r="H109" s="123"/>
      <c r="I109" s="123"/>
      <c r="J109" s="123"/>
      <c r="K109" s="123"/>
      <c r="L109" s="123"/>
      <c r="M109" s="123"/>
      <c r="N109" s="121"/>
      <c r="O109" s="121"/>
      <c r="P109" s="121"/>
      <c r="Q109" s="121"/>
      <c r="R109" s="121"/>
      <c r="S109" s="121"/>
      <c r="T109" s="122"/>
      <c r="U109" s="121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 t="s">
        <v>69</v>
      </c>
      <c r="AF109" s="112">
        <v>0</v>
      </c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</row>
    <row r="110" spans="1:60" outlineLevel="1" x14ac:dyDescent="0.2">
      <c r="A110" s="128">
        <v>37</v>
      </c>
      <c r="B110" s="128" t="s">
        <v>147</v>
      </c>
      <c r="C110" s="127" t="s">
        <v>146</v>
      </c>
      <c r="D110" s="126" t="s">
        <v>100</v>
      </c>
      <c r="E110" s="125">
        <v>73.5</v>
      </c>
      <c r="F110" s="124"/>
      <c r="G110" s="123">
        <f>ROUND(E110*F110,2)</f>
        <v>0</v>
      </c>
      <c r="H110" s="123"/>
      <c r="I110" s="123">
        <f>ROUND(E110*H110,2)</f>
        <v>0</v>
      </c>
      <c r="J110" s="123"/>
      <c r="K110" s="123">
        <f>ROUND(E110*J110,2)</f>
        <v>0</v>
      </c>
      <c r="L110" s="123">
        <v>21</v>
      </c>
      <c r="M110" s="123">
        <f>G110*(1+L110/100)</f>
        <v>0</v>
      </c>
      <c r="N110" s="121">
        <v>0</v>
      </c>
      <c r="O110" s="121">
        <f>ROUND(E110*N110,5)</f>
        <v>0</v>
      </c>
      <c r="P110" s="121">
        <v>7.0000000000000007E-2</v>
      </c>
      <c r="Q110" s="121">
        <f>ROUND(E110*P110,5)</f>
        <v>5.1449999999999996</v>
      </c>
      <c r="R110" s="121"/>
      <c r="S110" s="121"/>
      <c r="T110" s="122">
        <v>0.64</v>
      </c>
      <c r="U110" s="121">
        <f>ROUND(E110*T110,2)</f>
        <v>47.04</v>
      </c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 t="s">
        <v>50</v>
      </c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</row>
    <row r="111" spans="1:60" outlineLevel="1" x14ac:dyDescent="0.2">
      <c r="A111" s="128"/>
      <c r="B111" s="128"/>
      <c r="C111" s="138" t="s">
        <v>145</v>
      </c>
      <c r="D111" s="137"/>
      <c r="E111" s="136">
        <v>73.5</v>
      </c>
      <c r="F111" s="123"/>
      <c r="G111" s="123"/>
      <c r="H111" s="123"/>
      <c r="I111" s="123"/>
      <c r="J111" s="123"/>
      <c r="K111" s="123"/>
      <c r="L111" s="123"/>
      <c r="M111" s="123"/>
      <c r="N111" s="121"/>
      <c r="O111" s="121"/>
      <c r="P111" s="121"/>
      <c r="Q111" s="121"/>
      <c r="R111" s="121"/>
      <c r="S111" s="121"/>
      <c r="T111" s="122"/>
      <c r="U111" s="121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 t="s">
        <v>69</v>
      </c>
      <c r="AF111" s="112">
        <v>0</v>
      </c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</row>
    <row r="112" spans="1:60" outlineLevel="1" x14ac:dyDescent="0.2">
      <c r="A112" s="128">
        <v>38</v>
      </c>
      <c r="B112" s="128" t="s">
        <v>144</v>
      </c>
      <c r="C112" s="127" t="s">
        <v>143</v>
      </c>
      <c r="D112" s="126" t="s">
        <v>66</v>
      </c>
      <c r="E112" s="125">
        <v>27.675000000000001</v>
      </c>
      <c r="F112" s="124"/>
      <c r="G112" s="123">
        <f>ROUND(E112*F112,2)</f>
        <v>0</v>
      </c>
      <c r="H112" s="123"/>
      <c r="I112" s="123">
        <f>ROUND(E112*H112,2)</f>
        <v>0</v>
      </c>
      <c r="J112" s="123"/>
      <c r="K112" s="123">
        <f>ROUND(E112*J112,2)</f>
        <v>0</v>
      </c>
      <c r="L112" s="123">
        <v>21</v>
      </c>
      <c r="M112" s="123">
        <f>G112*(1+L112/100)</f>
        <v>0</v>
      </c>
      <c r="N112" s="121">
        <v>0</v>
      </c>
      <c r="O112" s="121">
        <f>ROUND(E112*N112,5)</f>
        <v>0</v>
      </c>
      <c r="P112" s="121">
        <v>0.11</v>
      </c>
      <c r="Q112" s="121">
        <f>ROUND(E112*P112,5)</f>
        <v>3.0442499999999999</v>
      </c>
      <c r="R112" s="121"/>
      <c r="S112" s="121"/>
      <c r="T112" s="122">
        <v>0.34599999999999997</v>
      </c>
      <c r="U112" s="121">
        <f>ROUND(E112*T112,2)</f>
        <v>9.58</v>
      </c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 t="s">
        <v>50</v>
      </c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</row>
    <row r="113" spans="1:60" outlineLevel="1" x14ac:dyDescent="0.2">
      <c r="A113" s="128"/>
      <c r="B113" s="128"/>
      <c r="C113" s="138" t="s">
        <v>142</v>
      </c>
      <c r="D113" s="137"/>
      <c r="E113" s="136">
        <v>22.05</v>
      </c>
      <c r="F113" s="123"/>
      <c r="G113" s="123"/>
      <c r="H113" s="123"/>
      <c r="I113" s="123"/>
      <c r="J113" s="123"/>
      <c r="K113" s="123"/>
      <c r="L113" s="123"/>
      <c r="M113" s="123"/>
      <c r="N113" s="121"/>
      <c r="O113" s="121"/>
      <c r="P113" s="121"/>
      <c r="Q113" s="121"/>
      <c r="R113" s="121"/>
      <c r="S113" s="121"/>
      <c r="T113" s="122"/>
      <c r="U113" s="121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 t="s">
        <v>69</v>
      </c>
      <c r="AF113" s="112">
        <v>0</v>
      </c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</row>
    <row r="114" spans="1:60" outlineLevel="1" x14ac:dyDescent="0.2">
      <c r="A114" s="128"/>
      <c r="B114" s="128"/>
      <c r="C114" s="138" t="s">
        <v>141</v>
      </c>
      <c r="D114" s="137"/>
      <c r="E114" s="136">
        <v>5.625</v>
      </c>
      <c r="F114" s="123"/>
      <c r="G114" s="123"/>
      <c r="H114" s="123"/>
      <c r="I114" s="123"/>
      <c r="J114" s="123"/>
      <c r="K114" s="123"/>
      <c r="L114" s="123"/>
      <c r="M114" s="123"/>
      <c r="N114" s="121"/>
      <c r="O114" s="121"/>
      <c r="P114" s="121"/>
      <c r="Q114" s="121"/>
      <c r="R114" s="121"/>
      <c r="S114" s="121"/>
      <c r="T114" s="122"/>
      <c r="U114" s="121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 t="s">
        <v>69</v>
      </c>
      <c r="AF114" s="112">
        <v>0</v>
      </c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</row>
    <row r="115" spans="1:60" outlineLevel="1" x14ac:dyDescent="0.2">
      <c r="A115" s="128">
        <v>39</v>
      </c>
      <c r="B115" s="128" t="s">
        <v>140</v>
      </c>
      <c r="C115" s="127" t="s">
        <v>139</v>
      </c>
      <c r="D115" s="126" t="s">
        <v>66</v>
      </c>
      <c r="E115" s="125">
        <v>0.75</v>
      </c>
      <c r="F115" s="124"/>
      <c r="G115" s="123">
        <f>ROUND(E115*F115,2)</f>
        <v>0</v>
      </c>
      <c r="H115" s="123"/>
      <c r="I115" s="123">
        <f>ROUND(E115*H115,2)</f>
        <v>0</v>
      </c>
      <c r="J115" s="123"/>
      <c r="K115" s="123">
        <f>ROUND(E115*J115,2)</f>
        <v>0</v>
      </c>
      <c r="L115" s="123">
        <v>21</v>
      </c>
      <c r="M115" s="123">
        <f>G115*(1+L115/100)</f>
        <v>0</v>
      </c>
      <c r="N115" s="121">
        <v>1.17E-3</v>
      </c>
      <c r="O115" s="121">
        <f>ROUND(E115*N115,5)</f>
        <v>8.8000000000000003E-4</v>
      </c>
      <c r="P115" s="121">
        <v>7.5999999999999998E-2</v>
      </c>
      <c r="Q115" s="121">
        <f>ROUND(E115*P115,5)</f>
        <v>5.7000000000000002E-2</v>
      </c>
      <c r="R115" s="121"/>
      <c r="S115" s="121"/>
      <c r="T115" s="122">
        <v>0.93899999999999995</v>
      </c>
      <c r="U115" s="121">
        <f>ROUND(E115*T115,2)</f>
        <v>0.7</v>
      </c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 t="s">
        <v>50</v>
      </c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</row>
    <row r="116" spans="1:60" outlineLevel="1" x14ac:dyDescent="0.2">
      <c r="A116" s="128"/>
      <c r="B116" s="128"/>
      <c r="C116" s="138" t="s">
        <v>138</v>
      </c>
      <c r="D116" s="137"/>
      <c r="E116" s="136">
        <v>0.75</v>
      </c>
      <c r="F116" s="123"/>
      <c r="G116" s="123"/>
      <c r="H116" s="123"/>
      <c r="I116" s="123"/>
      <c r="J116" s="123"/>
      <c r="K116" s="123"/>
      <c r="L116" s="123"/>
      <c r="M116" s="123"/>
      <c r="N116" s="121"/>
      <c r="O116" s="121"/>
      <c r="P116" s="121"/>
      <c r="Q116" s="121"/>
      <c r="R116" s="121"/>
      <c r="S116" s="121"/>
      <c r="T116" s="122"/>
      <c r="U116" s="121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 t="s">
        <v>69</v>
      </c>
      <c r="AF116" s="112">
        <v>0</v>
      </c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</row>
    <row r="117" spans="1:60" outlineLevel="1" x14ac:dyDescent="0.2">
      <c r="A117" s="128">
        <v>40</v>
      </c>
      <c r="B117" s="128" t="s">
        <v>137</v>
      </c>
      <c r="C117" s="127" t="s">
        <v>136</v>
      </c>
      <c r="D117" s="126" t="s">
        <v>131</v>
      </c>
      <c r="E117" s="125">
        <v>1</v>
      </c>
      <c r="F117" s="124"/>
      <c r="G117" s="123">
        <f>ROUND(E117*F117,2)</f>
        <v>0</v>
      </c>
      <c r="H117" s="123"/>
      <c r="I117" s="123">
        <f>ROUND(E117*H117,2)</f>
        <v>0</v>
      </c>
      <c r="J117" s="123"/>
      <c r="K117" s="123">
        <f>ROUND(E117*J117,2)</f>
        <v>0</v>
      </c>
      <c r="L117" s="123">
        <v>21</v>
      </c>
      <c r="M117" s="123">
        <f>G117*(1+L117/100)</f>
        <v>0</v>
      </c>
      <c r="N117" s="121">
        <v>0</v>
      </c>
      <c r="O117" s="121">
        <f>ROUND(E117*N117,5)</f>
        <v>0</v>
      </c>
      <c r="P117" s="121">
        <v>0</v>
      </c>
      <c r="Q117" s="121">
        <f>ROUND(E117*P117,5)</f>
        <v>0</v>
      </c>
      <c r="R117" s="121"/>
      <c r="S117" s="121"/>
      <c r="T117" s="122">
        <v>0.08</v>
      </c>
      <c r="U117" s="121">
        <f>ROUND(E117*T117,2)</f>
        <v>0.08</v>
      </c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 t="s">
        <v>50</v>
      </c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</row>
    <row r="118" spans="1:60" x14ac:dyDescent="0.2">
      <c r="A118" s="135" t="s">
        <v>65</v>
      </c>
      <c r="B118" s="135" t="s">
        <v>135</v>
      </c>
      <c r="C118" s="134" t="s">
        <v>134</v>
      </c>
      <c r="D118" s="133"/>
      <c r="E118" s="132"/>
      <c r="F118" s="131"/>
      <c r="G118" s="131">
        <f>SUMIF(AE119:AE128,"&lt;&gt;NOR",G119:G128)</f>
        <v>0</v>
      </c>
      <c r="H118" s="131"/>
      <c r="I118" s="131">
        <f>SUM(I119:I128)</f>
        <v>0</v>
      </c>
      <c r="J118" s="131"/>
      <c r="K118" s="131">
        <f>SUM(K119:K128)</f>
        <v>0</v>
      </c>
      <c r="L118" s="131"/>
      <c r="M118" s="131">
        <f>SUM(M119:M128)</f>
        <v>0</v>
      </c>
      <c r="N118" s="129"/>
      <c r="O118" s="129">
        <f>SUM(O119:O128)</f>
        <v>4.2529999999999998E-2</v>
      </c>
      <c r="P118" s="129"/>
      <c r="Q118" s="129">
        <f>SUM(Q119:Q128)</f>
        <v>0.85009999999999997</v>
      </c>
      <c r="R118" s="129"/>
      <c r="S118" s="129"/>
      <c r="T118" s="130"/>
      <c r="U118" s="129">
        <f>SUM(U119:U128)</f>
        <v>71.040000000000006</v>
      </c>
      <c r="AE118" t="s">
        <v>62</v>
      </c>
    </row>
    <row r="119" spans="1:60" outlineLevel="1" x14ac:dyDescent="0.2">
      <c r="A119" s="128">
        <v>41</v>
      </c>
      <c r="B119" s="128" t="s">
        <v>133</v>
      </c>
      <c r="C119" s="127" t="s">
        <v>132</v>
      </c>
      <c r="D119" s="126" t="s">
        <v>131</v>
      </c>
      <c r="E119" s="125">
        <v>2</v>
      </c>
      <c r="F119" s="124"/>
      <c r="G119" s="123">
        <f>ROUND(E119*F119,2)</f>
        <v>0</v>
      </c>
      <c r="H119" s="123"/>
      <c r="I119" s="123">
        <f>ROUND(E119*H119,2)</f>
        <v>0</v>
      </c>
      <c r="J119" s="123"/>
      <c r="K119" s="123">
        <f>ROUND(E119*J119,2)</f>
        <v>0</v>
      </c>
      <c r="L119" s="123">
        <v>21</v>
      </c>
      <c r="M119" s="123">
        <f>G119*(1+L119/100)</f>
        <v>0</v>
      </c>
      <c r="N119" s="121">
        <v>0</v>
      </c>
      <c r="O119" s="121">
        <f>ROUND(E119*N119,5)</f>
        <v>0</v>
      </c>
      <c r="P119" s="121">
        <v>7.0000000000000001E-3</v>
      </c>
      <c r="Q119" s="121">
        <f>ROUND(E119*P119,5)</f>
        <v>1.4E-2</v>
      </c>
      <c r="R119" s="121"/>
      <c r="S119" s="121"/>
      <c r="T119" s="122">
        <v>0.38900000000000001</v>
      </c>
      <c r="U119" s="121">
        <f>ROUND(E119*T119,2)</f>
        <v>0.78</v>
      </c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 t="s">
        <v>50</v>
      </c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</row>
    <row r="120" spans="1:60" outlineLevel="1" x14ac:dyDescent="0.2">
      <c r="A120" s="128"/>
      <c r="B120" s="128"/>
      <c r="C120" s="138" t="s">
        <v>130</v>
      </c>
      <c r="D120" s="137"/>
      <c r="E120" s="136">
        <v>2</v>
      </c>
      <c r="F120" s="123"/>
      <c r="G120" s="123"/>
      <c r="H120" s="123"/>
      <c r="I120" s="123"/>
      <c r="J120" s="123"/>
      <c r="K120" s="123"/>
      <c r="L120" s="123"/>
      <c r="M120" s="123"/>
      <c r="N120" s="121"/>
      <c r="O120" s="121"/>
      <c r="P120" s="121"/>
      <c r="Q120" s="121"/>
      <c r="R120" s="121"/>
      <c r="S120" s="121"/>
      <c r="T120" s="122"/>
      <c r="U120" s="121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 t="s">
        <v>69</v>
      </c>
      <c r="AF120" s="112">
        <v>0</v>
      </c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</row>
    <row r="121" spans="1:60" outlineLevel="1" x14ac:dyDescent="0.2">
      <c r="A121" s="128">
        <v>42</v>
      </c>
      <c r="B121" s="128" t="s">
        <v>129</v>
      </c>
      <c r="C121" s="127" t="s">
        <v>128</v>
      </c>
      <c r="D121" s="126" t="s">
        <v>100</v>
      </c>
      <c r="E121" s="125">
        <v>1.8</v>
      </c>
      <c r="F121" s="124"/>
      <c r="G121" s="123">
        <f>ROUND(E121*F121,2)</f>
        <v>0</v>
      </c>
      <c r="H121" s="123"/>
      <c r="I121" s="123">
        <f>ROUND(E121*H121,2)</f>
        <v>0</v>
      </c>
      <c r="J121" s="123"/>
      <c r="K121" s="123">
        <f>ROUND(E121*J121,2)</f>
        <v>0</v>
      </c>
      <c r="L121" s="123">
        <v>21</v>
      </c>
      <c r="M121" s="123">
        <f>G121*(1+L121/100)</f>
        <v>0</v>
      </c>
      <c r="N121" s="121">
        <v>2.3630000000000002E-2</v>
      </c>
      <c r="O121" s="121">
        <f>ROUND(E121*N121,5)</f>
        <v>4.2529999999999998E-2</v>
      </c>
      <c r="P121" s="121">
        <v>0</v>
      </c>
      <c r="Q121" s="121">
        <f>ROUND(E121*P121,5)</f>
        <v>0</v>
      </c>
      <c r="R121" s="121"/>
      <c r="S121" s="121"/>
      <c r="T121" s="122">
        <v>0.82599999999999996</v>
      </c>
      <c r="U121" s="121">
        <f>ROUND(E121*T121,2)</f>
        <v>1.49</v>
      </c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 t="s">
        <v>50</v>
      </c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</row>
    <row r="122" spans="1:60" outlineLevel="1" x14ac:dyDescent="0.2">
      <c r="A122" s="128"/>
      <c r="B122" s="128"/>
      <c r="C122" s="138" t="s">
        <v>127</v>
      </c>
      <c r="D122" s="137"/>
      <c r="E122" s="136">
        <v>1.8</v>
      </c>
      <c r="F122" s="123"/>
      <c r="G122" s="123"/>
      <c r="H122" s="123"/>
      <c r="I122" s="123"/>
      <c r="J122" s="123"/>
      <c r="K122" s="123"/>
      <c r="L122" s="123"/>
      <c r="M122" s="123"/>
      <c r="N122" s="121"/>
      <c r="O122" s="121"/>
      <c r="P122" s="121"/>
      <c r="Q122" s="121"/>
      <c r="R122" s="121"/>
      <c r="S122" s="121"/>
      <c r="T122" s="122"/>
      <c r="U122" s="121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 t="s">
        <v>69</v>
      </c>
      <c r="AF122" s="112">
        <v>0</v>
      </c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</row>
    <row r="123" spans="1:60" outlineLevel="1" x14ac:dyDescent="0.2">
      <c r="A123" s="128">
        <v>43</v>
      </c>
      <c r="B123" s="128" t="s">
        <v>126</v>
      </c>
      <c r="C123" s="127" t="s">
        <v>125</v>
      </c>
      <c r="D123" s="126" t="s">
        <v>100</v>
      </c>
      <c r="E123" s="125">
        <v>19.3</v>
      </c>
      <c r="F123" s="124"/>
      <c r="G123" s="123">
        <f>ROUND(E123*F123,2)</f>
        <v>0</v>
      </c>
      <c r="H123" s="123"/>
      <c r="I123" s="123">
        <f>ROUND(E123*H123,2)</f>
        <v>0</v>
      </c>
      <c r="J123" s="123"/>
      <c r="K123" s="123">
        <f>ROUND(E123*J123,2)</f>
        <v>0</v>
      </c>
      <c r="L123" s="123">
        <v>21</v>
      </c>
      <c r="M123" s="123">
        <f>G123*(1+L123/100)</f>
        <v>0</v>
      </c>
      <c r="N123" s="121">
        <v>0</v>
      </c>
      <c r="O123" s="121">
        <f>ROUND(E123*N123,5)</f>
        <v>0</v>
      </c>
      <c r="P123" s="121">
        <v>3.6999999999999998E-2</v>
      </c>
      <c r="Q123" s="121">
        <f>ROUND(E123*P123,5)</f>
        <v>0.71409999999999996</v>
      </c>
      <c r="R123" s="121"/>
      <c r="S123" s="121"/>
      <c r="T123" s="122">
        <v>0.55000000000000004</v>
      </c>
      <c r="U123" s="121">
        <f>ROUND(E123*T123,2)</f>
        <v>10.62</v>
      </c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 t="s">
        <v>50</v>
      </c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</row>
    <row r="124" spans="1:60" outlineLevel="1" x14ac:dyDescent="0.2">
      <c r="A124" s="128"/>
      <c r="B124" s="128"/>
      <c r="C124" s="138" t="s">
        <v>99</v>
      </c>
      <c r="D124" s="137"/>
      <c r="E124" s="136">
        <v>19.3</v>
      </c>
      <c r="F124" s="123"/>
      <c r="G124" s="123"/>
      <c r="H124" s="123"/>
      <c r="I124" s="123"/>
      <c r="J124" s="123"/>
      <c r="K124" s="123"/>
      <c r="L124" s="123"/>
      <c r="M124" s="123"/>
      <c r="N124" s="121"/>
      <c r="O124" s="121"/>
      <c r="P124" s="121"/>
      <c r="Q124" s="121"/>
      <c r="R124" s="121"/>
      <c r="S124" s="121"/>
      <c r="T124" s="122"/>
      <c r="U124" s="121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 t="s">
        <v>69</v>
      </c>
      <c r="AF124" s="112">
        <v>0</v>
      </c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</row>
    <row r="125" spans="1:60" outlineLevel="1" x14ac:dyDescent="0.2">
      <c r="A125" s="128">
        <v>44</v>
      </c>
      <c r="B125" s="128" t="s">
        <v>124</v>
      </c>
      <c r="C125" s="127" t="s">
        <v>123</v>
      </c>
      <c r="D125" s="126" t="s">
        <v>66</v>
      </c>
      <c r="E125" s="125">
        <v>2</v>
      </c>
      <c r="F125" s="124"/>
      <c r="G125" s="123">
        <f>ROUND(E125*F125,2)</f>
        <v>0</v>
      </c>
      <c r="H125" s="123"/>
      <c r="I125" s="123">
        <f>ROUND(E125*H125,2)</f>
        <v>0</v>
      </c>
      <c r="J125" s="123"/>
      <c r="K125" s="123">
        <f>ROUND(E125*J125,2)</f>
        <v>0</v>
      </c>
      <c r="L125" s="123">
        <v>21</v>
      </c>
      <c r="M125" s="123">
        <f>G125*(1+L125/100)</f>
        <v>0</v>
      </c>
      <c r="N125" s="121">
        <v>0</v>
      </c>
      <c r="O125" s="121">
        <f>ROUND(E125*N125,5)</f>
        <v>0</v>
      </c>
      <c r="P125" s="121">
        <v>6.0999999999999999E-2</v>
      </c>
      <c r="Q125" s="121">
        <f>ROUND(E125*P125,5)</f>
        <v>0.122</v>
      </c>
      <c r="R125" s="121"/>
      <c r="S125" s="121"/>
      <c r="T125" s="122">
        <v>0.67</v>
      </c>
      <c r="U125" s="121">
        <f>ROUND(E125*T125,2)</f>
        <v>1.34</v>
      </c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 t="s">
        <v>50</v>
      </c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</row>
    <row r="126" spans="1:60" outlineLevel="1" x14ac:dyDescent="0.2">
      <c r="A126" s="128"/>
      <c r="B126" s="128"/>
      <c r="C126" s="138" t="s">
        <v>122</v>
      </c>
      <c r="D126" s="137"/>
      <c r="E126" s="136">
        <v>2</v>
      </c>
      <c r="F126" s="123"/>
      <c r="G126" s="123"/>
      <c r="H126" s="123"/>
      <c r="I126" s="123"/>
      <c r="J126" s="123"/>
      <c r="K126" s="123"/>
      <c r="L126" s="123"/>
      <c r="M126" s="123"/>
      <c r="N126" s="121"/>
      <c r="O126" s="121"/>
      <c r="P126" s="121"/>
      <c r="Q126" s="121"/>
      <c r="R126" s="121"/>
      <c r="S126" s="121"/>
      <c r="T126" s="122"/>
      <c r="U126" s="121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 t="s">
        <v>69</v>
      </c>
      <c r="AF126" s="112">
        <v>0</v>
      </c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</row>
    <row r="127" spans="1:60" outlineLevel="1" x14ac:dyDescent="0.2">
      <c r="A127" s="128">
        <v>45</v>
      </c>
      <c r="B127" s="128" t="s">
        <v>121</v>
      </c>
      <c r="C127" s="127" t="s">
        <v>120</v>
      </c>
      <c r="D127" s="126" t="s">
        <v>91</v>
      </c>
      <c r="E127" s="125">
        <v>23</v>
      </c>
      <c r="F127" s="124"/>
      <c r="G127" s="123">
        <f>ROUND(E127*F127,2)</f>
        <v>0</v>
      </c>
      <c r="H127" s="123"/>
      <c r="I127" s="123">
        <f>ROUND(E127*H127,2)</f>
        <v>0</v>
      </c>
      <c r="J127" s="123"/>
      <c r="K127" s="123">
        <f>ROUND(E127*J127,2)</f>
        <v>0</v>
      </c>
      <c r="L127" s="123">
        <v>21</v>
      </c>
      <c r="M127" s="123">
        <f>G127*(1+L127/100)</f>
        <v>0</v>
      </c>
      <c r="N127" s="121">
        <v>0</v>
      </c>
      <c r="O127" s="121">
        <f>ROUND(E127*N127,5)</f>
        <v>0</v>
      </c>
      <c r="P127" s="121">
        <v>0</v>
      </c>
      <c r="Q127" s="121">
        <f>ROUND(E127*P127,5)</f>
        <v>0</v>
      </c>
      <c r="R127" s="121"/>
      <c r="S127" s="121"/>
      <c r="T127" s="122">
        <v>2.4700000000000002</v>
      </c>
      <c r="U127" s="121">
        <f>ROUND(E127*T127,2)</f>
        <v>56.81</v>
      </c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 t="s">
        <v>119</v>
      </c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</row>
    <row r="128" spans="1:60" outlineLevel="1" x14ac:dyDescent="0.2">
      <c r="A128" s="128">
        <v>46</v>
      </c>
      <c r="B128" s="128" t="s">
        <v>118</v>
      </c>
      <c r="C128" s="127" t="s">
        <v>117</v>
      </c>
      <c r="D128" s="126" t="s">
        <v>91</v>
      </c>
      <c r="E128" s="125">
        <v>23</v>
      </c>
      <c r="F128" s="124"/>
      <c r="G128" s="123">
        <f>ROUND(E128*F128,2)</f>
        <v>0</v>
      </c>
      <c r="H128" s="123"/>
      <c r="I128" s="123">
        <f>ROUND(E128*H128,2)</f>
        <v>0</v>
      </c>
      <c r="J128" s="123"/>
      <c r="K128" s="123">
        <f>ROUND(E128*J128,2)</f>
        <v>0</v>
      </c>
      <c r="L128" s="123">
        <v>21</v>
      </c>
      <c r="M128" s="123">
        <f>G128*(1+L128/100)</f>
        <v>0</v>
      </c>
      <c r="N128" s="121">
        <v>0</v>
      </c>
      <c r="O128" s="121">
        <f>ROUND(E128*N128,5)</f>
        <v>0</v>
      </c>
      <c r="P128" s="121">
        <v>0</v>
      </c>
      <c r="Q128" s="121">
        <f>ROUND(E128*P128,5)</f>
        <v>0</v>
      </c>
      <c r="R128" s="121"/>
      <c r="S128" s="121"/>
      <c r="T128" s="122">
        <v>0</v>
      </c>
      <c r="U128" s="121">
        <f>ROUND(E128*T128,2)</f>
        <v>0</v>
      </c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 t="s">
        <v>50</v>
      </c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</row>
    <row r="129" spans="1:60" x14ac:dyDescent="0.2">
      <c r="A129" s="135" t="s">
        <v>65</v>
      </c>
      <c r="B129" s="135" t="s">
        <v>116</v>
      </c>
      <c r="C129" s="134" t="s">
        <v>115</v>
      </c>
      <c r="D129" s="133"/>
      <c r="E129" s="132"/>
      <c r="F129" s="131"/>
      <c r="G129" s="131">
        <f>SUMIF(AE130:AE130,"&lt;&gt;NOR",G130:G130)</f>
        <v>0</v>
      </c>
      <c r="H129" s="131"/>
      <c r="I129" s="131">
        <f>SUM(I130:I130)</f>
        <v>0</v>
      </c>
      <c r="J129" s="131"/>
      <c r="K129" s="131">
        <f>SUM(K130:K130)</f>
        <v>0</v>
      </c>
      <c r="L129" s="131"/>
      <c r="M129" s="131">
        <f>SUM(M130:M130)</f>
        <v>0</v>
      </c>
      <c r="N129" s="129"/>
      <c r="O129" s="129">
        <f>SUM(O130:O130)</f>
        <v>0</v>
      </c>
      <c r="P129" s="129"/>
      <c r="Q129" s="129">
        <f>SUM(Q130:Q130)</f>
        <v>0</v>
      </c>
      <c r="R129" s="129"/>
      <c r="S129" s="129"/>
      <c r="T129" s="130"/>
      <c r="U129" s="129">
        <f>SUM(U130:U130)</f>
        <v>28.03</v>
      </c>
      <c r="AE129" t="s">
        <v>62</v>
      </c>
    </row>
    <row r="130" spans="1:60" outlineLevel="1" x14ac:dyDescent="0.2">
      <c r="A130" s="128">
        <v>47</v>
      </c>
      <c r="B130" s="128" t="s">
        <v>114</v>
      </c>
      <c r="C130" s="127" t="s">
        <v>113</v>
      </c>
      <c r="D130" s="126" t="s">
        <v>91</v>
      </c>
      <c r="E130" s="125">
        <v>28</v>
      </c>
      <c r="F130" s="124"/>
      <c r="G130" s="123">
        <f>ROUND(E130*F130,2)</f>
        <v>0</v>
      </c>
      <c r="H130" s="123"/>
      <c r="I130" s="123">
        <f>ROUND(E130*H130,2)</f>
        <v>0</v>
      </c>
      <c r="J130" s="123"/>
      <c r="K130" s="123">
        <f>ROUND(E130*J130,2)</f>
        <v>0</v>
      </c>
      <c r="L130" s="123">
        <v>21</v>
      </c>
      <c r="M130" s="123">
        <f>G130*(1+L130/100)</f>
        <v>0</v>
      </c>
      <c r="N130" s="121">
        <v>0</v>
      </c>
      <c r="O130" s="121">
        <f>ROUND(E130*N130,5)</f>
        <v>0</v>
      </c>
      <c r="P130" s="121">
        <v>0</v>
      </c>
      <c r="Q130" s="121">
        <f>ROUND(E130*P130,5)</f>
        <v>0</v>
      </c>
      <c r="R130" s="121"/>
      <c r="S130" s="121"/>
      <c r="T130" s="122">
        <v>1.0009999999999999</v>
      </c>
      <c r="U130" s="121">
        <f>ROUND(E130*T130,2)</f>
        <v>28.03</v>
      </c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 t="s">
        <v>50</v>
      </c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</row>
    <row r="131" spans="1:60" x14ac:dyDescent="0.2">
      <c r="A131" s="135" t="s">
        <v>65</v>
      </c>
      <c r="B131" s="135" t="s">
        <v>112</v>
      </c>
      <c r="C131" s="134" t="s">
        <v>111</v>
      </c>
      <c r="D131" s="133"/>
      <c r="E131" s="132"/>
      <c r="F131" s="131"/>
      <c r="G131" s="131">
        <f>SUMIF(AE132:AE135,"&lt;&gt;NOR",G132:G135)</f>
        <v>0</v>
      </c>
      <c r="H131" s="131"/>
      <c r="I131" s="131">
        <f>SUM(I132:I135)</f>
        <v>0</v>
      </c>
      <c r="J131" s="131"/>
      <c r="K131" s="131">
        <f>SUM(K132:K135)</f>
        <v>0</v>
      </c>
      <c r="L131" s="131"/>
      <c r="M131" s="131">
        <f>SUM(M132:M135)</f>
        <v>0</v>
      </c>
      <c r="N131" s="129"/>
      <c r="O131" s="129">
        <f>SUM(O132:O135)</f>
        <v>0.27500000000000002</v>
      </c>
      <c r="P131" s="129"/>
      <c r="Q131" s="129">
        <f>SUM(Q132:Q135)</f>
        <v>0</v>
      </c>
      <c r="R131" s="129"/>
      <c r="S131" s="129"/>
      <c r="T131" s="130"/>
      <c r="U131" s="129">
        <f>SUM(U132:U135)</f>
        <v>21.18</v>
      </c>
      <c r="AE131" t="s">
        <v>62</v>
      </c>
    </row>
    <row r="132" spans="1:60" ht="22.5" outlineLevel="1" x14ac:dyDescent="0.2">
      <c r="A132" s="128">
        <v>48</v>
      </c>
      <c r="B132" s="128" t="s">
        <v>110</v>
      </c>
      <c r="C132" s="127" t="s">
        <v>109</v>
      </c>
      <c r="D132" s="126" t="s">
        <v>66</v>
      </c>
      <c r="E132" s="125">
        <v>15</v>
      </c>
      <c r="F132" s="124"/>
      <c r="G132" s="123">
        <f>ROUND(E132*F132,2)</f>
        <v>0</v>
      </c>
      <c r="H132" s="123"/>
      <c r="I132" s="123">
        <f>ROUND(E132*H132,2)</f>
        <v>0</v>
      </c>
      <c r="J132" s="123"/>
      <c r="K132" s="123">
        <f>ROUND(E132*J132,2)</f>
        <v>0</v>
      </c>
      <c r="L132" s="123">
        <v>21</v>
      </c>
      <c r="M132" s="123">
        <f>G132*(1+L132/100)</f>
        <v>0</v>
      </c>
      <c r="N132" s="121">
        <v>5.0000000000000001E-3</v>
      </c>
      <c r="O132" s="121">
        <f>ROUND(E132*N132,5)</f>
        <v>7.4999999999999997E-2</v>
      </c>
      <c r="P132" s="121">
        <v>0</v>
      </c>
      <c r="Q132" s="121">
        <f>ROUND(E132*P132,5)</f>
        <v>0</v>
      </c>
      <c r="R132" s="121"/>
      <c r="S132" s="121"/>
      <c r="T132" s="122">
        <v>0.38500000000000001</v>
      </c>
      <c r="U132" s="121">
        <f>ROUND(E132*T132,2)</f>
        <v>5.78</v>
      </c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 t="s">
        <v>50</v>
      </c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</row>
    <row r="133" spans="1:60" outlineLevel="1" x14ac:dyDescent="0.2">
      <c r="A133" s="128"/>
      <c r="B133" s="128"/>
      <c r="C133" s="138" t="s">
        <v>108</v>
      </c>
      <c r="D133" s="137"/>
      <c r="E133" s="136">
        <v>15</v>
      </c>
      <c r="F133" s="123"/>
      <c r="G133" s="123"/>
      <c r="H133" s="123"/>
      <c r="I133" s="123"/>
      <c r="J133" s="123"/>
      <c r="K133" s="123"/>
      <c r="L133" s="123"/>
      <c r="M133" s="123"/>
      <c r="N133" s="121"/>
      <c r="O133" s="121"/>
      <c r="P133" s="121"/>
      <c r="Q133" s="121"/>
      <c r="R133" s="121"/>
      <c r="S133" s="121"/>
      <c r="T133" s="122"/>
      <c r="U133" s="121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 t="s">
        <v>69</v>
      </c>
      <c r="AF133" s="112">
        <v>0</v>
      </c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</row>
    <row r="134" spans="1:60" ht="22.5" outlineLevel="1" x14ac:dyDescent="0.2">
      <c r="A134" s="128">
        <v>49</v>
      </c>
      <c r="B134" s="128" t="s">
        <v>107</v>
      </c>
      <c r="C134" s="127" t="s">
        <v>106</v>
      </c>
      <c r="D134" s="126" t="s">
        <v>66</v>
      </c>
      <c r="E134" s="125">
        <v>40</v>
      </c>
      <c r="F134" s="124"/>
      <c r="G134" s="123">
        <f>ROUND(E134*F134,2)</f>
        <v>0</v>
      </c>
      <c r="H134" s="123"/>
      <c r="I134" s="123">
        <f>ROUND(E134*H134,2)</f>
        <v>0</v>
      </c>
      <c r="J134" s="123"/>
      <c r="K134" s="123">
        <f>ROUND(E134*J134,2)</f>
        <v>0</v>
      </c>
      <c r="L134" s="123">
        <v>21</v>
      </c>
      <c r="M134" s="123">
        <f>G134*(1+L134/100)</f>
        <v>0</v>
      </c>
      <c r="N134" s="121">
        <v>5.0000000000000001E-3</v>
      </c>
      <c r="O134" s="121">
        <f>ROUND(E134*N134,5)</f>
        <v>0.2</v>
      </c>
      <c r="P134" s="121">
        <v>0</v>
      </c>
      <c r="Q134" s="121">
        <f>ROUND(E134*P134,5)</f>
        <v>0</v>
      </c>
      <c r="R134" s="121"/>
      <c r="S134" s="121"/>
      <c r="T134" s="122">
        <v>0.38500000000000001</v>
      </c>
      <c r="U134" s="121">
        <f>ROUND(E134*T134,2)</f>
        <v>15.4</v>
      </c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 t="s">
        <v>50</v>
      </c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</row>
    <row r="135" spans="1:60" outlineLevel="1" x14ac:dyDescent="0.2">
      <c r="A135" s="128"/>
      <c r="B135" s="128"/>
      <c r="C135" s="138" t="s">
        <v>105</v>
      </c>
      <c r="D135" s="137"/>
      <c r="E135" s="136">
        <v>40</v>
      </c>
      <c r="F135" s="123"/>
      <c r="G135" s="123"/>
      <c r="H135" s="123"/>
      <c r="I135" s="123"/>
      <c r="J135" s="123"/>
      <c r="K135" s="123"/>
      <c r="L135" s="123"/>
      <c r="M135" s="123"/>
      <c r="N135" s="121"/>
      <c r="O135" s="121"/>
      <c r="P135" s="121"/>
      <c r="Q135" s="121"/>
      <c r="R135" s="121"/>
      <c r="S135" s="121"/>
      <c r="T135" s="122"/>
      <c r="U135" s="121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 t="s">
        <v>69</v>
      </c>
      <c r="AF135" s="112">
        <v>0</v>
      </c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</row>
    <row r="136" spans="1:60" x14ac:dyDescent="0.2">
      <c r="A136" s="135" t="s">
        <v>65</v>
      </c>
      <c r="B136" s="135" t="s">
        <v>104</v>
      </c>
      <c r="C136" s="134" t="s">
        <v>103</v>
      </c>
      <c r="D136" s="133"/>
      <c r="E136" s="132"/>
      <c r="F136" s="131"/>
      <c r="G136" s="131">
        <f>SUMIF(AE137:AE146,"&lt;&gt;NOR",G137:G146)</f>
        <v>0</v>
      </c>
      <c r="H136" s="131"/>
      <c r="I136" s="131">
        <f>SUM(I137:I146)</f>
        <v>0</v>
      </c>
      <c r="J136" s="131"/>
      <c r="K136" s="131">
        <f>SUM(K137:K146)</f>
        <v>0</v>
      </c>
      <c r="L136" s="131"/>
      <c r="M136" s="131">
        <f>SUM(M137:M146)</f>
        <v>0</v>
      </c>
      <c r="N136" s="129"/>
      <c r="O136" s="129">
        <f>SUM(O137:O146)</f>
        <v>0.68163000000000007</v>
      </c>
      <c r="P136" s="129"/>
      <c r="Q136" s="129">
        <f>SUM(Q137:Q146)</f>
        <v>0</v>
      </c>
      <c r="R136" s="129"/>
      <c r="S136" s="129"/>
      <c r="T136" s="130"/>
      <c r="U136" s="129">
        <f>SUM(U137:U146)</f>
        <v>58.519999999999996</v>
      </c>
      <c r="AE136" t="s">
        <v>62</v>
      </c>
    </row>
    <row r="137" spans="1:60" outlineLevel="1" x14ac:dyDescent="0.2">
      <c r="A137" s="128">
        <v>50</v>
      </c>
      <c r="B137" s="128" t="s">
        <v>102</v>
      </c>
      <c r="C137" s="127" t="s">
        <v>101</v>
      </c>
      <c r="D137" s="126" t="s">
        <v>100</v>
      </c>
      <c r="E137" s="125">
        <v>19.3</v>
      </c>
      <c r="F137" s="124"/>
      <c r="G137" s="123">
        <f>ROUND(E137*F137,2)</f>
        <v>0</v>
      </c>
      <c r="H137" s="123"/>
      <c r="I137" s="123">
        <f>ROUND(E137*H137,2)</f>
        <v>0</v>
      </c>
      <c r="J137" s="123"/>
      <c r="K137" s="123">
        <f>ROUND(E137*J137,2)</f>
        <v>0</v>
      </c>
      <c r="L137" s="123">
        <v>21</v>
      </c>
      <c r="M137" s="123">
        <f>G137*(1+L137/100)</f>
        <v>0</v>
      </c>
      <c r="N137" s="121">
        <v>0</v>
      </c>
      <c r="O137" s="121">
        <f>ROUND(E137*N137,5)</f>
        <v>0</v>
      </c>
      <c r="P137" s="121">
        <v>0</v>
      </c>
      <c r="Q137" s="121">
        <f>ROUND(E137*P137,5)</f>
        <v>0</v>
      </c>
      <c r="R137" s="121"/>
      <c r="S137" s="121"/>
      <c r="T137" s="122">
        <v>0.27300000000000002</v>
      </c>
      <c r="U137" s="121">
        <f>ROUND(E137*T137,2)</f>
        <v>5.27</v>
      </c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 t="s">
        <v>50</v>
      </c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</row>
    <row r="138" spans="1:60" outlineLevel="1" x14ac:dyDescent="0.2">
      <c r="A138" s="128"/>
      <c r="B138" s="128"/>
      <c r="C138" s="138" t="s">
        <v>99</v>
      </c>
      <c r="D138" s="137"/>
      <c r="E138" s="136">
        <v>19.3</v>
      </c>
      <c r="F138" s="123"/>
      <c r="G138" s="123"/>
      <c r="H138" s="123"/>
      <c r="I138" s="123"/>
      <c r="J138" s="123"/>
      <c r="K138" s="123"/>
      <c r="L138" s="123"/>
      <c r="M138" s="123"/>
      <c r="N138" s="121"/>
      <c r="O138" s="121"/>
      <c r="P138" s="121"/>
      <c r="Q138" s="121"/>
      <c r="R138" s="121"/>
      <c r="S138" s="121"/>
      <c r="T138" s="122"/>
      <c r="U138" s="121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 t="s">
        <v>69</v>
      </c>
      <c r="AF138" s="112">
        <v>0</v>
      </c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</row>
    <row r="139" spans="1:60" outlineLevel="1" x14ac:dyDescent="0.2">
      <c r="A139" s="128">
        <v>51</v>
      </c>
      <c r="B139" s="128" t="s">
        <v>98</v>
      </c>
      <c r="C139" s="127" t="s">
        <v>97</v>
      </c>
      <c r="D139" s="126" t="s">
        <v>96</v>
      </c>
      <c r="E139" s="125">
        <v>532.5</v>
      </c>
      <c r="F139" s="124"/>
      <c r="G139" s="123">
        <f>ROUND(E139*F139,2)</f>
        <v>0</v>
      </c>
      <c r="H139" s="123"/>
      <c r="I139" s="123">
        <f>ROUND(E139*H139,2)</f>
        <v>0</v>
      </c>
      <c r="J139" s="123"/>
      <c r="K139" s="123">
        <f>ROUND(E139*J139,2)</f>
        <v>0</v>
      </c>
      <c r="L139" s="123">
        <v>21</v>
      </c>
      <c r="M139" s="123">
        <f>G139*(1+L139/100)</f>
        <v>0</v>
      </c>
      <c r="N139" s="121">
        <v>5.0000000000000002E-5</v>
      </c>
      <c r="O139" s="121">
        <f>ROUND(E139*N139,5)</f>
        <v>2.6630000000000001E-2</v>
      </c>
      <c r="P139" s="121">
        <v>0</v>
      </c>
      <c r="Q139" s="121">
        <f>ROUND(E139*P139,5)</f>
        <v>0</v>
      </c>
      <c r="R139" s="121"/>
      <c r="S139" s="121"/>
      <c r="T139" s="122">
        <v>0.1</v>
      </c>
      <c r="U139" s="121">
        <f>ROUND(E139*T139,2)</f>
        <v>53.25</v>
      </c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 t="s">
        <v>50</v>
      </c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</row>
    <row r="140" spans="1:60" outlineLevel="1" x14ac:dyDescent="0.2">
      <c r="A140" s="128"/>
      <c r="B140" s="128"/>
      <c r="C140" s="138" t="s">
        <v>95</v>
      </c>
      <c r="D140" s="137"/>
      <c r="E140" s="136">
        <v>50</v>
      </c>
      <c r="F140" s="123"/>
      <c r="G140" s="123"/>
      <c r="H140" s="123"/>
      <c r="I140" s="123"/>
      <c r="J140" s="123"/>
      <c r="K140" s="123"/>
      <c r="L140" s="123"/>
      <c r="M140" s="123"/>
      <c r="N140" s="121"/>
      <c r="O140" s="121"/>
      <c r="P140" s="121"/>
      <c r="Q140" s="121"/>
      <c r="R140" s="121"/>
      <c r="S140" s="121"/>
      <c r="T140" s="122"/>
      <c r="U140" s="121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 t="s">
        <v>69</v>
      </c>
      <c r="AF140" s="112">
        <v>0</v>
      </c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</row>
    <row r="141" spans="1:60" outlineLevel="1" x14ac:dyDescent="0.2">
      <c r="A141" s="128"/>
      <c r="B141" s="128"/>
      <c r="C141" s="138" t="s">
        <v>94</v>
      </c>
      <c r="D141" s="137"/>
      <c r="E141" s="136">
        <v>482.5</v>
      </c>
      <c r="F141" s="123"/>
      <c r="G141" s="123"/>
      <c r="H141" s="123"/>
      <c r="I141" s="123"/>
      <c r="J141" s="123"/>
      <c r="K141" s="123"/>
      <c r="L141" s="123"/>
      <c r="M141" s="123"/>
      <c r="N141" s="121"/>
      <c r="O141" s="121"/>
      <c r="P141" s="121"/>
      <c r="Q141" s="121"/>
      <c r="R141" s="121"/>
      <c r="S141" s="121"/>
      <c r="T141" s="122"/>
      <c r="U141" s="121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 t="s">
        <v>69</v>
      </c>
      <c r="AF141" s="112">
        <v>0</v>
      </c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</row>
    <row r="142" spans="1:60" outlineLevel="1" x14ac:dyDescent="0.2">
      <c r="A142" s="128">
        <v>52</v>
      </c>
      <c r="B142" s="128" t="s">
        <v>93</v>
      </c>
      <c r="C142" s="127" t="s">
        <v>92</v>
      </c>
      <c r="D142" s="126" t="s">
        <v>91</v>
      </c>
      <c r="E142" s="125">
        <v>0.64500000000000002</v>
      </c>
      <c r="F142" s="124"/>
      <c r="G142" s="123">
        <f>ROUND(E142*F142,2)</f>
        <v>0</v>
      </c>
      <c r="H142" s="123"/>
      <c r="I142" s="123">
        <f>ROUND(E142*H142,2)</f>
        <v>0</v>
      </c>
      <c r="J142" s="123"/>
      <c r="K142" s="123">
        <f>ROUND(E142*J142,2)</f>
        <v>0</v>
      </c>
      <c r="L142" s="123">
        <v>21</v>
      </c>
      <c r="M142" s="123">
        <f>G142*(1+L142/100)</f>
        <v>0</v>
      </c>
      <c r="N142" s="121">
        <v>1</v>
      </c>
      <c r="O142" s="121">
        <f>ROUND(E142*N142,5)</f>
        <v>0.64500000000000002</v>
      </c>
      <c r="P142" s="121">
        <v>0</v>
      </c>
      <c r="Q142" s="121">
        <f>ROUND(E142*P142,5)</f>
        <v>0</v>
      </c>
      <c r="R142" s="121"/>
      <c r="S142" s="121"/>
      <c r="T142" s="122">
        <v>0</v>
      </c>
      <c r="U142" s="121">
        <f>ROUND(E142*T142,2)</f>
        <v>0</v>
      </c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 t="s">
        <v>76</v>
      </c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</row>
    <row r="143" spans="1:60" outlineLevel="1" x14ac:dyDescent="0.2">
      <c r="A143" s="128"/>
      <c r="B143" s="128"/>
      <c r="C143" s="138" t="s">
        <v>90</v>
      </c>
      <c r="D143" s="137"/>
      <c r="E143" s="136">
        <v>4.4999999999999998E-2</v>
      </c>
      <c r="F143" s="123"/>
      <c r="G143" s="123"/>
      <c r="H143" s="123"/>
      <c r="I143" s="123"/>
      <c r="J143" s="123"/>
      <c r="K143" s="123"/>
      <c r="L143" s="123"/>
      <c r="M143" s="123"/>
      <c r="N143" s="121"/>
      <c r="O143" s="121"/>
      <c r="P143" s="121"/>
      <c r="Q143" s="121"/>
      <c r="R143" s="121"/>
      <c r="S143" s="121"/>
      <c r="T143" s="122"/>
      <c r="U143" s="121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 t="s">
        <v>69</v>
      </c>
      <c r="AF143" s="112">
        <v>0</v>
      </c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</row>
    <row r="144" spans="1:60" outlineLevel="1" x14ac:dyDescent="0.2">
      <c r="A144" s="128"/>
      <c r="B144" s="128"/>
      <c r="C144" s="138" t="s">
        <v>89</v>
      </c>
      <c r="D144" s="137"/>
      <c r="E144" s="136">
        <v>0.6</v>
      </c>
      <c r="F144" s="123"/>
      <c r="G144" s="123"/>
      <c r="H144" s="123"/>
      <c r="I144" s="123"/>
      <c r="J144" s="123"/>
      <c r="K144" s="123"/>
      <c r="L144" s="123"/>
      <c r="M144" s="123"/>
      <c r="N144" s="121"/>
      <c r="O144" s="121"/>
      <c r="P144" s="121"/>
      <c r="Q144" s="121"/>
      <c r="R144" s="121"/>
      <c r="S144" s="121"/>
      <c r="T144" s="122"/>
      <c r="U144" s="121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 t="s">
        <v>69</v>
      </c>
      <c r="AF144" s="112">
        <v>0</v>
      </c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</row>
    <row r="145" spans="1:60" outlineLevel="1" x14ac:dyDescent="0.2">
      <c r="A145" s="128">
        <v>53</v>
      </c>
      <c r="B145" s="128" t="s">
        <v>88</v>
      </c>
      <c r="C145" s="127" t="s">
        <v>87</v>
      </c>
      <c r="D145" s="126" t="s">
        <v>66</v>
      </c>
      <c r="E145" s="125">
        <v>1</v>
      </c>
      <c r="F145" s="124"/>
      <c r="G145" s="123">
        <f>ROUND(E145*F145,2)</f>
        <v>0</v>
      </c>
      <c r="H145" s="123"/>
      <c r="I145" s="123">
        <f>ROUND(E145*H145,2)</f>
        <v>0</v>
      </c>
      <c r="J145" s="123"/>
      <c r="K145" s="123">
        <f>ROUND(E145*J145,2)</f>
        <v>0</v>
      </c>
      <c r="L145" s="123">
        <v>21</v>
      </c>
      <c r="M145" s="123">
        <f>G145*(1+L145/100)</f>
        <v>0</v>
      </c>
      <c r="N145" s="121">
        <v>0.01</v>
      </c>
      <c r="O145" s="121">
        <f>ROUND(E145*N145,5)</f>
        <v>0.01</v>
      </c>
      <c r="P145" s="121">
        <v>0</v>
      </c>
      <c r="Q145" s="121">
        <f>ROUND(E145*P145,5)</f>
        <v>0</v>
      </c>
      <c r="R145" s="121"/>
      <c r="S145" s="121"/>
      <c r="T145" s="122">
        <v>0</v>
      </c>
      <c r="U145" s="121">
        <f>ROUND(E145*T145,2)</f>
        <v>0</v>
      </c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 t="s">
        <v>76</v>
      </c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</row>
    <row r="146" spans="1:60" outlineLevel="1" x14ac:dyDescent="0.2">
      <c r="A146" s="128"/>
      <c r="B146" s="128"/>
      <c r="C146" s="138" t="s">
        <v>86</v>
      </c>
      <c r="D146" s="137"/>
      <c r="E146" s="136">
        <v>1</v>
      </c>
      <c r="F146" s="123"/>
      <c r="G146" s="123"/>
      <c r="H146" s="123"/>
      <c r="I146" s="123"/>
      <c r="J146" s="123"/>
      <c r="K146" s="123"/>
      <c r="L146" s="123"/>
      <c r="M146" s="123"/>
      <c r="N146" s="121"/>
      <c r="O146" s="121"/>
      <c r="P146" s="121"/>
      <c r="Q146" s="121"/>
      <c r="R146" s="121"/>
      <c r="S146" s="121"/>
      <c r="T146" s="122"/>
      <c r="U146" s="121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 t="s">
        <v>69</v>
      </c>
      <c r="AF146" s="112">
        <v>0</v>
      </c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</row>
    <row r="147" spans="1:60" x14ac:dyDescent="0.2">
      <c r="A147" s="135" t="s">
        <v>65</v>
      </c>
      <c r="B147" s="135" t="s">
        <v>85</v>
      </c>
      <c r="C147" s="134" t="s">
        <v>84</v>
      </c>
      <c r="D147" s="133"/>
      <c r="E147" s="132"/>
      <c r="F147" s="131"/>
      <c r="G147" s="131">
        <f>SUMIF(AE148:AE151,"&lt;&gt;NOR",G148:G151)</f>
        <v>0</v>
      </c>
      <c r="H147" s="131"/>
      <c r="I147" s="131">
        <f>SUM(I148:I151)</f>
        <v>0</v>
      </c>
      <c r="J147" s="131"/>
      <c r="K147" s="131">
        <f>SUM(K148:K151)</f>
        <v>0</v>
      </c>
      <c r="L147" s="131"/>
      <c r="M147" s="131">
        <f>SUM(M148:M151)</f>
        <v>0</v>
      </c>
      <c r="N147" s="129"/>
      <c r="O147" s="129">
        <f>SUM(O148:O151)</f>
        <v>0.66346000000000005</v>
      </c>
      <c r="P147" s="129"/>
      <c r="Q147" s="129">
        <f>SUM(Q148:Q151)</f>
        <v>0</v>
      </c>
      <c r="R147" s="129"/>
      <c r="S147" s="129"/>
      <c r="T147" s="130"/>
      <c r="U147" s="129">
        <f>SUM(U148:U151)</f>
        <v>10.5</v>
      </c>
      <c r="AE147" t="s">
        <v>62</v>
      </c>
    </row>
    <row r="148" spans="1:60" outlineLevel="1" x14ac:dyDescent="0.2">
      <c r="A148" s="128">
        <v>54</v>
      </c>
      <c r="B148" s="128" t="s">
        <v>83</v>
      </c>
      <c r="C148" s="127" t="s">
        <v>82</v>
      </c>
      <c r="D148" s="126" t="s">
        <v>66</v>
      </c>
      <c r="E148" s="125">
        <v>4.6500000000000004</v>
      </c>
      <c r="F148" s="124"/>
      <c r="G148" s="123">
        <f>ROUND(E148*F148,2)</f>
        <v>0</v>
      </c>
      <c r="H148" s="123"/>
      <c r="I148" s="123">
        <f>ROUND(E148*H148,2)</f>
        <v>0</v>
      </c>
      <c r="J148" s="123"/>
      <c r="K148" s="123">
        <f>ROUND(E148*J148,2)</f>
        <v>0</v>
      </c>
      <c r="L148" s="123">
        <v>21</v>
      </c>
      <c r="M148" s="123">
        <f>G148*(1+L148/100)</f>
        <v>0</v>
      </c>
      <c r="N148" s="121">
        <v>8.2699999999999996E-3</v>
      </c>
      <c r="O148" s="121">
        <f>ROUND(E148*N148,5)</f>
        <v>3.8460000000000001E-2</v>
      </c>
      <c r="P148" s="121">
        <v>0</v>
      </c>
      <c r="Q148" s="121">
        <f>ROUND(E148*P148,5)</f>
        <v>0</v>
      </c>
      <c r="R148" s="121"/>
      <c r="S148" s="121"/>
      <c r="T148" s="122">
        <v>1.1299999999999999</v>
      </c>
      <c r="U148" s="121">
        <f>ROUND(E148*T148,2)</f>
        <v>5.25</v>
      </c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 t="s">
        <v>50</v>
      </c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</row>
    <row r="149" spans="1:60" outlineLevel="1" x14ac:dyDescent="0.2">
      <c r="A149" s="128"/>
      <c r="B149" s="128"/>
      <c r="C149" s="138" t="s">
        <v>81</v>
      </c>
      <c r="D149" s="137"/>
      <c r="E149" s="136">
        <v>4.6500000000000004</v>
      </c>
      <c r="F149" s="123"/>
      <c r="G149" s="123"/>
      <c r="H149" s="123"/>
      <c r="I149" s="123"/>
      <c r="J149" s="123"/>
      <c r="K149" s="123"/>
      <c r="L149" s="123"/>
      <c r="M149" s="123"/>
      <c r="N149" s="121"/>
      <c r="O149" s="121"/>
      <c r="P149" s="121"/>
      <c r="Q149" s="121"/>
      <c r="R149" s="121"/>
      <c r="S149" s="121"/>
      <c r="T149" s="122"/>
      <c r="U149" s="121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 t="s">
        <v>69</v>
      </c>
      <c r="AF149" s="112">
        <v>0</v>
      </c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</row>
    <row r="150" spans="1:60" ht="22.5" outlineLevel="1" x14ac:dyDescent="0.2">
      <c r="A150" s="128">
        <v>55</v>
      </c>
      <c r="B150" s="128" t="s">
        <v>80</v>
      </c>
      <c r="C150" s="127" t="s">
        <v>79</v>
      </c>
      <c r="D150" s="126" t="s">
        <v>66</v>
      </c>
      <c r="E150" s="125">
        <v>4.6500000000000004</v>
      </c>
      <c r="F150" s="124"/>
      <c r="G150" s="123">
        <f>ROUND(E150*F150,2)</f>
        <v>0</v>
      </c>
      <c r="H150" s="123"/>
      <c r="I150" s="123">
        <f>ROUND(E150*H150,2)</f>
        <v>0</v>
      </c>
      <c r="J150" s="123"/>
      <c r="K150" s="123">
        <f>ROUND(E150*J150,2)</f>
        <v>0</v>
      </c>
      <c r="L150" s="123">
        <v>21</v>
      </c>
      <c r="M150" s="123">
        <f>G150*(1+L150/100)</f>
        <v>0</v>
      </c>
      <c r="N150" s="121">
        <v>0</v>
      </c>
      <c r="O150" s="121">
        <f>ROUND(E150*N150,5)</f>
        <v>0</v>
      </c>
      <c r="P150" s="121">
        <v>0</v>
      </c>
      <c r="Q150" s="121">
        <f>ROUND(E150*P150,5)</f>
        <v>0</v>
      </c>
      <c r="R150" s="121"/>
      <c r="S150" s="121"/>
      <c r="T150" s="122">
        <v>1.1299999999999999</v>
      </c>
      <c r="U150" s="121">
        <f>ROUND(E150*T150,2)</f>
        <v>5.25</v>
      </c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 t="s">
        <v>50</v>
      </c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</row>
    <row r="151" spans="1:60" ht="22.5" outlineLevel="1" x14ac:dyDescent="0.2">
      <c r="A151" s="128">
        <v>56</v>
      </c>
      <c r="B151" s="128" t="s">
        <v>78</v>
      </c>
      <c r="C151" s="127" t="s">
        <v>77</v>
      </c>
      <c r="D151" s="126" t="s">
        <v>66</v>
      </c>
      <c r="E151" s="125">
        <v>5</v>
      </c>
      <c r="F151" s="124"/>
      <c r="G151" s="123">
        <f>ROUND(E151*F151,2)</f>
        <v>0</v>
      </c>
      <c r="H151" s="123"/>
      <c r="I151" s="123">
        <f>ROUND(E151*H151,2)</f>
        <v>0</v>
      </c>
      <c r="J151" s="123"/>
      <c r="K151" s="123">
        <f>ROUND(E151*J151,2)</f>
        <v>0</v>
      </c>
      <c r="L151" s="123">
        <v>21</v>
      </c>
      <c r="M151" s="123">
        <f>G151*(1+L151/100)</f>
        <v>0</v>
      </c>
      <c r="N151" s="121">
        <v>0.125</v>
      </c>
      <c r="O151" s="121">
        <f>ROUND(E151*N151,5)</f>
        <v>0.625</v>
      </c>
      <c r="P151" s="121">
        <v>0</v>
      </c>
      <c r="Q151" s="121">
        <f>ROUND(E151*P151,5)</f>
        <v>0</v>
      </c>
      <c r="R151" s="121"/>
      <c r="S151" s="121"/>
      <c r="T151" s="122">
        <v>0</v>
      </c>
      <c r="U151" s="121">
        <f>ROUND(E151*T151,2)</f>
        <v>0</v>
      </c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 t="s">
        <v>76</v>
      </c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</row>
    <row r="152" spans="1:60" x14ac:dyDescent="0.2">
      <c r="A152" s="135" t="s">
        <v>65</v>
      </c>
      <c r="B152" s="135" t="s">
        <v>75</v>
      </c>
      <c r="C152" s="134" t="s">
        <v>74</v>
      </c>
      <c r="D152" s="133"/>
      <c r="E152" s="132"/>
      <c r="F152" s="131"/>
      <c r="G152" s="131">
        <f>SUMIF(AE153:AE156,"&lt;&gt;NOR",G153:G156)</f>
        <v>0</v>
      </c>
      <c r="H152" s="131"/>
      <c r="I152" s="131">
        <f>SUM(I153:I156)</f>
        <v>0</v>
      </c>
      <c r="J152" s="131"/>
      <c r="K152" s="131">
        <f>SUM(K153:K156)</f>
        <v>0</v>
      </c>
      <c r="L152" s="131"/>
      <c r="M152" s="131">
        <f>SUM(M153:M156)</f>
        <v>0</v>
      </c>
      <c r="N152" s="129"/>
      <c r="O152" s="129">
        <f>SUM(O153:O156)</f>
        <v>9.2399999999999999E-3</v>
      </c>
      <c r="P152" s="129"/>
      <c r="Q152" s="129">
        <f>SUM(Q153:Q156)</f>
        <v>0</v>
      </c>
      <c r="R152" s="129"/>
      <c r="S152" s="129"/>
      <c r="T152" s="130"/>
      <c r="U152" s="129">
        <f>SUM(U153:U156)</f>
        <v>12.799999999999999</v>
      </c>
      <c r="AE152" t="s">
        <v>62</v>
      </c>
    </row>
    <row r="153" spans="1:60" ht="22.5" outlineLevel="1" x14ac:dyDescent="0.2">
      <c r="A153" s="128">
        <v>57</v>
      </c>
      <c r="B153" s="128" t="s">
        <v>73</v>
      </c>
      <c r="C153" s="127" t="s">
        <v>72</v>
      </c>
      <c r="D153" s="126" t="s">
        <v>66</v>
      </c>
      <c r="E153" s="125">
        <v>28.895</v>
      </c>
      <c r="F153" s="124"/>
      <c r="G153" s="123">
        <f>ROUND(E153*F153,2)</f>
        <v>0</v>
      </c>
      <c r="H153" s="123"/>
      <c r="I153" s="123">
        <f>ROUND(E153*H153,2)</f>
        <v>0</v>
      </c>
      <c r="J153" s="123"/>
      <c r="K153" s="123">
        <f>ROUND(E153*J153,2)</f>
        <v>0</v>
      </c>
      <c r="L153" s="123">
        <v>21</v>
      </c>
      <c r="M153" s="123">
        <f>G153*(1+L153/100)</f>
        <v>0</v>
      </c>
      <c r="N153" s="121">
        <v>2.4000000000000001E-4</v>
      </c>
      <c r="O153" s="121">
        <f>ROUND(E153*N153,5)</f>
        <v>6.9300000000000004E-3</v>
      </c>
      <c r="P153" s="121">
        <v>0</v>
      </c>
      <c r="Q153" s="121">
        <f>ROUND(E153*P153,5)</f>
        <v>0</v>
      </c>
      <c r="R153" s="121"/>
      <c r="S153" s="121"/>
      <c r="T153" s="122">
        <v>0.28699999999999998</v>
      </c>
      <c r="U153" s="121">
        <f>ROUND(E153*T153,2)</f>
        <v>8.2899999999999991</v>
      </c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 t="s">
        <v>50</v>
      </c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</row>
    <row r="154" spans="1:60" outlineLevel="1" x14ac:dyDescent="0.2">
      <c r="A154" s="128"/>
      <c r="B154" s="128"/>
      <c r="C154" s="138" t="s">
        <v>71</v>
      </c>
      <c r="D154" s="137"/>
      <c r="E154" s="136">
        <v>1.875</v>
      </c>
      <c r="F154" s="123"/>
      <c r="G154" s="123"/>
      <c r="H154" s="123"/>
      <c r="I154" s="123"/>
      <c r="J154" s="123"/>
      <c r="K154" s="123"/>
      <c r="L154" s="123"/>
      <c r="M154" s="123"/>
      <c r="N154" s="121"/>
      <c r="O154" s="121"/>
      <c r="P154" s="121"/>
      <c r="Q154" s="121"/>
      <c r="R154" s="121"/>
      <c r="S154" s="121"/>
      <c r="T154" s="122"/>
      <c r="U154" s="121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 t="s">
        <v>69</v>
      </c>
      <c r="AF154" s="112">
        <v>0</v>
      </c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</row>
    <row r="155" spans="1:60" outlineLevel="1" x14ac:dyDescent="0.2">
      <c r="A155" s="128"/>
      <c r="B155" s="128"/>
      <c r="C155" s="138" t="s">
        <v>70</v>
      </c>
      <c r="D155" s="137"/>
      <c r="E155" s="136">
        <v>27.02</v>
      </c>
      <c r="F155" s="123"/>
      <c r="G155" s="123"/>
      <c r="H155" s="123"/>
      <c r="I155" s="123"/>
      <c r="J155" s="123"/>
      <c r="K155" s="123"/>
      <c r="L155" s="123"/>
      <c r="M155" s="123"/>
      <c r="N155" s="121"/>
      <c r="O155" s="121"/>
      <c r="P155" s="121"/>
      <c r="Q155" s="121"/>
      <c r="R155" s="121"/>
      <c r="S155" s="121"/>
      <c r="T155" s="122"/>
      <c r="U155" s="121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 t="s">
        <v>69</v>
      </c>
      <c r="AF155" s="112">
        <v>0</v>
      </c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</row>
    <row r="156" spans="1:60" outlineLevel="1" x14ac:dyDescent="0.2">
      <c r="A156" s="128">
        <v>58</v>
      </c>
      <c r="B156" s="128" t="s">
        <v>68</v>
      </c>
      <c r="C156" s="127" t="s">
        <v>67</v>
      </c>
      <c r="D156" s="126" t="s">
        <v>66</v>
      </c>
      <c r="E156" s="125">
        <v>28.895</v>
      </c>
      <c r="F156" s="124"/>
      <c r="G156" s="123">
        <f>ROUND(E156*F156,2)</f>
        <v>0</v>
      </c>
      <c r="H156" s="123"/>
      <c r="I156" s="123">
        <f>ROUND(E156*H156,2)</f>
        <v>0</v>
      </c>
      <c r="J156" s="123"/>
      <c r="K156" s="123">
        <f>ROUND(E156*J156,2)</f>
        <v>0</v>
      </c>
      <c r="L156" s="123">
        <v>21</v>
      </c>
      <c r="M156" s="123">
        <f>G156*(1+L156/100)</f>
        <v>0</v>
      </c>
      <c r="N156" s="121">
        <v>8.0000000000000007E-5</v>
      </c>
      <c r="O156" s="121">
        <f>ROUND(E156*N156,5)</f>
        <v>2.31E-3</v>
      </c>
      <c r="P156" s="121">
        <v>0</v>
      </c>
      <c r="Q156" s="121">
        <f>ROUND(E156*P156,5)</f>
        <v>0</v>
      </c>
      <c r="R156" s="121"/>
      <c r="S156" s="121"/>
      <c r="T156" s="122">
        <v>0.156</v>
      </c>
      <c r="U156" s="121">
        <f>ROUND(E156*T156,2)</f>
        <v>4.51</v>
      </c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 t="s">
        <v>50</v>
      </c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</row>
    <row r="157" spans="1:60" x14ac:dyDescent="0.2">
      <c r="A157" s="135" t="s">
        <v>65</v>
      </c>
      <c r="B157" s="135" t="s">
        <v>64</v>
      </c>
      <c r="C157" s="134" t="s">
        <v>63</v>
      </c>
      <c r="D157" s="133"/>
      <c r="E157" s="132"/>
      <c r="F157" s="131"/>
      <c r="G157" s="131">
        <f>SUMIF(AE158:AE162,"&lt;&gt;NOR",G158:G162)</f>
        <v>0</v>
      </c>
      <c r="H157" s="131"/>
      <c r="I157" s="131">
        <f>SUM(I158:I162)</f>
        <v>0</v>
      </c>
      <c r="J157" s="131"/>
      <c r="K157" s="131">
        <f>SUM(K158:K162)</f>
        <v>0</v>
      </c>
      <c r="L157" s="131"/>
      <c r="M157" s="131">
        <f>SUM(M158:M162)</f>
        <v>0</v>
      </c>
      <c r="N157" s="129"/>
      <c r="O157" s="129">
        <f>SUM(O158:O162)</f>
        <v>0</v>
      </c>
      <c r="P157" s="129"/>
      <c r="Q157" s="129">
        <f>SUM(Q158:Q162)</f>
        <v>0</v>
      </c>
      <c r="R157" s="129"/>
      <c r="S157" s="129"/>
      <c r="T157" s="130"/>
      <c r="U157" s="129">
        <f>SUM(U158:U162)</f>
        <v>0</v>
      </c>
      <c r="AE157" t="s">
        <v>62</v>
      </c>
    </row>
    <row r="158" spans="1:60" outlineLevel="1" x14ac:dyDescent="0.2">
      <c r="A158" s="128">
        <v>59</v>
      </c>
      <c r="B158" s="128" t="s">
        <v>61</v>
      </c>
      <c r="C158" s="127" t="s">
        <v>60</v>
      </c>
      <c r="D158" s="126" t="s">
        <v>51</v>
      </c>
      <c r="E158" s="125">
        <v>1</v>
      </c>
      <c r="F158" s="124"/>
      <c r="G158" s="123">
        <f>ROUND(E158*F158,2)</f>
        <v>0</v>
      </c>
      <c r="H158" s="123"/>
      <c r="I158" s="123">
        <f>ROUND(E158*H158,2)</f>
        <v>0</v>
      </c>
      <c r="J158" s="123"/>
      <c r="K158" s="123">
        <f>ROUND(E158*J158,2)</f>
        <v>0</v>
      </c>
      <c r="L158" s="123">
        <v>21</v>
      </c>
      <c r="M158" s="123">
        <f>G158*(1+L158/100)</f>
        <v>0</v>
      </c>
      <c r="N158" s="121">
        <v>0</v>
      </c>
      <c r="O158" s="121">
        <f>ROUND(E158*N158,5)</f>
        <v>0</v>
      </c>
      <c r="P158" s="121">
        <v>0</v>
      </c>
      <c r="Q158" s="121">
        <f>ROUND(E158*P158,5)</f>
        <v>0</v>
      </c>
      <c r="R158" s="121"/>
      <c r="S158" s="121"/>
      <c r="T158" s="122">
        <v>0</v>
      </c>
      <c r="U158" s="121">
        <f>ROUND(E158*T158,2)</f>
        <v>0</v>
      </c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 t="s">
        <v>50</v>
      </c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</row>
    <row r="159" spans="1:60" outlineLevel="1" x14ac:dyDescent="0.2">
      <c r="A159" s="128">
        <v>60</v>
      </c>
      <c r="B159" s="128" t="s">
        <v>59</v>
      </c>
      <c r="C159" s="127" t="s">
        <v>58</v>
      </c>
      <c r="D159" s="126" t="s">
        <v>51</v>
      </c>
      <c r="E159" s="125">
        <v>1</v>
      </c>
      <c r="F159" s="124"/>
      <c r="G159" s="123">
        <f>ROUND(E159*F159,2)</f>
        <v>0</v>
      </c>
      <c r="H159" s="123"/>
      <c r="I159" s="123">
        <f>ROUND(E159*H159,2)</f>
        <v>0</v>
      </c>
      <c r="J159" s="123"/>
      <c r="K159" s="123">
        <f>ROUND(E159*J159,2)</f>
        <v>0</v>
      </c>
      <c r="L159" s="123">
        <v>21</v>
      </c>
      <c r="M159" s="123">
        <f>G159*(1+L159/100)</f>
        <v>0</v>
      </c>
      <c r="N159" s="121">
        <v>0</v>
      </c>
      <c r="O159" s="121">
        <f>ROUND(E159*N159,5)</f>
        <v>0</v>
      </c>
      <c r="P159" s="121">
        <v>0</v>
      </c>
      <c r="Q159" s="121">
        <f>ROUND(E159*P159,5)</f>
        <v>0</v>
      </c>
      <c r="R159" s="121"/>
      <c r="S159" s="121"/>
      <c r="T159" s="122">
        <v>0</v>
      </c>
      <c r="U159" s="121">
        <f>ROUND(E159*T159,2)</f>
        <v>0</v>
      </c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 t="s">
        <v>50</v>
      </c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</row>
    <row r="160" spans="1:60" outlineLevel="1" x14ac:dyDescent="0.2">
      <c r="A160" s="128">
        <v>61</v>
      </c>
      <c r="B160" s="128" t="s">
        <v>57</v>
      </c>
      <c r="C160" s="127" t="s">
        <v>56</v>
      </c>
      <c r="D160" s="126" t="s">
        <v>51</v>
      </c>
      <c r="E160" s="125">
        <v>1</v>
      </c>
      <c r="F160" s="124"/>
      <c r="G160" s="123">
        <f>ROUND(E160*F160,2)</f>
        <v>0</v>
      </c>
      <c r="H160" s="123"/>
      <c r="I160" s="123">
        <f>ROUND(E160*H160,2)</f>
        <v>0</v>
      </c>
      <c r="J160" s="123"/>
      <c r="K160" s="123">
        <f>ROUND(E160*J160,2)</f>
        <v>0</v>
      </c>
      <c r="L160" s="123">
        <v>21</v>
      </c>
      <c r="M160" s="123">
        <f>G160*(1+L160/100)</f>
        <v>0</v>
      </c>
      <c r="N160" s="121">
        <v>0</v>
      </c>
      <c r="O160" s="121">
        <f>ROUND(E160*N160,5)</f>
        <v>0</v>
      </c>
      <c r="P160" s="121">
        <v>0</v>
      </c>
      <c r="Q160" s="121">
        <f>ROUND(E160*P160,5)</f>
        <v>0</v>
      </c>
      <c r="R160" s="121"/>
      <c r="S160" s="121"/>
      <c r="T160" s="122">
        <v>0</v>
      </c>
      <c r="U160" s="121">
        <f>ROUND(E160*T160,2)</f>
        <v>0</v>
      </c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 t="s">
        <v>50</v>
      </c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</row>
    <row r="161" spans="1:60" outlineLevel="1" x14ac:dyDescent="0.2">
      <c r="A161" s="128">
        <v>62</v>
      </c>
      <c r="B161" s="128" t="s">
        <v>55</v>
      </c>
      <c r="C161" s="127" t="s">
        <v>54</v>
      </c>
      <c r="D161" s="126" t="s">
        <v>51</v>
      </c>
      <c r="E161" s="125">
        <v>1</v>
      </c>
      <c r="F161" s="124"/>
      <c r="G161" s="123">
        <f>ROUND(E161*F161,2)</f>
        <v>0</v>
      </c>
      <c r="H161" s="123"/>
      <c r="I161" s="123">
        <f>ROUND(E161*H161,2)</f>
        <v>0</v>
      </c>
      <c r="J161" s="123"/>
      <c r="K161" s="123">
        <f>ROUND(E161*J161,2)</f>
        <v>0</v>
      </c>
      <c r="L161" s="123">
        <v>21</v>
      </c>
      <c r="M161" s="123">
        <f>G161*(1+L161/100)</f>
        <v>0</v>
      </c>
      <c r="N161" s="121">
        <v>0</v>
      </c>
      <c r="O161" s="121">
        <f>ROUND(E161*N161,5)</f>
        <v>0</v>
      </c>
      <c r="P161" s="121">
        <v>0</v>
      </c>
      <c r="Q161" s="121">
        <f>ROUND(E161*P161,5)</f>
        <v>0</v>
      </c>
      <c r="R161" s="121"/>
      <c r="S161" s="121"/>
      <c r="T161" s="122">
        <v>0</v>
      </c>
      <c r="U161" s="121">
        <f>ROUND(E161*T161,2)</f>
        <v>0</v>
      </c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 t="s">
        <v>50</v>
      </c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</row>
    <row r="162" spans="1:60" ht="22.5" outlineLevel="1" x14ac:dyDescent="0.2">
      <c r="A162" s="120">
        <v>63</v>
      </c>
      <c r="B162" s="120" t="s">
        <v>53</v>
      </c>
      <c r="C162" s="119" t="s">
        <v>52</v>
      </c>
      <c r="D162" s="118" t="s">
        <v>51</v>
      </c>
      <c r="E162" s="117">
        <v>1</v>
      </c>
      <c r="F162" s="116"/>
      <c r="G162" s="115">
        <f>ROUND(E162*F162,2)</f>
        <v>0</v>
      </c>
      <c r="H162" s="115"/>
      <c r="I162" s="115">
        <f>ROUND(E162*H162,2)</f>
        <v>0</v>
      </c>
      <c r="J162" s="115"/>
      <c r="K162" s="115">
        <f>ROUND(E162*J162,2)</f>
        <v>0</v>
      </c>
      <c r="L162" s="115">
        <v>21</v>
      </c>
      <c r="M162" s="115">
        <f>G162*(1+L162/100)</f>
        <v>0</v>
      </c>
      <c r="N162" s="113">
        <v>0</v>
      </c>
      <c r="O162" s="113">
        <f>ROUND(E162*N162,5)</f>
        <v>0</v>
      </c>
      <c r="P162" s="113">
        <v>0</v>
      </c>
      <c r="Q162" s="113">
        <f>ROUND(E162*P162,5)</f>
        <v>0</v>
      </c>
      <c r="R162" s="113"/>
      <c r="S162" s="113"/>
      <c r="T162" s="114">
        <v>0</v>
      </c>
      <c r="U162" s="113">
        <f>ROUND(E162*T162,2)</f>
        <v>0</v>
      </c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 t="s">
        <v>50</v>
      </c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</row>
    <row r="163" spans="1:60" x14ac:dyDescent="0.2">
      <c r="A163" s="3"/>
      <c r="B163" s="4" t="s">
        <v>45</v>
      </c>
      <c r="C163" s="106" t="s">
        <v>45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AC163">
        <v>12</v>
      </c>
      <c r="AD163">
        <v>21</v>
      </c>
    </row>
    <row r="164" spans="1:60" x14ac:dyDescent="0.2">
      <c r="A164" s="111"/>
      <c r="B164" s="110" t="s">
        <v>49</v>
      </c>
      <c r="C164" s="109" t="s">
        <v>45</v>
      </c>
      <c r="D164" s="108"/>
      <c r="E164" s="108"/>
      <c r="F164" s="108"/>
      <c r="G164" s="107">
        <f>G8+G20+G28+G35+G48+G54+G87+G91+G93+G96+G101+G118+G129+G131+G136+G147+G152+G157</f>
        <v>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AC164">
        <f>SUMIF(L7:L162,AC163,G7:G162)</f>
        <v>0</v>
      </c>
      <c r="AD164">
        <f>SUMIF(L7:L162,AD163,G7:G162)</f>
        <v>0</v>
      </c>
      <c r="AE164" t="s">
        <v>48</v>
      </c>
    </row>
    <row r="165" spans="1:60" x14ac:dyDescent="0.2">
      <c r="A165" s="3"/>
      <c r="B165" s="4" t="s">
        <v>45</v>
      </c>
      <c r="C165" s="106" t="s">
        <v>45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60" x14ac:dyDescent="0.2">
      <c r="A166" s="3"/>
      <c r="B166" s="4" t="s">
        <v>45</v>
      </c>
      <c r="C166" s="106" t="s">
        <v>45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60" x14ac:dyDescent="0.2">
      <c r="A167" s="217" t="s">
        <v>47</v>
      </c>
      <c r="B167" s="217"/>
      <c r="C167" s="21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60" x14ac:dyDescent="0.2">
      <c r="A168" s="201"/>
      <c r="B168" s="202"/>
      <c r="C168" s="203"/>
      <c r="D168" s="202"/>
      <c r="E168" s="202"/>
      <c r="F168" s="202"/>
      <c r="G168" s="20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AE168" t="s">
        <v>46</v>
      </c>
    </row>
    <row r="169" spans="1:60" x14ac:dyDescent="0.2">
      <c r="A169" s="205"/>
      <c r="B169" s="206"/>
      <c r="C169" s="207"/>
      <c r="D169" s="206"/>
      <c r="E169" s="206"/>
      <c r="F169" s="206"/>
      <c r="G169" s="20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60" x14ac:dyDescent="0.2">
      <c r="A170" s="205"/>
      <c r="B170" s="206"/>
      <c r="C170" s="207"/>
      <c r="D170" s="206"/>
      <c r="E170" s="206"/>
      <c r="F170" s="206"/>
      <c r="G170" s="20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60" x14ac:dyDescent="0.2">
      <c r="A171" s="205"/>
      <c r="B171" s="206"/>
      <c r="C171" s="207"/>
      <c r="D171" s="206"/>
      <c r="E171" s="206"/>
      <c r="F171" s="206"/>
      <c r="G171" s="20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60" x14ac:dyDescent="0.2">
      <c r="A172" s="209"/>
      <c r="B172" s="210"/>
      <c r="C172" s="211"/>
      <c r="D172" s="210"/>
      <c r="E172" s="210"/>
      <c r="F172" s="210"/>
      <c r="G172" s="21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60" x14ac:dyDescent="0.2">
      <c r="A173" s="3"/>
      <c r="B173" s="4" t="s">
        <v>45</v>
      </c>
      <c r="C173" s="106" t="s">
        <v>45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60" x14ac:dyDescent="0.2">
      <c r="C174" s="105"/>
      <c r="AE174" t="s">
        <v>44</v>
      </c>
    </row>
  </sheetData>
  <mergeCells count="6">
    <mergeCell ref="A168:G172"/>
    <mergeCell ref="A1:G1"/>
    <mergeCell ref="C2:G2"/>
    <mergeCell ref="C3:G3"/>
    <mergeCell ref="C4:G4"/>
    <mergeCell ref="A167:C167"/>
  </mergeCells>
  <pageMargins left="0.39370078740157499" right="0.19685039370078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19" t="s">
        <v>6</v>
      </c>
      <c r="B1" s="219"/>
      <c r="C1" s="220"/>
      <c r="D1" s="219"/>
      <c r="E1" s="219"/>
      <c r="F1" s="219"/>
      <c r="G1" s="219"/>
    </row>
    <row r="2" spans="1:7" ht="24.95" customHeight="1" x14ac:dyDescent="0.2">
      <c r="A2" s="60" t="s">
        <v>28</v>
      </c>
      <c r="B2" s="59"/>
      <c r="C2" s="221"/>
      <c r="D2" s="221"/>
      <c r="E2" s="221"/>
      <c r="F2" s="221"/>
      <c r="G2" s="222"/>
    </row>
    <row r="3" spans="1:7" ht="24.95" hidden="1" customHeight="1" x14ac:dyDescent="0.2">
      <c r="A3" s="60" t="s">
        <v>7</v>
      </c>
      <c r="B3" s="59"/>
      <c r="C3" s="221"/>
      <c r="D3" s="221"/>
      <c r="E3" s="221"/>
      <c r="F3" s="221"/>
      <c r="G3" s="222"/>
    </row>
    <row r="4" spans="1:7" ht="24.95" hidden="1" customHeight="1" x14ac:dyDescent="0.2">
      <c r="A4" s="60" t="s">
        <v>8</v>
      </c>
      <c r="B4" s="59"/>
      <c r="C4" s="221"/>
      <c r="D4" s="221"/>
      <c r="E4" s="221"/>
      <c r="F4" s="221"/>
      <c r="G4" s="222"/>
    </row>
    <row r="5" spans="1:7" hidden="1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 pro vyplnění</vt:lpstr>
      <vt:lpstr>Stavba Celkem</vt:lpstr>
      <vt:lpstr>Položky</vt:lpstr>
      <vt:lpstr>VzorPolozky</vt:lpstr>
      <vt:lpstr>Položky!Oblast_tisku</vt:lpstr>
      <vt:lpstr>'Stavba Celkem'!Oblast_tisku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Vlastník</dc:creator>
  <cp:lastModifiedBy>Ivo Heřmánek</cp:lastModifiedBy>
  <cp:lastPrinted>2022-07-11T05:40:06Z</cp:lastPrinted>
  <dcterms:created xsi:type="dcterms:W3CDTF">2009-04-08T07:15:50Z</dcterms:created>
  <dcterms:modified xsi:type="dcterms:W3CDTF">2024-05-30T19:16:51Z</dcterms:modified>
</cp:coreProperties>
</file>