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ERTL\Ertl 2024\E-2024-05 ZTV Obec - komunikace\"/>
    </mc:Choice>
  </mc:AlternateContent>
  <bookViews>
    <workbookView xWindow="0" yWindow="0" windowWidth="0" windowHeight="0"/>
  </bookViews>
  <sheets>
    <sheet name="Rekapitulace stavby" sheetId="1" r:id="rId1"/>
    <sheet name="SO 01 - Oprava havarijníh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Oprava havarijníh...'!$C$114:$K$525</definedName>
    <definedName name="_xlnm.Print_Area" localSheetId="1">'SO 01 - Oprava havarijníh...'!$C$4:$J$39,'SO 01 - Oprava havarijníh...'!$C$45:$J$96,'SO 01 - Oprava havarijníh...'!$C$102:$K$525</definedName>
    <definedName name="_xlnm.Print_Titles" localSheetId="1">'SO 01 - Oprava havarijníh...'!$114:$114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07"/>
  <c r="J37"/>
  <c r="J36"/>
  <c i="1" r="AY55"/>
  <c i="2" r="J35"/>
  <c i="1" r="AX55"/>
  <c i="2" r="BI523"/>
  <c r="BH523"/>
  <c r="BG523"/>
  <c r="BF523"/>
  <c r="T523"/>
  <c r="T522"/>
  <c r="T521"/>
  <c r="R523"/>
  <c r="R522"/>
  <c r="R521"/>
  <c r="P523"/>
  <c r="P522"/>
  <c r="P521"/>
  <c r="BI518"/>
  <c r="BH518"/>
  <c r="BG518"/>
  <c r="BF518"/>
  <c r="T518"/>
  <c r="T517"/>
  <c r="R518"/>
  <c r="R517"/>
  <c r="P518"/>
  <c r="P517"/>
  <c r="BI514"/>
  <c r="BH514"/>
  <c r="BG514"/>
  <c r="BF514"/>
  <c r="T514"/>
  <c r="T513"/>
  <c r="R514"/>
  <c r="R513"/>
  <c r="P514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T499"/>
  <c r="R500"/>
  <c r="R499"/>
  <c r="P500"/>
  <c r="P499"/>
  <c r="BI492"/>
  <c r="BH492"/>
  <c r="BG492"/>
  <c r="BF492"/>
  <c r="T492"/>
  <c r="R492"/>
  <c r="P492"/>
  <c r="BI485"/>
  <c r="BH485"/>
  <c r="BG485"/>
  <c r="BF485"/>
  <c r="T485"/>
  <c r="R485"/>
  <c r="P485"/>
  <c r="BI476"/>
  <c r="BH476"/>
  <c r="BG476"/>
  <c r="BF476"/>
  <c r="T476"/>
  <c r="R476"/>
  <c r="P476"/>
  <c r="BI468"/>
  <c r="BH468"/>
  <c r="BG468"/>
  <c r="BF468"/>
  <c r="T468"/>
  <c r="R468"/>
  <c r="P468"/>
  <c r="BI465"/>
  <c r="BH465"/>
  <c r="BG465"/>
  <c r="BF465"/>
  <c r="T465"/>
  <c r="R465"/>
  <c r="P465"/>
  <c r="BI457"/>
  <c r="BH457"/>
  <c r="BG457"/>
  <c r="BF457"/>
  <c r="T457"/>
  <c r="R457"/>
  <c r="P457"/>
  <c r="BI450"/>
  <c r="BH450"/>
  <c r="BG450"/>
  <c r="BF450"/>
  <c r="T450"/>
  <c r="R450"/>
  <c r="P450"/>
  <c r="BI445"/>
  <c r="BH445"/>
  <c r="BG445"/>
  <c r="BF445"/>
  <c r="T445"/>
  <c r="R445"/>
  <c r="P445"/>
  <c r="BI442"/>
  <c r="BH442"/>
  <c r="BG442"/>
  <c r="BF442"/>
  <c r="T442"/>
  <c r="R442"/>
  <c r="P442"/>
  <c r="BI436"/>
  <c r="BH436"/>
  <c r="BG436"/>
  <c r="BF436"/>
  <c r="T436"/>
  <c r="R436"/>
  <c r="P436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2"/>
  <c r="BH342"/>
  <c r="BG342"/>
  <c r="BF342"/>
  <c r="T342"/>
  <c r="T341"/>
  <c r="T340"/>
  <c r="R342"/>
  <c r="R341"/>
  <c r="R340"/>
  <c r="P342"/>
  <c r="P341"/>
  <c r="P340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J75"/>
  <c r="BI304"/>
  <c r="BH304"/>
  <c r="BG304"/>
  <c r="BF304"/>
  <c r="T304"/>
  <c r="T303"/>
  <c r="R304"/>
  <c r="R303"/>
  <c r="P304"/>
  <c r="P303"/>
  <c r="BI296"/>
  <c r="BH296"/>
  <c r="BG296"/>
  <c r="BF296"/>
  <c r="T296"/>
  <c r="T295"/>
  <c r="T294"/>
  <c r="R296"/>
  <c r="R295"/>
  <c r="R294"/>
  <c r="P296"/>
  <c r="P295"/>
  <c r="P294"/>
  <c r="BI286"/>
  <c r="BH286"/>
  <c r="BG286"/>
  <c r="BF286"/>
  <c r="T286"/>
  <c r="R286"/>
  <c r="P286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7"/>
  <c r="BH247"/>
  <c r="BG247"/>
  <c r="BF247"/>
  <c r="T247"/>
  <c r="T246"/>
  <c r="R247"/>
  <c r="R246"/>
  <c r="P247"/>
  <c r="P246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T162"/>
  <c r="R163"/>
  <c r="R162"/>
  <c r="P163"/>
  <c r="P162"/>
  <c r="BI157"/>
  <c r="BH157"/>
  <c r="BG157"/>
  <c r="BF157"/>
  <c r="T157"/>
  <c r="T156"/>
  <c r="R157"/>
  <c r="R156"/>
  <c r="P157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J111"/>
  <c r="F109"/>
  <c r="E107"/>
  <c r="J54"/>
  <c r="F52"/>
  <c r="E50"/>
  <c r="J24"/>
  <c r="E24"/>
  <c r="J55"/>
  <c r="J23"/>
  <c r="J18"/>
  <c r="E18"/>
  <c r="F112"/>
  <c r="J17"/>
  <c r="J15"/>
  <c r="E15"/>
  <c r="F111"/>
  <c r="J14"/>
  <c r="J12"/>
  <c r="J109"/>
  <c r="E7"/>
  <c r="E105"/>
  <c i="1" r="L50"/>
  <c r="AM50"/>
  <c r="AM49"/>
  <c r="L49"/>
  <c r="AM47"/>
  <c r="L47"/>
  <c r="L45"/>
  <c r="L44"/>
  <c i="2" r="J518"/>
  <c r="J510"/>
  <c r="J504"/>
  <c r="BK492"/>
  <c r="J476"/>
  <c r="J465"/>
  <c r="BK450"/>
  <c r="BK442"/>
  <c r="BK430"/>
  <c r="J426"/>
  <c r="J416"/>
  <c r="BK401"/>
  <c r="J396"/>
  <c r="BK383"/>
  <c r="BK361"/>
  <c r="J315"/>
  <c r="J286"/>
  <c r="BK264"/>
  <c r="BK241"/>
  <c r="J218"/>
  <c r="BK195"/>
  <c r="J174"/>
  <c r="J151"/>
  <c r="J134"/>
  <c r="J383"/>
  <c r="J361"/>
  <c r="J351"/>
  <c r="J335"/>
  <c r="BK315"/>
  <c r="J273"/>
  <c r="J264"/>
  <c r="J229"/>
  <c r="BK218"/>
  <c r="J200"/>
  <c r="BK179"/>
  <c r="BK157"/>
  <c r="BK134"/>
  <c r="BK523"/>
  <c r="BK514"/>
  <c r="BK507"/>
  <c r="BK500"/>
  <c r="BK476"/>
  <c r="BK468"/>
  <c r="BK457"/>
  <c r="J445"/>
  <c r="J436"/>
  <c r="BK422"/>
  <c r="BK411"/>
  <c r="J406"/>
  <c r="BK392"/>
  <c r="J388"/>
  <c r="BK366"/>
  <c r="J320"/>
  <c r="J296"/>
  <c r="BK268"/>
  <c r="J247"/>
  <c r="BK224"/>
  <c r="BK200"/>
  <c r="J179"/>
  <c r="J157"/>
  <c r="BK129"/>
  <c i="1" r="AS54"/>
  <c i="2" r="J366"/>
  <c r="BK351"/>
  <c r="BK335"/>
  <c r="BK320"/>
  <c r="BK296"/>
  <c r="J268"/>
  <c r="BK247"/>
  <c r="J224"/>
  <c r="BK184"/>
  <c r="J163"/>
  <c r="BK146"/>
  <c r="BK119"/>
  <c r="J523"/>
  <c r="J514"/>
  <c r="J507"/>
  <c r="J500"/>
  <c r="J485"/>
  <c r="J468"/>
  <c r="J457"/>
  <c r="BK445"/>
  <c r="BK436"/>
  <c r="BK426"/>
  <c r="J422"/>
  <c r="BK406"/>
  <c r="BK396"/>
  <c r="BK388"/>
  <c r="J372"/>
  <c r="J326"/>
  <c r="BK304"/>
  <c r="BK273"/>
  <c r="J254"/>
  <c r="BK229"/>
  <c r="J206"/>
  <c r="J184"/>
  <c r="BK163"/>
  <c r="J146"/>
  <c r="J124"/>
  <c r="BK372"/>
  <c r="J356"/>
  <c r="J342"/>
  <c r="BK326"/>
  <c r="J304"/>
  <c r="BK286"/>
  <c r="BK254"/>
  <c r="J241"/>
  <c r="BK206"/>
  <c r="J190"/>
  <c r="J169"/>
  <c r="BK139"/>
  <c r="BK124"/>
  <c r="BK518"/>
  <c r="BK510"/>
  <c r="BK504"/>
  <c r="J492"/>
  <c r="BK485"/>
  <c r="BK465"/>
  <c r="J450"/>
  <c r="J442"/>
  <c r="J430"/>
  <c r="BK416"/>
  <c r="J411"/>
  <c r="J401"/>
  <c r="J392"/>
  <c r="BK377"/>
  <c r="J330"/>
  <c r="BK310"/>
  <c r="BK279"/>
  <c r="J259"/>
  <c r="BK235"/>
  <c r="BK212"/>
  <c r="BK190"/>
  <c r="BK169"/>
  <c r="J139"/>
  <c r="J119"/>
  <c r="J377"/>
  <c r="BK356"/>
  <c r="BK342"/>
  <c r="BK330"/>
  <c r="J310"/>
  <c r="J279"/>
  <c r="BK259"/>
  <c r="J235"/>
  <c r="J212"/>
  <c r="J195"/>
  <c r="BK174"/>
  <c r="BK151"/>
  <c r="J129"/>
  <c l="1" r="T278"/>
  <c r="P278"/>
  <c r="R278"/>
  <c r="BK118"/>
  <c r="J118"/>
  <c r="J62"/>
  <c r="R118"/>
  <c r="BK168"/>
  <c r="J168"/>
  <c r="J65"/>
  <c r="R168"/>
  <c r="BK189"/>
  <c r="J189"/>
  <c r="J66"/>
  <c r="R189"/>
  <c r="BK234"/>
  <c r="J234"/>
  <c r="J67"/>
  <c r="R234"/>
  <c r="BK253"/>
  <c r="J253"/>
  <c r="J70"/>
  <c r="R253"/>
  <c r="R252"/>
  <c r="BK309"/>
  <c r="R309"/>
  <c r="BK325"/>
  <c r="J325"/>
  <c r="J78"/>
  <c r="R325"/>
  <c r="BK350"/>
  <c r="J350"/>
  <c r="J82"/>
  <c r="R350"/>
  <c r="BK371"/>
  <c r="J371"/>
  <c r="J83"/>
  <c r="R371"/>
  <c r="BK382"/>
  <c r="R382"/>
  <c r="BK400"/>
  <c r="J400"/>
  <c r="J86"/>
  <c r="P400"/>
  <c r="T400"/>
  <c r="P415"/>
  <c r="T415"/>
  <c r="P441"/>
  <c r="R441"/>
  <c r="BK503"/>
  <c r="J503"/>
  <c r="J91"/>
  <c r="R503"/>
  <c r="R502"/>
  <c r="P118"/>
  <c r="T118"/>
  <c r="P168"/>
  <c r="T168"/>
  <c r="P189"/>
  <c r="T189"/>
  <c r="P234"/>
  <c r="T234"/>
  <c r="P253"/>
  <c r="P252"/>
  <c r="T253"/>
  <c r="T252"/>
  <c r="P309"/>
  <c r="T309"/>
  <c r="P325"/>
  <c r="T325"/>
  <c r="P350"/>
  <c r="T350"/>
  <c r="P371"/>
  <c r="T371"/>
  <c r="P382"/>
  <c r="P381"/>
  <c r="T382"/>
  <c r="T381"/>
  <c r="R400"/>
  <c r="BK415"/>
  <c r="J415"/>
  <c r="J87"/>
  <c r="R415"/>
  <c r="BK441"/>
  <c r="J441"/>
  <c r="J88"/>
  <c r="T441"/>
  <c r="P503"/>
  <c r="P502"/>
  <c r="T503"/>
  <c r="T502"/>
  <c r="BK156"/>
  <c r="J156"/>
  <c r="J63"/>
  <c r="BK246"/>
  <c r="J246"/>
  <c r="J68"/>
  <c r="BK278"/>
  <c r="J278"/>
  <c r="J71"/>
  <c r="BK295"/>
  <c r="BK303"/>
  <c r="J303"/>
  <c r="J74"/>
  <c r="BK341"/>
  <c r="J341"/>
  <c r="J80"/>
  <c r="BK499"/>
  <c r="J499"/>
  <c r="J89"/>
  <c r="BK513"/>
  <c r="J513"/>
  <c r="J92"/>
  <c r="BK517"/>
  <c r="J517"/>
  <c r="J93"/>
  <c r="BK162"/>
  <c r="J162"/>
  <c r="J64"/>
  <c r="BK522"/>
  <c r="J522"/>
  <c r="J95"/>
  <c r="E48"/>
  <c r="J52"/>
  <c r="F55"/>
  <c r="J112"/>
  <c r="BE119"/>
  <c r="BE129"/>
  <c r="BE134"/>
  <c r="BE139"/>
  <c r="BE151"/>
  <c r="BE157"/>
  <c r="BE174"/>
  <c r="BE179"/>
  <c r="BE200"/>
  <c r="BE212"/>
  <c r="BE224"/>
  <c r="BE241"/>
  <c r="BE247"/>
  <c r="BE259"/>
  <c r="BE264"/>
  <c r="BE273"/>
  <c r="BE279"/>
  <c r="BE286"/>
  <c r="BE296"/>
  <c r="BE304"/>
  <c r="BE310"/>
  <c r="BE320"/>
  <c r="BE326"/>
  <c r="BE330"/>
  <c r="BE335"/>
  <c r="BE342"/>
  <c r="BE351"/>
  <c r="BE361"/>
  <c r="BE383"/>
  <c r="BE523"/>
  <c r="F54"/>
  <c r="BE124"/>
  <c r="BE146"/>
  <c r="BE163"/>
  <c r="BE169"/>
  <c r="BE184"/>
  <c r="BE190"/>
  <c r="BE195"/>
  <c r="BE206"/>
  <c r="BE218"/>
  <c r="BE229"/>
  <c r="BE235"/>
  <c r="BE254"/>
  <c r="BE268"/>
  <c r="BE315"/>
  <c r="BE356"/>
  <c r="BE366"/>
  <c r="BE372"/>
  <c r="BE377"/>
  <c r="BE388"/>
  <c r="BE392"/>
  <c r="BE396"/>
  <c r="BE401"/>
  <c r="BE406"/>
  <c r="BE411"/>
  <c r="BE416"/>
  <c r="BE422"/>
  <c r="BE426"/>
  <c r="BE430"/>
  <c r="BE436"/>
  <c r="BE442"/>
  <c r="BE445"/>
  <c r="BE450"/>
  <c r="BE457"/>
  <c r="BE465"/>
  <c r="BE468"/>
  <c r="BE476"/>
  <c r="BE485"/>
  <c r="BE492"/>
  <c r="BE500"/>
  <c r="BE504"/>
  <c r="BE507"/>
  <c r="BE510"/>
  <c r="BE514"/>
  <c r="BE518"/>
  <c r="F35"/>
  <c i="1" r="BB55"/>
  <c r="BB54"/>
  <c r="W31"/>
  <c i="2" r="F34"/>
  <c i="1" r="BA55"/>
  <c r="BA54"/>
  <c r="W30"/>
  <c i="2" r="F36"/>
  <c i="1" r="BC55"/>
  <c r="BC54"/>
  <c r="W32"/>
  <c i="2" r="J34"/>
  <c i="1" r="AW55"/>
  <c i="2" r="F37"/>
  <c i="1" r="BD55"/>
  <c r="BD54"/>
  <c r="W33"/>
  <c i="2" l="1" r="R117"/>
  <c r="BK294"/>
  <c r="J294"/>
  <c r="J72"/>
  <c r="T349"/>
  <c r="T308"/>
  <c r="P117"/>
  <c r="P349"/>
  <c r="P308"/>
  <c r="T117"/>
  <c r="T116"/>
  <c r="T115"/>
  <c r="R381"/>
  <c r="BK381"/>
  <c r="J381"/>
  <c r="J84"/>
  <c r="R349"/>
  <c r="R308"/>
  <c r="R116"/>
  <c r="R115"/>
  <c r="BK308"/>
  <c r="J308"/>
  <c r="J76"/>
  <c r="BK117"/>
  <c r="J117"/>
  <c r="J61"/>
  <c r="BK252"/>
  <c r="J252"/>
  <c r="J69"/>
  <c r="J295"/>
  <c r="J73"/>
  <c r="J309"/>
  <c r="J77"/>
  <c r="BK340"/>
  <c r="J340"/>
  <c r="J79"/>
  <c r="BK349"/>
  <c r="J349"/>
  <c r="J81"/>
  <c r="J382"/>
  <c r="J85"/>
  <c r="BK521"/>
  <c r="J521"/>
  <c r="J94"/>
  <c i="1" r="AY54"/>
  <c r="AW54"/>
  <c r="AK30"/>
  <c i="2" r="F33"/>
  <c i="1" r="AZ55"/>
  <c r="AZ54"/>
  <c r="W29"/>
  <c r="AX54"/>
  <c i="2" r="J33"/>
  <c i="1" r="AV55"/>
  <c r="AT55"/>
  <c i="2" l="1" r="P116"/>
  <c r="P115"/>
  <c i="1" r="AU55"/>
  <c i="2" r="BK502"/>
  <c r="J502"/>
  <c r="J90"/>
  <c r="BK116"/>
  <c r="BK115"/>
  <c r="J115"/>
  <c i="1" r="AU54"/>
  <c r="AV54"/>
  <c r="AK29"/>
  <c i="2" r="J30"/>
  <c i="1" r="AG55"/>
  <c r="AG54"/>
  <c r="AK26"/>
  <c i="2" l="1" r="J39"/>
  <c r="J59"/>
  <c r="J116"/>
  <c r="J60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<sst xmlns="http://schemas.openxmlformats.org/spreadsheetml/2006/main">
  <si>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</si>
  <si>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</si>
  <si>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</si>
  <si>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</si>
  <si>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</si>
  <si>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{f8be948e-7d00-4f02-9e0a-4c55faed970c}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</si>
  <si>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</si>
  <si>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</si>
  <si>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</si>
  <si>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</si>
  <si>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</si>
  <si>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</si>
  <si>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</si>
  <si>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</si>
  <si>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</si>
  <si>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E-2024-08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</si>
  <si>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</si>
  <si>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</si>
  <si>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havarijního stavu v ul. Fialková, Český Krumlov</t>
  </si>
  <si>
    <t>KSO:</t>
  </si>
  <si>
    <t>CC-CZ:</t>
  </si>
  <si>
    <t>Místo:</t>
  </si>
  <si>
    <t>Český Krumlov</t>
  </si>
  <si>
    <t>Datum:</t>
  </si>
  <si>
    <t>22. 2. 2024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</si>
  <si>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</si>
  <si>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</si>
  <si>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</si>
  <si>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</si>
  <si>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</si>
  <si>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</si>
  <si>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</si>
  <si>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28131339</t>
  </si>
  <si>
    <t>PK Zenkl CB s.r.o</t>
  </si>
  <si>
    <t>CZ28131339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</si>
  <si>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</si>
  <si>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</si>
  <si>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</si>
  <si>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</si>
  <si>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</si>
  <si>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</si>
  <si>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</si>
  <si>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</si>
  <si>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</si>
  <si>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</si>
  <si>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</si>
  <si>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</si>
  <si>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</si>
  <si>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</si>
  <si>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</si>
  <si>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</si>
  <si>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</si>
  <si>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</si>
  <si>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</si>
  <si>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</si>
  <si>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</si>
  <si>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</si>
  <si>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</si>
  <si>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</si>
  <si>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</si>
  <si>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</si>
  <si>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</si>
  <si>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</si>
  <si>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</si>
  <si>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</si>
  <si>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</si>
  <si>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</si>
  <si>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</si>
  <si>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</si>
  <si>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</si>
  <si>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</si>
  <si>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</si>
  <si>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</si>
  <si>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</si>
  <si>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</si>
  <si>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</si>
  <si>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</si>
  <si>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</si>
  <si>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</si>
  <si>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havarijního stavu</t>
  </si>
  <si>
    <t>STA</t>
  </si>
  <si>
    <t>1</t>
  </si>
  <si>
    <t>{4babffca-f869-4dfd-94cb-ef25f119e081}</t>
  </si>
  <si>
    <t>2</t>
  </si>
  <si>
    <t>KRYCÍ LIST SOUPISU PRACÍ</t>
  </si>
  <si>
    <t>Objekt:</t>
  </si>
  <si>
    <t>SO 01 - Oprava havarijního stavu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</si>
  <si>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</si>
  <si>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</si>
  <si>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</si>
  <si>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</si>
  <si>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</si>
  <si>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</si>
  <si>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</si>
  <si>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</si>
  <si>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</si>
  <si>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</si>
  <si>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</si>
  <si>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</si>
  <si>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</si>
  <si>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</si>
  <si>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</si>
  <si>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</si>
  <si>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3 - Svislé a kompletní konstrukce</t>
  </si>
  <si>
    <t xml:space="preserve">      32 - Konstrukce přehrad a opěrné zdi</t>
  </si>
  <si>
    <t xml:space="preserve">      34 - Stěny a příčky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</si>
  <si>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</si>
  <si>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</si>
  <si>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</si>
  <si>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</si>
  <si>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6 - Úpravy povrchů, podlahy a osazování výplní</t>
  </si>
  <si>
    <t xml:space="preserve">      62 - Úprava povrchů vnějších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</si>
  <si>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</si>
  <si>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</si>
  <si>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</si>
  <si>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</si>
  <si>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91 - Doplňující konstrukce práce pozemních komunikací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</si>
  <si>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</si>
  <si>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</si>
  <si>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</si>
  <si>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</si>
  <si>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</si>
  <si>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</si>
  <si>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</si>
  <si>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</si>
  <si>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</si>
  <si>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  VRN7.1 - DIO 1. etapa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</si>
  <si>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</si>
  <si>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</si>
  <si>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</si>
  <si>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</si>
  <si>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</si>
  <si>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</si>
  <si>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</si>
  <si>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</si>
  <si>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</si>
  <si>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</si>
  <si>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</si>
  <si>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</si>
  <si>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</si>
  <si>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</si>
  <si>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</si>
  <si>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</si>
  <si>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</si>
  <si>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</si>
  <si>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</si>
  <si>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</si>
  <si>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111211241</t>
  </si>
  <si>
    <t>Snesení větví stromů na hromady nebo naložení na dopravní prostředek listnatých v rovině nebo ve svahu přes 1:3, průměru kmene do 30 cm</t>
  </si>
  <si>
    <t>kus</t>
  </si>
  <si>
    <t>CS ÚRS 2024 01</t>
  </si>
  <si>
    <t>4</t>
  </si>
  <si>
    <t>3</t>
  </si>
  <si>
    <t>-1352464644</t>
  </si>
  <si>
    <t>Online PSC</t>
  </si>
  <si>
    <t>https://podminky.urs.cz/item/CS_URS_2024_01/111211241</t>
  </si>
  <si>
    <t>VV</t>
  </si>
  <si>
    <t>"stromy listnaté průměru od 100 mm do 300 mm" 10</t>
  </si>
  <si>
    <t>Mezisoučet</t>
  </si>
  <si>
    <t>Součet</t>
  </si>
  <si>
    <t>111251202</t>
  </si>
  <si>
    <t>Odstranění křovin a stromů s odstraněním kořenů strojně průměru kmene do 100 mm v rovině nebo ve svahu sklonu terénu přes 1:5, při celkové ploše přes 100 do 500 m2</t>
  </si>
  <si>
    <t>m2</t>
  </si>
  <si>
    <t>980166729</t>
  </si>
  <si>
    <t>https://podminky.urs.cz/item/CS_URS_2024_01/111251202</t>
  </si>
  <si>
    <t>"odstranění křovin" 110,3*2,0*1,05</t>
  </si>
  <si>
    <t>112101101</t>
  </si>
  <si>
    <t>Odstranění stromů s odřezáním kmene a s odvětvením listnatých, průměru kmene přes 100 do 300 mm</t>
  </si>
  <si>
    <t>1400570352</t>
  </si>
  <si>
    <t>https://podminky.urs.cz/item/CS_URS_2024_01/112101101</t>
  </si>
  <si>
    <t>112251101</t>
  </si>
  <si>
    <t>Odstranění pařezů strojně s jejich vykopáním nebo vytrháním průměru přes 100 do 300 mm</t>
  </si>
  <si>
    <t>1054588209</t>
  </si>
  <si>
    <t>https://podminky.urs.cz/item/CS_URS_2024_01/112251101</t>
  </si>
  <si>
    <t>5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</si>
  <si>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</si>
  <si>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</si>
  <si>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-1309686375</t>
  </si>
  <si>
    <t>https://podminky.urs.cz/item/CS_URS_2024_01/113107223</t>
  </si>
  <si>
    <t>"odstranění podkladů asf kom v tl. 230 mm" 14,65*1,05</t>
  </si>
  <si>
    <t>"odstranění podkladů stávající asf plochy v tl. 230 mm" 201,5*1,05</t>
  </si>
  <si>
    <t>6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</si>
  <si>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</si>
  <si>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</si>
  <si>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-1970513308</t>
  </si>
  <si>
    <t>https://podminky.urs.cz/item/CS_URS_2024_01/113107242</t>
  </si>
  <si>
    <t>"odstranění asf. vrstev stávající asf plochy v tl. 70 mm" 201,5*1,05</t>
  </si>
  <si>
    <t>7</t>
  </si>
  <si>
    <t>113154113</t>
  </si>
  <si>
    <t>Frézování živičného podkladu nebo krytu s naložením na dopravní prostředek plochy do 500 m2 bez překážek v trase pruhu šířky do 0,5 m, tloušťky vrstvy 50 mm</t>
  </si>
  <si>
    <t>407225238</t>
  </si>
  <si>
    <t>https://podminky.urs.cz/item/CS_URS_2024_01/113154113</t>
  </si>
  <si>
    <t>"frézování asf.kom. v tl. 50 mm" 20*1,05</t>
  </si>
  <si>
    <t>Zemní práce - odkopávky a prokopávky</t>
  </si>
  <si>
    <t>8</t>
  </si>
  <si>
    <t>128611101</t>
  </si>
  <si>
    <t>Dolamování na dně odkopávek a prokopávek ve vrstvě tloušťky do 1 000 mm, bez naložení v hornině třídy těžitelnosti III skupiny 7</t>
  </si>
  <si>
    <t>m3</t>
  </si>
  <si>
    <t>-1015075161</t>
  </si>
  <si>
    <t>https://podminky.urs.cz/item/CS_URS_2024_01/128611101</t>
  </si>
  <si>
    <t>"dolamování sklaního podloží pomocí ručního nářadí" 1,0*12,0*0,3*1,05</t>
  </si>
  <si>
    <t>13</t>
  </si>
  <si>
    <t>Zemní práce - hloubené vykopávky</t>
  </si>
  <si>
    <t>9</t>
  </si>
  <si>
    <t>131111332</t>
  </si>
  <si>
    <t>Vrtání jamek ručním motorovým vrtákem průměru přes 100 do 200 mm</t>
  </si>
  <si>
    <t>m</t>
  </si>
  <si>
    <t>-1012985091</t>
  </si>
  <si>
    <t>https://podminky.urs.cz/item/CS_URS_2024_01/131111332</t>
  </si>
  <si>
    <t>"patka pro ocelové zábradlí mimo gabion" 7*0,6</t>
  </si>
  <si>
    <t>15</t>
  </si>
  <si>
    <t>Zemní práce - zajištění výkopu, násypu a svahu</t>
  </si>
  <si>
    <t>10</t>
  </si>
  <si>
    <t>151101201</t>
  </si>
  <si>
    <t>Zřízení pažení stěn výkopu bez rozepření nebo vzepření příložné, hloubky do 4 m</t>
  </si>
  <si>
    <t>-1981113443</t>
  </si>
  <si>
    <t>https://podminky.urs.cz/item/CS_URS_2024_01/151101201</t>
  </si>
  <si>
    <t>"provizorní pažení zeminy za rubem gabionové stěny" (73*1,0+16*0,5)*1,05</t>
  </si>
  <si>
    <t>151101211</t>
  </si>
  <si>
    <t>Odstranění pažení stěn výkopu bez rozepření nebo vzepření s uložením pažin na vzdálenost do 3 m od okraje výkopu příložné, hloubky do 4 m</t>
  </si>
  <si>
    <t>-1112613170</t>
  </si>
  <si>
    <t>https://podminky.urs.cz/item/CS_URS_2024_01/151101211</t>
  </si>
  <si>
    <t>"viz pol zřízení" 85,05</t>
  </si>
  <si>
    <t>151101401</t>
  </si>
  <si>
    <t>Zřízení vzepření zapažených stěn výkopů s potřebným přepažováním při pažení příložném, hloubky do 4 m</t>
  </si>
  <si>
    <t>569740898</t>
  </si>
  <si>
    <t>https://podminky.urs.cz/item/CS_URS_2024_01/151101401</t>
  </si>
  <si>
    <t>151101411</t>
  </si>
  <si>
    <t>Odstranění vzepření stěn výkopů s uložením materiálu na vzdálenost do 3 m od kraje výkopu při pažení příložném, hloubky do 4 m</t>
  </si>
  <si>
    <t>478235261</t>
  </si>
  <si>
    <t>https://podminky.urs.cz/item/CS_URS_2024_01/151101411</t>
  </si>
  <si>
    <t>16</t>
  </si>
  <si>
    <t>Zemní práce - přemístění výkopku</t>
  </si>
  <si>
    <t>14</t>
  </si>
  <si>
    <t>162201401</t>
  </si>
  <si>
    <t>Vodorovné přemístění větví, kmenů nebo pařezů s naložením, složením a dopravou do 1000 m větví stromů listnatých, průměru kmene přes 100 do 300 mm</t>
  </si>
  <si>
    <t>1591062655</t>
  </si>
  <si>
    <t>https://podminky.urs.cz/item/CS_URS_2024_01/162201401</t>
  </si>
  <si>
    <t>162201411</t>
  </si>
  <si>
    <t>Vodorovné přemístění větví, kmenů nebo pařezů s naložením, složením a dopravou do 1000 m kmenů stromů listnatých, průměru přes 100 do 300 mm</t>
  </si>
  <si>
    <t>1646888480</t>
  </si>
  <si>
    <t>https://podminky.urs.cz/item/CS_URS_2024_01/162201411</t>
  </si>
  <si>
    <t>162301501</t>
  </si>
  <si>
    <t>Vodorovné přemístění smýcených křovin do průměru kmene 100 mm na vzdálenost do 5 000 m</t>
  </si>
  <si>
    <t>-105153836</t>
  </si>
  <si>
    <t>https://podminky.urs.cz/item/CS_URS_2024_01/162301501</t>
  </si>
  <si>
    <t>"předpoklad bezplatná skládka investora do 5 km"</t>
  </si>
  <si>
    <t>17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</si>
  <si>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</si>
  <si>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</si>
  <si>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2099981447</t>
  </si>
  <si>
    <t>https://podminky.urs.cz/item/CS_URS_2024_01/162301931</t>
  </si>
  <si>
    <t>"stromy listnaté průměru od 100 mm do 300 mm" 10*4</t>
  </si>
  <si>
    <t>18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</si>
  <si>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</si>
  <si>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</si>
  <si>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-1176410088</t>
  </si>
  <si>
    <t>https://podminky.urs.cz/item/CS_URS_2024_01/162301951</t>
  </si>
  <si>
    <t>19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</si>
  <si>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</si>
  <si>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</si>
  <si>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-880285065</t>
  </si>
  <si>
    <t>https://podminky.urs.cz/item/CS_URS_2024_01/162301971</t>
  </si>
  <si>
    <t>20</t>
  </si>
  <si>
    <t>166111121</t>
  </si>
  <si>
    <t>Přehození neulehlého výkopku ručně z horniny třídy těžitelnosti III, skupiny 6 a 7</t>
  </si>
  <si>
    <t>793526202</t>
  </si>
  <si>
    <t>https://podminky.urs.cz/item/CS_URS_2024_01/166111121</t>
  </si>
  <si>
    <t>"dolamování sklaního podloží pomocí ručního nářadí do 6m vodorovně ,do 3 m svisle" 1,0*12,0*0,3*1,05*2</t>
  </si>
  <si>
    <t>167151113</t>
  </si>
  <si>
    <t>Nakládání, skládání a překládání neulehlého výkopku nebo sypaniny strojně nakládání, množství přes 100 m3, z hornin třídy těžitelnosti III, skupiny 6 a 7</t>
  </si>
  <si>
    <t>-686348105</t>
  </si>
  <si>
    <t>https://podminky.urs.cz/item/CS_URS_2024_01/167151113</t>
  </si>
  <si>
    <t>Zemní práce - konstrukce ze zemin</t>
  </si>
  <si>
    <t>22</t>
  </si>
  <si>
    <t>174111101</t>
  </si>
  <si>
    <t>Zásyp sypaninou z jakékoliv horniny ručně s uložením výkopku ve vrstvách se zhutněním jam, šachet, rýh nebo kolem objektů v těchto vykopávkách</t>
  </si>
  <si>
    <t>-1322078030</t>
  </si>
  <si>
    <t>https://podminky.urs.cz/item/CS_URS_2024_01/174111101</t>
  </si>
  <si>
    <t>"zásyp propustnou nenamrzavou zeminou nebo štěrkopískem za rubem gabionu"</t>
  </si>
  <si>
    <t>((73*1,0+16*0,5)*0,6)*1,05</t>
  </si>
  <si>
    <t>23</t>
  </si>
  <si>
    <t>M</t>
  </si>
  <si>
    <t>58331200</t>
  </si>
  <si>
    <t>štěrkopísek netříděný</t>
  </si>
  <si>
    <t>t</t>
  </si>
  <si>
    <t>-1936456745</t>
  </si>
  <si>
    <t>((73*1,0+16*0,5)*0,6)*1,05*2,15</t>
  </si>
  <si>
    <t>Zemní práce - povrchové úpravy terénu</t>
  </si>
  <si>
    <t>24</t>
  </si>
  <si>
    <t>181152302</t>
  </si>
  <si>
    <t>Úprava pláně na stavbách silnic a dálnic strojně v zářezech mimo skalních se zhutněním</t>
  </si>
  <si>
    <t>-1625217552</t>
  </si>
  <si>
    <t>https://podminky.urs.cz/item/CS_URS_2024_01/181152302</t>
  </si>
  <si>
    <t>"asf komunikace stezka " (201,5+22,0)*1,1</t>
  </si>
  <si>
    <t>Zakládání</t>
  </si>
  <si>
    <t>Zakládání - úprava podloží a základové spáry, zlepšování vlastností hornin</t>
  </si>
  <si>
    <t>25</t>
  </si>
  <si>
    <t>211561111</t>
  </si>
  <si>
    <t>Výplň kamenivem do rýh odvodňovacích žeber nebo trativodů bez zhutnění, s úpravou povrchu výplně kamenivem hrubým drceným frakce 4 až 16 mm</t>
  </si>
  <si>
    <t>118307760</t>
  </si>
  <si>
    <t>https://podminky.urs.cz/item/CS_URS_2024_01/211561111</t>
  </si>
  <si>
    <t>"obsyp drenáže" ((22,3+7,5+62,2+4,2)*0,1)*1,05</t>
  </si>
  <si>
    <t>26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</si>
  <si>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</si>
  <si>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</si>
  <si>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-1504850439</t>
  </si>
  <si>
    <t>https://podminky.urs.cz/item/CS_URS_2024_01/211971121</t>
  </si>
  <si>
    <t>"obalení drenáže na rubu gabionu" (73,0+48,0*0,5+30,8+105,0)*1,1</t>
  </si>
  <si>
    <t>27</t>
  </si>
  <si>
    <t>69311081</t>
  </si>
  <si>
    <t>geotextilie netkaná separační, ochranná, filtrační, drenážní PES 300g/m2</t>
  </si>
  <si>
    <t>-810231878</t>
  </si>
  <si>
    <t>"obalení drenáže na rubu gabionu" (73,0+48,0*0,5+30,8+105,0)*1,1*1,1</t>
  </si>
  <si>
    <t>28</t>
  </si>
  <si>
    <t>212532111</t>
  </si>
  <si>
    <t>Lože pro trativody z kameniva hrubého drceného</t>
  </si>
  <si>
    <t>-1564877312</t>
  </si>
  <si>
    <t>https://podminky.urs.cz/item/CS_URS_2024_01/212532111</t>
  </si>
  <si>
    <t>"trativod plast DN 150" (22,3+7,5+62,2+4*2)*1,05*0,4*0,1</t>
  </si>
  <si>
    <t>29</t>
  </si>
  <si>
    <t>212755216</t>
  </si>
  <si>
    <t>Trativody bez lože z drenážních trubek plastových flexibilních D 160 mm</t>
  </si>
  <si>
    <t>-1400299290</t>
  </si>
  <si>
    <t>https://podminky.urs.cz/item/CS_URS_2024_01/212755216</t>
  </si>
  <si>
    <t>"trativod plast DN 150" (22,3+7,5+62,2+4*2)*1,05</t>
  </si>
  <si>
    <t>Zakládání - základy</t>
  </si>
  <si>
    <t>30</t>
  </si>
  <si>
    <t>275313611</t>
  </si>
  <si>
    <t>Základy z betonu prostého patky a bloky z betonu kamenem neprokládaného tř. C 16/20</t>
  </si>
  <si>
    <t>585544954</t>
  </si>
  <si>
    <t>https://podminky.urs.cz/item/CS_URS_2024_01/275313611</t>
  </si>
  <si>
    <t>"patky ocel zábbradlí . v gabionu" 3,14*0,1*0,1*0,5*31</t>
  </si>
  <si>
    <t xml:space="preserve">"patky ocel zábbradlí . v terénu"  3,14*0,1*0,1*0,5*7</t>
  </si>
  <si>
    <t>31</t>
  </si>
  <si>
    <t>275353141</t>
  </si>
  <si>
    <t>Bednění kotevních otvorů a prostupů v základových konstrukcích v patkách včetně polohového zajištění a odbednění, popř. ztraceného bednění z pletiva apod. průřezu přes 0,10 do 0,17 m2, hl. do 1,00 m</t>
  </si>
  <si>
    <t>-369723810</t>
  </si>
  <si>
    <t>https://podminky.urs.cz/item/CS_URS_2024_01/275353141</t>
  </si>
  <si>
    <t>"ztracené bednění patek pro ocelové zábradlí např z plastové trubky DN 200 mm"</t>
  </si>
  <si>
    <t>"patky ocel zábradlí . v gabionu" 2*3,14*0,1*0,5*31</t>
  </si>
  <si>
    <t xml:space="preserve">"patky ocel zábradlí  v terénu"  2*3,14*0,1*0,5*7</t>
  </si>
  <si>
    <t>Svislé a kompletní konstrukce</t>
  </si>
  <si>
    <t>32</t>
  </si>
  <si>
    <t>Konstrukce přehrad a opěrné zdi</t>
  </si>
  <si>
    <t>327215141</t>
  </si>
  <si>
    <t>Opěrné zdi z drátokamenných gravitačních konstrukcí (gabionů) z lomového kamene neupraveného výplňového na sucho ze svařovaných panelů z ocelových sítí s povrchovou úpravou galfan</t>
  </si>
  <si>
    <t>-556309746</t>
  </si>
  <si>
    <t>https://podminky.urs.cz/item/CS_URS_2024_01/327215141</t>
  </si>
  <si>
    <t>"gabionový koš 1,0x1,0x1,0" (25,0+4,0+44,0)*1,1</t>
  </si>
  <si>
    <t>"gabionový koš 0,50x1,0x1,0" (0,5*48)*1,1</t>
  </si>
  <si>
    <t>34</t>
  </si>
  <si>
    <t>Stěny a příčky</t>
  </si>
  <si>
    <t>33</t>
  </si>
  <si>
    <t>348942141.1</t>
  </si>
  <si>
    <t>Zábradlí ocelové přímé nebo v oblouku výšky 1,1 m ze sloupků z válcovaných trubek d 51 mm s osazením do vynechaných otvorů a ze dvou vodorovných trubek průměru 51 mm</t>
  </si>
  <si>
    <t>-1642965243</t>
  </si>
  <si>
    <t>"zábradlí ocelové dvoumadlové trubkové v 1,3 m, sloupky po 3,0 m do betonu" 110,3*1,02</t>
  </si>
  <si>
    <t>Vodorovné konstrukce</t>
  </si>
  <si>
    <t>Komunikace pozemní</t>
  </si>
  <si>
    <t>56</t>
  </si>
  <si>
    <t>Podkladní vrstvy komunikací, letišť a ploch</t>
  </si>
  <si>
    <t>564861111</t>
  </si>
  <si>
    <t>Podklad ze štěrkodrti ŠD s rozprostřením a zhutněním plochy přes 100 m2, po zhutnění tl. 200 mm</t>
  </si>
  <si>
    <t>717520835</t>
  </si>
  <si>
    <t>https://podminky.urs.cz/item/CS_URS_2024_01/564861111</t>
  </si>
  <si>
    <t>"oprava asf stezky - podklad ze ŠDb 0/63 tl 200mm" (201,5+22,0)*1,1</t>
  </si>
  <si>
    <t>35</t>
  </si>
  <si>
    <t>564911411</t>
  </si>
  <si>
    <t>Podklad nebo podsyp z asfaltového recyklátu s rozprostřením a zhutněním plochy přes 100 m2, po zhutnění tl. 50 mm</t>
  </si>
  <si>
    <t>301252098</t>
  </si>
  <si>
    <t>https://podminky.urs.cz/item/CS_URS_2024_01/564911411</t>
  </si>
  <si>
    <t>"oprava asf stezky - podklad asf recyklát tl 50 mm" (201,5+22,0)*1,05</t>
  </si>
  <si>
    <t>36</t>
  </si>
  <si>
    <t>569951133</t>
  </si>
  <si>
    <t>Zpevnění krajnic nebo komunikací pro pěší s rozprostřením a zhutněním, po zhutnění asfaltovým recyklátem tl. 150 mm</t>
  </si>
  <si>
    <t>-389453825</t>
  </si>
  <si>
    <t>https://podminky.urs.cz/item/CS_URS_2024_01/569951133</t>
  </si>
  <si>
    <t>"zpevnění krajnice" ((17,1+3,7)*0,75+72,0*0,5)*1,1</t>
  </si>
  <si>
    <t>57</t>
  </si>
  <si>
    <t>Kryty pozemních komunikací letišť a ploch z kameniva nebo živičné</t>
  </si>
  <si>
    <t>37</t>
  </si>
  <si>
    <t>573111111</t>
  </si>
  <si>
    <t>Postřik infiltrační PI z asfaltu silničního s posypem kamenivem, v množství 0,60 kg/m2</t>
  </si>
  <si>
    <t>-1314712082</t>
  </si>
  <si>
    <t>"oprava asf stezky - postřik infiltr." (201,5+22,0)*1,1</t>
  </si>
  <si>
    <t>38</t>
  </si>
  <si>
    <t>573211107</t>
  </si>
  <si>
    <t>Postřik spojovací PS bez posypu kamenivem z asfaltu silničního, v množství 0,30 kg/m2</t>
  </si>
  <si>
    <t>1779861183</t>
  </si>
  <si>
    <t>https://podminky.urs.cz/item/CS_URS_2024_01/573211107</t>
  </si>
  <si>
    <t>"oprava asf stezky - postřik spoj." (201,5+22,0)*1,05</t>
  </si>
  <si>
    <t>39</t>
  </si>
  <si>
    <t>577144111</t>
  </si>
  <si>
    <t>Asfaltový beton vrstva obrusná ACO 11 (ABS) s rozprostřením a se zhutněním z nemodifikovaného asfaltu v pruhu šířky do 3 m tř. I (ACO 11+), po zhutnění tl. 50 mm</t>
  </si>
  <si>
    <t>1463613422</t>
  </si>
  <si>
    <t>https://podminky.urs.cz/item/CS_URS_2024_01/577144111</t>
  </si>
  <si>
    <t>"oprava asf stezky - obrus ACO 11 tl 50 mm" (201,5+22,0)*1,05</t>
  </si>
  <si>
    <t>Úpravy povrchů, podlahy a osazování výplní</t>
  </si>
  <si>
    <t>62</t>
  </si>
  <si>
    <t>Úprava povrchů vnějších</t>
  </si>
  <si>
    <t>40</t>
  </si>
  <si>
    <t>628613611</t>
  </si>
  <si>
    <t>Žárové zinkování ponorem dílů ocelových konstrukcí mostů hmotnosti dílců do 100 kg</t>
  </si>
  <si>
    <t>kg</t>
  </si>
  <si>
    <t>-1356452038</t>
  </si>
  <si>
    <t>https://podminky.urs.cz/item/CS_URS_2024_01/628613611</t>
  </si>
  <si>
    <t>"zábradlí ocelové dvoumadlové trubkové v 1,3 m, sloupky po 3,0 m do betonu 112,50 bm"</t>
  </si>
  <si>
    <t>"ocel trubka d 51x5,0 mm - 5,67 kg/m"</t>
  </si>
  <si>
    <t>"madla" 112,506*2*5,67*1,05</t>
  </si>
  <si>
    <t>"sloupky 38 ks" 1,3*38*0,567*1,05</t>
  </si>
  <si>
    <t>Trubní vedení</t>
  </si>
  <si>
    <t>87</t>
  </si>
  <si>
    <t>Potrubí z trub plastických a skleněných</t>
  </si>
  <si>
    <t>41</t>
  </si>
  <si>
    <t>871260310</t>
  </si>
  <si>
    <t>Montáž kanalizačního potrubí z polypropylenu PP hladkého plnostěnného SN 10 DN 100</t>
  </si>
  <si>
    <t>1503598254</t>
  </si>
  <si>
    <t>https://podminky.urs.cz/item/CS_URS_2024_01/871260310</t>
  </si>
  <si>
    <t>"náhrada za stávající trubku okapového svodu" 5,1*1,05</t>
  </si>
  <si>
    <t>42</t>
  </si>
  <si>
    <t>28617001</t>
  </si>
  <si>
    <t>trubka kanalizační PP plnostěnná třívrstvá DN 100x1000mm SN10</t>
  </si>
  <si>
    <t>1248165301</t>
  </si>
  <si>
    <t>"viz pol mtž" 5,355*1,015</t>
  </si>
  <si>
    <t>5,435*1,015 'Přepočtené koeficientem množství</t>
  </si>
  <si>
    <t>43</t>
  </si>
  <si>
    <t>871350310</t>
  </si>
  <si>
    <t>Montáž kanalizačního potrubí z polypropylenu PP hladkého plnostěnného SN 10 DN 200</t>
  </si>
  <si>
    <t>1231594696</t>
  </si>
  <si>
    <t>https://podminky.urs.cz/item/CS_URS_2024_01/871350310</t>
  </si>
  <si>
    <t>"náhrada za stávající trubku okapového svodu" 4,2*1,05</t>
  </si>
  <si>
    <t>44</t>
  </si>
  <si>
    <t>28617004</t>
  </si>
  <si>
    <t>trubka kanalizační PP plnostěnná třívrstvá DN 200x1000mm SN10</t>
  </si>
  <si>
    <t>1819870518</t>
  </si>
  <si>
    <t>"viz pol mtž" 4,410*1,015</t>
  </si>
  <si>
    <t>4,476*1,015 'Přepočtené koeficientem množství</t>
  </si>
  <si>
    <t>89</t>
  </si>
  <si>
    <t>Ostatní konstrukce</t>
  </si>
  <si>
    <t>45</t>
  </si>
  <si>
    <t>899132121</t>
  </si>
  <si>
    <t>Výměna (výšková úprava) poklopu kanalizačního s rámem pevným s ošetřením podkladních vrstev hloubky do 25 cm</t>
  </si>
  <si>
    <t>834600970</t>
  </si>
  <si>
    <t>https://podminky.urs.cz/item/CS_URS_2024_01/899132121</t>
  </si>
  <si>
    <t>"úprava poklopu šachty" 1</t>
  </si>
  <si>
    <t>46</t>
  </si>
  <si>
    <t>55241020</t>
  </si>
  <si>
    <t>poklop šachtový třída D400, čtvercový rám 850, vstup 600mm, bez ventilace</t>
  </si>
  <si>
    <t>128</t>
  </si>
  <si>
    <t>-2055942523</t>
  </si>
  <si>
    <t>Ostatní konstrukce a práce, bourání</t>
  </si>
  <si>
    <t>91</t>
  </si>
  <si>
    <t>Doplňující konstrukce práce pozemních komunikací</t>
  </si>
  <si>
    <t>47</t>
  </si>
  <si>
    <t>911381832</t>
  </si>
  <si>
    <t>Odstranění městské ochranné zábrany s naložením na dopravní prostředek průběžné nebo koncové délky 1 m, výšky 0,5 m</t>
  </si>
  <si>
    <t>1455178042</t>
  </si>
  <si>
    <t>https://podminky.urs.cz/item/CS_URS_2024_01/911381832</t>
  </si>
  <si>
    <t>"odstranění cyity bloků" 14,0*1,02</t>
  </si>
  <si>
    <t>48</t>
  </si>
  <si>
    <t>919112213</t>
  </si>
  <si>
    <t>Řezání dilatačních spár v živičném krytu vytvoření komůrky pro těsnící zálivku šířky 10 mm, hloubky 25 mm</t>
  </si>
  <si>
    <t>2119250574</t>
  </si>
  <si>
    <t>https://podminky.urs.cz/item/CS_URS_2024_01/919112213</t>
  </si>
  <si>
    <t>"řezáná asf komunikace - asf zálivka" (32,2+3,0)*1,05</t>
  </si>
  <si>
    <t>49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</si>
  <si>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</si>
  <si>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</si>
  <si>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-573470974</t>
  </si>
  <si>
    <t>https://podminky.urs.cz/item/CS_URS_2024_01/919121213</t>
  </si>
  <si>
    <t>50</t>
  </si>
  <si>
    <t>919735113</t>
  </si>
  <si>
    <t>Řezání stávajícího živičného krytu nebo podkladu hloubky přes 100 do 150 mm</t>
  </si>
  <si>
    <t>1889281934</t>
  </si>
  <si>
    <t>https://podminky.urs.cz/item/CS_URS_2024_01/919735113</t>
  </si>
  <si>
    <t>96</t>
  </si>
  <si>
    <t>Bourání konstrukcí</t>
  </si>
  <si>
    <t>51</t>
  </si>
  <si>
    <t>962022491</t>
  </si>
  <si>
    <t>Bourání zdiva nadzákladového kamenného na maltu cementovou, objemu přes 1 m3</t>
  </si>
  <si>
    <t>999887711</t>
  </si>
  <si>
    <t>https://podminky.urs.cz/item/CS_URS_2024_01/962022491</t>
  </si>
  <si>
    <t>"bourání kamenných zdí na cementovou maltu" ((15,4*0,7*2,1)+(6,2*0,7*1,5)+(28,3*0,8*2,0))*0,3*1,05</t>
  </si>
  <si>
    <t>52</t>
  </si>
  <si>
    <t>962022591</t>
  </si>
  <si>
    <t>Bourání zdiva nadzákladového kamenného na sucho přes 1 m3</t>
  </si>
  <si>
    <t>1645070145</t>
  </si>
  <si>
    <t>https://podminky.urs.cz/item/CS_URS_2024_01/962022591</t>
  </si>
  <si>
    <t>"bourání kamenných zdí na sucho" ((15,4*0,7*2,1)+(6,2*0,7*1,5)+(28,3*0,8*2,0))*0,7*1,05</t>
  </si>
  <si>
    <t>53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</si>
  <si>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</si>
  <si>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</si>
  <si>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-278923236</t>
  </si>
  <si>
    <t>https://podminky.urs.cz/item/CS_URS_2024_01/966005111</t>
  </si>
  <si>
    <t>"odstranění ocelového silničního zábradlí" 109,75*1,02</t>
  </si>
  <si>
    <t>98</t>
  </si>
  <si>
    <t>Demolice a sanace</t>
  </si>
  <si>
    <t>54</t>
  </si>
  <si>
    <t>274322511</t>
  </si>
  <si>
    <t>Základy z betonu železového (bez výztuže) pasy z betonu se zvýšenými nároky na prostředí tř. C 25/30</t>
  </si>
  <si>
    <t>-1897967511</t>
  </si>
  <si>
    <t>https://podminky.urs.cz/item/CS_URS_2024_01/274322511</t>
  </si>
  <si>
    <t>"betonový základ na skalním podloží C25/30 pro prostředí XF4"</t>
  </si>
  <si>
    <t>(8,1+2,4+20,3)*1,25*1,5</t>
  </si>
  <si>
    <t>55</t>
  </si>
  <si>
    <t>274351121</t>
  </si>
  <si>
    <t>Bednění základů pasů rovné zřízení</t>
  </si>
  <si>
    <t>-552282770</t>
  </si>
  <si>
    <t>https://podminky.urs.cz/item/CS_URS_2024_01/274351121</t>
  </si>
  <si>
    <t>" bednění základu" ((8,1+2,4+20,3)*2+1,35*2)*1,5</t>
  </si>
  <si>
    <t>274351122</t>
  </si>
  <si>
    <t>Bednění základů pasů rovné odstranění</t>
  </si>
  <si>
    <t>1319951949</t>
  </si>
  <si>
    <t>https://podminky.urs.cz/item/CS_URS_2024_01/274351122</t>
  </si>
  <si>
    <t>274362021</t>
  </si>
  <si>
    <t>Výztuž základů pasů ze svařovaných sítí z drátů typu KARI</t>
  </si>
  <si>
    <t>1847551910</t>
  </si>
  <si>
    <t>https://podminky.urs.cz/item/CS_URS_2024_01/274362021</t>
  </si>
  <si>
    <t xml:space="preserve">"výztuž bet základu gabionu - síť  6/6 - 100/100 = 4,44 kg/m2" </t>
  </si>
  <si>
    <t>((16+6+28+30)*1,15)*1,1*4,44*0,001</t>
  </si>
  <si>
    <t>58</t>
  </si>
  <si>
    <t>985564224.1</t>
  </si>
  <si>
    <t>Kotevní trny pro napojení skalního podloží betonu z oceli D přes 10 do 16 mm dl 600 mm do chemické malty</t>
  </si>
  <si>
    <t>-734057335</t>
  </si>
  <si>
    <t>P</t>
  </si>
  <si>
    <t>Poznámka k položce:_x000d_
OBSAH_x000d_
1. V cenách jsou započteny i náklady na:
_x000d_
a) rozměření, vyvrtání otvoru a opotřebení vrtného materiálu,
_x000d_
b) vyčištění otvoru,
_x000d_
c) vyplnění otvorů maltou a osazení kotviček včetně jejich dodávky.</t>
  </si>
  <si>
    <t>"kotevní trny do skalního podloží z bet výztuže d=12,0 mm dl. 600 00" ((16,0+6,0+28,0+30,0*0,5)*1,333*3)*1,05+0,068</t>
  </si>
  <si>
    <t>997</t>
  </si>
  <si>
    <t>Přesun sutě</t>
  </si>
  <si>
    <t>59</t>
  </si>
  <si>
    <t>997013645.01</t>
  </si>
  <si>
    <t xml:space="preserve">Kompletní výluhová zkouška podkladních vrstev dle Vyhlášky 283/2023 Sb o stanovení podmínek, při jejichž splnění jsou znovuzískaná asfaltová směs a znovuzískaný penetrační makadam vedlejším produktem nebo přestávají být odpadním materiálem. </t>
  </si>
  <si>
    <t>kpl</t>
  </si>
  <si>
    <t>-1399989045</t>
  </si>
  <si>
    <t>60</t>
  </si>
  <si>
    <t>997013861</t>
  </si>
  <si>
    <t>Poplatek za uložení stavebního odpadu na recyklační skládce (skládkovné) z prostého betonu zatříděného do Katalogu odpadů pod kódem 17 01 01</t>
  </si>
  <si>
    <t>-1594822548</t>
  </si>
  <si>
    <t>https://podminky.urs.cz/item/CS_URS_2024_01/997013861</t>
  </si>
  <si>
    <t>"suť beton šachty" 0,666</t>
  </si>
  <si>
    <t>"suť city bloky se znovu použije" 0</t>
  </si>
  <si>
    <t>61</t>
  </si>
  <si>
    <t>997013873</t>
  </si>
  <si>
    <t>Poplatek za uložení stavebního odpadu na recyklační skládce (skládkovné) zeminy a kamení zatříděného do Katalogu odpadů pod kódem 17 05 04</t>
  </si>
  <si>
    <t>1392710754</t>
  </si>
  <si>
    <t>https://podminky.urs.cz/item/CS_URS_2024_01/997013873</t>
  </si>
  <si>
    <t>"suť podklady kom" 99,862</t>
  </si>
  <si>
    <t>"suť kamenné zdi" 185,617</t>
  </si>
  <si>
    <t>997013875</t>
  </si>
  <si>
    <t>Poplatek za uložení stavebního odpadu na recyklační skládce (skládkovné) asfaltového bez obsahu dehtu zatříděného do Katalogu odpadů pod kódem 17 03 02</t>
  </si>
  <si>
    <t>-1495351212</t>
  </si>
  <si>
    <t>https://podminky.urs.cz/item/CS_URS_2024_01/997013875</t>
  </si>
  <si>
    <t>Poznámka k položce:_x000d_
V případě, že nebude laboratorními testy prokázána nadlimitní přítomnost PAU, bude tato položka fakturována</t>
  </si>
  <si>
    <t>"suť asf - fréza" 2,415</t>
  </si>
  <si>
    <t>"suť asf. ost" 46,547</t>
  </si>
  <si>
    <t xml:space="preserve">"položka bude fakturována v případě kladného výsledku  výluhové zkoušky asf. vrstev"</t>
  </si>
  <si>
    <t>63</t>
  </si>
  <si>
    <t>997013877.01</t>
  </si>
  <si>
    <t>Poplatek za uložení stavebního odpadu na recyklační skládce (skládkovné) železných , ocelových a směsných kovů kód 17 04 05 a 17 04 07</t>
  </si>
  <si>
    <t>1220901976</t>
  </si>
  <si>
    <t>"suť zábradlí ocelové" 3,918</t>
  </si>
  <si>
    <t>64</t>
  </si>
  <si>
    <t>997221551</t>
  </si>
  <si>
    <t>Vodorovná doprava suti bez naložení, ale se složením a s hrubým urovnáním ze sypkých materiálů, na vzdálenost do 1 km</t>
  </si>
  <si>
    <t>69792313</t>
  </si>
  <si>
    <t>https://podminky.urs.cz/item/CS_URS_2024_01/997221551</t>
  </si>
  <si>
    <t>"suť asfalty" 46,547+2,415</t>
  </si>
  <si>
    <t>"suť podklady" 99,862</t>
  </si>
  <si>
    <t>"suť beton šachty" 0,660</t>
  </si>
  <si>
    <t>65</t>
  </si>
  <si>
    <t>997221559</t>
  </si>
  <si>
    <t>Vodorovná doprava suti bez naložení, ale se složením a s hrubým urovnáním Příplatek k ceně za každý další započatý 1 km přes 1 km</t>
  </si>
  <si>
    <t>168480348</t>
  </si>
  <si>
    <t>https://podminky.urs.cz/item/CS_URS_2024_01/997221559</t>
  </si>
  <si>
    <t>"skládka předpoklad 10 km"</t>
  </si>
  <si>
    <t>"suť asfalty" (46,547+2,415)*9</t>
  </si>
  <si>
    <t>"suť podklady" 99,862*9</t>
  </si>
  <si>
    <t>"suť kamenné zdi" 185,617*9</t>
  </si>
  <si>
    <t>"suť beton šachty" 0,660*9</t>
  </si>
  <si>
    <t>66</t>
  </si>
  <si>
    <t>997221561</t>
  </si>
  <si>
    <t>Vodorovná doprava suti bez naložení, ale se složením a s hrubým urovnáním z kusových materiálů, na vzdálenost do 1 km</t>
  </si>
  <si>
    <t>-294311618</t>
  </si>
  <si>
    <t>https://podminky.urs.cz/item/CS_URS_2024_01/997221561</t>
  </si>
  <si>
    <t>"suť city bloky - pro další použití" 3,727</t>
  </si>
  <si>
    <t>"suť ocel zábradlí" 3,118</t>
  </si>
  <si>
    <t>67</t>
  </si>
  <si>
    <t>997221569</t>
  </si>
  <si>
    <t>-2122062783</t>
  </si>
  <si>
    <t>https://podminky.urs.cz/item/CS_URS_2024_01/997221569</t>
  </si>
  <si>
    <t>"suť city bloky - pro další použití" 3,727*9</t>
  </si>
  <si>
    <t>"suť ocel zábradlí" 3,118*9</t>
  </si>
  <si>
    <t>998</t>
  </si>
  <si>
    <t>Přesun hmot</t>
  </si>
  <si>
    <t>68</t>
  </si>
  <si>
    <t>998225111</t>
  </si>
  <si>
    <t>Přesun hmot pro komunikace s krytem z kameniva, monolitickým betonovým nebo živičným dopravní vzdálenost do 200 m jakékoliv délky objektu</t>
  </si>
  <si>
    <t>-906028675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</si>
  <si>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</si>
  <si>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</si>
  <si>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</si>
  <si>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</si>
  <si>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</si>
  <si>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69</t>
  </si>
  <si>
    <t>012103001</t>
  </si>
  <si>
    <t>Geodetické práce před výstavbou - vytýčení stavby</t>
  </si>
  <si>
    <t>1024</t>
  </si>
  <si>
    <t>-898274793</t>
  </si>
  <si>
    <t>70</t>
  </si>
  <si>
    <t>012303001</t>
  </si>
  <si>
    <t>Geodetické práce po výstavbě - zaměření skutečného provedení stavby</t>
  </si>
  <si>
    <t>-1826471091</t>
  </si>
  <si>
    <t>71</t>
  </si>
  <si>
    <t>013254000</t>
  </si>
  <si>
    <t>Dokumentace skutečného provedení stavby</t>
  </si>
  <si>
    <t>-627328945</t>
  </si>
  <si>
    <t>VRN3</t>
  </si>
  <si>
    <t>Zařízení staveniště</t>
  </si>
  <si>
    <t>72</t>
  </si>
  <si>
    <t>030001000</t>
  </si>
  <si>
    <t>-1816164418</t>
  </si>
  <si>
    <t>VRN4</t>
  </si>
  <si>
    <t>Inženýrská činnost</t>
  </si>
  <si>
    <t>73</t>
  </si>
  <si>
    <t>041103000</t>
  </si>
  <si>
    <t>Autorský dozor projektanta</t>
  </si>
  <si>
    <t>213087184</t>
  </si>
  <si>
    <t>VRN7</t>
  </si>
  <si>
    <t>Provozní vlivy</t>
  </si>
  <si>
    <t>VRN7.1</t>
  </si>
  <si>
    <t>DIO 1. etapa</t>
  </si>
  <si>
    <t>74</t>
  </si>
  <si>
    <t>072103011.14</t>
  </si>
  <si>
    <t>Zajištění DIO 1. etapa - dočasné značení 10 ks značek, bez řízení SS/pracovníky, trvá 122 dnů</t>
  </si>
  <si>
    <t>1892173063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</si>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</sst>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41" TargetMode="External" /><Relationship Id="rId2" Type="http://schemas.openxmlformats.org/officeDocument/2006/relationships/hyperlink" Target="https://podminky.urs.cz/item/CS_URS_2024_01/111251202" TargetMode="External" /><Relationship Id="rId3" Type="http://schemas.openxmlformats.org/officeDocument/2006/relationships/hyperlink" Target="https://podminky.urs.cz/item/CS_URS_2024_01/112101101" TargetMode="External" /><Relationship Id="rId4" Type="http://schemas.openxmlformats.org/officeDocument/2006/relationships/hyperlink" Target="https://podminky.urs.cz/item/CS_URS_2024_01/112251101" TargetMode="External" /><Relationship Id="rId5" Type="http://schemas.openxmlformats.org/officeDocument/2006/relationships/hyperlink" Target="https://podminky.urs.cz/item/CS_URS_2024_01/113107223" TargetMode="External" /><Relationship Id="rId6" Type="http://schemas.openxmlformats.org/officeDocument/2006/relationships/hyperlink" Target="https://podminky.urs.cz/item/CS_URS_2024_01/113107242" TargetMode="External" /><Relationship Id="rId7" Type="http://schemas.openxmlformats.org/officeDocument/2006/relationships/hyperlink" Target="https://podminky.urs.cz/item/CS_URS_2024_01/113154113" TargetMode="External" /><Relationship Id="rId8" Type="http://schemas.openxmlformats.org/officeDocument/2006/relationships/hyperlink" Target="https://podminky.urs.cz/item/CS_URS_2024_01/128611101" TargetMode="External" /><Relationship Id="rId9" Type="http://schemas.openxmlformats.org/officeDocument/2006/relationships/hyperlink" Target="https://podminky.urs.cz/item/CS_URS_2024_01/131111332" TargetMode="External" /><Relationship Id="rId10" Type="http://schemas.openxmlformats.org/officeDocument/2006/relationships/hyperlink" Target="https://podminky.urs.cz/item/CS_URS_2024_01/151101201" TargetMode="External" /><Relationship Id="rId11" Type="http://schemas.openxmlformats.org/officeDocument/2006/relationships/hyperlink" Target="https://podminky.urs.cz/item/CS_URS_2024_01/151101211" TargetMode="External" /><Relationship Id="rId12" Type="http://schemas.openxmlformats.org/officeDocument/2006/relationships/hyperlink" Target="https://podminky.urs.cz/item/CS_URS_2024_01/151101401" TargetMode="External" /><Relationship Id="rId13" Type="http://schemas.openxmlformats.org/officeDocument/2006/relationships/hyperlink" Target="https://podminky.urs.cz/item/CS_URS_2024_01/151101411" TargetMode="External" /><Relationship Id="rId14" Type="http://schemas.openxmlformats.org/officeDocument/2006/relationships/hyperlink" Target="https://podminky.urs.cz/item/CS_URS_2024_01/162201401" TargetMode="External" /><Relationship Id="rId15" Type="http://schemas.openxmlformats.org/officeDocument/2006/relationships/hyperlink" Target="https://podminky.urs.cz/item/CS_URS_2024_01/162201411" TargetMode="External" /><Relationship Id="rId16" Type="http://schemas.openxmlformats.org/officeDocument/2006/relationships/hyperlink" Target="https://podminky.urs.cz/item/CS_URS_2024_01/162301501" TargetMode="External" /><Relationship Id="rId17" Type="http://schemas.openxmlformats.org/officeDocument/2006/relationships/hyperlink" Target="https://podminky.urs.cz/item/CS_URS_2024_01/162301931" TargetMode="External" /><Relationship Id="rId18" Type="http://schemas.openxmlformats.org/officeDocument/2006/relationships/hyperlink" Target="https://podminky.urs.cz/item/CS_URS_2024_01/162301951" TargetMode="External" /><Relationship Id="rId19" Type="http://schemas.openxmlformats.org/officeDocument/2006/relationships/hyperlink" Target="https://podminky.urs.cz/item/CS_URS_2024_01/162301971" TargetMode="External" /><Relationship Id="rId20" Type="http://schemas.openxmlformats.org/officeDocument/2006/relationships/hyperlink" Target="https://podminky.urs.cz/item/CS_URS_2024_01/166111121" TargetMode="External" /><Relationship Id="rId21" Type="http://schemas.openxmlformats.org/officeDocument/2006/relationships/hyperlink" Target="https://podminky.urs.cz/item/CS_URS_2024_01/167151113" TargetMode="External" /><Relationship Id="rId22" Type="http://schemas.openxmlformats.org/officeDocument/2006/relationships/hyperlink" Target="https://podminky.urs.cz/item/CS_URS_2024_01/174111101" TargetMode="External" /><Relationship Id="rId23" Type="http://schemas.openxmlformats.org/officeDocument/2006/relationships/hyperlink" Target="https://podminky.urs.cz/item/CS_URS_2024_01/181152302" TargetMode="External" /><Relationship Id="rId24" Type="http://schemas.openxmlformats.org/officeDocument/2006/relationships/hyperlink" Target="https://podminky.urs.cz/item/CS_URS_2024_01/211561111" TargetMode="External" /><Relationship Id="rId25" Type="http://schemas.openxmlformats.org/officeDocument/2006/relationships/hyperlink" Target="https://podminky.urs.cz/item/CS_URS_2024_01/211971121" TargetMode="External" /><Relationship Id="rId26" Type="http://schemas.openxmlformats.org/officeDocument/2006/relationships/hyperlink" Target="https://podminky.urs.cz/item/CS_URS_2024_01/212532111" TargetMode="External" /><Relationship Id="rId27" Type="http://schemas.openxmlformats.org/officeDocument/2006/relationships/hyperlink" Target="https://podminky.urs.cz/item/CS_URS_2024_01/212755216" TargetMode="External" /><Relationship Id="rId28" Type="http://schemas.openxmlformats.org/officeDocument/2006/relationships/hyperlink" Target="https://podminky.urs.cz/item/CS_URS_2024_01/275313611" TargetMode="External" /><Relationship Id="rId29" Type="http://schemas.openxmlformats.org/officeDocument/2006/relationships/hyperlink" Target="https://podminky.urs.cz/item/CS_URS_2024_01/275353141" TargetMode="External" /><Relationship Id="rId30" Type="http://schemas.openxmlformats.org/officeDocument/2006/relationships/hyperlink" Target="https://podminky.urs.cz/item/CS_URS_2024_01/32721514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911411" TargetMode="External" /><Relationship Id="rId33" Type="http://schemas.openxmlformats.org/officeDocument/2006/relationships/hyperlink" Target="https://podminky.urs.cz/item/CS_URS_2024_01/569951133" TargetMode="External" /><Relationship Id="rId34" Type="http://schemas.openxmlformats.org/officeDocument/2006/relationships/hyperlink" Target="https://podminky.urs.cz/item/CS_URS_2024_01/573211107" TargetMode="External" /><Relationship Id="rId35" Type="http://schemas.openxmlformats.org/officeDocument/2006/relationships/hyperlink" Target="https://podminky.urs.cz/item/CS_URS_2024_01/577144111" TargetMode="External" /><Relationship Id="rId36" Type="http://schemas.openxmlformats.org/officeDocument/2006/relationships/hyperlink" Target="https://podminky.urs.cz/item/CS_URS_2024_01/628613611" TargetMode="External" /><Relationship Id="rId37" Type="http://schemas.openxmlformats.org/officeDocument/2006/relationships/hyperlink" Target="https://podminky.urs.cz/item/CS_URS_2024_01/871260310" TargetMode="External" /><Relationship Id="rId38" Type="http://schemas.openxmlformats.org/officeDocument/2006/relationships/hyperlink" Target="https://podminky.urs.cz/item/CS_URS_2024_01/871350310" TargetMode="External" /><Relationship Id="rId39" Type="http://schemas.openxmlformats.org/officeDocument/2006/relationships/hyperlink" Target="https://podminky.urs.cz/item/CS_URS_2024_01/899132121" TargetMode="External" /><Relationship Id="rId40" Type="http://schemas.openxmlformats.org/officeDocument/2006/relationships/hyperlink" Target="https://podminky.urs.cz/item/CS_URS_2024_01/911381832" TargetMode="External" /><Relationship Id="rId41" Type="http://schemas.openxmlformats.org/officeDocument/2006/relationships/hyperlink" Target="https://podminky.urs.cz/item/CS_URS_2024_01/919112213" TargetMode="External" /><Relationship Id="rId42" Type="http://schemas.openxmlformats.org/officeDocument/2006/relationships/hyperlink" Target="https://podminky.urs.cz/item/CS_URS_2024_01/919121213" TargetMode="External" /><Relationship Id="rId43" Type="http://schemas.openxmlformats.org/officeDocument/2006/relationships/hyperlink" Target="https://podminky.urs.cz/item/CS_URS_2024_01/919735113" TargetMode="External" /><Relationship Id="rId44" Type="http://schemas.openxmlformats.org/officeDocument/2006/relationships/hyperlink" Target="https://podminky.urs.cz/item/CS_URS_2024_01/962022491" TargetMode="External" /><Relationship Id="rId45" Type="http://schemas.openxmlformats.org/officeDocument/2006/relationships/hyperlink" Target="https://podminky.urs.cz/item/CS_URS_2024_01/962022591" TargetMode="External" /><Relationship Id="rId46" Type="http://schemas.openxmlformats.org/officeDocument/2006/relationships/hyperlink" Target="https://podminky.urs.cz/item/CS_URS_2024_01/966005111" TargetMode="External" /><Relationship Id="rId47" Type="http://schemas.openxmlformats.org/officeDocument/2006/relationships/hyperlink" Target="https://podminky.urs.cz/item/CS_URS_2024_01/274322511" TargetMode="External" /><Relationship Id="rId48" Type="http://schemas.openxmlformats.org/officeDocument/2006/relationships/hyperlink" Target="https://podminky.urs.cz/item/CS_URS_2024_01/274351121" TargetMode="External" /><Relationship Id="rId49" Type="http://schemas.openxmlformats.org/officeDocument/2006/relationships/hyperlink" Target="https://podminky.urs.cz/item/CS_URS_2024_01/274351122" TargetMode="External" /><Relationship Id="rId50" Type="http://schemas.openxmlformats.org/officeDocument/2006/relationships/hyperlink" Target="https://podminky.urs.cz/item/CS_URS_2024_01/274362021" TargetMode="External" /><Relationship Id="rId51" Type="http://schemas.openxmlformats.org/officeDocument/2006/relationships/hyperlink" Target="https://podminky.urs.cz/item/CS_URS_2024_01/997013861" TargetMode="External" /><Relationship Id="rId52" Type="http://schemas.openxmlformats.org/officeDocument/2006/relationships/hyperlink" Target="https://podminky.urs.cz/item/CS_URS_2024_01/997013873" TargetMode="External" /><Relationship Id="rId53" Type="http://schemas.openxmlformats.org/officeDocument/2006/relationships/hyperlink" Target="https://podminky.urs.cz/item/CS_URS_2024_01/997013875" TargetMode="External" /><Relationship Id="rId54" Type="http://schemas.openxmlformats.org/officeDocument/2006/relationships/hyperlink" Target="https://podminky.urs.cz/item/CS_URS_2024_01/997221551" TargetMode="External" /><Relationship Id="rId55" Type="http://schemas.openxmlformats.org/officeDocument/2006/relationships/hyperlink" Target="https://podminky.urs.cz/item/CS_URS_2024_01/997221559" TargetMode="External" /><Relationship Id="rId56" Type="http://schemas.openxmlformats.org/officeDocument/2006/relationships/hyperlink" Target="https://podminky.urs.cz/item/CS_URS_2024_01/997221561" TargetMode="External" /><Relationship Id="rId57" Type="http://schemas.openxmlformats.org/officeDocument/2006/relationships/hyperlink" Target="https://podminky.urs.cz/item/CS_URS_2024_01/997221569" TargetMode="External" /><Relationship Id="rId58" Type="http://schemas.openxmlformats.org/officeDocument/2006/relationships/hyperlink" Target="https://podminky.urs.cz/item/CS_URS_2024_01/998225111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3</v>
      </c>
      <c r="AK7" s="34" t="s">
        <v>20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21</v>
      </c>
      <c r="K8" s="29" t="s">
        <v>22</v>
      </c>
      <c r="AK8" s="34" t="s">
        <v>23</v>
      </c>
      <c r="AN8" s="35" t="s">
        <v>24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25</v>
      </c>
      <c r="AK10" s="34" t="s">
        <v>26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27</v>
      </c>
      <c r="AK11" s="34" t="s">
        <v>28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29</v>
      </c>
      <c r="AK13" s="34" t="s">
        <v>26</v>
      </c>
      <c r="AN13" s="36" t="s">
        <v>30</v>
      </c>
      <c r="AR13" s="24"/>
      <c r="BE13" s="33"/>
      <c r="BS13" s="21" t="s">
        <v>7</v>
      </c>
    </row>
    <row r="14">
      <c r="B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N14" s="36" t="s">
        <v>30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31</v>
      </c>
      <c r="AK16" s="34" t="s">
        <v>26</v>
      </c>
      <c r="AN16" s="29" t="s">
        <v>32</v>
      </c>
      <c r="AR16" s="24"/>
      <c r="BE16" s="33"/>
      <c r="BS16" s="21" t="s">
        <v>4</v>
      </c>
    </row>
    <row r="17" s="1" customFormat="1" ht="18.48" customHeight="1">
      <c r="B17" s="24"/>
      <c r="E17" s="29" t="s">
        <v>33</v>
      </c>
      <c r="AK17" s="34" t="s">
        <v>28</v>
      </c>
      <c r="AN17" s="29" t="s">
        <v>34</v>
      </c>
      <c r="AR17" s="24"/>
      <c r="BE17" s="33"/>
      <c r="BS17" s="21" t="s">
        <v>35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36</v>
      </c>
      <c r="AK19" s="34" t="s">
        <v>26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27</v>
      </c>
      <c r="AK20" s="34" t="s">
        <v>28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37</v>
      </c>
      <c r="AR22" s="24"/>
      <c r="BE22" s="33"/>
    </row>
    <row r="23" s="1" customFormat="1" ht="47.25" customHeight="1">
      <c r="B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43</v>
      </c>
      <c r="E29" s="3"/>
      <c r="F29" s="34" t="s">
        <v>44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45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46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47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48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E-2024-08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Oprava havarijního stavu v ul. Fialková, Český Krumlov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21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Český Krumlov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23</v>
      </c>
      <c r="AJ47" s="40"/>
      <c r="AK47" s="40"/>
      <c r="AL47" s="40"/>
      <c r="AM47" s="66" t="str">
        <f>IF(AN8= "","",AN8)</f>
        <v>22. 2. 2024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25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31</v>
      </c>
      <c r="AJ49" s="40"/>
      <c r="AK49" s="40"/>
      <c r="AL49" s="40"/>
      <c r="AM49" s="67" t="str">
        <f>IF(E17="","",E17)</f>
        <v>PK Zenkl CB s.r.o</v>
      </c>
      <c r="AN49" s="4"/>
      <c r="AO49" s="4"/>
      <c r="AP49" s="4"/>
      <c r="AQ49" s="40"/>
      <c r="AR49" s="41"/>
      <c r="AS49" s="68" t="s">
        <v>53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29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36</v>
      </c>
      <c r="AJ50" s="40"/>
      <c r="AK50" s="40"/>
      <c r="AL50" s="40"/>
      <c r="AM50" s="67" t="str">
        <f>IF(E20="","",E20)</f>
        <v xml:space="preserve"> 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54</v>
      </c>
      <c r="D52" s="77"/>
      <c r="E52" s="77"/>
      <c r="F52" s="77"/>
      <c r="G52" s="77"/>
      <c r="H52" s="78"/>
      <c r="I52" s="79" t="s">
        <v>55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56</v>
      </c>
      <c r="AH52" s="77"/>
      <c r="AI52" s="77"/>
      <c r="AJ52" s="77"/>
      <c r="AK52" s="77"/>
      <c r="AL52" s="77"/>
      <c r="AM52" s="77"/>
      <c r="AN52" s="79" t="s">
        <v>57</v>
      </c>
      <c r="AO52" s="77"/>
      <c r="AP52" s="77"/>
      <c r="AQ52" s="81" t="s">
        <v>58</v>
      </c>
      <c r="AR52" s="41"/>
      <c r="AS52" s="82" t="s">
        <v>59</v>
      </c>
      <c r="AT52" s="83" t="s">
        <v>60</v>
      </c>
      <c r="AU52" s="83" t="s">
        <v>61</v>
      </c>
      <c r="AV52" s="83" t="s">
        <v>62</v>
      </c>
      <c r="AW52" s="83" t="s">
        <v>63</v>
      </c>
      <c r="AX52" s="83" t="s">
        <v>64</v>
      </c>
      <c r="AY52" s="83" t="s">
        <v>65</v>
      </c>
      <c r="AZ52" s="83" t="s">
        <v>66</v>
      </c>
      <c r="BA52" s="83" t="s">
        <v>67</v>
      </c>
      <c r="BB52" s="83" t="s">
        <v>68</v>
      </c>
      <c r="BC52" s="83" t="s">
        <v>69</v>
      </c>
      <c r="BD52" s="84" t="s">
        <v>70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ROUND(AG55,2)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ROUND(AS55,2)</f>
        <v>0</v>
      </c>
      <c r="AT54" s="95">
        <f>ROUND(SUM(AV54:AW54),2)</f>
        <v>0</v>
      </c>
      <c r="AU54" s="96">
        <f>ROUND(AU55,5)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ROUND(AZ55,2)</f>
        <v>0</v>
      </c>
      <c r="BA54" s="95">
        <f>ROUND(BA55,2)</f>
        <v>0</v>
      </c>
      <c r="BB54" s="95">
        <f>ROUND(BB55,2)</f>
        <v>0</v>
      </c>
      <c r="BC54" s="95">
        <f>ROUND(BC55,2)</f>
        <v>0</v>
      </c>
      <c r="BD54" s="97">
        <f>ROUND(BD55,2)</f>
        <v>0</v>
      </c>
      <c r="BE54" s="6"/>
      <c r="BS54" s="98" t="s">
        <v>72</v>
      </c>
      <c r="BT54" s="98" t="s">
        <v>73</v>
      </c>
      <c r="BU54" s="99" t="s">
        <v>74</v>
      </c>
      <c r="BV54" s="98" t="s">
        <v>75</v>
      </c>
      <c r="BW54" s="98" t="s">
        <v>5</v>
      </c>
      <c r="BX54" s="98" t="s">
        <v>76</v>
      </c>
      <c r="CL54" s="98" t="s">
        <v>3</v>
      </c>
    </row>
    <row r="55" s="7" customFormat="1" ht="16.5" customHeight="1">
      <c r="A55" s="100" t="s">
        <v>77</v>
      </c>
      <c r="B55" s="101"/>
      <c r="C55" s="102"/>
      <c r="D55" s="103" t="s">
        <v>78</v>
      </c>
      <c r="E55" s="103"/>
      <c r="F55" s="103"/>
      <c r="G55" s="103"/>
      <c r="H55" s="103"/>
      <c r="I55" s="104"/>
      <c r="J55" s="103" t="s">
        <v>79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'SO 01 - Oprava havarijníh...'!J30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80</v>
      </c>
      <c r="AR55" s="101"/>
      <c r="AS55" s="107">
        <v>0</v>
      </c>
      <c r="AT55" s="108">
        <f>ROUND(SUM(AV55:AW55),2)</f>
        <v>0</v>
      </c>
      <c r="AU55" s="109">
        <f>'SO 01 - Oprava havarijníh...'!P115</f>
        <v>0</v>
      </c>
      <c r="AV55" s="108">
        <f>'SO 01 - Oprava havarijníh...'!J33</f>
        <v>0</v>
      </c>
      <c r="AW55" s="108">
        <f>'SO 01 - Oprava havarijníh...'!J34</f>
        <v>0</v>
      </c>
      <c r="AX55" s="108">
        <f>'SO 01 - Oprava havarijníh...'!J35</f>
        <v>0</v>
      </c>
      <c r="AY55" s="108">
        <f>'SO 01 - Oprava havarijníh...'!J36</f>
        <v>0</v>
      </c>
      <c r="AZ55" s="108">
        <f>'SO 01 - Oprava havarijníh...'!F33</f>
        <v>0</v>
      </c>
      <c r="BA55" s="108">
        <f>'SO 01 - Oprava havarijníh...'!F34</f>
        <v>0</v>
      </c>
      <c r="BB55" s="108">
        <f>'SO 01 - Oprava havarijníh...'!F35</f>
        <v>0</v>
      </c>
      <c r="BC55" s="108">
        <f>'SO 01 - Oprava havarijníh...'!F36</f>
        <v>0</v>
      </c>
      <c r="BD55" s="110">
        <f>'SO 01 - Oprava havarijníh...'!F37</f>
        <v>0</v>
      </c>
      <c r="BE55" s="7"/>
      <c r="BT55" s="111" t="s">
        <v>81</v>
      </c>
      <c r="BV55" s="111" t="s">
        <v>75</v>
      </c>
      <c r="BW55" s="111" t="s">
        <v>82</v>
      </c>
      <c r="BX55" s="111" t="s">
        <v>5</v>
      </c>
      <c r="CL55" s="111" t="s">
        <v>3</v>
      </c>
      <c r="CM55" s="111" t="s">
        <v>83</v>
      </c>
    </row>
    <row r="56" s="2" customFormat="1" ht="30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1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Oprava havarijní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82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83</v>
      </c>
    </row>
    <row r="4" s="1" customFormat="1" ht="24.96" customHeight="1">
      <c r="B4" s="24"/>
      <c r="D4" s="25" t="s">
        <v>84</v>
      </c>
      <c r="L4" s="24"/>
      <c r="M4" s="112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13" t="str">
        <f>'Rekapitulace stavby'!K6</f>
        <v>Oprava havarijního stavu v ul. Fialková, Český Krumlov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85</v>
      </c>
      <c r="E8" s="40"/>
      <c r="F8" s="40"/>
      <c r="G8" s="40"/>
      <c r="H8" s="40"/>
      <c r="I8" s="40"/>
      <c r="J8" s="40"/>
      <c r="K8" s="40"/>
      <c r="L8" s="11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86</v>
      </c>
      <c r="F9" s="40"/>
      <c r="G9" s="40"/>
      <c r="H9" s="40"/>
      <c r="I9" s="40"/>
      <c r="J9" s="40"/>
      <c r="K9" s="40"/>
      <c r="L9" s="11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22. 2. 2024</v>
      </c>
      <c r="K12" s="40"/>
      <c r="L12" s="11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tr">
        <f>IF('Rekapitulace stavby'!AN10="","",'Rekapitulace stavby'!AN10)</f>
        <v/>
      </c>
      <c r="K14" s="40"/>
      <c r="L14" s="11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tr">
        <f>IF('Rekapitulace stavby'!E11="","",'Rekapitulace stavby'!E11)</f>
        <v xml:space="preserve"> </v>
      </c>
      <c r="F15" s="40"/>
      <c r="G15" s="40"/>
      <c r="H15" s="40"/>
      <c r="I15" s="34" t="s">
        <v>28</v>
      </c>
      <c r="J15" s="29" t="str">
        <f>IF('Rekapitulace stavby'!AN11="","",'Rekapitulace stavby'!AN11)</f>
        <v/>
      </c>
      <c r="K15" s="40"/>
      <c r="L15" s="11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34</v>
      </c>
      <c r="K21" s="40"/>
      <c r="L21" s="11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36</v>
      </c>
      <c r="E23" s="40"/>
      <c r="F23" s="40"/>
      <c r="G23" s="40"/>
      <c r="H23" s="40"/>
      <c r="I23" s="34" t="s">
        <v>26</v>
      </c>
      <c r="J23" s="29" t="str">
        <f>IF('Rekapitulace stavby'!AN19="","",'Rekapitulace stavby'!AN19)</f>
        <v/>
      </c>
      <c r="K23" s="40"/>
      <c r="L23" s="11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tr">
        <f>IF('Rekapitulace stavby'!E20="","",'Rekapitulace stavby'!E20)</f>
        <v xml:space="preserve"> </v>
      </c>
      <c r="F24" s="40"/>
      <c r="G24" s="40"/>
      <c r="H24" s="40"/>
      <c r="I24" s="34" t="s">
        <v>28</v>
      </c>
      <c r="J24" s="29" t="str">
        <f>IF('Rekapitulace stavby'!AN20="","",'Rekapitulace stavby'!AN20)</f>
        <v/>
      </c>
      <c r="K24" s="40"/>
      <c r="L24" s="11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37</v>
      </c>
      <c r="E26" s="40"/>
      <c r="F26" s="40"/>
      <c r="G26" s="40"/>
      <c r="H26" s="40"/>
      <c r="I26" s="40"/>
      <c r="J26" s="40"/>
      <c r="K26" s="40"/>
      <c r="L26" s="11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5"/>
      <c r="B27" s="116"/>
      <c r="C27" s="115"/>
      <c r="D27" s="115"/>
      <c r="E27" s="38" t="s">
        <v>3</v>
      </c>
      <c r="F27" s="38"/>
      <c r="G27" s="38"/>
      <c r="H27" s="3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18" t="s">
        <v>39</v>
      </c>
      <c r="E30" s="40"/>
      <c r="F30" s="40"/>
      <c r="G30" s="40"/>
      <c r="H30" s="40"/>
      <c r="I30" s="40"/>
      <c r="J30" s="92">
        <f>ROUND(J115, 2)</f>
        <v>0</v>
      </c>
      <c r="K30" s="40"/>
      <c r="L30" s="11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41</v>
      </c>
      <c r="G32" s="40"/>
      <c r="H32" s="40"/>
      <c r="I32" s="45" t="s">
        <v>40</v>
      </c>
      <c r="J32" s="45" t="s">
        <v>42</v>
      </c>
      <c r="K32" s="40"/>
      <c r="L32" s="11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19" t="s">
        <v>43</v>
      </c>
      <c r="E33" s="34" t="s">
        <v>44</v>
      </c>
      <c r="F33" s="120">
        <f>ROUND((SUM(BE115:BE525)),  2)</f>
        <v>0</v>
      </c>
      <c r="G33" s="40"/>
      <c r="H33" s="40"/>
      <c r="I33" s="121">
        <v>0.20999999999999999</v>
      </c>
      <c r="J33" s="120">
        <f>ROUND(((SUM(BE115:BE525))*I33),  2)</f>
        <v>0</v>
      </c>
      <c r="K33" s="40"/>
      <c r="L33" s="11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45</v>
      </c>
      <c r="F34" s="120">
        <f>ROUND((SUM(BF115:BF525)),  2)</f>
        <v>0</v>
      </c>
      <c r="G34" s="40"/>
      <c r="H34" s="40"/>
      <c r="I34" s="121">
        <v>0.12</v>
      </c>
      <c r="J34" s="120">
        <f>ROUND(((SUM(BF115:BF525))*I34),  2)</f>
        <v>0</v>
      </c>
      <c r="K34" s="40"/>
      <c r="L34" s="11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46</v>
      </c>
      <c r="F35" s="120">
        <f>ROUND((SUM(BG115:BG525)),  2)</f>
        <v>0</v>
      </c>
      <c r="G35" s="40"/>
      <c r="H35" s="40"/>
      <c r="I35" s="121">
        <v>0.20999999999999999</v>
      </c>
      <c r="J35" s="120">
        <f>0</f>
        <v>0</v>
      </c>
      <c r="K35" s="40"/>
      <c r="L35" s="11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47</v>
      </c>
      <c r="F36" s="120">
        <f>ROUND((SUM(BH115:BH525)),  2)</f>
        <v>0</v>
      </c>
      <c r="G36" s="40"/>
      <c r="H36" s="40"/>
      <c r="I36" s="121">
        <v>0.12</v>
      </c>
      <c r="J36" s="120">
        <f>0</f>
        <v>0</v>
      </c>
      <c r="K36" s="40"/>
      <c r="L36" s="11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48</v>
      </c>
      <c r="F37" s="120">
        <f>ROUND((SUM(BI115:BI525)),  2)</f>
        <v>0</v>
      </c>
      <c r="G37" s="40"/>
      <c r="H37" s="40"/>
      <c r="I37" s="121">
        <v>0</v>
      </c>
      <c r="J37" s="120">
        <f>0</f>
        <v>0</v>
      </c>
      <c r="K37" s="40"/>
      <c r="L37" s="11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2"/>
      <c r="D39" s="123" t="s">
        <v>49</v>
      </c>
      <c r="E39" s="78"/>
      <c r="F39" s="78"/>
      <c r="G39" s="124" t="s">
        <v>50</v>
      </c>
      <c r="H39" s="125" t="s">
        <v>51</v>
      </c>
      <c r="I39" s="78"/>
      <c r="J39" s="126">
        <f>SUM(J30:J37)</f>
        <v>0</v>
      </c>
      <c r="K39" s="127"/>
      <c r="L39" s="11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0"/>
      <c r="E45" s="40"/>
      <c r="F45" s="40"/>
      <c r="G45" s="40"/>
      <c r="H45" s="40"/>
      <c r="I45" s="40"/>
      <c r="J45" s="40"/>
      <c r="K45" s="40"/>
      <c r="L45" s="11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3" t="str">
        <f>E7</f>
        <v>Oprava havarijního stavu v ul. Fialková, Český Krumlov</v>
      </c>
      <c r="F48" s="34"/>
      <c r="G48" s="34"/>
      <c r="H48" s="34"/>
      <c r="I48" s="40"/>
      <c r="J48" s="40"/>
      <c r="K48" s="40"/>
      <c r="L48" s="11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0"/>
      <c r="E49" s="40"/>
      <c r="F49" s="40"/>
      <c r="G49" s="40"/>
      <c r="H49" s="40"/>
      <c r="I49" s="40"/>
      <c r="J49" s="40"/>
      <c r="K49" s="40"/>
      <c r="L49" s="11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01 - Oprava havarijního stavu</v>
      </c>
      <c r="F50" s="40"/>
      <c r="G50" s="40"/>
      <c r="H50" s="40"/>
      <c r="I50" s="40"/>
      <c r="J50" s="40"/>
      <c r="K50" s="40"/>
      <c r="L50" s="11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Český Krumlov</v>
      </c>
      <c r="G52" s="40"/>
      <c r="H52" s="40"/>
      <c r="I52" s="34" t="s">
        <v>23</v>
      </c>
      <c r="J52" s="66" t="str">
        <f>IF(J12="","",J12)</f>
        <v>22. 2. 2024</v>
      </c>
      <c r="K52" s="40"/>
      <c r="L52" s="11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0"/>
      <c r="E54" s="40"/>
      <c r="F54" s="29" t="str">
        <f>E15</f>
        <v xml:space="preserve"> </v>
      </c>
      <c r="G54" s="40"/>
      <c r="H54" s="40"/>
      <c r="I54" s="34" t="s">
        <v>31</v>
      </c>
      <c r="J54" s="38" t="str">
        <f>E21</f>
        <v>PK Zenkl CB s.r.o</v>
      </c>
      <c r="K54" s="40"/>
      <c r="L54" s="11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36</v>
      </c>
      <c r="J55" s="38" t="str">
        <f>E24</f>
        <v xml:space="preserve"> </v>
      </c>
      <c r="K55" s="40"/>
      <c r="L55" s="11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28" t="s">
        <v>88</v>
      </c>
      <c r="D57" s="122"/>
      <c r="E57" s="122"/>
      <c r="F57" s="122"/>
      <c r="G57" s="122"/>
      <c r="H57" s="122"/>
      <c r="I57" s="122"/>
      <c r="J57" s="129" t="s">
        <v>89</v>
      </c>
      <c r="K57" s="122"/>
      <c r="L57" s="11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0" t="s">
        <v>71</v>
      </c>
      <c r="D59" s="40"/>
      <c r="E59" s="40"/>
      <c r="F59" s="40"/>
      <c r="G59" s="40"/>
      <c r="H59" s="40"/>
      <c r="I59" s="40"/>
      <c r="J59" s="92">
        <f>J115</f>
        <v>0</v>
      </c>
      <c r="K59" s="40"/>
      <c r="L59" s="11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90</v>
      </c>
    </row>
    <row r="60" s="9" customFormat="1" ht="24.96" customHeight="1">
      <c r="A60" s="9"/>
      <c r="B60" s="131"/>
      <c r="C60" s="9"/>
      <c r="D60" s="132" t="s">
        <v>91</v>
      </c>
      <c r="E60" s="133"/>
      <c r="F60" s="133"/>
      <c r="G60" s="133"/>
      <c r="H60" s="133"/>
      <c r="I60" s="133"/>
      <c r="J60" s="134">
        <f>J116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92</v>
      </c>
      <c r="E61" s="137"/>
      <c r="F61" s="137"/>
      <c r="G61" s="137"/>
      <c r="H61" s="137"/>
      <c r="I61" s="137"/>
      <c r="J61" s="138">
        <f>J117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5"/>
      <c r="C62" s="10"/>
      <c r="D62" s="136" t="s">
        <v>93</v>
      </c>
      <c r="E62" s="137"/>
      <c r="F62" s="137"/>
      <c r="G62" s="137"/>
      <c r="H62" s="137"/>
      <c r="I62" s="137"/>
      <c r="J62" s="138">
        <f>J118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35"/>
      <c r="C63" s="10"/>
      <c r="D63" s="136" t="s">
        <v>94</v>
      </c>
      <c r="E63" s="137"/>
      <c r="F63" s="137"/>
      <c r="G63" s="137"/>
      <c r="H63" s="137"/>
      <c r="I63" s="137"/>
      <c r="J63" s="138">
        <f>J156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35"/>
      <c r="C64" s="10"/>
      <c r="D64" s="136" t="s">
        <v>95</v>
      </c>
      <c r="E64" s="137"/>
      <c r="F64" s="137"/>
      <c r="G64" s="137"/>
      <c r="H64" s="137"/>
      <c r="I64" s="137"/>
      <c r="J64" s="138">
        <f>J162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35"/>
      <c r="C65" s="10"/>
      <c r="D65" s="136" t="s">
        <v>96</v>
      </c>
      <c r="E65" s="137"/>
      <c r="F65" s="137"/>
      <c r="G65" s="137"/>
      <c r="H65" s="137"/>
      <c r="I65" s="137"/>
      <c r="J65" s="138">
        <f>J168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5"/>
      <c r="C66" s="10"/>
      <c r="D66" s="136" t="s">
        <v>97</v>
      </c>
      <c r="E66" s="137"/>
      <c r="F66" s="137"/>
      <c r="G66" s="137"/>
      <c r="H66" s="137"/>
      <c r="I66" s="137"/>
      <c r="J66" s="138">
        <f>J189</f>
        <v>0</v>
      </c>
      <c r="K66" s="10"/>
      <c r="L66" s="13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5"/>
      <c r="C67" s="10"/>
      <c r="D67" s="136" t="s">
        <v>98</v>
      </c>
      <c r="E67" s="137"/>
      <c r="F67" s="137"/>
      <c r="G67" s="137"/>
      <c r="H67" s="137"/>
      <c r="I67" s="137"/>
      <c r="J67" s="138">
        <f>J234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5"/>
      <c r="C68" s="10"/>
      <c r="D68" s="136" t="s">
        <v>99</v>
      </c>
      <c r="E68" s="137"/>
      <c r="F68" s="137"/>
      <c r="G68" s="137"/>
      <c r="H68" s="137"/>
      <c r="I68" s="137"/>
      <c r="J68" s="138">
        <f>J246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100</v>
      </c>
      <c r="E69" s="137"/>
      <c r="F69" s="137"/>
      <c r="G69" s="137"/>
      <c r="H69" s="137"/>
      <c r="I69" s="137"/>
      <c r="J69" s="138">
        <f>J252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35"/>
      <c r="C70" s="10"/>
      <c r="D70" s="136" t="s">
        <v>101</v>
      </c>
      <c r="E70" s="137"/>
      <c r="F70" s="137"/>
      <c r="G70" s="137"/>
      <c r="H70" s="137"/>
      <c r="I70" s="137"/>
      <c r="J70" s="138">
        <f>J253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35"/>
      <c r="C71" s="10"/>
      <c r="D71" s="136" t="s">
        <v>102</v>
      </c>
      <c r="E71" s="137"/>
      <c r="F71" s="137"/>
      <c r="G71" s="137"/>
      <c r="H71" s="137"/>
      <c r="I71" s="137"/>
      <c r="J71" s="138">
        <f>J278</f>
        <v>0</v>
      </c>
      <c r="K71" s="10"/>
      <c r="L71" s="13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5"/>
      <c r="C72" s="10"/>
      <c r="D72" s="136" t="s">
        <v>103</v>
      </c>
      <c r="E72" s="137"/>
      <c r="F72" s="137"/>
      <c r="G72" s="137"/>
      <c r="H72" s="137"/>
      <c r="I72" s="137"/>
      <c r="J72" s="138">
        <f>J294</f>
        <v>0</v>
      </c>
      <c r="K72" s="10"/>
      <c r="L72" s="13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35"/>
      <c r="C73" s="10"/>
      <c r="D73" s="136" t="s">
        <v>104</v>
      </c>
      <c r="E73" s="137"/>
      <c r="F73" s="137"/>
      <c r="G73" s="137"/>
      <c r="H73" s="137"/>
      <c r="I73" s="137"/>
      <c r="J73" s="138">
        <f>J295</f>
        <v>0</v>
      </c>
      <c r="K73" s="10"/>
      <c r="L73" s="13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35"/>
      <c r="C74" s="10"/>
      <c r="D74" s="136" t="s">
        <v>105</v>
      </c>
      <c r="E74" s="137"/>
      <c r="F74" s="137"/>
      <c r="G74" s="137"/>
      <c r="H74" s="137"/>
      <c r="I74" s="137"/>
      <c r="J74" s="138">
        <f>J303</f>
        <v>0</v>
      </c>
      <c r="K74" s="10"/>
      <c r="L74" s="13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5"/>
      <c r="C75" s="10"/>
      <c r="D75" s="136" t="s">
        <v>106</v>
      </c>
      <c r="E75" s="137"/>
      <c r="F75" s="137"/>
      <c r="G75" s="137"/>
      <c r="H75" s="137"/>
      <c r="I75" s="137"/>
      <c r="J75" s="138">
        <f>J307</f>
        <v>0</v>
      </c>
      <c r="K75" s="10"/>
      <c r="L75" s="13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5"/>
      <c r="C76" s="10"/>
      <c r="D76" s="136" t="s">
        <v>107</v>
      </c>
      <c r="E76" s="137"/>
      <c r="F76" s="137"/>
      <c r="G76" s="137"/>
      <c r="H76" s="137"/>
      <c r="I76" s="137"/>
      <c r="J76" s="138">
        <f>J308</f>
        <v>0</v>
      </c>
      <c r="K76" s="10"/>
      <c r="L76" s="13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35"/>
      <c r="C77" s="10"/>
      <c r="D77" s="136" t="s">
        <v>108</v>
      </c>
      <c r="E77" s="137"/>
      <c r="F77" s="137"/>
      <c r="G77" s="137"/>
      <c r="H77" s="137"/>
      <c r="I77" s="137"/>
      <c r="J77" s="138">
        <f>J309</f>
        <v>0</v>
      </c>
      <c r="K77" s="10"/>
      <c r="L77" s="13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35"/>
      <c r="C78" s="10"/>
      <c r="D78" s="136" t="s">
        <v>109</v>
      </c>
      <c r="E78" s="137"/>
      <c r="F78" s="137"/>
      <c r="G78" s="137"/>
      <c r="H78" s="137"/>
      <c r="I78" s="137"/>
      <c r="J78" s="138">
        <f>J325</f>
        <v>0</v>
      </c>
      <c r="K78" s="10"/>
      <c r="L78" s="13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5"/>
      <c r="C79" s="10"/>
      <c r="D79" s="136" t="s">
        <v>110</v>
      </c>
      <c r="E79" s="137"/>
      <c r="F79" s="137"/>
      <c r="G79" s="137"/>
      <c r="H79" s="137"/>
      <c r="I79" s="137"/>
      <c r="J79" s="138">
        <f>J340</f>
        <v>0</v>
      </c>
      <c r="K79" s="10"/>
      <c r="L79" s="13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35"/>
      <c r="C80" s="10"/>
      <c r="D80" s="136" t="s">
        <v>111</v>
      </c>
      <c r="E80" s="137"/>
      <c r="F80" s="137"/>
      <c r="G80" s="137"/>
      <c r="H80" s="137"/>
      <c r="I80" s="137"/>
      <c r="J80" s="138">
        <f>J341</f>
        <v>0</v>
      </c>
      <c r="K80" s="10"/>
      <c r="L80" s="13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5"/>
      <c r="C81" s="10"/>
      <c r="D81" s="136" t="s">
        <v>112</v>
      </c>
      <c r="E81" s="137"/>
      <c r="F81" s="137"/>
      <c r="G81" s="137"/>
      <c r="H81" s="137"/>
      <c r="I81" s="137"/>
      <c r="J81" s="138">
        <f>J349</f>
        <v>0</v>
      </c>
      <c r="K81" s="10"/>
      <c r="L81" s="13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35"/>
      <c r="C82" s="10"/>
      <c r="D82" s="136" t="s">
        <v>113</v>
      </c>
      <c r="E82" s="137"/>
      <c r="F82" s="137"/>
      <c r="G82" s="137"/>
      <c r="H82" s="137"/>
      <c r="I82" s="137"/>
      <c r="J82" s="138">
        <f>J350</f>
        <v>0</v>
      </c>
      <c r="K82" s="10"/>
      <c r="L82" s="13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35"/>
      <c r="C83" s="10"/>
      <c r="D83" s="136" t="s">
        <v>114</v>
      </c>
      <c r="E83" s="137"/>
      <c r="F83" s="137"/>
      <c r="G83" s="137"/>
      <c r="H83" s="137"/>
      <c r="I83" s="137"/>
      <c r="J83" s="138">
        <f>J371</f>
        <v>0</v>
      </c>
      <c r="K83" s="10"/>
      <c r="L83" s="13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35"/>
      <c r="C84" s="10"/>
      <c r="D84" s="136" t="s">
        <v>115</v>
      </c>
      <c r="E84" s="137"/>
      <c r="F84" s="137"/>
      <c r="G84" s="137"/>
      <c r="H84" s="137"/>
      <c r="I84" s="137"/>
      <c r="J84" s="138">
        <f>J381</f>
        <v>0</v>
      </c>
      <c r="K84" s="10"/>
      <c r="L84" s="13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35"/>
      <c r="C85" s="10"/>
      <c r="D85" s="136" t="s">
        <v>116</v>
      </c>
      <c r="E85" s="137"/>
      <c r="F85" s="137"/>
      <c r="G85" s="137"/>
      <c r="H85" s="137"/>
      <c r="I85" s="137"/>
      <c r="J85" s="138">
        <f>J382</f>
        <v>0</v>
      </c>
      <c r="K85" s="10"/>
      <c r="L85" s="13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35"/>
      <c r="C86" s="10"/>
      <c r="D86" s="136" t="s">
        <v>117</v>
      </c>
      <c r="E86" s="137"/>
      <c r="F86" s="137"/>
      <c r="G86" s="137"/>
      <c r="H86" s="137"/>
      <c r="I86" s="137"/>
      <c r="J86" s="138">
        <f>J400</f>
        <v>0</v>
      </c>
      <c r="K86" s="10"/>
      <c r="L86" s="13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35"/>
      <c r="C87" s="10"/>
      <c r="D87" s="136" t="s">
        <v>118</v>
      </c>
      <c r="E87" s="137"/>
      <c r="F87" s="137"/>
      <c r="G87" s="137"/>
      <c r="H87" s="137"/>
      <c r="I87" s="137"/>
      <c r="J87" s="138">
        <f>J415</f>
        <v>0</v>
      </c>
      <c r="K87" s="10"/>
      <c r="L87" s="13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35"/>
      <c r="C88" s="10"/>
      <c r="D88" s="136" t="s">
        <v>119</v>
      </c>
      <c r="E88" s="137"/>
      <c r="F88" s="137"/>
      <c r="G88" s="137"/>
      <c r="H88" s="137"/>
      <c r="I88" s="137"/>
      <c r="J88" s="138">
        <f>J441</f>
        <v>0</v>
      </c>
      <c r="K88" s="10"/>
      <c r="L88" s="13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35"/>
      <c r="C89" s="10"/>
      <c r="D89" s="136" t="s">
        <v>120</v>
      </c>
      <c r="E89" s="137"/>
      <c r="F89" s="137"/>
      <c r="G89" s="137"/>
      <c r="H89" s="137"/>
      <c r="I89" s="137"/>
      <c r="J89" s="138">
        <f>J499</f>
        <v>0</v>
      </c>
      <c r="K89" s="10"/>
      <c r="L89" s="13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31"/>
      <c r="C90" s="9"/>
      <c r="D90" s="132" t="s">
        <v>121</v>
      </c>
      <c r="E90" s="133"/>
      <c r="F90" s="133"/>
      <c r="G90" s="133"/>
      <c r="H90" s="133"/>
      <c r="I90" s="133"/>
      <c r="J90" s="134">
        <f>J502</f>
        <v>0</v>
      </c>
      <c r="K90" s="9"/>
      <c r="L90" s="131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35"/>
      <c r="C91" s="10"/>
      <c r="D91" s="136" t="s">
        <v>122</v>
      </c>
      <c r="E91" s="137"/>
      <c r="F91" s="137"/>
      <c r="G91" s="137"/>
      <c r="H91" s="137"/>
      <c r="I91" s="137"/>
      <c r="J91" s="138">
        <f>J503</f>
        <v>0</v>
      </c>
      <c r="K91" s="10"/>
      <c r="L91" s="13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35"/>
      <c r="C92" s="10"/>
      <c r="D92" s="136" t="s">
        <v>123</v>
      </c>
      <c r="E92" s="137"/>
      <c r="F92" s="137"/>
      <c r="G92" s="137"/>
      <c r="H92" s="137"/>
      <c r="I92" s="137"/>
      <c r="J92" s="138">
        <f>J513</f>
        <v>0</v>
      </c>
      <c r="K92" s="10"/>
      <c r="L92" s="135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35"/>
      <c r="C93" s="10"/>
      <c r="D93" s="136" t="s">
        <v>124</v>
      </c>
      <c r="E93" s="137"/>
      <c r="F93" s="137"/>
      <c r="G93" s="137"/>
      <c r="H93" s="137"/>
      <c r="I93" s="137"/>
      <c r="J93" s="138">
        <f>J517</f>
        <v>0</v>
      </c>
      <c r="K93" s="10"/>
      <c r="L93" s="135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35"/>
      <c r="C94" s="10"/>
      <c r="D94" s="136" t="s">
        <v>125</v>
      </c>
      <c r="E94" s="137"/>
      <c r="F94" s="137"/>
      <c r="G94" s="137"/>
      <c r="H94" s="137"/>
      <c r="I94" s="137"/>
      <c r="J94" s="138">
        <f>J521</f>
        <v>0</v>
      </c>
      <c r="K94" s="10"/>
      <c r="L94" s="135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35"/>
      <c r="C95" s="10"/>
      <c r="D95" s="136" t="s">
        <v>126</v>
      </c>
      <c r="E95" s="137"/>
      <c r="F95" s="137"/>
      <c r="G95" s="137"/>
      <c r="H95" s="137"/>
      <c r="I95" s="137"/>
      <c r="J95" s="138">
        <f>J522</f>
        <v>0</v>
      </c>
      <c r="K95" s="10"/>
      <c r="L95" s="135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14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114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114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127</v>
      </c>
      <c r="D102" s="40"/>
      <c r="E102" s="40"/>
      <c r="F102" s="40"/>
      <c r="G102" s="40"/>
      <c r="H102" s="40"/>
      <c r="I102" s="40"/>
      <c r="J102" s="40"/>
      <c r="K102" s="40"/>
      <c r="L102" s="114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114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17</v>
      </c>
      <c r="D104" s="40"/>
      <c r="E104" s="40"/>
      <c r="F104" s="40"/>
      <c r="G104" s="40"/>
      <c r="H104" s="40"/>
      <c r="I104" s="40"/>
      <c r="J104" s="40"/>
      <c r="K104" s="40"/>
      <c r="L104" s="114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0"/>
      <c r="D105" s="40"/>
      <c r="E105" s="113" t="str">
        <f>E7</f>
        <v>Oprava havarijního stavu v ul. Fialková, Český Krumlov</v>
      </c>
      <c r="F105" s="34"/>
      <c r="G105" s="34"/>
      <c r="H105" s="34"/>
      <c r="I105" s="40"/>
      <c r="J105" s="40"/>
      <c r="K105" s="40"/>
      <c r="L105" s="114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85</v>
      </c>
      <c r="D106" s="40"/>
      <c r="E106" s="40"/>
      <c r="F106" s="40"/>
      <c r="G106" s="40"/>
      <c r="H106" s="40"/>
      <c r="I106" s="40"/>
      <c r="J106" s="40"/>
      <c r="K106" s="40"/>
      <c r="L106" s="114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0"/>
      <c r="D107" s="40"/>
      <c r="E107" s="64" t="str">
        <f>E9</f>
        <v>SO 01 - Oprava havarijního stavu</v>
      </c>
      <c r="F107" s="40"/>
      <c r="G107" s="40"/>
      <c r="H107" s="40"/>
      <c r="I107" s="40"/>
      <c r="J107" s="40"/>
      <c r="K107" s="40"/>
      <c r="L107" s="114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114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</v>
      </c>
      <c r="D109" s="40"/>
      <c r="E109" s="40"/>
      <c r="F109" s="29" t="str">
        <f>F12</f>
        <v>Český Krumlov</v>
      </c>
      <c r="G109" s="40"/>
      <c r="H109" s="40"/>
      <c r="I109" s="34" t="s">
        <v>23</v>
      </c>
      <c r="J109" s="66" t="str">
        <f>IF(J12="","",J12)</f>
        <v>22. 2. 2024</v>
      </c>
      <c r="K109" s="40"/>
      <c r="L109" s="114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114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25</v>
      </c>
      <c r="D111" s="40"/>
      <c r="E111" s="40"/>
      <c r="F111" s="29" t="str">
        <f>E15</f>
        <v xml:space="preserve"> </v>
      </c>
      <c r="G111" s="40"/>
      <c r="H111" s="40"/>
      <c r="I111" s="34" t="s">
        <v>31</v>
      </c>
      <c r="J111" s="38" t="str">
        <f>E21</f>
        <v>PK Zenkl CB s.r.o</v>
      </c>
      <c r="K111" s="40"/>
      <c r="L111" s="114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29</v>
      </c>
      <c r="D112" s="40"/>
      <c r="E112" s="40"/>
      <c r="F112" s="29" t="str">
        <f>IF(E18="","",E18)</f>
        <v>Vyplň údaj</v>
      </c>
      <c r="G112" s="40"/>
      <c r="H112" s="40"/>
      <c r="I112" s="34" t="s">
        <v>36</v>
      </c>
      <c r="J112" s="38" t="str">
        <f>E24</f>
        <v xml:space="preserve"> </v>
      </c>
      <c r="K112" s="40"/>
      <c r="L112" s="114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114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39"/>
      <c r="B114" s="140"/>
      <c r="C114" s="141" t="s">
        <v>128</v>
      </c>
      <c r="D114" s="142" t="s">
        <v>58</v>
      </c>
      <c r="E114" s="142" t="s">
        <v>54</v>
      </c>
      <c r="F114" s="142" t="s">
        <v>55</v>
      </c>
      <c r="G114" s="142" t="s">
        <v>129</v>
      </c>
      <c r="H114" s="142" t="s">
        <v>130</v>
      </c>
      <c r="I114" s="142" t="s">
        <v>131</v>
      </c>
      <c r="J114" s="142" t="s">
        <v>89</v>
      </c>
      <c r="K114" s="143" t="s">
        <v>132</v>
      </c>
      <c r="L114" s="144"/>
      <c r="M114" s="82" t="s">
        <v>3</v>
      </c>
      <c r="N114" s="83" t="s">
        <v>43</v>
      </c>
      <c r="O114" s="83" t="s">
        <v>133</v>
      </c>
      <c r="P114" s="83" t="s">
        <v>134</v>
      </c>
      <c r="Q114" s="83" t="s">
        <v>135</v>
      </c>
      <c r="R114" s="83" t="s">
        <v>136</v>
      </c>
      <c r="S114" s="83" t="s">
        <v>137</v>
      </c>
      <c r="T114" s="84" t="s">
        <v>138</v>
      </c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="2" customFormat="1" ht="22.8" customHeight="1">
      <c r="A115" s="40"/>
      <c r="B115" s="41"/>
      <c r="C115" s="89" t="s">
        <v>139</v>
      </c>
      <c r="D115" s="40"/>
      <c r="E115" s="40"/>
      <c r="F115" s="40"/>
      <c r="G115" s="40"/>
      <c r="H115" s="40"/>
      <c r="I115" s="40"/>
      <c r="J115" s="145">
        <f>BK115</f>
        <v>0</v>
      </c>
      <c r="K115" s="40"/>
      <c r="L115" s="41"/>
      <c r="M115" s="85"/>
      <c r="N115" s="70"/>
      <c r="O115" s="86"/>
      <c r="P115" s="146">
        <f>P116+P502</f>
        <v>0</v>
      </c>
      <c r="Q115" s="86"/>
      <c r="R115" s="146">
        <f>R116+R502</f>
        <v>422.68955775999996</v>
      </c>
      <c r="S115" s="86"/>
      <c r="T115" s="147">
        <f>T116+T502</f>
        <v>338.82692499999996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72</v>
      </c>
      <c r="AU115" s="21" t="s">
        <v>90</v>
      </c>
      <c r="BK115" s="148">
        <f>BK116+BK502</f>
        <v>0</v>
      </c>
    </row>
    <row r="116" s="12" customFormat="1" ht="25.92" customHeight="1">
      <c r="A116" s="12"/>
      <c r="B116" s="149"/>
      <c r="C116" s="12"/>
      <c r="D116" s="150" t="s">
        <v>72</v>
      </c>
      <c r="E116" s="151" t="s">
        <v>140</v>
      </c>
      <c r="F116" s="151" t="s">
        <v>141</v>
      </c>
      <c r="G116" s="12"/>
      <c r="H116" s="12"/>
      <c r="I116" s="152"/>
      <c r="J116" s="153">
        <f>BK116</f>
        <v>0</v>
      </c>
      <c r="K116" s="12"/>
      <c r="L116" s="149"/>
      <c r="M116" s="154"/>
      <c r="N116" s="155"/>
      <c r="O116" s="155"/>
      <c r="P116" s="156">
        <f>P117+P252+P294+P307+P308+P340+P349+P381+P441+P499</f>
        <v>0</v>
      </c>
      <c r="Q116" s="155"/>
      <c r="R116" s="156">
        <f>R117+R252+R294+R307+R308+R340+R349+R381+R441+R499</f>
        <v>422.68955775999996</v>
      </c>
      <c r="S116" s="155"/>
      <c r="T116" s="157">
        <f>T117+T252+T294+T307+T308+T340+T349+T381+T441+T499</f>
        <v>338.82692499999996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0" t="s">
        <v>81</v>
      </c>
      <c r="AT116" s="158" t="s">
        <v>72</v>
      </c>
      <c r="AU116" s="158" t="s">
        <v>73</v>
      </c>
      <c r="AY116" s="150" t="s">
        <v>142</v>
      </c>
      <c r="BK116" s="159">
        <f>BK117+BK252+BK294+BK307+BK308+BK340+BK349+BK381+BK441+BK499</f>
        <v>0</v>
      </c>
    </row>
    <row r="117" s="12" customFormat="1" ht="22.8" customHeight="1">
      <c r="A117" s="12"/>
      <c r="B117" s="149"/>
      <c r="C117" s="12"/>
      <c r="D117" s="150" t="s">
        <v>72</v>
      </c>
      <c r="E117" s="160" t="s">
        <v>81</v>
      </c>
      <c r="F117" s="160" t="s">
        <v>143</v>
      </c>
      <c r="G117" s="12"/>
      <c r="H117" s="12"/>
      <c r="I117" s="152"/>
      <c r="J117" s="161">
        <f>BK117</f>
        <v>0</v>
      </c>
      <c r="K117" s="12"/>
      <c r="L117" s="149"/>
      <c r="M117" s="154"/>
      <c r="N117" s="155"/>
      <c r="O117" s="155"/>
      <c r="P117" s="156">
        <f>P118+P156+P162+P168+P189+P234+P246</f>
        <v>0</v>
      </c>
      <c r="Q117" s="155"/>
      <c r="R117" s="156">
        <f>R118+R156+R162+R168+R189+R234+R246</f>
        <v>0.1275645</v>
      </c>
      <c r="S117" s="155"/>
      <c r="T117" s="157">
        <f>T118+T156+T162+T168+T189+T234+T246</f>
        <v>148.82301999999999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0" t="s">
        <v>81</v>
      </c>
      <c r="AT117" s="158" t="s">
        <v>72</v>
      </c>
      <c r="AU117" s="158" t="s">
        <v>81</v>
      </c>
      <c r="AY117" s="150" t="s">
        <v>142</v>
      </c>
      <c r="BK117" s="159">
        <f>BK118+BK156+BK162+BK168+BK189+BK234+BK246</f>
        <v>0</v>
      </c>
    </row>
    <row r="118" s="12" customFormat="1" ht="20.88" customHeight="1">
      <c r="A118" s="12"/>
      <c r="B118" s="149"/>
      <c r="C118" s="12"/>
      <c r="D118" s="150" t="s">
        <v>72</v>
      </c>
      <c r="E118" s="160" t="s">
        <v>144</v>
      </c>
      <c r="F118" s="160" t="s">
        <v>145</v>
      </c>
      <c r="G118" s="12"/>
      <c r="H118" s="12"/>
      <c r="I118" s="152"/>
      <c r="J118" s="161">
        <f>BK118</f>
        <v>0</v>
      </c>
      <c r="K118" s="12"/>
      <c r="L118" s="149"/>
      <c r="M118" s="154"/>
      <c r="N118" s="155"/>
      <c r="O118" s="155"/>
      <c r="P118" s="156">
        <f>SUM(P119:P155)</f>
        <v>0</v>
      </c>
      <c r="Q118" s="155"/>
      <c r="R118" s="156">
        <f>SUM(R119:R155)</f>
        <v>0.00084000000000000003</v>
      </c>
      <c r="S118" s="155"/>
      <c r="T118" s="157">
        <f>SUM(T119:T155)</f>
        <v>148.82301999999999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0" t="s">
        <v>81</v>
      </c>
      <c r="AT118" s="158" t="s">
        <v>72</v>
      </c>
      <c r="AU118" s="158" t="s">
        <v>83</v>
      </c>
      <c r="AY118" s="150" t="s">
        <v>142</v>
      </c>
      <c r="BK118" s="159">
        <f>SUM(BK119:BK155)</f>
        <v>0</v>
      </c>
    </row>
    <row r="119" s="2" customFormat="1" ht="37.8" customHeight="1">
      <c r="A119" s="40"/>
      <c r="B119" s="162"/>
      <c r="C119" s="163" t="s">
        <v>81</v>
      </c>
      <c r="D119" s="163" t="s">
        <v>146</v>
      </c>
      <c r="E119" s="164" t="s">
        <v>147</v>
      </c>
      <c r="F119" s="165" t="s">
        <v>148</v>
      </c>
      <c r="G119" s="166" t="s">
        <v>149</v>
      </c>
      <c r="H119" s="167">
        <v>10</v>
      </c>
      <c r="I119" s="168"/>
      <c r="J119" s="169">
        <f>ROUND(I119*H119,2)</f>
        <v>0</v>
      </c>
      <c r="K119" s="165" t="s">
        <v>150</v>
      </c>
      <c r="L119" s="41"/>
      <c r="M119" s="170" t="s">
        <v>3</v>
      </c>
      <c r="N119" s="171" t="s">
        <v>44</v>
      </c>
      <c r="O119" s="74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4" t="s">
        <v>151</v>
      </c>
      <c r="AT119" s="174" t="s">
        <v>146</v>
      </c>
      <c r="AU119" s="174" t="s">
        <v>152</v>
      </c>
      <c r="AY119" s="21" t="s">
        <v>142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21" t="s">
        <v>81</v>
      </c>
      <c r="BK119" s="175">
        <f>ROUND(I119*H119,2)</f>
        <v>0</v>
      </c>
      <c r="BL119" s="21" t="s">
        <v>151</v>
      </c>
      <c r="BM119" s="174" t="s">
        <v>153</v>
      </c>
    </row>
    <row r="120" s="2" customFormat="1">
      <c r="A120" s="40"/>
      <c r="B120" s="41"/>
      <c r="C120" s="40"/>
      <c r="D120" s="176" t="s">
        <v>154</v>
      </c>
      <c r="E120" s="40"/>
      <c r="F120" s="177" t="s">
        <v>155</v>
      </c>
      <c r="G120" s="40"/>
      <c r="H120" s="40"/>
      <c r="I120" s="178"/>
      <c r="J120" s="40"/>
      <c r="K120" s="40"/>
      <c r="L120" s="41"/>
      <c r="M120" s="179"/>
      <c r="N120" s="180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154</v>
      </c>
      <c r="AU120" s="21" t="s">
        <v>152</v>
      </c>
    </row>
    <row r="121" s="13" customFormat="1">
      <c r="A121" s="13"/>
      <c r="B121" s="181"/>
      <c r="C121" s="13"/>
      <c r="D121" s="182" t="s">
        <v>156</v>
      </c>
      <c r="E121" s="183" t="s">
        <v>3</v>
      </c>
      <c r="F121" s="184" t="s">
        <v>157</v>
      </c>
      <c r="G121" s="13"/>
      <c r="H121" s="185">
        <v>10</v>
      </c>
      <c r="I121" s="186"/>
      <c r="J121" s="13"/>
      <c r="K121" s="13"/>
      <c r="L121" s="181"/>
      <c r="M121" s="187"/>
      <c r="N121" s="188"/>
      <c r="O121" s="188"/>
      <c r="P121" s="188"/>
      <c r="Q121" s="188"/>
      <c r="R121" s="188"/>
      <c r="S121" s="188"/>
      <c r="T121" s="18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3" t="s">
        <v>156</v>
      </c>
      <c r="AU121" s="183" t="s">
        <v>152</v>
      </c>
      <c r="AV121" s="13" t="s">
        <v>83</v>
      </c>
      <c r="AW121" s="13" t="s">
        <v>35</v>
      </c>
      <c r="AX121" s="13" t="s">
        <v>73</v>
      </c>
      <c r="AY121" s="183" t="s">
        <v>142</v>
      </c>
    </row>
    <row r="122" s="14" customFormat="1">
      <c r="A122" s="14"/>
      <c r="B122" s="190"/>
      <c r="C122" s="14"/>
      <c r="D122" s="182" t="s">
        <v>156</v>
      </c>
      <c r="E122" s="191" t="s">
        <v>3</v>
      </c>
      <c r="F122" s="192" t="s">
        <v>158</v>
      </c>
      <c r="G122" s="14"/>
      <c r="H122" s="193">
        <v>10</v>
      </c>
      <c r="I122" s="194"/>
      <c r="J122" s="14"/>
      <c r="K122" s="14"/>
      <c r="L122" s="190"/>
      <c r="M122" s="195"/>
      <c r="N122" s="196"/>
      <c r="O122" s="196"/>
      <c r="P122" s="196"/>
      <c r="Q122" s="196"/>
      <c r="R122" s="196"/>
      <c r="S122" s="196"/>
      <c r="T122" s="19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1" t="s">
        <v>156</v>
      </c>
      <c r="AU122" s="191" t="s">
        <v>152</v>
      </c>
      <c r="AV122" s="14" t="s">
        <v>152</v>
      </c>
      <c r="AW122" s="14" t="s">
        <v>35</v>
      </c>
      <c r="AX122" s="14" t="s">
        <v>73</v>
      </c>
      <c r="AY122" s="191" t="s">
        <v>142</v>
      </c>
    </row>
    <row r="123" s="15" customFormat="1">
      <c r="A123" s="15"/>
      <c r="B123" s="198"/>
      <c r="C123" s="15"/>
      <c r="D123" s="182" t="s">
        <v>156</v>
      </c>
      <c r="E123" s="199" t="s">
        <v>3</v>
      </c>
      <c r="F123" s="200" t="s">
        <v>159</v>
      </c>
      <c r="G123" s="15"/>
      <c r="H123" s="201">
        <v>10</v>
      </c>
      <c r="I123" s="202"/>
      <c r="J123" s="15"/>
      <c r="K123" s="15"/>
      <c r="L123" s="198"/>
      <c r="M123" s="203"/>
      <c r="N123" s="204"/>
      <c r="O123" s="204"/>
      <c r="P123" s="204"/>
      <c r="Q123" s="204"/>
      <c r="R123" s="204"/>
      <c r="S123" s="204"/>
      <c r="T123" s="20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199" t="s">
        <v>156</v>
      </c>
      <c r="AU123" s="199" t="s">
        <v>152</v>
      </c>
      <c r="AV123" s="15" t="s">
        <v>151</v>
      </c>
      <c r="AW123" s="15" t="s">
        <v>35</v>
      </c>
      <c r="AX123" s="15" t="s">
        <v>81</v>
      </c>
      <c r="AY123" s="199" t="s">
        <v>142</v>
      </c>
    </row>
    <row r="124" s="2" customFormat="1" ht="49.05" customHeight="1">
      <c r="A124" s="40"/>
      <c r="B124" s="162"/>
      <c r="C124" s="163" t="s">
        <v>83</v>
      </c>
      <c r="D124" s="163" t="s">
        <v>146</v>
      </c>
      <c r="E124" s="164" t="s">
        <v>160</v>
      </c>
      <c r="F124" s="165" t="s">
        <v>161</v>
      </c>
      <c r="G124" s="166" t="s">
        <v>162</v>
      </c>
      <c r="H124" s="167">
        <v>231.63</v>
      </c>
      <c r="I124" s="168"/>
      <c r="J124" s="169">
        <f>ROUND(I124*H124,2)</f>
        <v>0</v>
      </c>
      <c r="K124" s="165" t="s">
        <v>150</v>
      </c>
      <c r="L124" s="41"/>
      <c r="M124" s="170" t="s">
        <v>3</v>
      </c>
      <c r="N124" s="171" t="s">
        <v>44</v>
      </c>
      <c r="O124" s="74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4" t="s">
        <v>151</v>
      </c>
      <c r="AT124" s="174" t="s">
        <v>146</v>
      </c>
      <c r="AU124" s="174" t="s">
        <v>152</v>
      </c>
      <c r="AY124" s="21" t="s">
        <v>142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21" t="s">
        <v>81</v>
      </c>
      <c r="BK124" s="175">
        <f>ROUND(I124*H124,2)</f>
        <v>0</v>
      </c>
      <c r="BL124" s="21" t="s">
        <v>151</v>
      </c>
      <c r="BM124" s="174" t="s">
        <v>163</v>
      </c>
    </row>
    <row r="125" s="2" customFormat="1">
      <c r="A125" s="40"/>
      <c r="B125" s="41"/>
      <c r="C125" s="40"/>
      <c r="D125" s="176" t="s">
        <v>154</v>
      </c>
      <c r="E125" s="40"/>
      <c r="F125" s="177" t="s">
        <v>164</v>
      </c>
      <c r="G125" s="40"/>
      <c r="H125" s="40"/>
      <c r="I125" s="178"/>
      <c r="J125" s="40"/>
      <c r="K125" s="40"/>
      <c r="L125" s="41"/>
      <c r="M125" s="179"/>
      <c r="N125" s="180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154</v>
      </c>
      <c r="AU125" s="21" t="s">
        <v>152</v>
      </c>
    </row>
    <row r="126" s="13" customFormat="1">
      <c r="A126" s="13"/>
      <c r="B126" s="181"/>
      <c r="C126" s="13"/>
      <c r="D126" s="182" t="s">
        <v>156</v>
      </c>
      <c r="E126" s="183" t="s">
        <v>3</v>
      </c>
      <c r="F126" s="184" t="s">
        <v>165</v>
      </c>
      <c r="G126" s="13"/>
      <c r="H126" s="185">
        <v>231.63</v>
      </c>
      <c r="I126" s="186"/>
      <c r="J126" s="13"/>
      <c r="K126" s="13"/>
      <c r="L126" s="181"/>
      <c r="M126" s="187"/>
      <c r="N126" s="188"/>
      <c r="O126" s="188"/>
      <c r="P126" s="188"/>
      <c r="Q126" s="188"/>
      <c r="R126" s="188"/>
      <c r="S126" s="188"/>
      <c r="T126" s="18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3" t="s">
        <v>156</v>
      </c>
      <c r="AU126" s="183" t="s">
        <v>152</v>
      </c>
      <c r="AV126" s="13" t="s">
        <v>83</v>
      </c>
      <c r="AW126" s="13" t="s">
        <v>35</v>
      </c>
      <c r="AX126" s="13" t="s">
        <v>73</v>
      </c>
      <c r="AY126" s="183" t="s">
        <v>142</v>
      </c>
    </row>
    <row r="127" s="14" customFormat="1">
      <c r="A127" s="14"/>
      <c r="B127" s="190"/>
      <c r="C127" s="14"/>
      <c r="D127" s="182" t="s">
        <v>156</v>
      </c>
      <c r="E127" s="191" t="s">
        <v>3</v>
      </c>
      <c r="F127" s="192" t="s">
        <v>158</v>
      </c>
      <c r="G127" s="14"/>
      <c r="H127" s="193">
        <v>231.63</v>
      </c>
      <c r="I127" s="194"/>
      <c r="J127" s="14"/>
      <c r="K127" s="14"/>
      <c r="L127" s="190"/>
      <c r="M127" s="195"/>
      <c r="N127" s="196"/>
      <c r="O127" s="196"/>
      <c r="P127" s="196"/>
      <c r="Q127" s="196"/>
      <c r="R127" s="196"/>
      <c r="S127" s="196"/>
      <c r="T127" s="19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1" t="s">
        <v>156</v>
      </c>
      <c r="AU127" s="191" t="s">
        <v>152</v>
      </c>
      <c r="AV127" s="14" t="s">
        <v>152</v>
      </c>
      <c r="AW127" s="14" t="s">
        <v>35</v>
      </c>
      <c r="AX127" s="14" t="s">
        <v>73</v>
      </c>
      <c r="AY127" s="191" t="s">
        <v>142</v>
      </c>
    </row>
    <row r="128" s="15" customFormat="1">
      <c r="A128" s="15"/>
      <c r="B128" s="198"/>
      <c r="C128" s="15"/>
      <c r="D128" s="182" t="s">
        <v>156</v>
      </c>
      <c r="E128" s="199" t="s">
        <v>3</v>
      </c>
      <c r="F128" s="200" t="s">
        <v>159</v>
      </c>
      <c r="G128" s="15"/>
      <c r="H128" s="201">
        <v>231.63</v>
      </c>
      <c r="I128" s="202"/>
      <c r="J128" s="15"/>
      <c r="K128" s="15"/>
      <c r="L128" s="198"/>
      <c r="M128" s="203"/>
      <c r="N128" s="204"/>
      <c r="O128" s="204"/>
      <c r="P128" s="204"/>
      <c r="Q128" s="204"/>
      <c r="R128" s="204"/>
      <c r="S128" s="204"/>
      <c r="T128" s="20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199" t="s">
        <v>156</v>
      </c>
      <c r="AU128" s="199" t="s">
        <v>152</v>
      </c>
      <c r="AV128" s="15" t="s">
        <v>151</v>
      </c>
      <c r="AW128" s="15" t="s">
        <v>35</v>
      </c>
      <c r="AX128" s="15" t="s">
        <v>81</v>
      </c>
      <c r="AY128" s="199" t="s">
        <v>142</v>
      </c>
    </row>
    <row r="129" s="2" customFormat="1" ht="33" customHeight="1">
      <c r="A129" s="40"/>
      <c r="B129" s="162"/>
      <c r="C129" s="163" t="s">
        <v>152</v>
      </c>
      <c r="D129" s="163" t="s">
        <v>146</v>
      </c>
      <c r="E129" s="164" t="s">
        <v>166</v>
      </c>
      <c r="F129" s="165" t="s">
        <v>167</v>
      </c>
      <c r="G129" s="166" t="s">
        <v>149</v>
      </c>
      <c r="H129" s="167">
        <v>10</v>
      </c>
      <c r="I129" s="168"/>
      <c r="J129" s="169">
        <f>ROUND(I129*H129,2)</f>
        <v>0</v>
      </c>
      <c r="K129" s="165" t="s">
        <v>150</v>
      </c>
      <c r="L129" s="41"/>
      <c r="M129" s="170" t="s">
        <v>3</v>
      </c>
      <c r="N129" s="171" t="s">
        <v>44</v>
      </c>
      <c r="O129" s="74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4" t="s">
        <v>151</v>
      </c>
      <c r="AT129" s="174" t="s">
        <v>146</v>
      </c>
      <c r="AU129" s="174" t="s">
        <v>152</v>
      </c>
      <c r="AY129" s="21" t="s">
        <v>142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21" t="s">
        <v>81</v>
      </c>
      <c r="BK129" s="175">
        <f>ROUND(I129*H129,2)</f>
        <v>0</v>
      </c>
      <c r="BL129" s="21" t="s">
        <v>151</v>
      </c>
      <c r="BM129" s="174" t="s">
        <v>168</v>
      </c>
    </row>
    <row r="130" s="2" customFormat="1">
      <c r="A130" s="40"/>
      <c r="B130" s="41"/>
      <c r="C130" s="40"/>
      <c r="D130" s="176" t="s">
        <v>154</v>
      </c>
      <c r="E130" s="40"/>
      <c r="F130" s="177" t="s">
        <v>169</v>
      </c>
      <c r="G130" s="40"/>
      <c r="H130" s="40"/>
      <c r="I130" s="178"/>
      <c r="J130" s="40"/>
      <c r="K130" s="40"/>
      <c r="L130" s="41"/>
      <c r="M130" s="179"/>
      <c r="N130" s="180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1" t="s">
        <v>154</v>
      </c>
      <c r="AU130" s="21" t="s">
        <v>152</v>
      </c>
    </row>
    <row r="131" s="13" customFormat="1">
      <c r="A131" s="13"/>
      <c r="B131" s="181"/>
      <c r="C131" s="13"/>
      <c r="D131" s="182" t="s">
        <v>156</v>
      </c>
      <c r="E131" s="183" t="s">
        <v>3</v>
      </c>
      <c r="F131" s="184" t="s">
        <v>157</v>
      </c>
      <c r="G131" s="13"/>
      <c r="H131" s="185">
        <v>10</v>
      </c>
      <c r="I131" s="186"/>
      <c r="J131" s="13"/>
      <c r="K131" s="13"/>
      <c r="L131" s="181"/>
      <c r="M131" s="187"/>
      <c r="N131" s="188"/>
      <c r="O131" s="188"/>
      <c r="P131" s="188"/>
      <c r="Q131" s="188"/>
      <c r="R131" s="188"/>
      <c r="S131" s="188"/>
      <c r="T131" s="18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3" t="s">
        <v>156</v>
      </c>
      <c r="AU131" s="183" t="s">
        <v>152</v>
      </c>
      <c r="AV131" s="13" t="s">
        <v>83</v>
      </c>
      <c r="AW131" s="13" t="s">
        <v>35</v>
      </c>
      <c r="AX131" s="13" t="s">
        <v>73</v>
      </c>
      <c r="AY131" s="183" t="s">
        <v>142</v>
      </c>
    </row>
    <row r="132" s="14" customFormat="1">
      <c r="A132" s="14"/>
      <c r="B132" s="190"/>
      <c r="C132" s="14"/>
      <c r="D132" s="182" t="s">
        <v>156</v>
      </c>
      <c r="E132" s="191" t="s">
        <v>3</v>
      </c>
      <c r="F132" s="192" t="s">
        <v>158</v>
      </c>
      <c r="G132" s="14"/>
      <c r="H132" s="193">
        <v>10</v>
      </c>
      <c r="I132" s="194"/>
      <c r="J132" s="14"/>
      <c r="K132" s="14"/>
      <c r="L132" s="190"/>
      <c r="M132" s="195"/>
      <c r="N132" s="196"/>
      <c r="O132" s="196"/>
      <c r="P132" s="196"/>
      <c r="Q132" s="196"/>
      <c r="R132" s="196"/>
      <c r="S132" s="196"/>
      <c r="T132" s="19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1" t="s">
        <v>156</v>
      </c>
      <c r="AU132" s="191" t="s">
        <v>152</v>
      </c>
      <c r="AV132" s="14" t="s">
        <v>152</v>
      </c>
      <c r="AW132" s="14" t="s">
        <v>35</v>
      </c>
      <c r="AX132" s="14" t="s">
        <v>73</v>
      </c>
      <c r="AY132" s="191" t="s">
        <v>142</v>
      </c>
    </row>
    <row r="133" s="15" customFormat="1">
      <c r="A133" s="15"/>
      <c r="B133" s="198"/>
      <c r="C133" s="15"/>
      <c r="D133" s="182" t="s">
        <v>156</v>
      </c>
      <c r="E133" s="199" t="s">
        <v>3</v>
      </c>
      <c r="F133" s="200" t="s">
        <v>159</v>
      </c>
      <c r="G133" s="15"/>
      <c r="H133" s="201">
        <v>10</v>
      </c>
      <c r="I133" s="202"/>
      <c r="J133" s="15"/>
      <c r="K133" s="15"/>
      <c r="L133" s="198"/>
      <c r="M133" s="203"/>
      <c r="N133" s="204"/>
      <c r="O133" s="204"/>
      <c r="P133" s="204"/>
      <c r="Q133" s="204"/>
      <c r="R133" s="204"/>
      <c r="S133" s="204"/>
      <c r="T133" s="20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199" t="s">
        <v>156</v>
      </c>
      <c r="AU133" s="199" t="s">
        <v>152</v>
      </c>
      <c r="AV133" s="15" t="s">
        <v>151</v>
      </c>
      <c r="AW133" s="15" t="s">
        <v>35</v>
      </c>
      <c r="AX133" s="15" t="s">
        <v>81</v>
      </c>
      <c r="AY133" s="199" t="s">
        <v>142</v>
      </c>
    </row>
    <row r="134" s="2" customFormat="1" ht="24.15" customHeight="1">
      <c r="A134" s="40"/>
      <c r="B134" s="162"/>
      <c r="C134" s="163" t="s">
        <v>151</v>
      </c>
      <c r="D134" s="163" t="s">
        <v>146</v>
      </c>
      <c r="E134" s="164" t="s">
        <v>170</v>
      </c>
      <c r="F134" s="165" t="s">
        <v>171</v>
      </c>
      <c r="G134" s="166" t="s">
        <v>149</v>
      </c>
      <c r="H134" s="167">
        <v>10</v>
      </c>
      <c r="I134" s="168"/>
      <c r="J134" s="169">
        <f>ROUND(I134*H134,2)</f>
        <v>0</v>
      </c>
      <c r="K134" s="165" t="s">
        <v>150</v>
      </c>
      <c r="L134" s="41"/>
      <c r="M134" s="170" t="s">
        <v>3</v>
      </c>
      <c r="N134" s="171" t="s">
        <v>44</v>
      </c>
      <c r="O134" s="74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4" t="s">
        <v>151</v>
      </c>
      <c r="AT134" s="174" t="s">
        <v>146</v>
      </c>
      <c r="AU134" s="174" t="s">
        <v>152</v>
      </c>
      <c r="AY134" s="21" t="s">
        <v>142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21" t="s">
        <v>81</v>
      </c>
      <c r="BK134" s="175">
        <f>ROUND(I134*H134,2)</f>
        <v>0</v>
      </c>
      <c r="BL134" s="21" t="s">
        <v>151</v>
      </c>
      <c r="BM134" s="174" t="s">
        <v>172</v>
      </c>
    </row>
    <row r="135" s="2" customFormat="1">
      <c r="A135" s="40"/>
      <c r="B135" s="41"/>
      <c r="C135" s="40"/>
      <c r="D135" s="176" t="s">
        <v>154</v>
      </c>
      <c r="E135" s="40"/>
      <c r="F135" s="177" t="s">
        <v>173</v>
      </c>
      <c r="G135" s="40"/>
      <c r="H135" s="40"/>
      <c r="I135" s="178"/>
      <c r="J135" s="40"/>
      <c r="K135" s="40"/>
      <c r="L135" s="41"/>
      <c r="M135" s="179"/>
      <c r="N135" s="180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1" t="s">
        <v>154</v>
      </c>
      <c r="AU135" s="21" t="s">
        <v>152</v>
      </c>
    </row>
    <row r="136" s="13" customFormat="1">
      <c r="A136" s="13"/>
      <c r="B136" s="181"/>
      <c r="C136" s="13"/>
      <c r="D136" s="182" t="s">
        <v>156</v>
      </c>
      <c r="E136" s="183" t="s">
        <v>3</v>
      </c>
      <c r="F136" s="184" t="s">
        <v>157</v>
      </c>
      <c r="G136" s="13"/>
      <c r="H136" s="185">
        <v>10</v>
      </c>
      <c r="I136" s="186"/>
      <c r="J136" s="13"/>
      <c r="K136" s="13"/>
      <c r="L136" s="181"/>
      <c r="M136" s="187"/>
      <c r="N136" s="188"/>
      <c r="O136" s="188"/>
      <c r="P136" s="188"/>
      <c r="Q136" s="188"/>
      <c r="R136" s="188"/>
      <c r="S136" s="188"/>
      <c r="T136" s="18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3" t="s">
        <v>156</v>
      </c>
      <c r="AU136" s="183" t="s">
        <v>152</v>
      </c>
      <c r="AV136" s="13" t="s">
        <v>83</v>
      </c>
      <c r="AW136" s="13" t="s">
        <v>35</v>
      </c>
      <c r="AX136" s="13" t="s">
        <v>73</v>
      </c>
      <c r="AY136" s="183" t="s">
        <v>142</v>
      </c>
    </row>
    <row r="137" s="14" customFormat="1">
      <c r="A137" s="14"/>
      <c r="B137" s="190"/>
      <c r="C137" s="14"/>
      <c r="D137" s="182" t="s">
        <v>156</v>
      </c>
      <c r="E137" s="191" t="s">
        <v>3</v>
      </c>
      <c r="F137" s="192" t="s">
        <v>158</v>
      </c>
      <c r="G137" s="14"/>
      <c r="H137" s="193">
        <v>10</v>
      </c>
      <c r="I137" s="194"/>
      <c r="J137" s="14"/>
      <c r="K137" s="14"/>
      <c r="L137" s="190"/>
      <c r="M137" s="195"/>
      <c r="N137" s="196"/>
      <c r="O137" s="196"/>
      <c r="P137" s="196"/>
      <c r="Q137" s="196"/>
      <c r="R137" s="196"/>
      <c r="S137" s="196"/>
      <c r="T137" s="19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1" t="s">
        <v>156</v>
      </c>
      <c r="AU137" s="191" t="s">
        <v>152</v>
      </c>
      <c r="AV137" s="14" t="s">
        <v>152</v>
      </c>
      <c r="AW137" s="14" t="s">
        <v>35</v>
      </c>
      <c r="AX137" s="14" t="s">
        <v>73</v>
      </c>
      <c r="AY137" s="191" t="s">
        <v>142</v>
      </c>
    </row>
    <row r="138" s="15" customFormat="1">
      <c r="A138" s="15"/>
      <c r="B138" s="198"/>
      <c r="C138" s="15"/>
      <c r="D138" s="182" t="s">
        <v>156</v>
      </c>
      <c r="E138" s="199" t="s">
        <v>3</v>
      </c>
      <c r="F138" s="200" t="s">
        <v>159</v>
      </c>
      <c r="G138" s="15"/>
      <c r="H138" s="201">
        <v>10</v>
      </c>
      <c r="I138" s="202"/>
      <c r="J138" s="15"/>
      <c r="K138" s="15"/>
      <c r="L138" s="198"/>
      <c r="M138" s="203"/>
      <c r="N138" s="204"/>
      <c r="O138" s="204"/>
      <c r="P138" s="204"/>
      <c r="Q138" s="204"/>
      <c r="R138" s="204"/>
      <c r="S138" s="204"/>
      <c r="T138" s="20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199" t="s">
        <v>156</v>
      </c>
      <c r="AU138" s="199" t="s">
        <v>152</v>
      </c>
      <c r="AV138" s="15" t="s">
        <v>151</v>
      </c>
      <c r="AW138" s="15" t="s">
        <v>35</v>
      </c>
      <c r="AX138" s="15" t="s">
        <v>81</v>
      </c>
      <c r="AY138" s="199" t="s">
        <v>142</v>
      </c>
    </row>
    <row r="139" s="2" customFormat="1" ht="66.75" customHeight="1">
      <c r="A139" s="40"/>
      <c r="B139" s="162"/>
      <c r="C139" s="163" t="s">
        <v>174</v>
      </c>
      <c r="D139" s="163" t="s">
        <v>146</v>
      </c>
      <c r="E139" s="164" t="s">
        <v>175</v>
      </c>
      <c r="F139" s="165" t="s">
        <v>176</v>
      </c>
      <c r="G139" s="166" t="s">
        <v>162</v>
      </c>
      <c r="H139" s="167">
        <v>226.958</v>
      </c>
      <c r="I139" s="168"/>
      <c r="J139" s="169">
        <f>ROUND(I139*H139,2)</f>
        <v>0</v>
      </c>
      <c r="K139" s="165" t="s">
        <v>150</v>
      </c>
      <c r="L139" s="41"/>
      <c r="M139" s="170" t="s">
        <v>3</v>
      </c>
      <c r="N139" s="171" t="s">
        <v>44</v>
      </c>
      <c r="O139" s="74"/>
      <c r="P139" s="172">
        <f>O139*H139</f>
        <v>0</v>
      </c>
      <c r="Q139" s="172">
        <v>0</v>
      </c>
      <c r="R139" s="172">
        <f>Q139*H139</f>
        <v>0</v>
      </c>
      <c r="S139" s="172">
        <v>0.44</v>
      </c>
      <c r="T139" s="173">
        <f>S139*H139</f>
        <v>99.861519999999999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4" t="s">
        <v>151</v>
      </c>
      <c r="AT139" s="174" t="s">
        <v>146</v>
      </c>
      <c r="AU139" s="174" t="s">
        <v>152</v>
      </c>
      <c r="AY139" s="21" t="s">
        <v>142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21" t="s">
        <v>81</v>
      </c>
      <c r="BK139" s="175">
        <f>ROUND(I139*H139,2)</f>
        <v>0</v>
      </c>
      <c r="BL139" s="21" t="s">
        <v>151</v>
      </c>
      <c r="BM139" s="174" t="s">
        <v>177</v>
      </c>
    </row>
    <row r="140" s="2" customFormat="1">
      <c r="A140" s="40"/>
      <c r="B140" s="41"/>
      <c r="C140" s="40"/>
      <c r="D140" s="176" t="s">
        <v>154</v>
      </c>
      <c r="E140" s="40"/>
      <c r="F140" s="177" t="s">
        <v>178</v>
      </c>
      <c r="G140" s="40"/>
      <c r="H140" s="40"/>
      <c r="I140" s="178"/>
      <c r="J140" s="40"/>
      <c r="K140" s="40"/>
      <c r="L140" s="41"/>
      <c r="M140" s="179"/>
      <c r="N140" s="180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1" t="s">
        <v>154</v>
      </c>
      <c r="AU140" s="21" t="s">
        <v>152</v>
      </c>
    </row>
    <row r="141" s="13" customFormat="1">
      <c r="A141" s="13"/>
      <c r="B141" s="181"/>
      <c r="C141" s="13"/>
      <c r="D141" s="182" t="s">
        <v>156</v>
      </c>
      <c r="E141" s="183" t="s">
        <v>3</v>
      </c>
      <c r="F141" s="184" t="s">
        <v>179</v>
      </c>
      <c r="G141" s="13"/>
      <c r="H141" s="185">
        <v>15.382999999999999</v>
      </c>
      <c r="I141" s="186"/>
      <c r="J141" s="13"/>
      <c r="K141" s="13"/>
      <c r="L141" s="181"/>
      <c r="M141" s="187"/>
      <c r="N141" s="188"/>
      <c r="O141" s="188"/>
      <c r="P141" s="188"/>
      <c r="Q141" s="188"/>
      <c r="R141" s="188"/>
      <c r="S141" s="188"/>
      <c r="T141" s="18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3" t="s">
        <v>156</v>
      </c>
      <c r="AU141" s="183" t="s">
        <v>152</v>
      </c>
      <c r="AV141" s="13" t="s">
        <v>83</v>
      </c>
      <c r="AW141" s="13" t="s">
        <v>35</v>
      </c>
      <c r="AX141" s="13" t="s">
        <v>73</v>
      </c>
      <c r="AY141" s="183" t="s">
        <v>142</v>
      </c>
    </row>
    <row r="142" s="14" customFormat="1">
      <c r="A142" s="14"/>
      <c r="B142" s="190"/>
      <c r="C142" s="14"/>
      <c r="D142" s="182" t="s">
        <v>156</v>
      </c>
      <c r="E142" s="191" t="s">
        <v>3</v>
      </c>
      <c r="F142" s="192" t="s">
        <v>158</v>
      </c>
      <c r="G142" s="14"/>
      <c r="H142" s="193">
        <v>15.382999999999999</v>
      </c>
      <c r="I142" s="194"/>
      <c r="J142" s="14"/>
      <c r="K142" s="14"/>
      <c r="L142" s="190"/>
      <c r="M142" s="195"/>
      <c r="N142" s="196"/>
      <c r="O142" s="196"/>
      <c r="P142" s="196"/>
      <c r="Q142" s="196"/>
      <c r="R142" s="196"/>
      <c r="S142" s="196"/>
      <c r="T142" s="19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1" t="s">
        <v>156</v>
      </c>
      <c r="AU142" s="191" t="s">
        <v>152</v>
      </c>
      <c r="AV142" s="14" t="s">
        <v>152</v>
      </c>
      <c r="AW142" s="14" t="s">
        <v>35</v>
      </c>
      <c r="AX142" s="14" t="s">
        <v>73</v>
      </c>
      <c r="AY142" s="191" t="s">
        <v>142</v>
      </c>
    </row>
    <row r="143" s="13" customFormat="1">
      <c r="A143" s="13"/>
      <c r="B143" s="181"/>
      <c r="C143" s="13"/>
      <c r="D143" s="182" t="s">
        <v>156</v>
      </c>
      <c r="E143" s="183" t="s">
        <v>3</v>
      </c>
      <c r="F143" s="184" t="s">
        <v>180</v>
      </c>
      <c r="G143" s="13"/>
      <c r="H143" s="185">
        <v>211.57499999999999</v>
      </c>
      <c r="I143" s="186"/>
      <c r="J143" s="13"/>
      <c r="K143" s="13"/>
      <c r="L143" s="181"/>
      <c r="M143" s="187"/>
      <c r="N143" s="188"/>
      <c r="O143" s="188"/>
      <c r="P143" s="188"/>
      <c r="Q143" s="188"/>
      <c r="R143" s="188"/>
      <c r="S143" s="188"/>
      <c r="T143" s="18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3" t="s">
        <v>156</v>
      </c>
      <c r="AU143" s="183" t="s">
        <v>152</v>
      </c>
      <c r="AV143" s="13" t="s">
        <v>83</v>
      </c>
      <c r="AW143" s="13" t="s">
        <v>35</v>
      </c>
      <c r="AX143" s="13" t="s">
        <v>73</v>
      </c>
      <c r="AY143" s="183" t="s">
        <v>142</v>
      </c>
    </row>
    <row r="144" s="14" customFormat="1">
      <c r="A144" s="14"/>
      <c r="B144" s="190"/>
      <c r="C144" s="14"/>
      <c r="D144" s="182" t="s">
        <v>156</v>
      </c>
      <c r="E144" s="191" t="s">
        <v>3</v>
      </c>
      <c r="F144" s="192" t="s">
        <v>158</v>
      </c>
      <c r="G144" s="14"/>
      <c r="H144" s="193">
        <v>211.57499999999999</v>
      </c>
      <c r="I144" s="194"/>
      <c r="J144" s="14"/>
      <c r="K144" s="14"/>
      <c r="L144" s="190"/>
      <c r="M144" s="195"/>
      <c r="N144" s="196"/>
      <c r="O144" s="196"/>
      <c r="P144" s="196"/>
      <c r="Q144" s="196"/>
      <c r="R144" s="196"/>
      <c r="S144" s="196"/>
      <c r="T144" s="19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1" t="s">
        <v>156</v>
      </c>
      <c r="AU144" s="191" t="s">
        <v>152</v>
      </c>
      <c r="AV144" s="14" t="s">
        <v>152</v>
      </c>
      <c r="AW144" s="14" t="s">
        <v>35</v>
      </c>
      <c r="AX144" s="14" t="s">
        <v>73</v>
      </c>
      <c r="AY144" s="191" t="s">
        <v>142</v>
      </c>
    </row>
    <row r="145" s="15" customFormat="1">
      <c r="A145" s="15"/>
      <c r="B145" s="198"/>
      <c r="C145" s="15"/>
      <c r="D145" s="182" t="s">
        <v>156</v>
      </c>
      <c r="E145" s="199" t="s">
        <v>3</v>
      </c>
      <c r="F145" s="200" t="s">
        <v>159</v>
      </c>
      <c r="G145" s="15"/>
      <c r="H145" s="201">
        <v>226.958</v>
      </c>
      <c r="I145" s="202"/>
      <c r="J145" s="15"/>
      <c r="K145" s="15"/>
      <c r="L145" s="198"/>
      <c r="M145" s="203"/>
      <c r="N145" s="204"/>
      <c r="O145" s="204"/>
      <c r="P145" s="204"/>
      <c r="Q145" s="204"/>
      <c r="R145" s="204"/>
      <c r="S145" s="204"/>
      <c r="T145" s="20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199" t="s">
        <v>156</v>
      </c>
      <c r="AU145" s="199" t="s">
        <v>152</v>
      </c>
      <c r="AV145" s="15" t="s">
        <v>151</v>
      </c>
      <c r="AW145" s="15" t="s">
        <v>35</v>
      </c>
      <c r="AX145" s="15" t="s">
        <v>81</v>
      </c>
      <c r="AY145" s="199" t="s">
        <v>142</v>
      </c>
    </row>
    <row r="146" s="2" customFormat="1" ht="55.5" customHeight="1">
      <c r="A146" s="40"/>
      <c r="B146" s="162"/>
      <c r="C146" s="163" t="s">
        <v>181</v>
      </c>
      <c r="D146" s="163" t="s">
        <v>146</v>
      </c>
      <c r="E146" s="164" t="s">
        <v>182</v>
      </c>
      <c r="F146" s="165" t="s">
        <v>183</v>
      </c>
      <c r="G146" s="166" t="s">
        <v>162</v>
      </c>
      <c r="H146" s="167">
        <v>211.57499999999999</v>
      </c>
      <c r="I146" s="168"/>
      <c r="J146" s="169">
        <f>ROUND(I146*H146,2)</f>
        <v>0</v>
      </c>
      <c r="K146" s="165" t="s">
        <v>150</v>
      </c>
      <c r="L146" s="41"/>
      <c r="M146" s="170" t="s">
        <v>3</v>
      </c>
      <c r="N146" s="171" t="s">
        <v>44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0.22</v>
      </c>
      <c r="T146" s="173">
        <f>S146*H146</f>
        <v>46.546499999999995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4" t="s">
        <v>151</v>
      </c>
      <c r="AT146" s="174" t="s">
        <v>146</v>
      </c>
      <c r="AU146" s="174" t="s">
        <v>152</v>
      </c>
      <c r="AY146" s="21" t="s">
        <v>142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21" t="s">
        <v>81</v>
      </c>
      <c r="BK146" s="175">
        <f>ROUND(I146*H146,2)</f>
        <v>0</v>
      </c>
      <c r="BL146" s="21" t="s">
        <v>151</v>
      </c>
      <c r="BM146" s="174" t="s">
        <v>184</v>
      </c>
    </row>
    <row r="147" s="2" customFormat="1">
      <c r="A147" s="40"/>
      <c r="B147" s="41"/>
      <c r="C147" s="40"/>
      <c r="D147" s="176" t="s">
        <v>154</v>
      </c>
      <c r="E147" s="40"/>
      <c r="F147" s="177" t="s">
        <v>185</v>
      </c>
      <c r="G147" s="40"/>
      <c r="H147" s="40"/>
      <c r="I147" s="178"/>
      <c r="J147" s="40"/>
      <c r="K147" s="40"/>
      <c r="L147" s="41"/>
      <c r="M147" s="179"/>
      <c r="N147" s="180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154</v>
      </c>
      <c r="AU147" s="21" t="s">
        <v>152</v>
      </c>
    </row>
    <row r="148" s="13" customFormat="1">
      <c r="A148" s="13"/>
      <c r="B148" s="181"/>
      <c r="C148" s="13"/>
      <c r="D148" s="182" t="s">
        <v>156</v>
      </c>
      <c r="E148" s="183" t="s">
        <v>3</v>
      </c>
      <c r="F148" s="184" t="s">
        <v>186</v>
      </c>
      <c r="G148" s="13"/>
      <c r="H148" s="185">
        <v>211.57499999999999</v>
      </c>
      <c r="I148" s="186"/>
      <c r="J148" s="13"/>
      <c r="K148" s="13"/>
      <c r="L148" s="181"/>
      <c r="M148" s="187"/>
      <c r="N148" s="188"/>
      <c r="O148" s="188"/>
      <c r="P148" s="188"/>
      <c r="Q148" s="188"/>
      <c r="R148" s="188"/>
      <c r="S148" s="188"/>
      <c r="T148" s="18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3" t="s">
        <v>156</v>
      </c>
      <c r="AU148" s="183" t="s">
        <v>152</v>
      </c>
      <c r="AV148" s="13" t="s">
        <v>83</v>
      </c>
      <c r="AW148" s="13" t="s">
        <v>35</v>
      </c>
      <c r="AX148" s="13" t="s">
        <v>73</v>
      </c>
      <c r="AY148" s="183" t="s">
        <v>142</v>
      </c>
    </row>
    <row r="149" s="14" customFormat="1">
      <c r="A149" s="14"/>
      <c r="B149" s="190"/>
      <c r="C149" s="14"/>
      <c r="D149" s="182" t="s">
        <v>156</v>
      </c>
      <c r="E149" s="191" t="s">
        <v>3</v>
      </c>
      <c r="F149" s="192" t="s">
        <v>158</v>
      </c>
      <c r="G149" s="14"/>
      <c r="H149" s="193">
        <v>211.57499999999999</v>
      </c>
      <c r="I149" s="194"/>
      <c r="J149" s="14"/>
      <c r="K149" s="14"/>
      <c r="L149" s="190"/>
      <c r="M149" s="195"/>
      <c r="N149" s="196"/>
      <c r="O149" s="196"/>
      <c r="P149" s="196"/>
      <c r="Q149" s="196"/>
      <c r="R149" s="196"/>
      <c r="S149" s="196"/>
      <c r="T149" s="19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1" t="s">
        <v>156</v>
      </c>
      <c r="AU149" s="191" t="s">
        <v>152</v>
      </c>
      <c r="AV149" s="14" t="s">
        <v>152</v>
      </c>
      <c r="AW149" s="14" t="s">
        <v>35</v>
      </c>
      <c r="AX149" s="14" t="s">
        <v>73</v>
      </c>
      <c r="AY149" s="191" t="s">
        <v>142</v>
      </c>
    </row>
    <row r="150" s="15" customFormat="1">
      <c r="A150" s="15"/>
      <c r="B150" s="198"/>
      <c r="C150" s="15"/>
      <c r="D150" s="182" t="s">
        <v>156</v>
      </c>
      <c r="E150" s="199" t="s">
        <v>3</v>
      </c>
      <c r="F150" s="200" t="s">
        <v>159</v>
      </c>
      <c r="G150" s="15"/>
      <c r="H150" s="201">
        <v>211.57499999999999</v>
      </c>
      <c r="I150" s="202"/>
      <c r="J150" s="15"/>
      <c r="K150" s="15"/>
      <c r="L150" s="198"/>
      <c r="M150" s="203"/>
      <c r="N150" s="204"/>
      <c r="O150" s="204"/>
      <c r="P150" s="204"/>
      <c r="Q150" s="204"/>
      <c r="R150" s="204"/>
      <c r="S150" s="204"/>
      <c r="T150" s="20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199" t="s">
        <v>156</v>
      </c>
      <c r="AU150" s="199" t="s">
        <v>152</v>
      </c>
      <c r="AV150" s="15" t="s">
        <v>151</v>
      </c>
      <c r="AW150" s="15" t="s">
        <v>35</v>
      </c>
      <c r="AX150" s="15" t="s">
        <v>81</v>
      </c>
      <c r="AY150" s="199" t="s">
        <v>142</v>
      </c>
    </row>
    <row r="151" s="2" customFormat="1" ht="44.25" customHeight="1">
      <c r="A151" s="40"/>
      <c r="B151" s="162"/>
      <c r="C151" s="163" t="s">
        <v>187</v>
      </c>
      <c r="D151" s="163" t="s">
        <v>146</v>
      </c>
      <c r="E151" s="164" t="s">
        <v>188</v>
      </c>
      <c r="F151" s="165" t="s">
        <v>189</v>
      </c>
      <c r="G151" s="166" t="s">
        <v>162</v>
      </c>
      <c r="H151" s="167">
        <v>21</v>
      </c>
      <c r="I151" s="168"/>
      <c r="J151" s="169">
        <f>ROUND(I151*H151,2)</f>
        <v>0</v>
      </c>
      <c r="K151" s="165" t="s">
        <v>150</v>
      </c>
      <c r="L151" s="41"/>
      <c r="M151" s="170" t="s">
        <v>3</v>
      </c>
      <c r="N151" s="171" t="s">
        <v>44</v>
      </c>
      <c r="O151" s="74"/>
      <c r="P151" s="172">
        <f>O151*H151</f>
        <v>0</v>
      </c>
      <c r="Q151" s="172">
        <v>4.0000000000000003E-05</v>
      </c>
      <c r="R151" s="172">
        <f>Q151*H151</f>
        <v>0.00084000000000000003</v>
      </c>
      <c r="S151" s="172">
        <v>0.11500000000000001</v>
      </c>
      <c r="T151" s="173">
        <f>S151*H151</f>
        <v>2.415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4" t="s">
        <v>151</v>
      </c>
      <c r="AT151" s="174" t="s">
        <v>146</v>
      </c>
      <c r="AU151" s="174" t="s">
        <v>152</v>
      </c>
      <c r="AY151" s="21" t="s">
        <v>142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21" t="s">
        <v>81</v>
      </c>
      <c r="BK151" s="175">
        <f>ROUND(I151*H151,2)</f>
        <v>0</v>
      </c>
      <c r="BL151" s="21" t="s">
        <v>151</v>
      </c>
      <c r="BM151" s="174" t="s">
        <v>190</v>
      </c>
    </row>
    <row r="152" s="2" customFormat="1">
      <c r="A152" s="40"/>
      <c r="B152" s="41"/>
      <c r="C152" s="40"/>
      <c r="D152" s="176" t="s">
        <v>154</v>
      </c>
      <c r="E152" s="40"/>
      <c r="F152" s="177" t="s">
        <v>191</v>
      </c>
      <c r="G152" s="40"/>
      <c r="H152" s="40"/>
      <c r="I152" s="178"/>
      <c r="J152" s="40"/>
      <c r="K152" s="40"/>
      <c r="L152" s="41"/>
      <c r="M152" s="179"/>
      <c r="N152" s="180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154</v>
      </c>
      <c r="AU152" s="21" t="s">
        <v>152</v>
      </c>
    </row>
    <row r="153" s="13" customFormat="1">
      <c r="A153" s="13"/>
      <c r="B153" s="181"/>
      <c r="C153" s="13"/>
      <c r="D153" s="182" t="s">
        <v>156</v>
      </c>
      <c r="E153" s="183" t="s">
        <v>3</v>
      </c>
      <c r="F153" s="184" t="s">
        <v>192</v>
      </c>
      <c r="G153" s="13"/>
      <c r="H153" s="185">
        <v>21</v>
      </c>
      <c r="I153" s="186"/>
      <c r="J153" s="13"/>
      <c r="K153" s="13"/>
      <c r="L153" s="181"/>
      <c r="M153" s="187"/>
      <c r="N153" s="188"/>
      <c r="O153" s="188"/>
      <c r="P153" s="188"/>
      <c r="Q153" s="188"/>
      <c r="R153" s="188"/>
      <c r="S153" s="188"/>
      <c r="T153" s="18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3" t="s">
        <v>156</v>
      </c>
      <c r="AU153" s="183" t="s">
        <v>152</v>
      </c>
      <c r="AV153" s="13" t="s">
        <v>83</v>
      </c>
      <c r="AW153" s="13" t="s">
        <v>35</v>
      </c>
      <c r="AX153" s="13" t="s">
        <v>73</v>
      </c>
      <c r="AY153" s="183" t="s">
        <v>142</v>
      </c>
    </row>
    <row r="154" s="14" customFormat="1">
      <c r="A154" s="14"/>
      <c r="B154" s="190"/>
      <c r="C154" s="14"/>
      <c r="D154" s="182" t="s">
        <v>156</v>
      </c>
      <c r="E154" s="191" t="s">
        <v>3</v>
      </c>
      <c r="F154" s="192" t="s">
        <v>158</v>
      </c>
      <c r="G154" s="14"/>
      <c r="H154" s="193">
        <v>21</v>
      </c>
      <c r="I154" s="194"/>
      <c r="J154" s="14"/>
      <c r="K154" s="14"/>
      <c r="L154" s="190"/>
      <c r="M154" s="195"/>
      <c r="N154" s="196"/>
      <c r="O154" s="196"/>
      <c r="P154" s="196"/>
      <c r="Q154" s="196"/>
      <c r="R154" s="196"/>
      <c r="S154" s="196"/>
      <c r="T154" s="19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1" t="s">
        <v>156</v>
      </c>
      <c r="AU154" s="191" t="s">
        <v>152</v>
      </c>
      <c r="AV154" s="14" t="s">
        <v>152</v>
      </c>
      <c r="AW154" s="14" t="s">
        <v>35</v>
      </c>
      <c r="AX154" s="14" t="s">
        <v>73</v>
      </c>
      <c r="AY154" s="191" t="s">
        <v>142</v>
      </c>
    </row>
    <row r="155" s="15" customFormat="1">
      <c r="A155" s="15"/>
      <c r="B155" s="198"/>
      <c r="C155" s="15"/>
      <c r="D155" s="182" t="s">
        <v>156</v>
      </c>
      <c r="E155" s="199" t="s">
        <v>3</v>
      </c>
      <c r="F155" s="200" t="s">
        <v>159</v>
      </c>
      <c r="G155" s="15"/>
      <c r="H155" s="201">
        <v>21</v>
      </c>
      <c r="I155" s="202"/>
      <c r="J155" s="15"/>
      <c r="K155" s="15"/>
      <c r="L155" s="198"/>
      <c r="M155" s="203"/>
      <c r="N155" s="204"/>
      <c r="O155" s="204"/>
      <c r="P155" s="204"/>
      <c r="Q155" s="204"/>
      <c r="R155" s="204"/>
      <c r="S155" s="204"/>
      <c r="T155" s="20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199" t="s">
        <v>156</v>
      </c>
      <c r="AU155" s="199" t="s">
        <v>152</v>
      </c>
      <c r="AV155" s="15" t="s">
        <v>151</v>
      </c>
      <c r="AW155" s="15" t="s">
        <v>35</v>
      </c>
      <c r="AX155" s="15" t="s">
        <v>81</v>
      </c>
      <c r="AY155" s="199" t="s">
        <v>142</v>
      </c>
    </row>
    <row r="156" s="12" customFormat="1" ht="20.88" customHeight="1">
      <c r="A156" s="12"/>
      <c r="B156" s="149"/>
      <c r="C156" s="12"/>
      <c r="D156" s="150" t="s">
        <v>72</v>
      </c>
      <c r="E156" s="160" t="s">
        <v>9</v>
      </c>
      <c r="F156" s="160" t="s">
        <v>193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SUM(P157:P161)</f>
        <v>0</v>
      </c>
      <c r="Q156" s="155"/>
      <c r="R156" s="156">
        <f>SUM(R157:R161)</f>
        <v>0</v>
      </c>
      <c r="S156" s="155"/>
      <c r="T156" s="157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81</v>
      </c>
      <c r="AT156" s="158" t="s">
        <v>72</v>
      </c>
      <c r="AU156" s="158" t="s">
        <v>83</v>
      </c>
      <c r="AY156" s="150" t="s">
        <v>142</v>
      </c>
      <c r="BK156" s="159">
        <f>SUM(BK157:BK161)</f>
        <v>0</v>
      </c>
    </row>
    <row r="157" s="2" customFormat="1" ht="37.8" customHeight="1">
      <c r="A157" s="40"/>
      <c r="B157" s="162"/>
      <c r="C157" s="163" t="s">
        <v>194</v>
      </c>
      <c r="D157" s="163" t="s">
        <v>146</v>
      </c>
      <c r="E157" s="164" t="s">
        <v>195</v>
      </c>
      <c r="F157" s="165" t="s">
        <v>196</v>
      </c>
      <c r="G157" s="166" t="s">
        <v>197</v>
      </c>
      <c r="H157" s="167">
        <v>3.7799999999999998</v>
      </c>
      <c r="I157" s="168"/>
      <c r="J157" s="169">
        <f>ROUND(I157*H157,2)</f>
        <v>0</v>
      </c>
      <c r="K157" s="165" t="s">
        <v>150</v>
      </c>
      <c r="L157" s="41"/>
      <c r="M157" s="170" t="s">
        <v>3</v>
      </c>
      <c r="N157" s="171" t="s">
        <v>44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4" t="s">
        <v>151</v>
      </c>
      <c r="AT157" s="174" t="s">
        <v>146</v>
      </c>
      <c r="AU157" s="174" t="s">
        <v>152</v>
      </c>
      <c r="AY157" s="21" t="s">
        <v>142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21" t="s">
        <v>81</v>
      </c>
      <c r="BK157" s="175">
        <f>ROUND(I157*H157,2)</f>
        <v>0</v>
      </c>
      <c r="BL157" s="21" t="s">
        <v>151</v>
      </c>
      <c r="BM157" s="174" t="s">
        <v>198</v>
      </c>
    </row>
    <row r="158" s="2" customFormat="1">
      <c r="A158" s="40"/>
      <c r="B158" s="41"/>
      <c r="C158" s="40"/>
      <c r="D158" s="176" t="s">
        <v>154</v>
      </c>
      <c r="E158" s="40"/>
      <c r="F158" s="177" t="s">
        <v>199</v>
      </c>
      <c r="G158" s="40"/>
      <c r="H158" s="40"/>
      <c r="I158" s="178"/>
      <c r="J158" s="40"/>
      <c r="K158" s="40"/>
      <c r="L158" s="41"/>
      <c r="M158" s="179"/>
      <c r="N158" s="180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1" t="s">
        <v>154</v>
      </c>
      <c r="AU158" s="21" t="s">
        <v>152</v>
      </c>
    </row>
    <row r="159" s="13" customFormat="1">
      <c r="A159" s="13"/>
      <c r="B159" s="181"/>
      <c r="C159" s="13"/>
      <c r="D159" s="182" t="s">
        <v>156</v>
      </c>
      <c r="E159" s="183" t="s">
        <v>3</v>
      </c>
      <c r="F159" s="184" t="s">
        <v>200</v>
      </c>
      <c r="G159" s="13"/>
      <c r="H159" s="185">
        <v>3.7799999999999998</v>
      </c>
      <c r="I159" s="186"/>
      <c r="J159" s="13"/>
      <c r="K159" s="13"/>
      <c r="L159" s="181"/>
      <c r="M159" s="187"/>
      <c r="N159" s="188"/>
      <c r="O159" s="188"/>
      <c r="P159" s="188"/>
      <c r="Q159" s="188"/>
      <c r="R159" s="188"/>
      <c r="S159" s="188"/>
      <c r="T159" s="18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3" t="s">
        <v>156</v>
      </c>
      <c r="AU159" s="183" t="s">
        <v>152</v>
      </c>
      <c r="AV159" s="13" t="s">
        <v>83</v>
      </c>
      <c r="AW159" s="13" t="s">
        <v>35</v>
      </c>
      <c r="AX159" s="13" t="s">
        <v>73</v>
      </c>
      <c r="AY159" s="183" t="s">
        <v>142</v>
      </c>
    </row>
    <row r="160" s="14" customFormat="1">
      <c r="A160" s="14"/>
      <c r="B160" s="190"/>
      <c r="C160" s="14"/>
      <c r="D160" s="182" t="s">
        <v>156</v>
      </c>
      <c r="E160" s="191" t="s">
        <v>3</v>
      </c>
      <c r="F160" s="192" t="s">
        <v>158</v>
      </c>
      <c r="G160" s="14"/>
      <c r="H160" s="193">
        <v>3.7799999999999998</v>
      </c>
      <c r="I160" s="194"/>
      <c r="J160" s="14"/>
      <c r="K160" s="14"/>
      <c r="L160" s="190"/>
      <c r="M160" s="195"/>
      <c r="N160" s="196"/>
      <c r="O160" s="196"/>
      <c r="P160" s="196"/>
      <c r="Q160" s="196"/>
      <c r="R160" s="196"/>
      <c r="S160" s="196"/>
      <c r="T160" s="19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1" t="s">
        <v>156</v>
      </c>
      <c r="AU160" s="191" t="s">
        <v>152</v>
      </c>
      <c r="AV160" s="14" t="s">
        <v>152</v>
      </c>
      <c r="AW160" s="14" t="s">
        <v>35</v>
      </c>
      <c r="AX160" s="14" t="s">
        <v>73</v>
      </c>
      <c r="AY160" s="191" t="s">
        <v>142</v>
      </c>
    </row>
    <row r="161" s="15" customFormat="1">
      <c r="A161" s="15"/>
      <c r="B161" s="198"/>
      <c r="C161" s="15"/>
      <c r="D161" s="182" t="s">
        <v>156</v>
      </c>
      <c r="E161" s="199" t="s">
        <v>3</v>
      </c>
      <c r="F161" s="200" t="s">
        <v>159</v>
      </c>
      <c r="G161" s="15"/>
      <c r="H161" s="201">
        <v>3.7799999999999998</v>
      </c>
      <c r="I161" s="202"/>
      <c r="J161" s="15"/>
      <c r="K161" s="15"/>
      <c r="L161" s="198"/>
      <c r="M161" s="203"/>
      <c r="N161" s="204"/>
      <c r="O161" s="204"/>
      <c r="P161" s="204"/>
      <c r="Q161" s="204"/>
      <c r="R161" s="204"/>
      <c r="S161" s="204"/>
      <c r="T161" s="20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199" t="s">
        <v>156</v>
      </c>
      <c r="AU161" s="199" t="s">
        <v>152</v>
      </c>
      <c r="AV161" s="15" t="s">
        <v>151</v>
      </c>
      <c r="AW161" s="15" t="s">
        <v>35</v>
      </c>
      <c r="AX161" s="15" t="s">
        <v>81</v>
      </c>
      <c r="AY161" s="199" t="s">
        <v>142</v>
      </c>
    </row>
    <row r="162" s="12" customFormat="1" ht="20.88" customHeight="1">
      <c r="A162" s="12"/>
      <c r="B162" s="149"/>
      <c r="C162" s="12"/>
      <c r="D162" s="150" t="s">
        <v>72</v>
      </c>
      <c r="E162" s="160" t="s">
        <v>201</v>
      </c>
      <c r="F162" s="160" t="s">
        <v>202</v>
      </c>
      <c r="G162" s="12"/>
      <c r="H162" s="12"/>
      <c r="I162" s="152"/>
      <c r="J162" s="161">
        <f>BK162</f>
        <v>0</v>
      </c>
      <c r="K162" s="12"/>
      <c r="L162" s="149"/>
      <c r="M162" s="154"/>
      <c r="N162" s="155"/>
      <c r="O162" s="155"/>
      <c r="P162" s="156">
        <f>SUM(P163:P167)</f>
        <v>0</v>
      </c>
      <c r="Q162" s="155"/>
      <c r="R162" s="156">
        <f>SUM(R163:R167)</f>
        <v>0</v>
      </c>
      <c r="S162" s="155"/>
      <c r="T162" s="157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0" t="s">
        <v>81</v>
      </c>
      <c r="AT162" s="158" t="s">
        <v>72</v>
      </c>
      <c r="AU162" s="158" t="s">
        <v>83</v>
      </c>
      <c r="AY162" s="150" t="s">
        <v>142</v>
      </c>
      <c r="BK162" s="159">
        <f>SUM(BK163:BK167)</f>
        <v>0</v>
      </c>
    </row>
    <row r="163" s="2" customFormat="1" ht="24.15" customHeight="1">
      <c r="A163" s="40"/>
      <c r="B163" s="162"/>
      <c r="C163" s="163" t="s">
        <v>203</v>
      </c>
      <c r="D163" s="163" t="s">
        <v>146</v>
      </c>
      <c r="E163" s="164" t="s">
        <v>204</v>
      </c>
      <c r="F163" s="165" t="s">
        <v>205</v>
      </c>
      <c r="G163" s="166" t="s">
        <v>206</v>
      </c>
      <c r="H163" s="167">
        <v>4.2000000000000002</v>
      </c>
      <c r="I163" s="168"/>
      <c r="J163" s="169">
        <f>ROUND(I163*H163,2)</f>
        <v>0</v>
      </c>
      <c r="K163" s="165" t="s">
        <v>150</v>
      </c>
      <c r="L163" s="41"/>
      <c r="M163" s="170" t="s">
        <v>3</v>
      </c>
      <c r="N163" s="171" t="s">
        <v>44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4" t="s">
        <v>151</v>
      </c>
      <c r="AT163" s="174" t="s">
        <v>146</v>
      </c>
      <c r="AU163" s="174" t="s">
        <v>152</v>
      </c>
      <c r="AY163" s="21" t="s">
        <v>142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21" t="s">
        <v>81</v>
      </c>
      <c r="BK163" s="175">
        <f>ROUND(I163*H163,2)</f>
        <v>0</v>
      </c>
      <c r="BL163" s="21" t="s">
        <v>151</v>
      </c>
      <c r="BM163" s="174" t="s">
        <v>207</v>
      </c>
    </row>
    <row r="164" s="2" customFormat="1">
      <c r="A164" s="40"/>
      <c r="B164" s="41"/>
      <c r="C164" s="40"/>
      <c r="D164" s="176" t="s">
        <v>154</v>
      </c>
      <c r="E164" s="40"/>
      <c r="F164" s="177" t="s">
        <v>208</v>
      </c>
      <c r="G164" s="40"/>
      <c r="H164" s="40"/>
      <c r="I164" s="178"/>
      <c r="J164" s="40"/>
      <c r="K164" s="40"/>
      <c r="L164" s="41"/>
      <c r="M164" s="179"/>
      <c r="N164" s="180"/>
      <c r="O164" s="74"/>
      <c r="P164" s="74"/>
      <c r="Q164" s="74"/>
      <c r="R164" s="74"/>
      <c r="S164" s="74"/>
      <c r="T164" s="75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21" t="s">
        <v>154</v>
      </c>
      <c r="AU164" s="21" t="s">
        <v>152</v>
      </c>
    </row>
    <row r="165" s="13" customFormat="1">
      <c r="A165" s="13"/>
      <c r="B165" s="181"/>
      <c r="C165" s="13"/>
      <c r="D165" s="182" t="s">
        <v>156</v>
      </c>
      <c r="E165" s="183" t="s">
        <v>3</v>
      </c>
      <c r="F165" s="184" t="s">
        <v>209</v>
      </c>
      <c r="G165" s="13"/>
      <c r="H165" s="185">
        <v>4.2000000000000002</v>
      </c>
      <c r="I165" s="186"/>
      <c r="J165" s="13"/>
      <c r="K165" s="13"/>
      <c r="L165" s="181"/>
      <c r="M165" s="187"/>
      <c r="N165" s="188"/>
      <c r="O165" s="188"/>
      <c r="P165" s="188"/>
      <c r="Q165" s="188"/>
      <c r="R165" s="188"/>
      <c r="S165" s="188"/>
      <c r="T165" s="18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3" t="s">
        <v>156</v>
      </c>
      <c r="AU165" s="183" t="s">
        <v>152</v>
      </c>
      <c r="AV165" s="13" t="s">
        <v>83</v>
      </c>
      <c r="AW165" s="13" t="s">
        <v>35</v>
      </c>
      <c r="AX165" s="13" t="s">
        <v>73</v>
      </c>
      <c r="AY165" s="183" t="s">
        <v>142</v>
      </c>
    </row>
    <row r="166" s="14" customFormat="1">
      <c r="A166" s="14"/>
      <c r="B166" s="190"/>
      <c r="C166" s="14"/>
      <c r="D166" s="182" t="s">
        <v>156</v>
      </c>
      <c r="E166" s="191" t="s">
        <v>3</v>
      </c>
      <c r="F166" s="192" t="s">
        <v>158</v>
      </c>
      <c r="G166" s="14"/>
      <c r="H166" s="193">
        <v>4.2000000000000002</v>
      </c>
      <c r="I166" s="194"/>
      <c r="J166" s="14"/>
      <c r="K166" s="14"/>
      <c r="L166" s="190"/>
      <c r="M166" s="195"/>
      <c r="N166" s="196"/>
      <c r="O166" s="196"/>
      <c r="P166" s="196"/>
      <c r="Q166" s="196"/>
      <c r="R166" s="196"/>
      <c r="S166" s="196"/>
      <c r="T166" s="19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1" t="s">
        <v>156</v>
      </c>
      <c r="AU166" s="191" t="s">
        <v>152</v>
      </c>
      <c r="AV166" s="14" t="s">
        <v>152</v>
      </c>
      <c r="AW166" s="14" t="s">
        <v>35</v>
      </c>
      <c r="AX166" s="14" t="s">
        <v>73</v>
      </c>
      <c r="AY166" s="191" t="s">
        <v>142</v>
      </c>
    </row>
    <row r="167" s="15" customFormat="1">
      <c r="A167" s="15"/>
      <c r="B167" s="198"/>
      <c r="C167" s="15"/>
      <c r="D167" s="182" t="s">
        <v>156</v>
      </c>
      <c r="E167" s="199" t="s">
        <v>3</v>
      </c>
      <c r="F167" s="200" t="s">
        <v>159</v>
      </c>
      <c r="G167" s="15"/>
      <c r="H167" s="201">
        <v>4.2000000000000002</v>
      </c>
      <c r="I167" s="202"/>
      <c r="J167" s="15"/>
      <c r="K167" s="15"/>
      <c r="L167" s="198"/>
      <c r="M167" s="203"/>
      <c r="N167" s="204"/>
      <c r="O167" s="204"/>
      <c r="P167" s="204"/>
      <c r="Q167" s="204"/>
      <c r="R167" s="204"/>
      <c r="S167" s="204"/>
      <c r="T167" s="20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199" t="s">
        <v>156</v>
      </c>
      <c r="AU167" s="199" t="s">
        <v>152</v>
      </c>
      <c r="AV167" s="15" t="s">
        <v>151</v>
      </c>
      <c r="AW167" s="15" t="s">
        <v>35</v>
      </c>
      <c r="AX167" s="15" t="s">
        <v>81</v>
      </c>
      <c r="AY167" s="199" t="s">
        <v>142</v>
      </c>
    </row>
    <row r="168" s="12" customFormat="1" ht="20.88" customHeight="1">
      <c r="A168" s="12"/>
      <c r="B168" s="149"/>
      <c r="C168" s="12"/>
      <c r="D168" s="150" t="s">
        <v>72</v>
      </c>
      <c r="E168" s="160" t="s">
        <v>210</v>
      </c>
      <c r="F168" s="160" t="s">
        <v>211</v>
      </c>
      <c r="G168" s="12"/>
      <c r="H168" s="12"/>
      <c r="I168" s="152"/>
      <c r="J168" s="161">
        <f>BK168</f>
        <v>0</v>
      </c>
      <c r="K168" s="12"/>
      <c r="L168" s="149"/>
      <c r="M168" s="154"/>
      <c r="N168" s="155"/>
      <c r="O168" s="155"/>
      <c r="P168" s="156">
        <f>SUM(P169:P188)</f>
        <v>0</v>
      </c>
      <c r="Q168" s="155"/>
      <c r="R168" s="156">
        <f>SUM(R169:R188)</f>
        <v>0.12672449999999999</v>
      </c>
      <c r="S168" s="155"/>
      <c r="T168" s="157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0" t="s">
        <v>81</v>
      </c>
      <c r="AT168" s="158" t="s">
        <v>72</v>
      </c>
      <c r="AU168" s="158" t="s">
        <v>83</v>
      </c>
      <c r="AY168" s="150" t="s">
        <v>142</v>
      </c>
      <c r="BK168" s="159">
        <f>SUM(BK169:BK188)</f>
        <v>0</v>
      </c>
    </row>
    <row r="169" s="2" customFormat="1" ht="24.15" customHeight="1">
      <c r="A169" s="40"/>
      <c r="B169" s="162"/>
      <c r="C169" s="163" t="s">
        <v>212</v>
      </c>
      <c r="D169" s="163" t="s">
        <v>146</v>
      </c>
      <c r="E169" s="164" t="s">
        <v>213</v>
      </c>
      <c r="F169" s="165" t="s">
        <v>214</v>
      </c>
      <c r="G169" s="166" t="s">
        <v>162</v>
      </c>
      <c r="H169" s="167">
        <v>85.049999999999997</v>
      </c>
      <c r="I169" s="168"/>
      <c r="J169" s="169">
        <f>ROUND(I169*H169,2)</f>
        <v>0</v>
      </c>
      <c r="K169" s="165" t="s">
        <v>150</v>
      </c>
      <c r="L169" s="41"/>
      <c r="M169" s="170" t="s">
        <v>3</v>
      </c>
      <c r="N169" s="171" t="s">
        <v>44</v>
      </c>
      <c r="O169" s="74"/>
      <c r="P169" s="172">
        <f>O169*H169</f>
        <v>0</v>
      </c>
      <c r="Q169" s="172">
        <v>0.00069999999999999999</v>
      </c>
      <c r="R169" s="172">
        <f>Q169*H169</f>
        <v>0.059534999999999998</v>
      </c>
      <c r="S169" s="172">
        <v>0</v>
      </c>
      <c r="T169" s="17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4" t="s">
        <v>151</v>
      </c>
      <c r="AT169" s="174" t="s">
        <v>146</v>
      </c>
      <c r="AU169" s="174" t="s">
        <v>152</v>
      </c>
      <c r="AY169" s="21" t="s">
        <v>142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21" t="s">
        <v>81</v>
      </c>
      <c r="BK169" s="175">
        <f>ROUND(I169*H169,2)</f>
        <v>0</v>
      </c>
      <c r="BL169" s="21" t="s">
        <v>151</v>
      </c>
      <c r="BM169" s="174" t="s">
        <v>215</v>
      </c>
    </row>
    <row r="170" s="2" customFormat="1">
      <c r="A170" s="40"/>
      <c r="B170" s="41"/>
      <c r="C170" s="40"/>
      <c r="D170" s="176" t="s">
        <v>154</v>
      </c>
      <c r="E170" s="40"/>
      <c r="F170" s="177" t="s">
        <v>216</v>
      </c>
      <c r="G170" s="40"/>
      <c r="H170" s="40"/>
      <c r="I170" s="178"/>
      <c r="J170" s="40"/>
      <c r="K170" s="40"/>
      <c r="L170" s="41"/>
      <c r="M170" s="179"/>
      <c r="N170" s="180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154</v>
      </c>
      <c r="AU170" s="21" t="s">
        <v>152</v>
      </c>
    </row>
    <row r="171" s="13" customFormat="1">
      <c r="A171" s="13"/>
      <c r="B171" s="181"/>
      <c r="C171" s="13"/>
      <c r="D171" s="182" t="s">
        <v>156</v>
      </c>
      <c r="E171" s="183" t="s">
        <v>3</v>
      </c>
      <c r="F171" s="184" t="s">
        <v>217</v>
      </c>
      <c r="G171" s="13"/>
      <c r="H171" s="185">
        <v>85.049999999999997</v>
      </c>
      <c r="I171" s="186"/>
      <c r="J171" s="13"/>
      <c r="K171" s="13"/>
      <c r="L171" s="181"/>
      <c r="M171" s="187"/>
      <c r="N171" s="188"/>
      <c r="O171" s="188"/>
      <c r="P171" s="188"/>
      <c r="Q171" s="188"/>
      <c r="R171" s="188"/>
      <c r="S171" s="188"/>
      <c r="T171" s="18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3" t="s">
        <v>156</v>
      </c>
      <c r="AU171" s="183" t="s">
        <v>152</v>
      </c>
      <c r="AV171" s="13" t="s">
        <v>83</v>
      </c>
      <c r="AW171" s="13" t="s">
        <v>35</v>
      </c>
      <c r="AX171" s="13" t="s">
        <v>73</v>
      </c>
      <c r="AY171" s="183" t="s">
        <v>142</v>
      </c>
    </row>
    <row r="172" s="14" customFormat="1">
      <c r="A172" s="14"/>
      <c r="B172" s="190"/>
      <c r="C172" s="14"/>
      <c r="D172" s="182" t="s">
        <v>156</v>
      </c>
      <c r="E172" s="191" t="s">
        <v>3</v>
      </c>
      <c r="F172" s="192" t="s">
        <v>158</v>
      </c>
      <c r="G172" s="14"/>
      <c r="H172" s="193">
        <v>85.049999999999997</v>
      </c>
      <c r="I172" s="194"/>
      <c r="J172" s="14"/>
      <c r="K172" s="14"/>
      <c r="L172" s="190"/>
      <c r="M172" s="195"/>
      <c r="N172" s="196"/>
      <c r="O172" s="196"/>
      <c r="P172" s="196"/>
      <c r="Q172" s="196"/>
      <c r="R172" s="196"/>
      <c r="S172" s="196"/>
      <c r="T172" s="19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1" t="s">
        <v>156</v>
      </c>
      <c r="AU172" s="191" t="s">
        <v>152</v>
      </c>
      <c r="AV172" s="14" t="s">
        <v>152</v>
      </c>
      <c r="AW172" s="14" t="s">
        <v>35</v>
      </c>
      <c r="AX172" s="14" t="s">
        <v>73</v>
      </c>
      <c r="AY172" s="191" t="s">
        <v>142</v>
      </c>
    </row>
    <row r="173" s="15" customFormat="1">
      <c r="A173" s="15"/>
      <c r="B173" s="198"/>
      <c r="C173" s="15"/>
      <c r="D173" s="182" t="s">
        <v>156</v>
      </c>
      <c r="E173" s="199" t="s">
        <v>3</v>
      </c>
      <c r="F173" s="200" t="s">
        <v>159</v>
      </c>
      <c r="G173" s="15"/>
      <c r="H173" s="201">
        <v>85.049999999999997</v>
      </c>
      <c r="I173" s="202"/>
      <c r="J173" s="15"/>
      <c r="K173" s="15"/>
      <c r="L173" s="198"/>
      <c r="M173" s="203"/>
      <c r="N173" s="204"/>
      <c r="O173" s="204"/>
      <c r="P173" s="204"/>
      <c r="Q173" s="204"/>
      <c r="R173" s="204"/>
      <c r="S173" s="204"/>
      <c r="T173" s="20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199" t="s">
        <v>156</v>
      </c>
      <c r="AU173" s="199" t="s">
        <v>152</v>
      </c>
      <c r="AV173" s="15" t="s">
        <v>151</v>
      </c>
      <c r="AW173" s="15" t="s">
        <v>35</v>
      </c>
      <c r="AX173" s="15" t="s">
        <v>81</v>
      </c>
      <c r="AY173" s="199" t="s">
        <v>142</v>
      </c>
    </row>
    <row r="174" s="2" customFormat="1" ht="44.25" customHeight="1">
      <c r="A174" s="40"/>
      <c r="B174" s="162"/>
      <c r="C174" s="163" t="s">
        <v>144</v>
      </c>
      <c r="D174" s="163" t="s">
        <v>146</v>
      </c>
      <c r="E174" s="164" t="s">
        <v>218</v>
      </c>
      <c r="F174" s="165" t="s">
        <v>219</v>
      </c>
      <c r="G174" s="166" t="s">
        <v>162</v>
      </c>
      <c r="H174" s="167">
        <v>85.049999999999997</v>
      </c>
      <c r="I174" s="168"/>
      <c r="J174" s="169">
        <f>ROUND(I174*H174,2)</f>
        <v>0</v>
      </c>
      <c r="K174" s="165" t="s">
        <v>150</v>
      </c>
      <c r="L174" s="41"/>
      <c r="M174" s="170" t="s">
        <v>3</v>
      </c>
      <c r="N174" s="171" t="s">
        <v>44</v>
      </c>
      <c r="O174" s="74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74" t="s">
        <v>151</v>
      </c>
      <c r="AT174" s="174" t="s">
        <v>146</v>
      </c>
      <c r="AU174" s="174" t="s">
        <v>152</v>
      </c>
      <c r="AY174" s="21" t="s">
        <v>142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21" t="s">
        <v>81</v>
      </c>
      <c r="BK174" s="175">
        <f>ROUND(I174*H174,2)</f>
        <v>0</v>
      </c>
      <c r="BL174" s="21" t="s">
        <v>151</v>
      </c>
      <c r="BM174" s="174" t="s">
        <v>220</v>
      </c>
    </row>
    <row r="175" s="2" customFormat="1">
      <c r="A175" s="40"/>
      <c r="B175" s="41"/>
      <c r="C175" s="40"/>
      <c r="D175" s="176" t="s">
        <v>154</v>
      </c>
      <c r="E175" s="40"/>
      <c r="F175" s="177" t="s">
        <v>221</v>
      </c>
      <c r="G175" s="40"/>
      <c r="H175" s="40"/>
      <c r="I175" s="178"/>
      <c r="J175" s="40"/>
      <c r="K175" s="40"/>
      <c r="L175" s="41"/>
      <c r="M175" s="179"/>
      <c r="N175" s="180"/>
      <c r="O175" s="74"/>
      <c r="P175" s="74"/>
      <c r="Q175" s="74"/>
      <c r="R175" s="74"/>
      <c r="S175" s="74"/>
      <c r="T175" s="75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21" t="s">
        <v>154</v>
      </c>
      <c r="AU175" s="21" t="s">
        <v>152</v>
      </c>
    </row>
    <row r="176" s="13" customFormat="1">
      <c r="A176" s="13"/>
      <c r="B176" s="181"/>
      <c r="C176" s="13"/>
      <c r="D176" s="182" t="s">
        <v>156</v>
      </c>
      <c r="E176" s="183" t="s">
        <v>3</v>
      </c>
      <c r="F176" s="184" t="s">
        <v>222</v>
      </c>
      <c r="G176" s="13"/>
      <c r="H176" s="185">
        <v>85.049999999999997</v>
      </c>
      <c r="I176" s="186"/>
      <c r="J176" s="13"/>
      <c r="K176" s="13"/>
      <c r="L176" s="181"/>
      <c r="M176" s="187"/>
      <c r="N176" s="188"/>
      <c r="O176" s="188"/>
      <c r="P176" s="188"/>
      <c r="Q176" s="188"/>
      <c r="R176" s="188"/>
      <c r="S176" s="188"/>
      <c r="T176" s="18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3" t="s">
        <v>156</v>
      </c>
      <c r="AU176" s="183" t="s">
        <v>152</v>
      </c>
      <c r="AV176" s="13" t="s">
        <v>83</v>
      </c>
      <c r="AW176" s="13" t="s">
        <v>35</v>
      </c>
      <c r="AX176" s="13" t="s">
        <v>73</v>
      </c>
      <c r="AY176" s="183" t="s">
        <v>142</v>
      </c>
    </row>
    <row r="177" s="14" customFormat="1">
      <c r="A177" s="14"/>
      <c r="B177" s="190"/>
      <c r="C177" s="14"/>
      <c r="D177" s="182" t="s">
        <v>156</v>
      </c>
      <c r="E177" s="191" t="s">
        <v>3</v>
      </c>
      <c r="F177" s="192" t="s">
        <v>158</v>
      </c>
      <c r="G177" s="14"/>
      <c r="H177" s="193">
        <v>85.049999999999997</v>
      </c>
      <c r="I177" s="194"/>
      <c r="J177" s="14"/>
      <c r="K177" s="14"/>
      <c r="L177" s="190"/>
      <c r="M177" s="195"/>
      <c r="N177" s="196"/>
      <c r="O177" s="196"/>
      <c r="P177" s="196"/>
      <c r="Q177" s="196"/>
      <c r="R177" s="196"/>
      <c r="S177" s="196"/>
      <c r="T177" s="19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1" t="s">
        <v>156</v>
      </c>
      <c r="AU177" s="191" t="s">
        <v>152</v>
      </c>
      <c r="AV177" s="14" t="s">
        <v>152</v>
      </c>
      <c r="AW177" s="14" t="s">
        <v>35</v>
      </c>
      <c r="AX177" s="14" t="s">
        <v>73</v>
      </c>
      <c r="AY177" s="191" t="s">
        <v>142</v>
      </c>
    </row>
    <row r="178" s="15" customFormat="1">
      <c r="A178" s="15"/>
      <c r="B178" s="198"/>
      <c r="C178" s="15"/>
      <c r="D178" s="182" t="s">
        <v>156</v>
      </c>
      <c r="E178" s="199" t="s">
        <v>3</v>
      </c>
      <c r="F178" s="200" t="s">
        <v>159</v>
      </c>
      <c r="G178" s="15"/>
      <c r="H178" s="201">
        <v>85.049999999999997</v>
      </c>
      <c r="I178" s="202"/>
      <c r="J178" s="15"/>
      <c r="K178" s="15"/>
      <c r="L178" s="198"/>
      <c r="M178" s="203"/>
      <c r="N178" s="204"/>
      <c r="O178" s="204"/>
      <c r="P178" s="204"/>
      <c r="Q178" s="204"/>
      <c r="R178" s="204"/>
      <c r="S178" s="204"/>
      <c r="T178" s="20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199" t="s">
        <v>156</v>
      </c>
      <c r="AU178" s="199" t="s">
        <v>152</v>
      </c>
      <c r="AV178" s="15" t="s">
        <v>151</v>
      </c>
      <c r="AW178" s="15" t="s">
        <v>35</v>
      </c>
      <c r="AX178" s="15" t="s">
        <v>81</v>
      </c>
      <c r="AY178" s="199" t="s">
        <v>142</v>
      </c>
    </row>
    <row r="179" s="2" customFormat="1" ht="33" customHeight="1">
      <c r="A179" s="40"/>
      <c r="B179" s="162"/>
      <c r="C179" s="163" t="s">
        <v>9</v>
      </c>
      <c r="D179" s="163" t="s">
        <v>146</v>
      </c>
      <c r="E179" s="164" t="s">
        <v>223</v>
      </c>
      <c r="F179" s="165" t="s">
        <v>224</v>
      </c>
      <c r="G179" s="166" t="s">
        <v>162</v>
      </c>
      <c r="H179" s="167">
        <v>85.049999999999997</v>
      </c>
      <c r="I179" s="168"/>
      <c r="J179" s="169">
        <f>ROUND(I179*H179,2)</f>
        <v>0</v>
      </c>
      <c r="K179" s="165" t="s">
        <v>150</v>
      </c>
      <c r="L179" s="41"/>
      <c r="M179" s="170" t="s">
        <v>3</v>
      </c>
      <c r="N179" s="171" t="s">
        <v>44</v>
      </c>
      <c r="O179" s="74"/>
      <c r="P179" s="172">
        <f>O179*H179</f>
        <v>0</v>
      </c>
      <c r="Q179" s="172">
        <v>0.00079000000000000001</v>
      </c>
      <c r="R179" s="172">
        <f>Q179*H179</f>
        <v>0.067189499999999999</v>
      </c>
      <c r="S179" s="172">
        <v>0</v>
      </c>
      <c r="T179" s="173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4" t="s">
        <v>151</v>
      </c>
      <c r="AT179" s="174" t="s">
        <v>146</v>
      </c>
      <c r="AU179" s="174" t="s">
        <v>152</v>
      </c>
      <c r="AY179" s="21" t="s">
        <v>142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21" t="s">
        <v>81</v>
      </c>
      <c r="BK179" s="175">
        <f>ROUND(I179*H179,2)</f>
        <v>0</v>
      </c>
      <c r="BL179" s="21" t="s">
        <v>151</v>
      </c>
      <c r="BM179" s="174" t="s">
        <v>225</v>
      </c>
    </row>
    <row r="180" s="2" customFormat="1">
      <c r="A180" s="40"/>
      <c r="B180" s="41"/>
      <c r="C180" s="40"/>
      <c r="D180" s="176" t="s">
        <v>154</v>
      </c>
      <c r="E180" s="40"/>
      <c r="F180" s="177" t="s">
        <v>226</v>
      </c>
      <c r="G180" s="40"/>
      <c r="H180" s="40"/>
      <c r="I180" s="178"/>
      <c r="J180" s="40"/>
      <c r="K180" s="40"/>
      <c r="L180" s="41"/>
      <c r="M180" s="179"/>
      <c r="N180" s="180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154</v>
      </c>
      <c r="AU180" s="21" t="s">
        <v>152</v>
      </c>
    </row>
    <row r="181" s="13" customFormat="1">
      <c r="A181" s="13"/>
      <c r="B181" s="181"/>
      <c r="C181" s="13"/>
      <c r="D181" s="182" t="s">
        <v>156</v>
      </c>
      <c r="E181" s="183" t="s">
        <v>3</v>
      </c>
      <c r="F181" s="184" t="s">
        <v>217</v>
      </c>
      <c r="G181" s="13"/>
      <c r="H181" s="185">
        <v>85.049999999999997</v>
      </c>
      <c r="I181" s="186"/>
      <c r="J181" s="13"/>
      <c r="K181" s="13"/>
      <c r="L181" s="181"/>
      <c r="M181" s="187"/>
      <c r="N181" s="188"/>
      <c r="O181" s="188"/>
      <c r="P181" s="188"/>
      <c r="Q181" s="188"/>
      <c r="R181" s="188"/>
      <c r="S181" s="188"/>
      <c r="T181" s="18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3" t="s">
        <v>156</v>
      </c>
      <c r="AU181" s="183" t="s">
        <v>152</v>
      </c>
      <c r="AV181" s="13" t="s">
        <v>83</v>
      </c>
      <c r="AW181" s="13" t="s">
        <v>35</v>
      </c>
      <c r="AX181" s="13" t="s">
        <v>73</v>
      </c>
      <c r="AY181" s="183" t="s">
        <v>142</v>
      </c>
    </row>
    <row r="182" s="14" customFormat="1">
      <c r="A182" s="14"/>
      <c r="B182" s="190"/>
      <c r="C182" s="14"/>
      <c r="D182" s="182" t="s">
        <v>156</v>
      </c>
      <c r="E182" s="191" t="s">
        <v>3</v>
      </c>
      <c r="F182" s="192" t="s">
        <v>158</v>
      </c>
      <c r="G182" s="14"/>
      <c r="H182" s="193">
        <v>85.049999999999997</v>
      </c>
      <c r="I182" s="194"/>
      <c r="J182" s="14"/>
      <c r="K182" s="14"/>
      <c r="L182" s="190"/>
      <c r="M182" s="195"/>
      <c r="N182" s="196"/>
      <c r="O182" s="196"/>
      <c r="P182" s="196"/>
      <c r="Q182" s="196"/>
      <c r="R182" s="196"/>
      <c r="S182" s="196"/>
      <c r="T182" s="19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1" t="s">
        <v>156</v>
      </c>
      <c r="AU182" s="191" t="s">
        <v>152</v>
      </c>
      <c r="AV182" s="14" t="s">
        <v>152</v>
      </c>
      <c r="AW182" s="14" t="s">
        <v>35</v>
      </c>
      <c r="AX182" s="14" t="s">
        <v>73</v>
      </c>
      <c r="AY182" s="191" t="s">
        <v>142</v>
      </c>
    </row>
    <row r="183" s="15" customFormat="1">
      <c r="A183" s="15"/>
      <c r="B183" s="198"/>
      <c r="C183" s="15"/>
      <c r="D183" s="182" t="s">
        <v>156</v>
      </c>
      <c r="E183" s="199" t="s">
        <v>3</v>
      </c>
      <c r="F183" s="200" t="s">
        <v>159</v>
      </c>
      <c r="G183" s="15"/>
      <c r="H183" s="201">
        <v>85.049999999999997</v>
      </c>
      <c r="I183" s="202"/>
      <c r="J183" s="15"/>
      <c r="K183" s="15"/>
      <c r="L183" s="198"/>
      <c r="M183" s="203"/>
      <c r="N183" s="204"/>
      <c r="O183" s="204"/>
      <c r="P183" s="204"/>
      <c r="Q183" s="204"/>
      <c r="R183" s="204"/>
      <c r="S183" s="204"/>
      <c r="T183" s="20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199" t="s">
        <v>156</v>
      </c>
      <c r="AU183" s="199" t="s">
        <v>152</v>
      </c>
      <c r="AV183" s="15" t="s">
        <v>151</v>
      </c>
      <c r="AW183" s="15" t="s">
        <v>35</v>
      </c>
      <c r="AX183" s="15" t="s">
        <v>81</v>
      </c>
      <c r="AY183" s="199" t="s">
        <v>142</v>
      </c>
    </row>
    <row r="184" s="2" customFormat="1" ht="37.8" customHeight="1">
      <c r="A184" s="40"/>
      <c r="B184" s="162"/>
      <c r="C184" s="163" t="s">
        <v>201</v>
      </c>
      <c r="D184" s="163" t="s">
        <v>146</v>
      </c>
      <c r="E184" s="164" t="s">
        <v>227</v>
      </c>
      <c r="F184" s="165" t="s">
        <v>228</v>
      </c>
      <c r="G184" s="166" t="s">
        <v>162</v>
      </c>
      <c r="H184" s="167">
        <v>85.049999999999997</v>
      </c>
      <c r="I184" s="168"/>
      <c r="J184" s="169">
        <f>ROUND(I184*H184,2)</f>
        <v>0</v>
      </c>
      <c r="K184" s="165" t="s">
        <v>150</v>
      </c>
      <c r="L184" s="41"/>
      <c r="M184" s="170" t="s">
        <v>3</v>
      </c>
      <c r="N184" s="171" t="s">
        <v>44</v>
      </c>
      <c r="O184" s="74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74" t="s">
        <v>151</v>
      </c>
      <c r="AT184" s="174" t="s">
        <v>146</v>
      </c>
      <c r="AU184" s="174" t="s">
        <v>152</v>
      </c>
      <c r="AY184" s="21" t="s">
        <v>142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21" t="s">
        <v>81</v>
      </c>
      <c r="BK184" s="175">
        <f>ROUND(I184*H184,2)</f>
        <v>0</v>
      </c>
      <c r="BL184" s="21" t="s">
        <v>151</v>
      </c>
      <c r="BM184" s="174" t="s">
        <v>229</v>
      </c>
    </row>
    <row r="185" s="2" customFormat="1">
      <c r="A185" s="40"/>
      <c r="B185" s="41"/>
      <c r="C185" s="40"/>
      <c r="D185" s="176" t="s">
        <v>154</v>
      </c>
      <c r="E185" s="40"/>
      <c r="F185" s="177" t="s">
        <v>230</v>
      </c>
      <c r="G185" s="40"/>
      <c r="H185" s="40"/>
      <c r="I185" s="178"/>
      <c r="J185" s="40"/>
      <c r="K185" s="40"/>
      <c r="L185" s="41"/>
      <c r="M185" s="179"/>
      <c r="N185" s="180"/>
      <c r="O185" s="74"/>
      <c r="P185" s="74"/>
      <c r="Q185" s="74"/>
      <c r="R185" s="74"/>
      <c r="S185" s="74"/>
      <c r="T185" s="75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21" t="s">
        <v>154</v>
      </c>
      <c r="AU185" s="21" t="s">
        <v>152</v>
      </c>
    </row>
    <row r="186" s="13" customFormat="1">
      <c r="A186" s="13"/>
      <c r="B186" s="181"/>
      <c r="C186" s="13"/>
      <c r="D186" s="182" t="s">
        <v>156</v>
      </c>
      <c r="E186" s="183" t="s">
        <v>3</v>
      </c>
      <c r="F186" s="184" t="s">
        <v>222</v>
      </c>
      <c r="G186" s="13"/>
      <c r="H186" s="185">
        <v>85.049999999999997</v>
      </c>
      <c r="I186" s="186"/>
      <c r="J186" s="13"/>
      <c r="K186" s="13"/>
      <c r="L186" s="181"/>
      <c r="M186" s="187"/>
      <c r="N186" s="188"/>
      <c r="O186" s="188"/>
      <c r="P186" s="188"/>
      <c r="Q186" s="188"/>
      <c r="R186" s="188"/>
      <c r="S186" s="188"/>
      <c r="T186" s="18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3" t="s">
        <v>156</v>
      </c>
      <c r="AU186" s="183" t="s">
        <v>152</v>
      </c>
      <c r="AV186" s="13" t="s">
        <v>83</v>
      </c>
      <c r="AW186" s="13" t="s">
        <v>35</v>
      </c>
      <c r="AX186" s="13" t="s">
        <v>73</v>
      </c>
      <c r="AY186" s="183" t="s">
        <v>142</v>
      </c>
    </row>
    <row r="187" s="14" customFormat="1">
      <c r="A187" s="14"/>
      <c r="B187" s="190"/>
      <c r="C187" s="14"/>
      <c r="D187" s="182" t="s">
        <v>156</v>
      </c>
      <c r="E187" s="191" t="s">
        <v>3</v>
      </c>
      <c r="F187" s="192" t="s">
        <v>158</v>
      </c>
      <c r="G187" s="14"/>
      <c r="H187" s="193">
        <v>85.049999999999997</v>
      </c>
      <c r="I187" s="194"/>
      <c r="J187" s="14"/>
      <c r="K187" s="14"/>
      <c r="L187" s="190"/>
      <c r="M187" s="195"/>
      <c r="N187" s="196"/>
      <c r="O187" s="196"/>
      <c r="P187" s="196"/>
      <c r="Q187" s="196"/>
      <c r="R187" s="196"/>
      <c r="S187" s="196"/>
      <c r="T187" s="19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1" t="s">
        <v>156</v>
      </c>
      <c r="AU187" s="191" t="s">
        <v>152</v>
      </c>
      <c r="AV187" s="14" t="s">
        <v>152</v>
      </c>
      <c r="AW187" s="14" t="s">
        <v>35</v>
      </c>
      <c r="AX187" s="14" t="s">
        <v>73</v>
      </c>
      <c r="AY187" s="191" t="s">
        <v>142</v>
      </c>
    </row>
    <row r="188" s="15" customFormat="1">
      <c r="A188" s="15"/>
      <c r="B188" s="198"/>
      <c r="C188" s="15"/>
      <c r="D188" s="182" t="s">
        <v>156</v>
      </c>
      <c r="E188" s="199" t="s">
        <v>3</v>
      </c>
      <c r="F188" s="200" t="s">
        <v>159</v>
      </c>
      <c r="G188" s="15"/>
      <c r="H188" s="201">
        <v>85.049999999999997</v>
      </c>
      <c r="I188" s="202"/>
      <c r="J188" s="15"/>
      <c r="K188" s="15"/>
      <c r="L188" s="198"/>
      <c r="M188" s="203"/>
      <c r="N188" s="204"/>
      <c r="O188" s="204"/>
      <c r="P188" s="204"/>
      <c r="Q188" s="204"/>
      <c r="R188" s="204"/>
      <c r="S188" s="204"/>
      <c r="T188" s="20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199" t="s">
        <v>156</v>
      </c>
      <c r="AU188" s="199" t="s">
        <v>152</v>
      </c>
      <c r="AV188" s="15" t="s">
        <v>151</v>
      </c>
      <c r="AW188" s="15" t="s">
        <v>35</v>
      </c>
      <c r="AX188" s="15" t="s">
        <v>81</v>
      </c>
      <c r="AY188" s="199" t="s">
        <v>142</v>
      </c>
    </row>
    <row r="189" s="12" customFormat="1" ht="20.88" customHeight="1">
      <c r="A189" s="12"/>
      <c r="B189" s="149"/>
      <c r="C189" s="12"/>
      <c r="D189" s="150" t="s">
        <v>72</v>
      </c>
      <c r="E189" s="160" t="s">
        <v>231</v>
      </c>
      <c r="F189" s="160" t="s">
        <v>232</v>
      </c>
      <c r="G189" s="12"/>
      <c r="H189" s="12"/>
      <c r="I189" s="152"/>
      <c r="J189" s="161">
        <f>BK189</f>
        <v>0</v>
      </c>
      <c r="K189" s="12"/>
      <c r="L189" s="149"/>
      <c r="M189" s="154"/>
      <c r="N189" s="155"/>
      <c r="O189" s="155"/>
      <c r="P189" s="156">
        <f>SUM(P190:P233)</f>
        <v>0</v>
      </c>
      <c r="Q189" s="155"/>
      <c r="R189" s="156">
        <f>SUM(R190:R233)</f>
        <v>0</v>
      </c>
      <c r="S189" s="155"/>
      <c r="T189" s="157">
        <f>SUM(T190:T233)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0" t="s">
        <v>81</v>
      </c>
      <c r="AT189" s="158" t="s">
        <v>72</v>
      </c>
      <c r="AU189" s="158" t="s">
        <v>83</v>
      </c>
      <c r="AY189" s="150" t="s">
        <v>142</v>
      </c>
      <c r="BK189" s="159">
        <f>SUM(BK190:BK233)</f>
        <v>0</v>
      </c>
    </row>
    <row r="190" s="2" customFormat="1" ht="49.05" customHeight="1">
      <c r="A190" s="40"/>
      <c r="B190" s="162"/>
      <c r="C190" s="163" t="s">
        <v>233</v>
      </c>
      <c r="D190" s="163" t="s">
        <v>146</v>
      </c>
      <c r="E190" s="164" t="s">
        <v>234</v>
      </c>
      <c r="F190" s="165" t="s">
        <v>235</v>
      </c>
      <c r="G190" s="166" t="s">
        <v>149</v>
      </c>
      <c r="H190" s="167">
        <v>10</v>
      </c>
      <c r="I190" s="168"/>
      <c r="J190" s="169">
        <f>ROUND(I190*H190,2)</f>
        <v>0</v>
      </c>
      <c r="K190" s="165" t="s">
        <v>150</v>
      </c>
      <c r="L190" s="41"/>
      <c r="M190" s="170" t="s">
        <v>3</v>
      </c>
      <c r="N190" s="171" t="s">
        <v>44</v>
      </c>
      <c r="O190" s="74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4" t="s">
        <v>151</v>
      </c>
      <c r="AT190" s="174" t="s">
        <v>146</v>
      </c>
      <c r="AU190" s="174" t="s">
        <v>152</v>
      </c>
      <c r="AY190" s="21" t="s">
        <v>142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21" t="s">
        <v>81</v>
      </c>
      <c r="BK190" s="175">
        <f>ROUND(I190*H190,2)</f>
        <v>0</v>
      </c>
      <c r="BL190" s="21" t="s">
        <v>151</v>
      </c>
      <c r="BM190" s="174" t="s">
        <v>236</v>
      </c>
    </row>
    <row r="191" s="2" customFormat="1">
      <c r="A191" s="40"/>
      <c r="B191" s="41"/>
      <c r="C191" s="40"/>
      <c r="D191" s="176" t="s">
        <v>154</v>
      </c>
      <c r="E191" s="40"/>
      <c r="F191" s="177" t="s">
        <v>237</v>
      </c>
      <c r="G191" s="40"/>
      <c r="H191" s="40"/>
      <c r="I191" s="178"/>
      <c r="J191" s="40"/>
      <c r="K191" s="40"/>
      <c r="L191" s="41"/>
      <c r="M191" s="179"/>
      <c r="N191" s="180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154</v>
      </c>
      <c r="AU191" s="21" t="s">
        <v>152</v>
      </c>
    </row>
    <row r="192" s="13" customFormat="1">
      <c r="A192" s="13"/>
      <c r="B192" s="181"/>
      <c r="C192" s="13"/>
      <c r="D192" s="182" t="s">
        <v>156</v>
      </c>
      <c r="E192" s="183" t="s">
        <v>3</v>
      </c>
      <c r="F192" s="184" t="s">
        <v>157</v>
      </c>
      <c r="G192" s="13"/>
      <c r="H192" s="185">
        <v>10</v>
      </c>
      <c r="I192" s="186"/>
      <c r="J192" s="13"/>
      <c r="K192" s="13"/>
      <c r="L192" s="181"/>
      <c r="M192" s="187"/>
      <c r="N192" s="188"/>
      <c r="O192" s="188"/>
      <c r="P192" s="188"/>
      <c r="Q192" s="188"/>
      <c r="R192" s="188"/>
      <c r="S192" s="188"/>
      <c r="T192" s="18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3" t="s">
        <v>156</v>
      </c>
      <c r="AU192" s="183" t="s">
        <v>152</v>
      </c>
      <c r="AV192" s="13" t="s">
        <v>83</v>
      </c>
      <c r="AW192" s="13" t="s">
        <v>35</v>
      </c>
      <c r="AX192" s="13" t="s">
        <v>73</v>
      </c>
      <c r="AY192" s="183" t="s">
        <v>142</v>
      </c>
    </row>
    <row r="193" s="14" customFormat="1">
      <c r="A193" s="14"/>
      <c r="B193" s="190"/>
      <c r="C193" s="14"/>
      <c r="D193" s="182" t="s">
        <v>156</v>
      </c>
      <c r="E193" s="191" t="s">
        <v>3</v>
      </c>
      <c r="F193" s="192" t="s">
        <v>158</v>
      </c>
      <c r="G193" s="14"/>
      <c r="H193" s="193">
        <v>10</v>
      </c>
      <c r="I193" s="194"/>
      <c r="J193" s="14"/>
      <c r="K193" s="14"/>
      <c r="L193" s="190"/>
      <c r="M193" s="195"/>
      <c r="N193" s="196"/>
      <c r="O193" s="196"/>
      <c r="P193" s="196"/>
      <c r="Q193" s="196"/>
      <c r="R193" s="196"/>
      <c r="S193" s="196"/>
      <c r="T193" s="19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1" t="s">
        <v>156</v>
      </c>
      <c r="AU193" s="191" t="s">
        <v>152</v>
      </c>
      <c r="AV193" s="14" t="s">
        <v>152</v>
      </c>
      <c r="AW193" s="14" t="s">
        <v>35</v>
      </c>
      <c r="AX193" s="14" t="s">
        <v>73</v>
      </c>
      <c r="AY193" s="191" t="s">
        <v>142</v>
      </c>
    </row>
    <row r="194" s="15" customFormat="1">
      <c r="A194" s="15"/>
      <c r="B194" s="198"/>
      <c r="C194" s="15"/>
      <c r="D194" s="182" t="s">
        <v>156</v>
      </c>
      <c r="E194" s="199" t="s">
        <v>3</v>
      </c>
      <c r="F194" s="200" t="s">
        <v>159</v>
      </c>
      <c r="G194" s="15"/>
      <c r="H194" s="201">
        <v>10</v>
      </c>
      <c r="I194" s="202"/>
      <c r="J194" s="15"/>
      <c r="K194" s="15"/>
      <c r="L194" s="198"/>
      <c r="M194" s="203"/>
      <c r="N194" s="204"/>
      <c r="O194" s="204"/>
      <c r="P194" s="204"/>
      <c r="Q194" s="204"/>
      <c r="R194" s="204"/>
      <c r="S194" s="204"/>
      <c r="T194" s="20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199" t="s">
        <v>156</v>
      </c>
      <c r="AU194" s="199" t="s">
        <v>152</v>
      </c>
      <c r="AV194" s="15" t="s">
        <v>151</v>
      </c>
      <c r="AW194" s="15" t="s">
        <v>35</v>
      </c>
      <c r="AX194" s="15" t="s">
        <v>81</v>
      </c>
      <c r="AY194" s="199" t="s">
        <v>142</v>
      </c>
    </row>
    <row r="195" s="2" customFormat="1" ht="44.25" customHeight="1">
      <c r="A195" s="40"/>
      <c r="B195" s="162"/>
      <c r="C195" s="163" t="s">
        <v>210</v>
      </c>
      <c r="D195" s="163" t="s">
        <v>146</v>
      </c>
      <c r="E195" s="164" t="s">
        <v>238</v>
      </c>
      <c r="F195" s="165" t="s">
        <v>239</v>
      </c>
      <c r="G195" s="166" t="s">
        <v>149</v>
      </c>
      <c r="H195" s="167">
        <v>10</v>
      </c>
      <c r="I195" s="168"/>
      <c r="J195" s="169">
        <f>ROUND(I195*H195,2)</f>
        <v>0</v>
      </c>
      <c r="K195" s="165" t="s">
        <v>150</v>
      </c>
      <c r="L195" s="41"/>
      <c r="M195" s="170" t="s">
        <v>3</v>
      </c>
      <c r="N195" s="171" t="s">
        <v>44</v>
      </c>
      <c r="O195" s="74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4" t="s">
        <v>151</v>
      </c>
      <c r="AT195" s="174" t="s">
        <v>146</v>
      </c>
      <c r="AU195" s="174" t="s">
        <v>152</v>
      </c>
      <c r="AY195" s="21" t="s">
        <v>142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21" t="s">
        <v>81</v>
      </c>
      <c r="BK195" s="175">
        <f>ROUND(I195*H195,2)</f>
        <v>0</v>
      </c>
      <c r="BL195" s="21" t="s">
        <v>151</v>
      </c>
      <c r="BM195" s="174" t="s">
        <v>240</v>
      </c>
    </row>
    <row r="196" s="2" customFormat="1">
      <c r="A196" s="40"/>
      <c r="B196" s="41"/>
      <c r="C196" s="40"/>
      <c r="D196" s="176" t="s">
        <v>154</v>
      </c>
      <c r="E196" s="40"/>
      <c r="F196" s="177" t="s">
        <v>241</v>
      </c>
      <c r="G196" s="40"/>
      <c r="H196" s="40"/>
      <c r="I196" s="178"/>
      <c r="J196" s="40"/>
      <c r="K196" s="40"/>
      <c r="L196" s="41"/>
      <c r="M196" s="179"/>
      <c r="N196" s="180"/>
      <c r="O196" s="74"/>
      <c r="P196" s="74"/>
      <c r="Q196" s="74"/>
      <c r="R196" s="74"/>
      <c r="S196" s="74"/>
      <c r="T196" s="75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21" t="s">
        <v>154</v>
      </c>
      <c r="AU196" s="21" t="s">
        <v>152</v>
      </c>
    </row>
    <row r="197" s="13" customFormat="1">
      <c r="A197" s="13"/>
      <c r="B197" s="181"/>
      <c r="C197" s="13"/>
      <c r="D197" s="182" t="s">
        <v>156</v>
      </c>
      <c r="E197" s="183" t="s">
        <v>3</v>
      </c>
      <c r="F197" s="184" t="s">
        <v>157</v>
      </c>
      <c r="G197" s="13"/>
      <c r="H197" s="185">
        <v>10</v>
      </c>
      <c r="I197" s="186"/>
      <c r="J197" s="13"/>
      <c r="K197" s="13"/>
      <c r="L197" s="181"/>
      <c r="M197" s="187"/>
      <c r="N197" s="188"/>
      <c r="O197" s="188"/>
      <c r="P197" s="188"/>
      <c r="Q197" s="188"/>
      <c r="R197" s="188"/>
      <c r="S197" s="188"/>
      <c r="T197" s="18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3" t="s">
        <v>156</v>
      </c>
      <c r="AU197" s="183" t="s">
        <v>152</v>
      </c>
      <c r="AV197" s="13" t="s">
        <v>83</v>
      </c>
      <c r="AW197" s="13" t="s">
        <v>35</v>
      </c>
      <c r="AX197" s="13" t="s">
        <v>73</v>
      </c>
      <c r="AY197" s="183" t="s">
        <v>142</v>
      </c>
    </row>
    <row r="198" s="14" customFormat="1">
      <c r="A198" s="14"/>
      <c r="B198" s="190"/>
      <c r="C198" s="14"/>
      <c r="D198" s="182" t="s">
        <v>156</v>
      </c>
      <c r="E198" s="191" t="s">
        <v>3</v>
      </c>
      <c r="F198" s="192" t="s">
        <v>158</v>
      </c>
      <c r="G198" s="14"/>
      <c r="H198" s="193">
        <v>10</v>
      </c>
      <c r="I198" s="194"/>
      <c r="J198" s="14"/>
      <c r="K198" s="14"/>
      <c r="L198" s="190"/>
      <c r="M198" s="195"/>
      <c r="N198" s="196"/>
      <c r="O198" s="196"/>
      <c r="P198" s="196"/>
      <c r="Q198" s="196"/>
      <c r="R198" s="196"/>
      <c r="S198" s="196"/>
      <c r="T198" s="19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1" t="s">
        <v>156</v>
      </c>
      <c r="AU198" s="191" t="s">
        <v>152</v>
      </c>
      <c r="AV198" s="14" t="s">
        <v>152</v>
      </c>
      <c r="AW198" s="14" t="s">
        <v>35</v>
      </c>
      <c r="AX198" s="14" t="s">
        <v>73</v>
      </c>
      <c r="AY198" s="191" t="s">
        <v>142</v>
      </c>
    </row>
    <row r="199" s="15" customFormat="1">
      <c r="A199" s="15"/>
      <c r="B199" s="198"/>
      <c r="C199" s="15"/>
      <c r="D199" s="182" t="s">
        <v>156</v>
      </c>
      <c r="E199" s="199" t="s">
        <v>3</v>
      </c>
      <c r="F199" s="200" t="s">
        <v>159</v>
      </c>
      <c r="G199" s="15"/>
      <c r="H199" s="201">
        <v>10</v>
      </c>
      <c r="I199" s="202"/>
      <c r="J199" s="15"/>
      <c r="K199" s="15"/>
      <c r="L199" s="198"/>
      <c r="M199" s="203"/>
      <c r="N199" s="204"/>
      <c r="O199" s="204"/>
      <c r="P199" s="204"/>
      <c r="Q199" s="204"/>
      <c r="R199" s="204"/>
      <c r="S199" s="204"/>
      <c r="T199" s="20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199" t="s">
        <v>156</v>
      </c>
      <c r="AU199" s="199" t="s">
        <v>152</v>
      </c>
      <c r="AV199" s="15" t="s">
        <v>151</v>
      </c>
      <c r="AW199" s="15" t="s">
        <v>35</v>
      </c>
      <c r="AX199" s="15" t="s">
        <v>81</v>
      </c>
      <c r="AY199" s="199" t="s">
        <v>142</v>
      </c>
    </row>
    <row r="200" s="2" customFormat="1" ht="33" customHeight="1">
      <c r="A200" s="40"/>
      <c r="B200" s="162"/>
      <c r="C200" s="163" t="s">
        <v>231</v>
      </c>
      <c r="D200" s="163" t="s">
        <v>146</v>
      </c>
      <c r="E200" s="164" t="s">
        <v>242</v>
      </c>
      <c r="F200" s="165" t="s">
        <v>243</v>
      </c>
      <c r="G200" s="166" t="s">
        <v>162</v>
      </c>
      <c r="H200" s="167">
        <v>231.63</v>
      </c>
      <c r="I200" s="168"/>
      <c r="J200" s="169">
        <f>ROUND(I200*H200,2)</f>
        <v>0</v>
      </c>
      <c r="K200" s="165" t="s">
        <v>150</v>
      </c>
      <c r="L200" s="41"/>
      <c r="M200" s="170" t="s">
        <v>3</v>
      </c>
      <c r="N200" s="171" t="s">
        <v>44</v>
      </c>
      <c r="O200" s="74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74" t="s">
        <v>151</v>
      </c>
      <c r="AT200" s="174" t="s">
        <v>146</v>
      </c>
      <c r="AU200" s="174" t="s">
        <v>152</v>
      </c>
      <c r="AY200" s="21" t="s">
        <v>142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21" t="s">
        <v>81</v>
      </c>
      <c r="BK200" s="175">
        <f>ROUND(I200*H200,2)</f>
        <v>0</v>
      </c>
      <c r="BL200" s="21" t="s">
        <v>151</v>
      </c>
      <c r="BM200" s="174" t="s">
        <v>244</v>
      </c>
    </row>
    <row r="201" s="2" customFormat="1">
      <c r="A201" s="40"/>
      <c r="B201" s="41"/>
      <c r="C201" s="40"/>
      <c r="D201" s="176" t="s">
        <v>154</v>
      </c>
      <c r="E201" s="40"/>
      <c r="F201" s="177" t="s">
        <v>245</v>
      </c>
      <c r="G201" s="40"/>
      <c r="H201" s="40"/>
      <c r="I201" s="178"/>
      <c r="J201" s="40"/>
      <c r="K201" s="40"/>
      <c r="L201" s="41"/>
      <c r="M201" s="179"/>
      <c r="N201" s="180"/>
      <c r="O201" s="74"/>
      <c r="P201" s="74"/>
      <c r="Q201" s="74"/>
      <c r="R201" s="74"/>
      <c r="S201" s="74"/>
      <c r="T201" s="75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21" t="s">
        <v>154</v>
      </c>
      <c r="AU201" s="21" t="s">
        <v>152</v>
      </c>
    </row>
    <row r="202" s="16" customFormat="1">
      <c r="A202" s="16"/>
      <c r="B202" s="206"/>
      <c r="C202" s="16"/>
      <c r="D202" s="182" t="s">
        <v>156</v>
      </c>
      <c r="E202" s="207" t="s">
        <v>3</v>
      </c>
      <c r="F202" s="208" t="s">
        <v>246</v>
      </c>
      <c r="G202" s="16"/>
      <c r="H202" s="207" t="s">
        <v>3</v>
      </c>
      <c r="I202" s="209"/>
      <c r="J202" s="16"/>
      <c r="K202" s="16"/>
      <c r="L202" s="206"/>
      <c r="M202" s="210"/>
      <c r="N202" s="211"/>
      <c r="O202" s="211"/>
      <c r="P202" s="211"/>
      <c r="Q202" s="211"/>
      <c r="R202" s="211"/>
      <c r="S202" s="211"/>
      <c r="T202" s="21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07" t="s">
        <v>156</v>
      </c>
      <c r="AU202" s="207" t="s">
        <v>152</v>
      </c>
      <c r="AV202" s="16" t="s">
        <v>81</v>
      </c>
      <c r="AW202" s="16" t="s">
        <v>35</v>
      </c>
      <c r="AX202" s="16" t="s">
        <v>73</v>
      </c>
      <c r="AY202" s="207" t="s">
        <v>142</v>
      </c>
    </row>
    <row r="203" s="13" customFormat="1">
      <c r="A203" s="13"/>
      <c r="B203" s="181"/>
      <c r="C203" s="13"/>
      <c r="D203" s="182" t="s">
        <v>156</v>
      </c>
      <c r="E203" s="183" t="s">
        <v>3</v>
      </c>
      <c r="F203" s="184" t="s">
        <v>165</v>
      </c>
      <c r="G203" s="13"/>
      <c r="H203" s="185">
        <v>231.63</v>
      </c>
      <c r="I203" s="186"/>
      <c r="J203" s="13"/>
      <c r="K203" s="13"/>
      <c r="L203" s="181"/>
      <c r="M203" s="187"/>
      <c r="N203" s="188"/>
      <c r="O203" s="188"/>
      <c r="P203" s="188"/>
      <c r="Q203" s="188"/>
      <c r="R203" s="188"/>
      <c r="S203" s="188"/>
      <c r="T203" s="18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3" t="s">
        <v>156</v>
      </c>
      <c r="AU203" s="183" t="s">
        <v>152</v>
      </c>
      <c r="AV203" s="13" t="s">
        <v>83</v>
      </c>
      <c r="AW203" s="13" t="s">
        <v>35</v>
      </c>
      <c r="AX203" s="13" t="s">
        <v>73</v>
      </c>
      <c r="AY203" s="183" t="s">
        <v>142</v>
      </c>
    </row>
    <row r="204" s="14" customFormat="1">
      <c r="A204" s="14"/>
      <c r="B204" s="190"/>
      <c r="C204" s="14"/>
      <c r="D204" s="182" t="s">
        <v>156</v>
      </c>
      <c r="E204" s="191" t="s">
        <v>3</v>
      </c>
      <c r="F204" s="192" t="s">
        <v>158</v>
      </c>
      <c r="G204" s="14"/>
      <c r="H204" s="193">
        <v>231.63</v>
      </c>
      <c r="I204" s="194"/>
      <c r="J204" s="14"/>
      <c r="K204" s="14"/>
      <c r="L204" s="190"/>
      <c r="M204" s="195"/>
      <c r="N204" s="196"/>
      <c r="O204" s="196"/>
      <c r="P204" s="196"/>
      <c r="Q204" s="196"/>
      <c r="R204" s="196"/>
      <c r="S204" s="196"/>
      <c r="T204" s="19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1" t="s">
        <v>156</v>
      </c>
      <c r="AU204" s="191" t="s">
        <v>152</v>
      </c>
      <c r="AV204" s="14" t="s">
        <v>152</v>
      </c>
      <c r="AW204" s="14" t="s">
        <v>35</v>
      </c>
      <c r="AX204" s="14" t="s">
        <v>73</v>
      </c>
      <c r="AY204" s="191" t="s">
        <v>142</v>
      </c>
    </row>
    <row r="205" s="15" customFormat="1">
      <c r="A205" s="15"/>
      <c r="B205" s="198"/>
      <c r="C205" s="15"/>
      <c r="D205" s="182" t="s">
        <v>156</v>
      </c>
      <c r="E205" s="199" t="s">
        <v>3</v>
      </c>
      <c r="F205" s="200" t="s">
        <v>159</v>
      </c>
      <c r="G205" s="15"/>
      <c r="H205" s="201">
        <v>231.63</v>
      </c>
      <c r="I205" s="202"/>
      <c r="J205" s="15"/>
      <c r="K205" s="15"/>
      <c r="L205" s="198"/>
      <c r="M205" s="203"/>
      <c r="N205" s="204"/>
      <c r="O205" s="204"/>
      <c r="P205" s="204"/>
      <c r="Q205" s="204"/>
      <c r="R205" s="204"/>
      <c r="S205" s="204"/>
      <c r="T205" s="20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199" t="s">
        <v>156</v>
      </c>
      <c r="AU205" s="199" t="s">
        <v>152</v>
      </c>
      <c r="AV205" s="15" t="s">
        <v>151</v>
      </c>
      <c r="AW205" s="15" t="s">
        <v>35</v>
      </c>
      <c r="AX205" s="15" t="s">
        <v>81</v>
      </c>
      <c r="AY205" s="199" t="s">
        <v>142</v>
      </c>
    </row>
    <row r="206" s="2" customFormat="1" ht="62.7" customHeight="1">
      <c r="A206" s="40"/>
      <c r="B206" s="162"/>
      <c r="C206" s="163" t="s">
        <v>247</v>
      </c>
      <c r="D206" s="163" t="s">
        <v>146</v>
      </c>
      <c r="E206" s="164" t="s">
        <v>248</v>
      </c>
      <c r="F206" s="165" t="s">
        <v>249</v>
      </c>
      <c r="G206" s="166" t="s">
        <v>149</v>
      </c>
      <c r="H206" s="167">
        <v>40</v>
      </c>
      <c r="I206" s="168"/>
      <c r="J206" s="169">
        <f>ROUND(I206*H206,2)</f>
        <v>0</v>
      </c>
      <c r="K206" s="165" t="s">
        <v>150</v>
      </c>
      <c r="L206" s="41"/>
      <c r="M206" s="170" t="s">
        <v>3</v>
      </c>
      <c r="N206" s="171" t="s">
        <v>44</v>
      </c>
      <c r="O206" s="74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74" t="s">
        <v>151</v>
      </c>
      <c r="AT206" s="174" t="s">
        <v>146</v>
      </c>
      <c r="AU206" s="174" t="s">
        <v>152</v>
      </c>
      <c r="AY206" s="21" t="s">
        <v>142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21" t="s">
        <v>81</v>
      </c>
      <c r="BK206" s="175">
        <f>ROUND(I206*H206,2)</f>
        <v>0</v>
      </c>
      <c r="BL206" s="21" t="s">
        <v>151</v>
      </c>
      <c r="BM206" s="174" t="s">
        <v>250</v>
      </c>
    </row>
    <row r="207" s="2" customFormat="1">
      <c r="A207" s="40"/>
      <c r="B207" s="41"/>
      <c r="C207" s="40"/>
      <c r="D207" s="176" t="s">
        <v>154</v>
      </c>
      <c r="E207" s="40"/>
      <c r="F207" s="177" t="s">
        <v>251</v>
      </c>
      <c r="G207" s="40"/>
      <c r="H207" s="40"/>
      <c r="I207" s="178"/>
      <c r="J207" s="40"/>
      <c r="K207" s="40"/>
      <c r="L207" s="41"/>
      <c r="M207" s="179"/>
      <c r="N207" s="180"/>
      <c r="O207" s="74"/>
      <c r="P207" s="74"/>
      <c r="Q207" s="74"/>
      <c r="R207" s="74"/>
      <c r="S207" s="74"/>
      <c r="T207" s="75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21" t="s">
        <v>154</v>
      </c>
      <c r="AU207" s="21" t="s">
        <v>152</v>
      </c>
    </row>
    <row r="208" s="16" customFormat="1">
      <c r="A208" s="16"/>
      <c r="B208" s="206"/>
      <c r="C208" s="16"/>
      <c r="D208" s="182" t="s">
        <v>156</v>
      </c>
      <c r="E208" s="207" t="s">
        <v>3</v>
      </c>
      <c r="F208" s="208" t="s">
        <v>246</v>
      </c>
      <c r="G208" s="16"/>
      <c r="H208" s="207" t="s">
        <v>3</v>
      </c>
      <c r="I208" s="209"/>
      <c r="J208" s="16"/>
      <c r="K208" s="16"/>
      <c r="L208" s="206"/>
      <c r="M208" s="210"/>
      <c r="N208" s="211"/>
      <c r="O208" s="211"/>
      <c r="P208" s="211"/>
      <c r="Q208" s="211"/>
      <c r="R208" s="211"/>
      <c r="S208" s="211"/>
      <c r="T208" s="21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07" t="s">
        <v>156</v>
      </c>
      <c r="AU208" s="207" t="s">
        <v>152</v>
      </c>
      <c r="AV208" s="16" t="s">
        <v>81</v>
      </c>
      <c r="AW208" s="16" t="s">
        <v>35</v>
      </c>
      <c r="AX208" s="16" t="s">
        <v>73</v>
      </c>
      <c r="AY208" s="207" t="s">
        <v>142</v>
      </c>
    </row>
    <row r="209" s="13" customFormat="1">
      <c r="A209" s="13"/>
      <c r="B209" s="181"/>
      <c r="C209" s="13"/>
      <c r="D209" s="182" t="s">
        <v>156</v>
      </c>
      <c r="E209" s="183" t="s">
        <v>3</v>
      </c>
      <c r="F209" s="184" t="s">
        <v>252</v>
      </c>
      <c r="G209" s="13"/>
      <c r="H209" s="185">
        <v>40</v>
      </c>
      <c r="I209" s="186"/>
      <c r="J209" s="13"/>
      <c r="K209" s="13"/>
      <c r="L209" s="181"/>
      <c r="M209" s="187"/>
      <c r="N209" s="188"/>
      <c r="O209" s="188"/>
      <c r="P209" s="188"/>
      <c r="Q209" s="188"/>
      <c r="R209" s="188"/>
      <c r="S209" s="188"/>
      <c r="T209" s="18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3" t="s">
        <v>156</v>
      </c>
      <c r="AU209" s="183" t="s">
        <v>152</v>
      </c>
      <c r="AV209" s="13" t="s">
        <v>83</v>
      </c>
      <c r="AW209" s="13" t="s">
        <v>35</v>
      </c>
      <c r="AX209" s="13" t="s">
        <v>73</v>
      </c>
      <c r="AY209" s="183" t="s">
        <v>142</v>
      </c>
    </row>
    <row r="210" s="14" customFormat="1">
      <c r="A210" s="14"/>
      <c r="B210" s="190"/>
      <c r="C210" s="14"/>
      <c r="D210" s="182" t="s">
        <v>156</v>
      </c>
      <c r="E210" s="191" t="s">
        <v>3</v>
      </c>
      <c r="F210" s="192" t="s">
        <v>158</v>
      </c>
      <c r="G210" s="14"/>
      <c r="H210" s="193">
        <v>40</v>
      </c>
      <c r="I210" s="194"/>
      <c r="J210" s="14"/>
      <c r="K210" s="14"/>
      <c r="L210" s="190"/>
      <c r="M210" s="195"/>
      <c r="N210" s="196"/>
      <c r="O210" s="196"/>
      <c r="P210" s="196"/>
      <c r="Q210" s="196"/>
      <c r="R210" s="196"/>
      <c r="S210" s="196"/>
      <c r="T210" s="19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1" t="s">
        <v>156</v>
      </c>
      <c r="AU210" s="191" t="s">
        <v>152</v>
      </c>
      <c r="AV210" s="14" t="s">
        <v>152</v>
      </c>
      <c r="AW210" s="14" t="s">
        <v>35</v>
      </c>
      <c r="AX210" s="14" t="s">
        <v>73</v>
      </c>
      <c r="AY210" s="191" t="s">
        <v>142</v>
      </c>
    </row>
    <row r="211" s="15" customFormat="1">
      <c r="A211" s="15"/>
      <c r="B211" s="198"/>
      <c r="C211" s="15"/>
      <c r="D211" s="182" t="s">
        <v>156</v>
      </c>
      <c r="E211" s="199" t="s">
        <v>3</v>
      </c>
      <c r="F211" s="200" t="s">
        <v>159</v>
      </c>
      <c r="G211" s="15"/>
      <c r="H211" s="201">
        <v>40</v>
      </c>
      <c r="I211" s="202"/>
      <c r="J211" s="15"/>
      <c r="K211" s="15"/>
      <c r="L211" s="198"/>
      <c r="M211" s="203"/>
      <c r="N211" s="204"/>
      <c r="O211" s="204"/>
      <c r="P211" s="204"/>
      <c r="Q211" s="204"/>
      <c r="R211" s="204"/>
      <c r="S211" s="204"/>
      <c r="T211" s="20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199" t="s">
        <v>156</v>
      </c>
      <c r="AU211" s="199" t="s">
        <v>152</v>
      </c>
      <c r="AV211" s="15" t="s">
        <v>151</v>
      </c>
      <c r="AW211" s="15" t="s">
        <v>35</v>
      </c>
      <c r="AX211" s="15" t="s">
        <v>81</v>
      </c>
      <c r="AY211" s="199" t="s">
        <v>142</v>
      </c>
    </row>
    <row r="212" s="2" customFormat="1" ht="62.7" customHeight="1">
      <c r="A212" s="40"/>
      <c r="B212" s="162"/>
      <c r="C212" s="163" t="s">
        <v>253</v>
      </c>
      <c r="D212" s="163" t="s">
        <v>146</v>
      </c>
      <c r="E212" s="164" t="s">
        <v>254</v>
      </c>
      <c r="F212" s="165" t="s">
        <v>255</v>
      </c>
      <c r="G212" s="166" t="s">
        <v>149</v>
      </c>
      <c r="H212" s="167">
        <v>40</v>
      </c>
      <c r="I212" s="168"/>
      <c r="J212" s="169">
        <f>ROUND(I212*H212,2)</f>
        <v>0</v>
      </c>
      <c r="K212" s="165" t="s">
        <v>150</v>
      </c>
      <c r="L212" s="41"/>
      <c r="M212" s="170" t="s">
        <v>3</v>
      </c>
      <c r="N212" s="171" t="s">
        <v>44</v>
      </c>
      <c r="O212" s="74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4" t="s">
        <v>151</v>
      </c>
      <c r="AT212" s="174" t="s">
        <v>146</v>
      </c>
      <c r="AU212" s="174" t="s">
        <v>152</v>
      </c>
      <c r="AY212" s="21" t="s">
        <v>142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21" t="s">
        <v>81</v>
      </c>
      <c r="BK212" s="175">
        <f>ROUND(I212*H212,2)</f>
        <v>0</v>
      </c>
      <c r="BL212" s="21" t="s">
        <v>151</v>
      </c>
      <c r="BM212" s="174" t="s">
        <v>256</v>
      </c>
    </row>
    <row r="213" s="2" customFormat="1">
      <c r="A213" s="40"/>
      <c r="B213" s="41"/>
      <c r="C213" s="40"/>
      <c r="D213" s="176" t="s">
        <v>154</v>
      </c>
      <c r="E213" s="40"/>
      <c r="F213" s="177" t="s">
        <v>257</v>
      </c>
      <c r="G213" s="40"/>
      <c r="H213" s="40"/>
      <c r="I213" s="178"/>
      <c r="J213" s="40"/>
      <c r="K213" s="40"/>
      <c r="L213" s="41"/>
      <c r="M213" s="179"/>
      <c r="N213" s="180"/>
      <c r="O213" s="74"/>
      <c r="P213" s="74"/>
      <c r="Q213" s="74"/>
      <c r="R213" s="74"/>
      <c r="S213" s="74"/>
      <c r="T213" s="75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21" t="s">
        <v>154</v>
      </c>
      <c r="AU213" s="21" t="s">
        <v>152</v>
      </c>
    </row>
    <row r="214" s="16" customFormat="1">
      <c r="A214" s="16"/>
      <c r="B214" s="206"/>
      <c r="C214" s="16"/>
      <c r="D214" s="182" t="s">
        <v>156</v>
      </c>
      <c r="E214" s="207" t="s">
        <v>3</v>
      </c>
      <c r="F214" s="208" t="s">
        <v>246</v>
      </c>
      <c r="G214" s="16"/>
      <c r="H214" s="207" t="s">
        <v>3</v>
      </c>
      <c r="I214" s="209"/>
      <c r="J214" s="16"/>
      <c r="K214" s="16"/>
      <c r="L214" s="206"/>
      <c r="M214" s="210"/>
      <c r="N214" s="211"/>
      <c r="O214" s="211"/>
      <c r="P214" s="211"/>
      <c r="Q214" s="211"/>
      <c r="R214" s="211"/>
      <c r="S214" s="211"/>
      <c r="T214" s="21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07" t="s">
        <v>156</v>
      </c>
      <c r="AU214" s="207" t="s">
        <v>152</v>
      </c>
      <c r="AV214" s="16" t="s">
        <v>81</v>
      </c>
      <c r="AW214" s="16" t="s">
        <v>35</v>
      </c>
      <c r="AX214" s="16" t="s">
        <v>73</v>
      </c>
      <c r="AY214" s="207" t="s">
        <v>142</v>
      </c>
    </row>
    <row r="215" s="13" customFormat="1">
      <c r="A215" s="13"/>
      <c r="B215" s="181"/>
      <c r="C215" s="13"/>
      <c r="D215" s="182" t="s">
        <v>156</v>
      </c>
      <c r="E215" s="183" t="s">
        <v>3</v>
      </c>
      <c r="F215" s="184" t="s">
        <v>252</v>
      </c>
      <c r="G215" s="13"/>
      <c r="H215" s="185">
        <v>40</v>
      </c>
      <c r="I215" s="186"/>
      <c r="J215" s="13"/>
      <c r="K215" s="13"/>
      <c r="L215" s="181"/>
      <c r="M215" s="187"/>
      <c r="N215" s="188"/>
      <c r="O215" s="188"/>
      <c r="P215" s="188"/>
      <c r="Q215" s="188"/>
      <c r="R215" s="188"/>
      <c r="S215" s="188"/>
      <c r="T215" s="18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3" t="s">
        <v>156</v>
      </c>
      <c r="AU215" s="183" t="s">
        <v>152</v>
      </c>
      <c r="AV215" s="13" t="s">
        <v>83</v>
      </c>
      <c r="AW215" s="13" t="s">
        <v>35</v>
      </c>
      <c r="AX215" s="13" t="s">
        <v>73</v>
      </c>
      <c r="AY215" s="183" t="s">
        <v>142</v>
      </c>
    </row>
    <row r="216" s="14" customFormat="1">
      <c r="A216" s="14"/>
      <c r="B216" s="190"/>
      <c r="C216" s="14"/>
      <c r="D216" s="182" t="s">
        <v>156</v>
      </c>
      <c r="E216" s="191" t="s">
        <v>3</v>
      </c>
      <c r="F216" s="192" t="s">
        <v>158</v>
      </c>
      <c r="G216" s="14"/>
      <c r="H216" s="193">
        <v>40</v>
      </c>
      <c r="I216" s="194"/>
      <c r="J216" s="14"/>
      <c r="K216" s="14"/>
      <c r="L216" s="190"/>
      <c r="M216" s="195"/>
      <c r="N216" s="196"/>
      <c r="O216" s="196"/>
      <c r="P216" s="196"/>
      <c r="Q216" s="196"/>
      <c r="R216" s="196"/>
      <c r="S216" s="196"/>
      <c r="T216" s="19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1" t="s">
        <v>156</v>
      </c>
      <c r="AU216" s="191" t="s">
        <v>152</v>
      </c>
      <c r="AV216" s="14" t="s">
        <v>152</v>
      </c>
      <c r="AW216" s="14" t="s">
        <v>35</v>
      </c>
      <c r="AX216" s="14" t="s">
        <v>73</v>
      </c>
      <c r="AY216" s="191" t="s">
        <v>142</v>
      </c>
    </row>
    <row r="217" s="15" customFormat="1">
      <c r="A217" s="15"/>
      <c r="B217" s="198"/>
      <c r="C217" s="15"/>
      <c r="D217" s="182" t="s">
        <v>156</v>
      </c>
      <c r="E217" s="199" t="s">
        <v>3</v>
      </c>
      <c r="F217" s="200" t="s">
        <v>159</v>
      </c>
      <c r="G217" s="15"/>
      <c r="H217" s="201">
        <v>40</v>
      </c>
      <c r="I217" s="202"/>
      <c r="J217" s="15"/>
      <c r="K217" s="15"/>
      <c r="L217" s="198"/>
      <c r="M217" s="203"/>
      <c r="N217" s="204"/>
      <c r="O217" s="204"/>
      <c r="P217" s="204"/>
      <c r="Q217" s="204"/>
      <c r="R217" s="204"/>
      <c r="S217" s="204"/>
      <c r="T217" s="20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199" t="s">
        <v>156</v>
      </c>
      <c r="AU217" s="199" t="s">
        <v>152</v>
      </c>
      <c r="AV217" s="15" t="s">
        <v>151</v>
      </c>
      <c r="AW217" s="15" t="s">
        <v>35</v>
      </c>
      <c r="AX217" s="15" t="s">
        <v>81</v>
      </c>
      <c r="AY217" s="199" t="s">
        <v>142</v>
      </c>
    </row>
    <row r="218" s="2" customFormat="1" ht="55.5" customHeight="1">
      <c r="A218" s="40"/>
      <c r="B218" s="162"/>
      <c r="C218" s="163" t="s">
        <v>258</v>
      </c>
      <c r="D218" s="163" t="s">
        <v>146</v>
      </c>
      <c r="E218" s="164" t="s">
        <v>259</v>
      </c>
      <c r="F218" s="165" t="s">
        <v>260</v>
      </c>
      <c r="G218" s="166" t="s">
        <v>149</v>
      </c>
      <c r="H218" s="167">
        <v>40</v>
      </c>
      <c r="I218" s="168"/>
      <c r="J218" s="169">
        <f>ROUND(I218*H218,2)</f>
        <v>0</v>
      </c>
      <c r="K218" s="165" t="s">
        <v>150</v>
      </c>
      <c r="L218" s="41"/>
      <c r="M218" s="170" t="s">
        <v>3</v>
      </c>
      <c r="N218" s="171" t="s">
        <v>44</v>
      </c>
      <c r="O218" s="74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74" t="s">
        <v>151</v>
      </c>
      <c r="AT218" s="174" t="s">
        <v>146</v>
      </c>
      <c r="AU218" s="174" t="s">
        <v>152</v>
      </c>
      <c r="AY218" s="21" t="s">
        <v>142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21" t="s">
        <v>81</v>
      </c>
      <c r="BK218" s="175">
        <f>ROUND(I218*H218,2)</f>
        <v>0</v>
      </c>
      <c r="BL218" s="21" t="s">
        <v>151</v>
      </c>
      <c r="BM218" s="174" t="s">
        <v>261</v>
      </c>
    </row>
    <row r="219" s="2" customFormat="1">
      <c r="A219" s="40"/>
      <c r="B219" s="41"/>
      <c r="C219" s="40"/>
      <c r="D219" s="176" t="s">
        <v>154</v>
      </c>
      <c r="E219" s="40"/>
      <c r="F219" s="177" t="s">
        <v>262</v>
      </c>
      <c r="G219" s="40"/>
      <c r="H219" s="40"/>
      <c r="I219" s="178"/>
      <c r="J219" s="40"/>
      <c r="K219" s="40"/>
      <c r="L219" s="41"/>
      <c r="M219" s="179"/>
      <c r="N219" s="180"/>
      <c r="O219" s="74"/>
      <c r="P219" s="74"/>
      <c r="Q219" s="74"/>
      <c r="R219" s="74"/>
      <c r="S219" s="74"/>
      <c r="T219" s="75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21" t="s">
        <v>154</v>
      </c>
      <c r="AU219" s="21" t="s">
        <v>152</v>
      </c>
    </row>
    <row r="220" s="16" customFormat="1">
      <c r="A220" s="16"/>
      <c r="B220" s="206"/>
      <c r="C220" s="16"/>
      <c r="D220" s="182" t="s">
        <v>156</v>
      </c>
      <c r="E220" s="207" t="s">
        <v>3</v>
      </c>
      <c r="F220" s="208" t="s">
        <v>246</v>
      </c>
      <c r="G220" s="16"/>
      <c r="H220" s="207" t="s">
        <v>3</v>
      </c>
      <c r="I220" s="209"/>
      <c r="J220" s="16"/>
      <c r="K220" s="16"/>
      <c r="L220" s="206"/>
      <c r="M220" s="210"/>
      <c r="N220" s="211"/>
      <c r="O220" s="211"/>
      <c r="P220" s="211"/>
      <c r="Q220" s="211"/>
      <c r="R220" s="211"/>
      <c r="S220" s="211"/>
      <c r="T220" s="21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07" t="s">
        <v>156</v>
      </c>
      <c r="AU220" s="207" t="s">
        <v>152</v>
      </c>
      <c r="AV220" s="16" t="s">
        <v>81</v>
      </c>
      <c r="AW220" s="16" t="s">
        <v>35</v>
      </c>
      <c r="AX220" s="16" t="s">
        <v>73</v>
      </c>
      <c r="AY220" s="207" t="s">
        <v>142</v>
      </c>
    </row>
    <row r="221" s="13" customFormat="1">
      <c r="A221" s="13"/>
      <c r="B221" s="181"/>
      <c r="C221" s="13"/>
      <c r="D221" s="182" t="s">
        <v>156</v>
      </c>
      <c r="E221" s="183" t="s">
        <v>3</v>
      </c>
      <c r="F221" s="184" t="s">
        <v>252</v>
      </c>
      <c r="G221" s="13"/>
      <c r="H221" s="185">
        <v>40</v>
      </c>
      <c r="I221" s="186"/>
      <c r="J221" s="13"/>
      <c r="K221" s="13"/>
      <c r="L221" s="181"/>
      <c r="M221" s="187"/>
      <c r="N221" s="188"/>
      <c r="O221" s="188"/>
      <c r="P221" s="188"/>
      <c r="Q221" s="188"/>
      <c r="R221" s="188"/>
      <c r="S221" s="188"/>
      <c r="T221" s="18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3" t="s">
        <v>156</v>
      </c>
      <c r="AU221" s="183" t="s">
        <v>152</v>
      </c>
      <c r="AV221" s="13" t="s">
        <v>83</v>
      </c>
      <c r="AW221" s="13" t="s">
        <v>35</v>
      </c>
      <c r="AX221" s="13" t="s">
        <v>73</v>
      </c>
      <c r="AY221" s="183" t="s">
        <v>142</v>
      </c>
    </row>
    <row r="222" s="14" customFormat="1">
      <c r="A222" s="14"/>
      <c r="B222" s="190"/>
      <c r="C222" s="14"/>
      <c r="D222" s="182" t="s">
        <v>156</v>
      </c>
      <c r="E222" s="191" t="s">
        <v>3</v>
      </c>
      <c r="F222" s="192" t="s">
        <v>158</v>
      </c>
      <c r="G222" s="14"/>
      <c r="H222" s="193">
        <v>40</v>
      </c>
      <c r="I222" s="194"/>
      <c r="J222" s="14"/>
      <c r="K222" s="14"/>
      <c r="L222" s="190"/>
      <c r="M222" s="195"/>
      <c r="N222" s="196"/>
      <c r="O222" s="196"/>
      <c r="P222" s="196"/>
      <c r="Q222" s="196"/>
      <c r="R222" s="196"/>
      <c r="S222" s="196"/>
      <c r="T222" s="19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1" t="s">
        <v>156</v>
      </c>
      <c r="AU222" s="191" t="s">
        <v>152</v>
      </c>
      <c r="AV222" s="14" t="s">
        <v>152</v>
      </c>
      <c r="AW222" s="14" t="s">
        <v>35</v>
      </c>
      <c r="AX222" s="14" t="s">
        <v>73</v>
      </c>
      <c r="AY222" s="191" t="s">
        <v>142</v>
      </c>
    </row>
    <row r="223" s="15" customFormat="1">
      <c r="A223" s="15"/>
      <c r="B223" s="198"/>
      <c r="C223" s="15"/>
      <c r="D223" s="182" t="s">
        <v>156</v>
      </c>
      <c r="E223" s="199" t="s">
        <v>3</v>
      </c>
      <c r="F223" s="200" t="s">
        <v>159</v>
      </c>
      <c r="G223" s="15"/>
      <c r="H223" s="201">
        <v>40</v>
      </c>
      <c r="I223" s="202"/>
      <c r="J223" s="15"/>
      <c r="K223" s="15"/>
      <c r="L223" s="198"/>
      <c r="M223" s="203"/>
      <c r="N223" s="204"/>
      <c r="O223" s="204"/>
      <c r="P223" s="204"/>
      <c r="Q223" s="204"/>
      <c r="R223" s="204"/>
      <c r="S223" s="204"/>
      <c r="T223" s="20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199" t="s">
        <v>156</v>
      </c>
      <c r="AU223" s="199" t="s">
        <v>152</v>
      </c>
      <c r="AV223" s="15" t="s">
        <v>151</v>
      </c>
      <c r="AW223" s="15" t="s">
        <v>35</v>
      </c>
      <c r="AX223" s="15" t="s">
        <v>81</v>
      </c>
      <c r="AY223" s="199" t="s">
        <v>142</v>
      </c>
    </row>
    <row r="224" s="2" customFormat="1" ht="24.15" customHeight="1">
      <c r="A224" s="40"/>
      <c r="B224" s="162"/>
      <c r="C224" s="163" t="s">
        <v>263</v>
      </c>
      <c r="D224" s="163" t="s">
        <v>146</v>
      </c>
      <c r="E224" s="164" t="s">
        <v>264</v>
      </c>
      <c r="F224" s="165" t="s">
        <v>265</v>
      </c>
      <c r="G224" s="166" t="s">
        <v>197</v>
      </c>
      <c r="H224" s="167">
        <v>7.5599999999999996</v>
      </c>
      <c r="I224" s="168"/>
      <c r="J224" s="169">
        <f>ROUND(I224*H224,2)</f>
        <v>0</v>
      </c>
      <c r="K224" s="165" t="s">
        <v>150</v>
      </c>
      <c r="L224" s="41"/>
      <c r="M224" s="170" t="s">
        <v>3</v>
      </c>
      <c r="N224" s="171" t="s">
        <v>44</v>
      </c>
      <c r="O224" s="74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4" t="s">
        <v>151</v>
      </c>
      <c r="AT224" s="174" t="s">
        <v>146</v>
      </c>
      <c r="AU224" s="174" t="s">
        <v>152</v>
      </c>
      <c r="AY224" s="21" t="s">
        <v>142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21" t="s">
        <v>81</v>
      </c>
      <c r="BK224" s="175">
        <f>ROUND(I224*H224,2)</f>
        <v>0</v>
      </c>
      <c r="BL224" s="21" t="s">
        <v>151</v>
      </c>
      <c r="BM224" s="174" t="s">
        <v>266</v>
      </c>
    </row>
    <row r="225" s="2" customFormat="1">
      <c r="A225" s="40"/>
      <c r="B225" s="41"/>
      <c r="C225" s="40"/>
      <c r="D225" s="176" t="s">
        <v>154</v>
      </c>
      <c r="E225" s="40"/>
      <c r="F225" s="177" t="s">
        <v>267</v>
      </c>
      <c r="G225" s="40"/>
      <c r="H225" s="40"/>
      <c r="I225" s="178"/>
      <c r="J225" s="40"/>
      <c r="K225" s="40"/>
      <c r="L225" s="41"/>
      <c r="M225" s="179"/>
      <c r="N225" s="180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154</v>
      </c>
      <c r="AU225" s="21" t="s">
        <v>152</v>
      </c>
    </row>
    <row r="226" s="13" customFormat="1">
      <c r="A226" s="13"/>
      <c r="B226" s="181"/>
      <c r="C226" s="13"/>
      <c r="D226" s="182" t="s">
        <v>156</v>
      </c>
      <c r="E226" s="183" t="s">
        <v>3</v>
      </c>
      <c r="F226" s="184" t="s">
        <v>268</v>
      </c>
      <c r="G226" s="13"/>
      <c r="H226" s="185">
        <v>7.5599999999999996</v>
      </c>
      <c r="I226" s="186"/>
      <c r="J226" s="13"/>
      <c r="K226" s="13"/>
      <c r="L226" s="181"/>
      <c r="M226" s="187"/>
      <c r="N226" s="188"/>
      <c r="O226" s="188"/>
      <c r="P226" s="188"/>
      <c r="Q226" s="188"/>
      <c r="R226" s="188"/>
      <c r="S226" s="188"/>
      <c r="T226" s="18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3" t="s">
        <v>156</v>
      </c>
      <c r="AU226" s="183" t="s">
        <v>152</v>
      </c>
      <c r="AV226" s="13" t="s">
        <v>83</v>
      </c>
      <c r="AW226" s="13" t="s">
        <v>35</v>
      </c>
      <c r="AX226" s="13" t="s">
        <v>73</v>
      </c>
      <c r="AY226" s="183" t="s">
        <v>142</v>
      </c>
    </row>
    <row r="227" s="14" customFormat="1">
      <c r="A227" s="14"/>
      <c r="B227" s="190"/>
      <c r="C227" s="14"/>
      <c r="D227" s="182" t="s">
        <v>156</v>
      </c>
      <c r="E227" s="191" t="s">
        <v>3</v>
      </c>
      <c r="F227" s="192" t="s">
        <v>158</v>
      </c>
      <c r="G227" s="14"/>
      <c r="H227" s="193">
        <v>7.5599999999999996</v>
      </c>
      <c r="I227" s="194"/>
      <c r="J227" s="14"/>
      <c r="K227" s="14"/>
      <c r="L227" s="190"/>
      <c r="M227" s="195"/>
      <c r="N227" s="196"/>
      <c r="O227" s="196"/>
      <c r="P227" s="196"/>
      <c r="Q227" s="196"/>
      <c r="R227" s="196"/>
      <c r="S227" s="196"/>
      <c r="T227" s="19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1" t="s">
        <v>156</v>
      </c>
      <c r="AU227" s="191" t="s">
        <v>152</v>
      </c>
      <c r="AV227" s="14" t="s">
        <v>152</v>
      </c>
      <c r="AW227" s="14" t="s">
        <v>35</v>
      </c>
      <c r="AX227" s="14" t="s">
        <v>73</v>
      </c>
      <c r="AY227" s="191" t="s">
        <v>142</v>
      </c>
    </row>
    <row r="228" s="15" customFormat="1">
      <c r="A228" s="15"/>
      <c r="B228" s="198"/>
      <c r="C228" s="15"/>
      <c r="D228" s="182" t="s">
        <v>156</v>
      </c>
      <c r="E228" s="199" t="s">
        <v>3</v>
      </c>
      <c r="F228" s="200" t="s">
        <v>159</v>
      </c>
      <c r="G228" s="15"/>
      <c r="H228" s="201">
        <v>7.5599999999999996</v>
      </c>
      <c r="I228" s="202"/>
      <c r="J228" s="15"/>
      <c r="K228" s="15"/>
      <c r="L228" s="198"/>
      <c r="M228" s="203"/>
      <c r="N228" s="204"/>
      <c r="O228" s="204"/>
      <c r="P228" s="204"/>
      <c r="Q228" s="204"/>
      <c r="R228" s="204"/>
      <c r="S228" s="204"/>
      <c r="T228" s="20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199" t="s">
        <v>156</v>
      </c>
      <c r="AU228" s="199" t="s">
        <v>152</v>
      </c>
      <c r="AV228" s="15" t="s">
        <v>151</v>
      </c>
      <c r="AW228" s="15" t="s">
        <v>35</v>
      </c>
      <c r="AX228" s="15" t="s">
        <v>81</v>
      </c>
      <c r="AY228" s="199" t="s">
        <v>142</v>
      </c>
    </row>
    <row r="229" s="2" customFormat="1" ht="44.25" customHeight="1">
      <c r="A229" s="40"/>
      <c r="B229" s="162"/>
      <c r="C229" s="163" t="s">
        <v>8</v>
      </c>
      <c r="D229" s="163" t="s">
        <v>146</v>
      </c>
      <c r="E229" s="164" t="s">
        <v>269</v>
      </c>
      <c r="F229" s="165" t="s">
        <v>270</v>
      </c>
      <c r="G229" s="166" t="s">
        <v>197</v>
      </c>
      <c r="H229" s="167">
        <v>3.7799999999999998</v>
      </c>
      <c r="I229" s="168"/>
      <c r="J229" s="169">
        <f>ROUND(I229*H229,2)</f>
        <v>0</v>
      </c>
      <c r="K229" s="165" t="s">
        <v>150</v>
      </c>
      <c r="L229" s="41"/>
      <c r="M229" s="170" t="s">
        <v>3</v>
      </c>
      <c r="N229" s="171" t="s">
        <v>44</v>
      </c>
      <c r="O229" s="74"/>
      <c r="P229" s="172">
        <f>O229*H229</f>
        <v>0</v>
      </c>
      <c r="Q229" s="172">
        <v>0</v>
      </c>
      <c r="R229" s="172">
        <f>Q229*H229</f>
        <v>0</v>
      </c>
      <c r="S229" s="172">
        <v>0</v>
      </c>
      <c r="T229" s="173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74" t="s">
        <v>151</v>
      </c>
      <c r="AT229" s="174" t="s">
        <v>146</v>
      </c>
      <c r="AU229" s="174" t="s">
        <v>152</v>
      </c>
      <c r="AY229" s="21" t="s">
        <v>142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21" t="s">
        <v>81</v>
      </c>
      <c r="BK229" s="175">
        <f>ROUND(I229*H229,2)</f>
        <v>0</v>
      </c>
      <c r="BL229" s="21" t="s">
        <v>151</v>
      </c>
      <c r="BM229" s="174" t="s">
        <v>271</v>
      </c>
    </row>
    <row r="230" s="2" customFormat="1">
      <c r="A230" s="40"/>
      <c r="B230" s="41"/>
      <c r="C230" s="40"/>
      <c r="D230" s="176" t="s">
        <v>154</v>
      </c>
      <c r="E230" s="40"/>
      <c r="F230" s="177" t="s">
        <v>272</v>
      </c>
      <c r="G230" s="40"/>
      <c r="H230" s="40"/>
      <c r="I230" s="178"/>
      <c r="J230" s="40"/>
      <c r="K230" s="40"/>
      <c r="L230" s="41"/>
      <c r="M230" s="179"/>
      <c r="N230" s="180"/>
      <c r="O230" s="74"/>
      <c r="P230" s="74"/>
      <c r="Q230" s="74"/>
      <c r="R230" s="74"/>
      <c r="S230" s="74"/>
      <c r="T230" s="75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21" t="s">
        <v>154</v>
      </c>
      <c r="AU230" s="21" t="s">
        <v>152</v>
      </c>
    </row>
    <row r="231" s="13" customFormat="1">
      <c r="A231" s="13"/>
      <c r="B231" s="181"/>
      <c r="C231" s="13"/>
      <c r="D231" s="182" t="s">
        <v>156</v>
      </c>
      <c r="E231" s="183" t="s">
        <v>3</v>
      </c>
      <c r="F231" s="184" t="s">
        <v>200</v>
      </c>
      <c r="G231" s="13"/>
      <c r="H231" s="185">
        <v>3.7799999999999998</v>
      </c>
      <c r="I231" s="186"/>
      <c r="J231" s="13"/>
      <c r="K231" s="13"/>
      <c r="L231" s="181"/>
      <c r="M231" s="187"/>
      <c r="N231" s="188"/>
      <c r="O231" s="188"/>
      <c r="P231" s="188"/>
      <c r="Q231" s="188"/>
      <c r="R231" s="188"/>
      <c r="S231" s="188"/>
      <c r="T231" s="18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3" t="s">
        <v>156</v>
      </c>
      <c r="AU231" s="183" t="s">
        <v>152</v>
      </c>
      <c r="AV231" s="13" t="s">
        <v>83</v>
      </c>
      <c r="AW231" s="13" t="s">
        <v>35</v>
      </c>
      <c r="AX231" s="13" t="s">
        <v>73</v>
      </c>
      <c r="AY231" s="183" t="s">
        <v>142</v>
      </c>
    </row>
    <row r="232" s="14" customFormat="1">
      <c r="A232" s="14"/>
      <c r="B232" s="190"/>
      <c r="C232" s="14"/>
      <c r="D232" s="182" t="s">
        <v>156</v>
      </c>
      <c r="E232" s="191" t="s">
        <v>3</v>
      </c>
      <c r="F232" s="192" t="s">
        <v>158</v>
      </c>
      <c r="G232" s="14"/>
      <c r="H232" s="193">
        <v>3.7799999999999998</v>
      </c>
      <c r="I232" s="194"/>
      <c r="J232" s="14"/>
      <c r="K232" s="14"/>
      <c r="L232" s="190"/>
      <c r="M232" s="195"/>
      <c r="N232" s="196"/>
      <c r="O232" s="196"/>
      <c r="P232" s="196"/>
      <c r="Q232" s="196"/>
      <c r="R232" s="196"/>
      <c r="S232" s="196"/>
      <c r="T232" s="19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1" t="s">
        <v>156</v>
      </c>
      <c r="AU232" s="191" t="s">
        <v>152</v>
      </c>
      <c r="AV232" s="14" t="s">
        <v>152</v>
      </c>
      <c r="AW232" s="14" t="s">
        <v>35</v>
      </c>
      <c r="AX232" s="14" t="s">
        <v>73</v>
      </c>
      <c r="AY232" s="191" t="s">
        <v>142</v>
      </c>
    </row>
    <row r="233" s="15" customFormat="1">
      <c r="A233" s="15"/>
      <c r="B233" s="198"/>
      <c r="C233" s="15"/>
      <c r="D233" s="182" t="s">
        <v>156</v>
      </c>
      <c r="E233" s="199" t="s">
        <v>3</v>
      </c>
      <c r="F233" s="200" t="s">
        <v>159</v>
      </c>
      <c r="G233" s="15"/>
      <c r="H233" s="201">
        <v>3.7799999999999998</v>
      </c>
      <c r="I233" s="202"/>
      <c r="J233" s="15"/>
      <c r="K233" s="15"/>
      <c r="L233" s="198"/>
      <c r="M233" s="203"/>
      <c r="N233" s="204"/>
      <c r="O233" s="204"/>
      <c r="P233" s="204"/>
      <c r="Q233" s="204"/>
      <c r="R233" s="204"/>
      <c r="S233" s="204"/>
      <c r="T233" s="20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199" t="s">
        <v>156</v>
      </c>
      <c r="AU233" s="199" t="s">
        <v>152</v>
      </c>
      <c r="AV233" s="15" t="s">
        <v>151</v>
      </c>
      <c r="AW233" s="15" t="s">
        <v>35</v>
      </c>
      <c r="AX233" s="15" t="s">
        <v>81</v>
      </c>
      <c r="AY233" s="199" t="s">
        <v>142</v>
      </c>
    </row>
    <row r="234" s="12" customFormat="1" ht="20.88" customHeight="1">
      <c r="A234" s="12"/>
      <c r="B234" s="149"/>
      <c r="C234" s="12"/>
      <c r="D234" s="150" t="s">
        <v>72</v>
      </c>
      <c r="E234" s="160" t="s">
        <v>247</v>
      </c>
      <c r="F234" s="160" t="s">
        <v>273</v>
      </c>
      <c r="G234" s="12"/>
      <c r="H234" s="12"/>
      <c r="I234" s="152"/>
      <c r="J234" s="161">
        <f>BK234</f>
        <v>0</v>
      </c>
      <c r="K234" s="12"/>
      <c r="L234" s="149"/>
      <c r="M234" s="154"/>
      <c r="N234" s="155"/>
      <c r="O234" s="155"/>
      <c r="P234" s="156">
        <f>SUM(P235:P245)</f>
        <v>0</v>
      </c>
      <c r="Q234" s="155"/>
      <c r="R234" s="156">
        <f>SUM(R235:R245)</f>
        <v>0</v>
      </c>
      <c r="S234" s="155"/>
      <c r="T234" s="157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0" t="s">
        <v>81</v>
      </c>
      <c r="AT234" s="158" t="s">
        <v>72</v>
      </c>
      <c r="AU234" s="158" t="s">
        <v>83</v>
      </c>
      <c r="AY234" s="150" t="s">
        <v>142</v>
      </c>
      <c r="BK234" s="159">
        <f>SUM(BK235:BK245)</f>
        <v>0</v>
      </c>
    </row>
    <row r="235" s="2" customFormat="1" ht="44.25" customHeight="1">
      <c r="A235" s="40"/>
      <c r="B235" s="162"/>
      <c r="C235" s="163" t="s">
        <v>274</v>
      </c>
      <c r="D235" s="163" t="s">
        <v>146</v>
      </c>
      <c r="E235" s="164" t="s">
        <v>275</v>
      </c>
      <c r="F235" s="165" t="s">
        <v>276</v>
      </c>
      <c r="G235" s="166" t="s">
        <v>197</v>
      </c>
      <c r="H235" s="167">
        <v>51.030000000000001</v>
      </c>
      <c r="I235" s="168"/>
      <c r="J235" s="169">
        <f>ROUND(I235*H235,2)</f>
        <v>0</v>
      </c>
      <c r="K235" s="165" t="s">
        <v>150</v>
      </c>
      <c r="L235" s="41"/>
      <c r="M235" s="170" t="s">
        <v>3</v>
      </c>
      <c r="N235" s="171" t="s">
        <v>44</v>
      </c>
      <c r="O235" s="74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74" t="s">
        <v>151</v>
      </c>
      <c r="AT235" s="174" t="s">
        <v>146</v>
      </c>
      <c r="AU235" s="174" t="s">
        <v>152</v>
      </c>
      <c r="AY235" s="21" t="s">
        <v>142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21" t="s">
        <v>81</v>
      </c>
      <c r="BK235" s="175">
        <f>ROUND(I235*H235,2)</f>
        <v>0</v>
      </c>
      <c r="BL235" s="21" t="s">
        <v>151</v>
      </c>
      <c r="BM235" s="174" t="s">
        <v>277</v>
      </c>
    </row>
    <row r="236" s="2" customFormat="1">
      <c r="A236" s="40"/>
      <c r="B236" s="41"/>
      <c r="C236" s="40"/>
      <c r="D236" s="176" t="s">
        <v>154</v>
      </c>
      <c r="E236" s="40"/>
      <c r="F236" s="177" t="s">
        <v>278</v>
      </c>
      <c r="G236" s="40"/>
      <c r="H236" s="40"/>
      <c r="I236" s="178"/>
      <c r="J236" s="40"/>
      <c r="K236" s="40"/>
      <c r="L236" s="41"/>
      <c r="M236" s="179"/>
      <c r="N236" s="180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1" t="s">
        <v>154</v>
      </c>
      <c r="AU236" s="21" t="s">
        <v>152</v>
      </c>
    </row>
    <row r="237" s="16" customFormat="1">
      <c r="A237" s="16"/>
      <c r="B237" s="206"/>
      <c r="C237" s="16"/>
      <c r="D237" s="182" t="s">
        <v>156</v>
      </c>
      <c r="E237" s="207" t="s">
        <v>3</v>
      </c>
      <c r="F237" s="208" t="s">
        <v>279</v>
      </c>
      <c r="G237" s="16"/>
      <c r="H237" s="207" t="s">
        <v>3</v>
      </c>
      <c r="I237" s="209"/>
      <c r="J237" s="16"/>
      <c r="K237" s="16"/>
      <c r="L237" s="206"/>
      <c r="M237" s="210"/>
      <c r="N237" s="211"/>
      <c r="O237" s="211"/>
      <c r="P237" s="211"/>
      <c r="Q237" s="211"/>
      <c r="R237" s="211"/>
      <c r="S237" s="211"/>
      <c r="T237" s="21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07" t="s">
        <v>156</v>
      </c>
      <c r="AU237" s="207" t="s">
        <v>152</v>
      </c>
      <c r="AV237" s="16" t="s">
        <v>81</v>
      </c>
      <c r="AW237" s="16" t="s">
        <v>35</v>
      </c>
      <c r="AX237" s="16" t="s">
        <v>73</v>
      </c>
      <c r="AY237" s="207" t="s">
        <v>142</v>
      </c>
    </row>
    <row r="238" s="13" customFormat="1">
      <c r="A238" s="13"/>
      <c r="B238" s="181"/>
      <c r="C238" s="13"/>
      <c r="D238" s="182" t="s">
        <v>156</v>
      </c>
      <c r="E238" s="183" t="s">
        <v>3</v>
      </c>
      <c r="F238" s="184" t="s">
        <v>280</v>
      </c>
      <c r="G238" s="13"/>
      <c r="H238" s="185">
        <v>51.030000000000001</v>
      </c>
      <c r="I238" s="186"/>
      <c r="J238" s="13"/>
      <c r="K238" s="13"/>
      <c r="L238" s="181"/>
      <c r="M238" s="187"/>
      <c r="N238" s="188"/>
      <c r="O238" s="188"/>
      <c r="P238" s="188"/>
      <c r="Q238" s="188"/>
      <c r="R238" s="188"/>
      <c r="S238" s="188"/>
      <c r="T238" s="18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3" t="s">
        <v>156</v>
      </c>
      <c r="AU238" s="183" t="s">
        <v>152</v>
      </c>
      <c r="AV238" s="13" t="s">
        <v>83</v>
      </c>
      <c r="AW238" s="13" t="s">
        <v>35</v>
      </c>
      <c r="AX238" s="13" t="s">
        <v>73</v>
      </c>
      <c r="AY238" s="183" t="s">
        <v>142</v>
      </c>
    </row>
    <row r="239" s="14" customFormat="1">
      <c r="A239" s="14"/>
      <c r="B239" s="190"/>
      <c r="C239" s="14"/>
      <c r="D239" s="182" t="s">
        <v>156</v>
      </c>
      <c r="E239" s="191" t="s">
        <v>3</v>
      </c>
      <c r="F239" s="192" t="s">
        <v>158</v>
      </c>
      <c r="G239" s="14"/>
      <c r="H239" s="193">
        <v>51.030000000000001</v>
      </c>
      <c r="I239" s="194"/>
      <c r="J239" s="14"/>
      <c r="K239" s="14"/>
      <c r="L239" s="190"/>
      <c r="M239" s="195"/>
      <c r="N239" s="196"/>
      <c r="O239" s="196"/>
      <c r="P239" s="196"/>
      <c r="Q239" s="196"/>
      <c r="R239" s="196"/>
      <c r="S239" s="196"/>
      <c r="T239" s="19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1" t="s">
        <v>156</v>
      </c>
      <c r="AU239" s="191" t="s">
        <v>152</v>
      </c>
      <c r="AV239" s="14" t="s">
        <v>152</v>
      </c>
      <c r="AW239" s="14" t="s">
        <v>35</v>
      </c>
      <c r="AX239" s="14" t="s">
        <v>73</v>
      </c>
      <c r="AY239" s="191" t="s">
        <v>142</v>
      </c>
    </row>
    <row r="240" s="15" customFormat="1">
      <c r="A240" s="15"/>
      <c r="B240" s="198"/>
      <c r="C240" s="15"/>
      <c r="D240" s="182" t="s">
        <v>156</v>
      </c>
      <c r="E240" s="199" t="s">
        <v>3</v>
      </c>
      <c r="F240" s="200" t="s">
        <v>159</v>
      </c>
      <c r="G240" s="15"/>
      <c r="H240" s="201">
        <v>51.030000000000001</v>
      </c>
      <c r="I240" s="202"/>
      <c r="J240" s="15"/>
      <c r="K240" s="15"/>
      <c r="L240" s="198"/>
      <c r="M240" s="203"/>
      <c r="N240" s="204"/>
      <c r="O240" s="204"/>
      <c r="P240" s="204"/>
      <c r="Q240" s="204"/>
      <c r="R240" s="204"/>
      <c r="S240" s="204"/>
      <c r="T240" s="20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199" t="s">
        <v>156</v>
      </c>
      <c r="AU240" s="199" t="s">
        <v>152</v>
      </c>
      <c r="AV240" s="15" t="s">
        <v>151</v>
      </c>
      <c r="AW240" s="15" t="s">
        <v>35</v>
      </c>
      <c r="AX240" s="15" t="s">
        <v>81</v>
      </c>
      <c r="AY240" s="199" t="s">
        <v>142</v>
      </c>
    </row>
    <row r="241" s="2" customFormat="1" ht="16.5" customHeight="1">
      <c r="A241" s="40"/>
      <c r="B241" s="162"/>
      <c r="C241" s="213" t="s">
        <v>281</v>
      </c>
      <c r="D241" s="213" t="s">
        <v>282</v>
      </c>
      <c r="E241" s="214" t="s">
        <v>283</v>
      </c>
      <c r="F241" s="215" t="s">
        <v>284</v>
      </c>
      <c r="G241" s="216" t="s">
        <v>285</v>
      </c>
      <c r="H241" s="217">
        <v>109.715</v>
      </c>
      <c r="I241" s="218"/>
      <c r="J241" s="219">
        <f>ROUND(I241*H241,2)</f>
        <v>0</v>
      </c>
      <c r="K241" s="215" t="s">
        <v>150</v>
      </c>
      <c r="L241" s="220"/>
      <c r="M241" s="221" t="s">
        <v>3</v>
      </c>
      <c r="N241" s="222" t="s">
        <v>44</v>
      </c>
      <c r="O241" s="74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4" t="s">
        <v>194</v>
      </c>
      <c r="AT241" s="174" t="s">
        <v>282</v>
      </c>
      <c r="AU241" s="174" t="s">
        <v>152</v>
      </c>
      <c r="AY241" s="21" t="s">
        <v>142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21" t="s">
        <v>81</v>
      </c>
      <c r="BK241" s="175">
        <f>ROUND(I241*H241,2)</f>
        <v>0</v>
      </c>
      <c r="BL241" s="21" t="s">
        <v>151</v>
      </c>
      <c r="BM241" s="174" t="s">
        <v>286</v>
      </c>
    </row>
    <row r="242" s="16" customFormat="1">
      <c r="A242" s="16"/>
      <c r="B242" s="206"/>
      <c r="C242" s="16"/>
      <c r="D242" s="182" t="s">
        <v>156</v>
      </c>
      <c r="E242" s="207" t="s">
        <v>3</v>
      </c>
      <c r="F242" s="208" t="s">
        <v>279</v>
      </c>
      <c r="G242" s="16"/>
      <c r="H242" s="207" t="s">
        <v>3</v>
      </c>
      <c r="I242" s="209"/>
      <c r="J242" s="16"/>
      <c r="K242" s="16"/>
      <c r="L242" s="206"/>
      <c r="M242" s="210"/>
      <c r="N242" s="211"/>
      <c r="O242" s="211"/>
      <c r="P242" s="211"/>
      <c r="Q242" s="211"/>
      <c r="R242" s="211"/>
      <c r="S242" s="211"/>
      <c r="T242" s="21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07" t="s">
        <v>156</v>
      </c>
      <c r="AU242" s="207" t="s">
        <v>152</v>
      </c>
      <c r="AV242" s="16" t="s">
        <v>81</v>
      </c>
      <c r="AW242" s="16" t="s">
        <v>35</v>
      </c>
      <c r="AX242" s="16" t="s">
        <v>73</v>
      </c>
      <c r="AY242" s="207" t="s">
        <v>142</v>
      </c>
    </row>
    <row r="243" s="13" customFormat="1">
      <c r="A243" s="13"/>
      <c r="B243" s="181"/>
      <c r="C243" s="13"/>
      <c r="D243" s="182" t="s">
        <v>156</v>
      </c>
      <c r="E243" s="183" t="s">
        <v>3</v>
      </c>
      <c r="F243" s="184" t="s">
        <v>287</v>
      </c>
      <c r="G243" s="13"/>
      <c r="H243" s="185">
        <v>109.715</v>
      </c>
      <c r="I243" s="186"/>
      <c r="J243" s="13"/>
      <c r="K243" s="13"/>
      <c r="L243" s="181"/>
      <c r="M243" s="187"/>
      <c r="N243" s="188"/>
      <c r="O243" s="188"/>
      <c r="P243" s="188"/>
      <c r="Q243" s="188"/>
      <c r="R243" s="188"/>
      <c r="S243" s="188"/>
      <c r="T243" s="18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3" t="s">
        <v>156</v>
      </c>
      <c r="AU243" s="183" t="s">
        <v>152</v>
      </c>
      <c r="AV243" s="13" t="s">
        <v>83</v>
      </c>
      <c r="AW243" s="13" t="s">
        <v>35</v>
      </c>
      <c r="AX243" s="13" t="s">
        <v>73</v>
      </c>
      <c r="AY243" s="183" t="s">
        <v>142</v>
      </c>
    </row>
    <row r="244" s="14" customFormat="1">
      <c r="A244" s="14"/>
      <c r="B244" s="190"/>
      <c r="C244" s="14"/>
      <c r="D244" s="182" t="s">
        <v>156</v>
      </c>
      <c r="E244" s="191" t="s">
        <v>3</v>
      </c>
      <c r="F244" s="192" t="s">
        <v>158</v>
      </c>
      <c r="G244" s="14"/>
      <c r="H244" s="193">
        <v>109.715</v>
      </c>
      <c r="I244" s="194"/>
      <c r="J244" s="14"/>
      <c r="K244" s="14"/>
      <c r="L244" s="190"/>
      <c r="M244" s="195"/>
      <c r="N244" s="196"/>
      <c r="O244" s="196"/>
      <c r="P244" s="196"/>
      <c r="Q244" s="196"/>
      <c r="R244" s="196"/>
      <c r="S244" s="196"/>
      <c r="T244" s="19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1" t="s">
        <v>156</v>
      </c>
      <c r="AU244" s="191" t="s">
        <v>152</v>
      </c>
      <c r="AV244" s="14" t="s">
        <v>152</v>
      </c>
      <c r="AW244" s="14" t="s">
        <v>35</v>
      </c>
      <c r="AX244" s="14" t="s">
        <v>73</v>
      </c>
      <c r="AY244" s="191" t="s">
        <v>142</v>
      </c>
    </row>
    <row r="245" s="15" customFormat="1">
      <c r="A245" s="15"/>
      <c r="B245" s="198"/>
      <c r="C245" s="15"/>
      <c r="D245" s="182" t="s">
        <v>156</v>
      </c>
      <c r="E245" s="199" t="s">
        <v>3</v>
      </c>
      <c r="F245" s="200" t="s">
        <v>159</v>
      </c>
      <c r="G245" s="15"/>
      <c r="H245" s="201">
        <v>109.715</v>
      </c>
      <c r="I245" s="202"/>
      <c r="J245" s="15"/>
      <c r="K245" s="15"/>
      <c r="L245" s="198"/>
      <c r="M245" s="203"/>
      <c r="N245" s="204"/>
      <c r="O245" s="204"/>
      <c r="P245" s="204"/>
      <c r="Q245" s="204"/>
      <c r="R245" s="204"/>
      <c r="S245" s="204"/>
      <c r="T245" s="20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199" t="s">
        <v>156</v>
      </c>
      <c r="AU245" s="199" t="s">
        <v>152</v>
      </c>
      <c r="AV245" s="15" t="s">
        <v>151</v>
      </c>
      <c r="AW245" s="15" t="s">
        <v>35</v>
      </c>
      <c r="AX245" s="15" t="s">
        <v>81</v>
      </c>
      <c r="AY245" s="199" t="s">
        <v>142</v>
      </c>
    </row>
    <row r="246" s="12" customFormat="1" ht="20.88" customHeight="1">
      <c r="A246" s="12"/>
      <c r="B246" s="149"/>
      <c r="C246" s="12"/>
      <c r="D246" s="150" t="s">
        <v>72</v>
      </c>
      <c r="E246" s="160" t="s">
        <v>253</v>
      </c>
      <c r="F246" s="160" t="s">
        <v>288</v>
      </c>
      <c r="G246" s="12"/>
      <c r="H246" s="12"/>
      <c r="I246" s="152"/>
      <c r="J246" s="161">
        <f>BK246</f>
        <v>0</v>
      </c>
      <c r="K246" s="12"/>
      <c r="L246" s="149"/>
      <c r="M246" s="154"/>
      <c r="N246" s="155"/>
      <c r="O246" s="155"/>
      <c r="P246" s="156">
        <f>SUM(P247:P251)</f>
        <v>0</v>
      </c>
      <c r="Q246" s="155"/>
      <c r="R246" s="156">
        <f>SUM(R247:R251)</f>
        <v>0</v>
      </c>
      <c r="S246" s="155"/>
      <c r="T246" s="157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0" t="s">
        <v>81</v>
      </c>
      <c r="AT246" s="158" t="s">
        <v>72</v>
      </c>
      <c r="AU246" s="158" t="s">
        <v>83</v>
      </c>
      <c r="AY246" s="150" t="s">
        <v>142</v>
      </c>
      <c r="BK246" s="159">
        <f>SUM(BK247:BK251)</f>
        <v>0</v>
      </c>
    </row>
    <row r="247" s="2" customFormat="1" ht="24.15" customHeight="1">
      <c r="A247" s="40"/>
      <c r="B247" s="162"/>
      <c r="C247" s="163" t="s">
        <v>289</v>
      </c>
      <c r="D247" s="163" t="s">
        <v>146</v>
      </c>
      <c r="E247" s="164" t="s">
        <v>290</v>
      </c>
      <c r="F247" s="165" t="s">
        <v>291</v>
      </c>
      <c r="G247" s="166" t="s">
        <v>162</v>
      </c>
      <c r="H247" s="167">
        <v>245.84999999999999</v>
      </c>
      <c r="I247" s="168"/>
      <c r="J247" s="169">
        <f>ROUND(I247*H247,2)</f>
        <v>0</v>
      </c>
      <c r="K247" s="165" t="s">
        <v>150</v>
      </c>
      <c r="L247" s="41"/>
      <c r="M247" s="170" t="s">
        <v>3</v>
      </c>
      <c r="N247" s="171" t="s">
        <v>44</v>
      </c>
      <c r="O247" s="74"/>
      <c r="P247" s="172">
        <f>O247*H247</f>
        <v>0</v>
      </c>
      <c r="Q247" s="172">
        <v>0</v>
      </c>
      <c r="R247" s="172">
        <f>Q247*H247</f>
        <v>0</v>
      </c>
      <c r="S247" s="172">
        <v>0</v>
      </c>
      <c r="T247" s="173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74" t="s">
        <v>151</v>
      </c>
      <c r="AT247" s="174" t="s">
        <v>146</v>
      </c>
      <c r="AU247" s="174" t="s">
        <v>152</v>
      </c>
      <c r="AY247" s="21" t="s">
        <v>142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21" t="s">
        <v>81</v>
      </c>
      <c r="BK247" s="175">
        <f>ROUND(I247*H247,2)</f>
        <v>0</v>
      </c>
      <c r="BL247" s="21" t="s">
        <v>151</v>
      </c>
      <c r="BM247" s="174" t="s">
        <v>292</v>
      </c>
    </row>
    <row r="248" s="2" customFormat="1">
      <c r="A248" s="40"/>
      <c r="B248" s="41"/>
      <c r="C248" s="40"/>
      <c r="D248" s="176" t="s">
        <v>154</v>
      </c>
      <c r="E248" s="40"/>
      <c r="F248" s="177" t="s">
        <v>293</v>
      </c>
      <c r="G248" s="40"/>
      <c r="H248" s="40"/>
      <c r="I248" s="178"/>
      <c r="J248" s="40"/>
      <c r="K248" s="40"/>
      <c r="L248" s="41"/>
      <c r="M248" s="179"/>
      <c r="N248" s="180"/>
      <c r="O248" s="74"/>
      <c r="P248" s="74"/>
      <c r="Q248" s="74"/>
      <c r="R248" s="74"/>
      <c r="S248" s="74"/>
      <c r="T248" s="75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21" t="s">
        <v>154</v>
      </c>
      <c r="AU248" s="21" t="s">
        <v>152</v>
      </c>
    </row>
    <row r="249" s="13" customFormat="1">
      <c r="A249" s="13"/>
      <c r="B249" s="181"/>
      <c r="C249" s="13"/>
      <c r="D249" s="182" t="s">
        <v>156</v>
      </c>
      <c r="E249" s="183" t="s">
        <v>3</v>
      </c>
      <c r="F249" s="184" t="s">
        <v>294</v>
      </c>
      <c r="G249" s="13"/>
      <c r="H249" s="185">
        <v>245.84999999999999</v>
      </c>
      <c r="I249" s="186"/>
      <c r="J249" s="13"/>
      <c r="K249" s="13"/>
      <c r="L249" s="181"/>
      <c r="M249" s="187"/>
      <c r="N249" s="188"/>
      <c r="O249" s="188"/>
      <c r="P249" s="188"/>
      <c r="Q249" s="188"/>
      <c r="R249" s="188"/>
      <c r="S249" s="188"/>
      <c r="T249" s="18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3" t="s">
        <v>156</v>
      </c>
      <c r="AU249" s="183" t="s">
        <v>152</v>
      </c>
      <c r="AV249" s="13" t="s">
        <v>83</v>
      </c>
      <c r="AW249" s="13" t="s">
        <v>35</v>
      </c>
      <c r="AX249" s="13" t="s">
        <v>73</v>
      </c>
      <c r="AY249" s="183" t="s">
        <v>142</v>
      </c>
    </row>
    <row r="250" s="14" customFormat="1">
      <c r="A250" s="14"/>
      <c r="B250" s="190"/>
      <c r="C250" s="14"/>
      <c r="D250" s="182" t="s">
        <v>156</v>
      </c>
      <c r="E250" s="191" t="s">
        <v>3</v>
      </c>
      <c r="F250" s="192" t="s">
        <v>158</v>
      </c>
      <c r="G250" s="14"/>
      <c r="H250" s="193">
        <v>245.84999999999999</v>
      </c>
      <c r="I250" s="194"/>
      <c r="J250" s="14"/>
      <c r="K250" s="14"/>
      <c r="L250" s="190"/>
      <c r="M250" s="195"/>
      <c r="N250" s="196"/>
      <c r="O250" s="196"/>
      <c r="P250" s="196"/>
      <c r="Q250" s="196"/>
      <c r="R250" s="196"/>
      <c r="S250" s="196"/>
      <c r="T250" s="19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1" t="s">
        <v>156</v>
      </c>
      <c r="AU250" s="191" t="s">
        <v>152</v>
      </c>
      <c r="AV250" s="14" t="s">
        <v>152</v>
      </c>
      <c r="AW250" s="14" t="s">
        <v>35</v>
      </c>
      <c r="AX250" s="14" t="s">
        <v>73</v>
      </c>
      <c r="AY250" s="191" t="s">
        <v>142</v>
      </c>
    </row>
    <row r="251" s="15" customFormat="1">
      <c r="A251" s="15"/>
      <c r="B251" s="198"/>
      <c r="C251" s="15"/>
      <c r="D251" s="182" t="s">
        <v>156</v>
      </c>
      <c r="E251" s="199" t="s">
        <v>3</v>
      </c>
      <c r="F251" s="200" t="s">
        <v>159</v>
      </c>
      <c r="G251" s="15"/>
      <c r="H251" s="201">
        <v>245.84999999999999</v>
      </c>
      <c r="I251" s="202"/>
      <c r="J251" s="15"/>
      <c r="K251" s="15"/>
      <c r="L251" s="198"/>
      <c r="M251" s="203"/>
      <c r="N251" s="204"/>
      <c r="O251" s="204"/>
      <c r="P251" s="204"/>
      <c r="Q251" s="204"/>
      <c r="R251" s="204"/>
      <c r="S251" s="204"/>
      <c r="T251" s="20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199" t="s">
        <v>156</v>
      </c>
      <c r="AU251" s="199" t="s">
        <v>152</v>
      </c>
      <c r="AV251" s="15" t="s">
        <v>151</v>
      </c>
      <c r="AW251" s="15" t="s">
        <v>35</v>
      </c>
      <c r="AX251" s="15" t="s">
        <v>81</v>
      </c>
      <c r="AY251" s="199" t="s">
        <v>142</v>
      </c>
    </row>
    <row r="252" s="12" customFormat="1" ht="22.8" customHeight="1">
      <c r="A252" s="12"/>
      <c r="B252" s="149"/>
      <c r="C252" s="12"/>
      <c r="D252" s="150" t="s">
        <v>72</v>
      </c>
      <c r="E252" s="160" t="s">
        <v>83</v>
      </c>
      <c r="F252" s="160" t="s">
        <v>295</v>
      </c>
      <c r="G252" s="12"/>
      <c r="H252" s="12"/>
      <c r="I252" s="152"/>
      <c r="J252" s="161">
        <f>BK252</f>
        <v>0</v>
      </c>
      <c r="K252" s="12"/>
      <c r="L252" s="149"/>
      <c r="M252" s="154"/>
      <c r="N252" s="155"/>
      <c r="O252" s="155"/>
      <c r="P252" s="156">
        <f>P253+P278</f>
        <v>0</v>
      </c>
      <c r="Q252" s="155"/>
      <c r="R252" s="156">
        <f>R253+R278</f>
        <v>8.7233977800000009</v>
      </c>
      <c r="S252" s="155"/>
      <c r="T252" s="157">
        <f>T253+T278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0" t="s">
        <v>81</v>
      </c>
      <c r="AT252" s="158" t="s">
        <v>72</v>
      </c>
      <c r="AU252" s="158" t="s">
        <v>81</v>
      </c>
      <c r="AY252" s="150" t="s">
        <v>142</v>
      </c>
      <c r="BK252" s="159">
        <f>BK253+BK278</f>
        <v>0</v>
      </c>
    </row>
    <row r="253" s="12" customFormat="1" ht="20.88" customHeight="1">
      <c r="A253" s="12"/>
      <c r="B253" s="149"/>
      <c r="C253" s="12"/>
      <c r="D253" s="150" t="s">
        <v>72</v>
      </c>
      <c r="E253" s="160" t="s">
        <v>8</v>
      </c>
      <c r="F253" s="160" t="s">
        <v>296</v>
      </c>
      <c r="G253" s="12"/>
      <c r="H253" s="12"/>
      <c r="I253" s="152"/>
      <c r="J253" s="161">
        <f>BK253</f>
        <v>0</v>
      </c>
      <c r="K253" s="12"/>
      <c r="L253" s="149"/>
      <c r="M253" s="154"/>
      <c r="N253" s="155"/>
      <c r="O253" s="155"/>
      <c r="P253" s="156">
        <f>SUM(P254:P277)</f>
        <v>0</v>
      </c>
      <c r="Q253" s="155"/>
      <c r="R253" s="156">
        <f>SUM(R254:R277)</f>
        <v>7.1316912000000006</v>
      </c>
      <c r="S253" s="155"/>
      <c r="T253" s="157">
        <f>SUM(T254:T277)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0" t="s">
        <v>81</v>
      </c>
      <c r="AT253" s="158" t="s">
        <v>72</v>
      </c>
      <c r="AU253" s="158" t="s">
        <v>83</v>
      </c>
      <c r="AY253" s="150" t="s">
        <v>142</v>
      </c>
      <c r="BK253" s="159">
        <f>SUM(BK254:BK277)</f>
        <v>0</v>
      </c>
    </row>
    <row r="254" s="2" customFormat="1" ht="44.25" customHeight="1">
      <c r="A254" s="40"/>
      <c r="B254" s="162"/>
      <c r="C254" s="163" t="s">
        <v>297</v>
      </c>
      <c r="D254" s="163" t="s">
        <v>146</v>
      </c>
      <c r="E254" s="164" t="s">
        <v>298</v>
      </c>
      <c r="F254" s="165" t="s">
        <v>299</v>
      </c>
      <c r="G254" s="166" t="s">
        <v>197</v>
      </c>
      <c r="H254" s="167">
        <v>10.101000000000001</v>
      </c>
      <c r="I254" s="168"/>
      <c r="J254" s="169">
        <f>ROUND(I254*H254,2)</f>
        <v>0</v>
      </c>
      <c r="K254" s="165" t="s">
        <v>150</v>
      </c>
      <c r="L254" s="41"/>
      <c r="M254" s="170" t="s">
        <v>3</v>
      </c>
      <c r="N254" s="171" t="s">
        <v>44</v>
      </c>
      <c r="O254" s="74"/>
      <c r="P254" s="172">
        <f>O254*H254</f>
        <v>0</v>
      </c>
      <c r="Q254" s="172">
        <v>0</v>
      </c>
      <c r="R254" s="172">
        <f>Q254*H254</f>
        <v>0</v>
      </c>
      <c r="S254" s="172">
        <v>0</v>
      </c>
      <c r="T254" s="173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74" t="s">
        <v>151</v>
      </c>
      <c r="AT254" s="174" t="s">
        <v>146</v>
      </c>
      <c r="AU254" s="174" t="s">
        <v>152</v>
      </c>
      <c r="AY254" s="21" t="s">
        <v>142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21" t="s">
        <v>81</v>
      </c>
      <c r="BK254" s="175">
        <f>ROUND(I254*H254,2)</f>
        <v>0</v>
      </c>
      <c r="BL254" s="21" t="s">
        <v>151</v>
      </c>
      <c r="BM254" s="174" t="s">
        <v>300</v>
      </c>
    </row>
    <row r="255" s="2" customFormat="1">
      <c r="A255" s="40"/>
      <c r="B255" s="41"/>
      <c r="C255" s="40"/>
      <c r="D255" s="176" t="s">
        <v>154</v>
      </c>
      <c r="E255" s="40"/>
      <c r="F255" s="177" t="s">
        <v>301</v>
      </c>
      <c r="G255" s="40"/>
      <c r="H255" s="40"/>
      <c r="I255" s="178"/>
      <c r="J255" s="40"/>
      <c r="K255" s="40"/>
      <c r="L255" s="41"/>
      <c r="M255" s="179"/>
      <c r="N255" s="180"/>
      <c r="O255" s="74"/>
      <c r="P255" s="74"/>
      <c r="Q255" s="74"/>
      <c r="R255" s="74"/>
      <c r="S255" s="74"/>
      <c r="T255" s="75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21" t="s">
        <v>154</v>
      </c>
      <c r="AU255" s="21" t="s">
        <v>152</v>
      </c>
    </row>
    <row r="256" s="13" customFormat="1">
      <c r="A256" s="13"/>
      <c r="B256" s="181"/>
      <c r="C256" s="13"/>
      <c r="D256" s="182" t="s">
        <v>156</v>
      </c>
      <c r="E256" s="183" t="s">
        <v>3</v>
      </c>
      <c r="F256" s="184" t="s">
        <v>302</v>
      </c>
      <c r="G256" s="13"/>
      <c r="H256" s="185">
        <v>10.101000000000001</v>
      </c>
      <c r="I256" s="186"/>
      <c r="J256" s="13"/>
      <c r="K256" s="13"/>
      <c r="L256" s="181"/>
      <c r="M256" s="187"/>
      <c r="N256" s="188"/>
      <c r="O256" s="188"/>
      <c r="P256" s="188"/>
      <c r="Q256" s="188"/>
      <c r="R256" s="188"/>
      <c r="S256" s="188"/>
      <c r="T256" s="18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3" t="s">
        <v>156</v>
      </c>
      <c r="AU256" s="183" t="s">
        <v>152</v>
      </c>
      <c r="AV256" s="13" t="s">
        <v>83</v>
      </c>
      <c r="AW256" s="13" t="s">
        <v>35</v>
      </c>
      <c r="AX256" s="13" t="s">
        <v>73</v>
      </c>
      <c r="AY256" s="183" t="s">
        <v>142</v>
      </c>
    </row>
    <row r="257" s="14" customFormat="1">
      <c r="A257" s="14"/>
      <c r="B257" s="190"/>
      <c r="C257" s="14"/>
      <c r="D257" s="182" t="s">
        <v>156</v>
      </c>
      <c r="E257" s="191" t="s">
        <v>3</v>
      </c>
      <c r="F257" s="192" t="s">
        <v>158</v>
      </c>
      <c r="G257" s="14"/>
      <c r="H257" s="193">
        <v>10.101000000000001</v>
      </c>
      <c r="I257" s="194"/>
      <c r="J257" s="14"/>
      <c r="K257" s="14"/>
      <c r="L257" s="190"/>
      <c r="M257" s="195"/>
      <c r="N257" s="196"/>
      <c r="O257" s="196"/>
      <c r="P257" s="196"/>
      <c r="Q257" s="196"/>
      <c r="R257" s="196"/>
      <c r="S257" s="196"/>
      <c r="T257" s="19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1" t="s">
        <v>156</v>
      </c>
      <c r="AU257" s="191" t="s">
        <v>152</v>
      </c>
      <c r="AV257" s="14" t="s">
        <v>152</v>
      </c>
      <c r="AW257" s="14" t="s">
        <v>35</v>
      </c>
      <c r="AX257" s="14" t="s">
        <v>73</v>
      </c>
      <c r="AY257" s="191" t="s">
        <v>142</v>
      </c>
    </row>
    <row r="258" s="15" customFormat="1">
      <c r="A258" s="15"/>
      <c r="B258" s="198"/>
      <c r="C258" s="15"/>
      <c r="D258" s="182" t="s">
        <v>156</v>
      </c>
      <c r="E258" s="199" t="s">
        <v>3</v>
      </c>
      <c r="F258" s="200" t="s">
        <v>159</v>
      </c>
      <c r="G258" s="15"/>
      <c r="H258" s="201">
        <v>10.101000000000001</v>
      </c>
      <c r="I258" s="202"/>
      <c r="J258" s="15"/>
      <c r="K258" s="15"/>
      <c r="L258" s="198"/>
      <c r="M258" s="203"/>
      <c r="N258" s="204"/>
      <c r="O258" s="204"/>
      <c r="P258" s="204"/>
      <c r="Q258" s="204"/>
      <c r="R258" s="204"/>
      <c r="S258" s="204"/>
      <c r="T258" s="20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199" t="s">
        <v>156</v>
      </c>
      <c r="AU258" s="199" t="s">
        <v>152</v>
      </c>
      <c r="AV258" s="15" t="s">
        <v>151</v>
      </c>
      <c r="AW258" s="15" t="s">
        <v>35</v>
      </c>
      <c r="AX258" s="15" t="s">
        <v>81</v>
      </c>
      <c r="AY258" s="199" t="s">
        <v>142</v>
      </c>
    </row>
    <row r="259" s="2" customFormat="1" ht="55.5" customHeight="1">
      <c r="A259" s="40"/>
      <c r="B259" s="162"/>
      <c r="C259" s="163" t="s">
        <v>303</v>
      </c>
      <c r="D259" s="163" t="s">
        <v>146</v>
      </c>
      <c r="E259" s="164" t="s">
        <v>304</v>
      </c>
      <c r="F259" s="165" t="s">
        <v>305</v>
      </c>
      <c r="G259" s="166" t="s">
        <v>162</v>
      </c>
      <c r="H259" s="167">
        <v>256.07999999999998</v>
      </c>
      <c r="I259" s="168"/>
      <c r="J259" s="169">
        <f>ROUND(I259*H259,2)</f>
        <v>0</v>
      </c>
      <c r="K259" s="165" t="s">
        <v>150</v>
      </c>
      <c r="L259" s="41"/>
      <c r="M259" s="170" t="s">
        <v>3</v>
      </c>
      <c r="N259" s="171" t="s">
        <v>44</v>
      </c>
      <c r="O259" s="74"/>
      <c r="P259" s="172">
        <f>O259*H259</f>
        <v>0</v>
      </c>
      <c r="Q259" s="172">
        <v>0.00031</v>
      </c>
      <c r="R259" s="172">
        <f>Q259*H259</f>
        <v>0.079384799999999991</v>
      </c>
      <c r="S259" s="172">
        <v>0</v>
      </c>
      <c r="T259" s="173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74" t="s">
        <v>151</v>
      </c>
      <c r="AT259" s="174" t="s">
        <v>146</v>
      </c>
      <c r="AU259" s="174" t="s">
        <v>152</v>
      </c>
      <c r="AY259" s="21" t="s">
        <v>142</v>
      </c>
      <c r="BE259" s="175">
        <f>IF(N259="základní",J259,0)</f>
        <v>0</v>
      </c>
      <c r="BF259" s="175">
        <f>IF(N259="snížená",J259,0)</f>
        <v>0</v>
      </c>
      <c r="BG259" s="175">
        <f>IF(N259="zákl. přenesená",J259,0)</f>
        <v>0</v>
      </c>
      <c r="BH259" s="175">
        <f>IF(N259="sníž. přenesená",J259,0)</f>
        <v>0</v>
      </c>
      <c r="BI259" s="175">
        <f>IF(N259="nulová",J259,0)</f>
        <v>0</v>
      </c>
      <c r="BJ259" s="21" t="s">
        <v>81</v>
      </c>
      <c r="BK259" s="175">
        <f>ROUND(I259*H259,2)</f>
        <v>0</v>
      </c>
      <c r="BL259" s="21" t="s">
        <v>151</v>
      </c>
      <c r="BM259" s="174" t="s">
        <v>306</v>
      </c>
    </row>
    <row r="260" s="2" customFormat="1">
      <c r="A260" s="40"/>
      <c r="B260" s="41"/>
      <c r="C260" s="40"/>
      <c r="D260" s="176" t="s">
        <v>154</v>
      </c>
      <c r="E260" s="40"/>
      <c r="F260" s="177" t="s">
        <v>307</v>
      </c>
      <c r="G260" s="40"/>
      <c r="H260" s="40"/>
      <c r="I260" s="178"/>
      <c r="J260" s="40"/>
      <c r="K260" s="40"/>
      <c r="L260" s="41"/>
      <c r="M260" s="179"/>
      <c r="N260" s="180"/>
      <c r="O260" s="74"/>
      <c r="P260" s="74"/>
      <c r="Q260" s="74"/>
      <c r="R260" s="74"/>
      <c r="S260" s="74"/>
      <c r="T260" s="75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21" t="s">
        <v>154</v>
      </c>
      <c r="AU260" s="21" t="s">
        <v>152</v>
      </c>
    </row>
    <row r="261" s="13" customFormat="1">
      <c r="A261" s="13"/>
      <c r="B261" s="181"/>
      <c r="C261" s="13"/>
      <c r="D261" s="182" t="s">
        <v>156</v>
      </c>
      <c r="E261" s="183" t="s">
        <v>3</v>
      </c>
      <c r="F261" s="184" t="s">
        <v>308</v>
      </c>
      <c r="G261" s="13"/>
      <c r="H261" s="185">
        <v>256.07999999999998</v>
      </c>
      <c r="I261" s="186"/>
      <c r="J261" s="13"/>
      <c r="K261" s="13"/>
      <c r="L261" s="181"/>
      <c r="M261" s="187"/>
      <c r="N261" s="188"/>
      <c r="O261" s="188"/>
      <c r="P261" s="188"/>
      <c r="Q261" s="188"/>
      <c r="R261" s="188"/>
      <c r="S261" s="188"/>
      <c r="T261" s="18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3" t="s">
        <v>156</v>
      </c>
      <c r="AU261" s="183" t="s">
        <v>152</v>
      </c>
      <c r="AV261" s="13" t="s">
        <v>83</v>
      </c>
      <c r="AW261" s="13" t="s">
        <v>35</v>
      </c>
      <c r="AX261" s="13" t="s">
        <v>73</v>
      </c>
      <c r="AY261" s="183" t="s">
        <v>142</v>
      </c>
    </row>
    <row r="262" s="14" customFormat="1">
      <c r="A262" s="14"/>
      <c r="B262" s="190"/>
      <c r="C262" s="14"/>
      <c r="D262" s="182" t="s">
        <v>156</v>
      </c>
      <c r="E262" s="191" t="s">
        <v>3</v>
      </c>
      <c r="F262" s="192" t="s">
        <v>158</v>
      </c>
      <c r="G262" s="14"/>
      <c r="H262" s="193">
        <v>256.07999999999998</v>
      </c>
      <c r="I262" s="194"/>
      <c r="J262" s="14"/>
      <c r="K262" s="14"/>
      <c r="L262" s="190"/>
      <c r="M262" s="195"/>
      <c r="N262" s="196"/>
      <c r="O262" s="196"/>
      <c r="P262" s="196"/>
      <c r="Q262" s="196"/>
      <c r="R262" s="196"/>
      <c r="S262" s="196"/>
      <c r="T262" s="19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1" t="s">
        <v>156</v>
      </c>
      <c r="AU262" s="191" t="s">
        <v>152</v>
      </c>
      <c r="AV262" s="14" t="s">
        <v>152</v>
      </c>
      <c r="AW262" s="14" t="s">
        <v>35</v>
      </c>
      <c r="AX262" s="14" t="s">
        <v>73</v>
      </c>
      <c r="AY262" s="191" t="s">
        <v>142</v>
      </c>
    </row>
    <row r="263" s="15" customFormat="1">
      <c r="A263" s="15"/>
      <c r="B263" s="198"/>
      <c r="C263" s="15"/>
      <c r="D263" s="182" t="s">
        <v>156</v>
      </c>
      <c r="E263" s="199" t="s">
        <v>3</v>
      </c>
      <c r="F263" s="200" t="s">
        <v>159</v>
      </c>
      <c r="G263" s="15"/>
      <c r="H263" s="201">
        <v>256.07999999999998</v>
      </c>
      <c r="I263" s="202"/>
      <c r="J263" s="15"/>
      <c r="K263" s="15"/>
      <c r="L263" s="198"/>
      <c r="M263" s="203"/>
      <c r="N263" s="204"/>
      <c r="O263" s="204"/>
      <c r="P263" s="204"/>
      <c r="Q263" s="204"/>
      <c r="R263" s="204"/>
      <c r="S263" s="204"/>
      <c r="T263" s="20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199" t="s">
        <v>156</v>
      </c>
      <c r="AU263" s="199" t="s">
        <v>152</v>
      </c>
      <c r="AV263" s="15" t="s">
        <v>151</v>
      </c>
      <c r="AW263" s="15" t="s">
        <v>35</v>
      </c>
      <c r="AX263" s="15" t="s">
        <v>81</v>
      </c>
      <c r="AY263" s="199" t="s">
        <v>142</v>
      </c>
    </row>
    <row r="264" s="2" customFormat="1" ht="24.15" customHeight="1">
      <c r="A264" s="40"/>
      <c r="B264" s="162"/>
      <c r="C264" s="213" t="s">
        <v>309</v>
      </c>
      <c r="D264" s="213" t="s">
        <v>282</v>
      </c>
      <c r="E264" s="214" t="s">
        <v>310</v>
      </c>
      <c r="F264" s="215" t="s">
        <v>311</v>
      </c>
      <c r="G264" s="216" t="s">
        <v>162</v>
      </c>
      <c r="H264" s="217">
        <v>281.68799999999999</v>
      </c>
      <c r="I264" s="218"/>
      <c r="J264" s="219">
        <f>ROUND(I264*H264,2)</f>
        <v>0</v>
      </c>
      <c r="K264" s="215" t="s">
        <v>150</v>
      </c>
      <c r="L264" s="220"/>
      <c r="M264" s="221" t="s">
        <v>3</v>
      </c>
      <c r="N264" s="222" t="s">
        <v>44</v>
      </c>
      <c r="O264" s="74"/>
      <c r="P264" s="172">
        <f>O264*H264</f>
        <v>0</v>
      </c>
      <c r="Q264" s="172">
        <v>0.00029999999999999997</v>
      </c>
      <c r="R264" s="172">
        <f>Q264*H264</f>
        <v>0.084506399999999995</v>
      </c>
      <c r="S264" s="172">
        <v>0</v>
      </c>
      <c r="T264" s="173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174" t="s">
        <v>194</v>
      </c>
      <c r="AT264" s="174" t="s">
        <v>282</v>
      </c>
      <c r="AU264" s="174" t="s">
        <v>152</v>
      </c>
      <c r="AY264" s="21" t="s">
        <v>142</v>
      </c>
      <c r="BE264" s="175">
        <f>IF(N264="základní",J264,0)</f>
        <v>0</v>
      </c>
      <c r="BF264" s="175">
        <f>IF(N264="snížená",J264,0)</f>
        <v>0</v>
      </c>
      <c r="BG264" s="175">
        <f>IF(N264="zákl. přenesená",J264,0)</f>
        <v>0</v>
      </c>
      <c r="BH264" s="175">
        <f>IF(N264="sníž. přenesená",J264,0)</f>
        <v>0</v>
      </c>
      <c r="BI264" s="175">
        <f>IF(N264="nulová",J264,0)</f>
        <v>0</v>
      </c>
      <c r="BJ264" s="21" t="s">
        <v>81</v>
      </c>
      <c r="BK264" s="175">
        <f>ROUND(I264*H264,2)</f>
        <v>0</v>
      </c>
      <c r="BL264" s="21" t="s">
        <v>151</v>
      </c>
      <c r="BM264" s="174" t="s">
        <v>312</v>
      </c>
    </row>
    <row r="265" s="13" customFormat="1">
      <c r="A265" s="13"/>
      <c r="B265" s="181"/>
      <c r="C265" s="13"/>
      <c r="D265" s="182" t="s">
        <v>156</v>
      </c>
      <c r="E265" s="183" t="s">
        <v>3</v>
      </c>
      <c r="F265" s="184" t="s">
        <v>313</v>
      </c>
      <c r="G265" s="13"/>
      <c r="H265" s="185">
        <v>281.68799999999999</v>
      </c>
      <c r="I265" s="186"/>
      <c r="J265" s="13"/>
      <c r="K265" s="13"/>
      <c r="L265" s="181"/>
      <c r="M265" s="187"/>
      <c r="N265" s="188"/>
      <c r="O265" s="188"/>
      <c r="P265" s="188"/>
      <c r="Q265" s="188"/>
      <c r="R265" s="188"/>
      <c r="S265" s="188"/>
      <c r="T265" s="18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3" t="s">
        <v>156</v>
      </c>
      <c r="AU265" s="183" t="s">
        <v>152</v>
      </c>
      <c r="AV265" s="13" t="s">
        <v>83</v>
      </c>
      <c r="AW265" s="13" t="s">
        <v>35</v>
      </c>
      <c r="AX265" s="13" t="s">
        <v>73</v>
      </c>
      <c r="AY265" s="183" t="s">
        <v>142</v>
      </c>
    </row>
    <row r="266" s="14" customFormat="1">
      <c r="A266" s="14"/>
      <c r="B266" s="190"/>
      <c r="C266" s="14"/>
      <c r="D266" s="182" t="s">
        <v>156</v>
      </c>
      <c r="E266" s="191" t="s">
        <v>3</v>
      </c>
      <c r="F266" s="192" t="s">
        <v>158</v>
      </c>
      <c r="G266" s="14"/>
      <c r="H266" s="193">
        <v>281.68799999999999</v>
      </c>
      <c r="I266" s="194"/>
      <c r="J266" s="14"/>
      <c r="K266" s="14"/>
      <c r="L266" s="190"/>
      <c r="M266" s="195"/>
      <c r="N266" s="196"/>
      <c r="O266" s="196"/>
      <c r="P266" s="196"/>
      <c r="Q266" s="196"/>
      <c r="R266" s="196"/>
      <c r="S266" s="196"/>
      <c r="T266" s="19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1" t="s">
        <v>156</v>
      </c>
      <c r="AU266" s="191" t="s">
        <v>152</v>
      </c>
      <c r="AV266" s="14" t="s">
        <v>152</v>
      </c>
      <c r="AW266" s="14" t="s">
        <v>35</v>
      </c>
      <c r="AX266" s="14" t="s">
        <v>73</v>
      </c>
      <c r="AY266" s="191" t="s">
        <v>142</v>
      </c>
    </row>
    <row r="267" s="15" customFormat="1">
      <c r="A267" s="15"/>
      <c r="B267" s="198"/>
      <c r="C267" s="15"/>
      <c r="D267" s="182" t="s">
        <v>156</v>
      </c>
      <c r="E267" s="199" t="s">
        <v>3</v>
      </c>
      <c r="F267" s="200" t="s">
        <v>159</v>
      </c>
      <c r="G267" s="15"/>
      <c r="H267" s="201">
        <v>281.68799999999999</v>
      </c>
      <c r="I267" s="202"/>
      <c r="J267" s="15"/>
      <c r="K267" s="15"/>
      <c r="L267" s="198"/>
      <c r="M267" s="203"/>
      <c r="N267" s="204"/>
      <c r="O267" s="204"/>
      <c r="P267" s="204"/>
      <c r="Q267" s="204"/>
      <c r="R267" s="204"/>
      <c r="S267" s="204"/>
      <c r="T267" s="20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199" t="s">
        <v>156</v>
      </c>
      <c r="AU267" s="199" t="s">
        <v>152</v>
      </c>
      <c r="AV267" s="15" t="s">
        <v>151</v>
      </c>
      <c r="AW267" s="15" t="s">
        <v>35</v>
      </c>
      <c r="AX267" s="15" t="s">
        <v>81</v>
      </c>
      <c r="AY267" s="199" t="s">
        <v>142</v>
      </c>
    </row>
    <row r="268" s="2" customFormat="1" ht="16.5" customHeight="1">
      <c r="A268" s="40"/>
      <c r="B268" s="162"/>
      <c r="C268" s="163" t="s">
        <v>314</v>
      </c>
      <c r="D268" s="163" t="s">
        <v>146</v>
      </c>
      <c r="E268" s="164" t="s">
        <v>315</v>
      </c>
      <c r="F268" s="165" t="s">
        <v>316</v>
      </c>
      <c r="G268" s="166" t="s">
        <v>197</v>
      </c>
      <c r="H268" s="167">
        <v>4.2000000000000002</v>
      </c>
      <c r="I268" s="168"/>
      <c r="J268" s="169">
        <f>ROUND(I268*H268,2)</f>
        <v>0</v>
      </c>
      <c r="K268" s="165" t="s">
        <v>150</v>
      </c>
      <c r="L268" s="41"/>
      <c r="M268" s="170" t="s">
        <v>3</v>
      </c>
      <c r="N268" s="171" t="s">
        <v>44</v>
      </c>
      <c r="O268" s="74"/>
      <c r="P268" s="172">
        <f>O268*H268</f>
        <v>0</v>
      </c>
      <c r="Q268" s="172">
        <v>1.6299999999999999</v>
      </c>
      <c r="R268" s="172">
        <f>Q268*H268</f>
        <v>6.8460000000000001</v>
      </c>
      <c r="S268" s="172">
        <v>0</v>
      </c>
      <c r="T268" s="173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74" t="s">
        <v>151</v>
      </c>
      <c r="AT268" s="174" t="s">
        <v>146</v>
      </c>
      <c r="AU268" s="174" t="s">
        <v>152</v>
      </c>
      <c r="AY268" s="21" t="s">
        <v>142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21" t="s">
        <v>81</v>
      </c>
      <c r="BK268" s="175">
        <f>ROUND(I268*H268,2)</f>
        <v>0</v>
      </c>
      <c r="BL268" s="21" t="s">
        <v>151</v>
      </c>
      <c r="BM268" s="174" t="s">
        <v>317</v>
      </c>
    </row>
    <row r="269" s="2" customFormat="1">
      <c r="A269" s="40"/>
      <c r="B269" s="41"/>
      <c r="C269" s="40"/>
      <c r="D269" s="176" t="s">
        <v>154</v>
      </c>
      <c r="E269" s="40"/>
      <c r="F269" s="177" t="s">
        <v>318</v>
      </c>
      <c r="G269" s="40"/>
      <c r="H269" s="40"/>
      <c r="I269" s="178"/>
      <c r="J269" s="40"/>
      <c r="K269" s="40"/>
      <c r="L269" s="41"/>
      <c r="M269" s="179"/>
      <c r="N269" s="180"/>
      <c r="O269" s="74"/>
      <c r="P269" s="74"/>
      <c r="Q269" s="74"/>
      <c r="R269" s="74"/>
      <c r="S269" s="74"/>
      <c r="T269" s="75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21" t="s">
        <v>154</v>
      </c>
      <c r="AU269" s="21" t="s">
        <v>152</v>
      </c>
    </row>
    <row r="270" s="13" customFormat="1">
      <c r="A270" s="13"/>
      <c r="B270" s="181"/>
      <c r="C270" s="13"/>
      <c r="D270" s="182" t="s">
        <v>156</v>
      </c>
      <c r="E270" s="183" t="s">
        <v>3</v>
      </c>
      <c r="F270" s="184" t="s">
        <v>319</v>
      </c>
      <c r="G270" s="13"/>
      <c r="H270" s="185">
        <v>4.2000000000000002</v>
      </c>
      <c r="I270" s="186"/>
      <c r="J270" s="13"/>
      <c r="K270" s="13"/>
      <c r="L270" s="181"/>
      <c r="M270" s="187"/>
      <c r="N270" s="188"/>
      <c r="O270" s="188"/>
      <c r="P270" s="188"/>
      <c r="Q270" s="188"/>
      <c r="R270" s="188"/>
      <c r="S270" s="188"/>
      <c r="T270" s="18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3" t="s">
        <v>156</v>
      </c>
      <c r="AU270" s="183" t="s">
        <v>152</v>
      </c>
      <c r="AV270" s="13" t="s">
        <v>83</v>
      </c>
      <c r="AW270" s="13" t="s">
        <v>35</v>
      </c>
      <c r="AX270" s="13" t="s">
        <v>73</v>
      </c>
      <c r="AY270" s="183" t="s">
        <v>142</v>
      </c>
    </row>
    <row r="271" s="14" customFormat="1">
      <c r="A271" s="14"/>
      <c r="B271" s="190"/>
      <c r="C271" s="14"/>
      <c r="D271" s="182" t="s">
        <v>156</v>
      </c>
      <c r="E271" s="191" t="s">
        <v>3</v>
      </c>
      <c r="F271" s="192" t="s">
        <v>158</v>
      </c>
      <c r="G271" s="14"/>
      <c r="H271" s="193">
        <v>4.2000000000000002</v>
      </c>
      <c r="I271" s="194"/>
      <c r="J271" s="14"/>
      <c r="K271" s="14"/>
      <c r="L271" s="190"/>
      <c r="M271" s="195"/>
      <c r="N271" s="196"/>
      <c r="O271" s="196"/>
      <c r="P271" s="196"/>
      <c r="Q271" s="196"/>
      <c r="R271" s="196"/>
      <c r="S271" s="196"/>
      <c r="T271" s="19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1" t="s">
        <v>156</v>
      </c>
      <c r="AU271" s="191" t="s">
        <v>152</v>
      </c>
      <c r="AV271" s="14" t="s">
        <v>152</v>
      </c>
      <c r="AW271" s="14" t="s">
        <v>35</v>
      </c>
      <c r="AX271" s="14" t="s">
        <v>73</v>
      </c>
      <c r="AY271" s="191" t="s">
        <v>142</v>
      </c>
    </row>
    <row r="272" s="15" customFormat="1">
      <c r="A272" s="15"/>
      <c r="B272" s="198"/>
      <c r="C272" s="15"/>
      <c r="D272" s="182" t="s">
        <v>156</v>
      </c>
      <c r="E272" s="199" t="s">
        <v>3</v>
      </c>
      <c r="F272" s="200" t="s">
        <v>159</v>
      </c>
      <c r="G272" s="15"/>
      <c r="H272" s="201">
        <v>4.2000000000000002</v>
      </c>
      <c r="I272" s="202"/>
      <c r="J272" s="15"/>
      <c r="K272" s="15"/>
      <c r="L272" s="198"/>
      <c r="M272" s="203"/>
      <c r="N272" s="204"/>
      <c r="O272" s="204"/>
      <c r="P272" s="204"/>
      <c r="Q272" s="204"/>
      <c r="R272" s="204"/>
      <c r="S272" s="204"/>
      <c r="T272" s="20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199" t="s">
        <v>156</v>
      </c>
      <c r="AU272" s="199" t="s">
        <v>152</v>
      </c>
      <c r="AV272" s="15" t="s">
        <v>151</v>
      </c>
      <c r="AW272" s="15" t="s">
        <v>35</v>
      </c>
      <c r="AX272" s="15" t="s">
        <v>81</v>
      </c>
      <c r="AY272" s="199" t="s">
        <v>142</v>
      </c>
    </row>
    <row r="273" s="2" customFormat="1" ht="24.15" customHeight="1">
      <c r="A273" s="40"/>
      <c r="B273" s="162"/>
      <c r="C273" s="163" t="s">
        <v>320</v>
      </c>
      <c r="D273" s="163" t="s">
        <v>146</v>
      </c>
      <c r="E273" s="164" t="s">
        <v>321</v>
      </c>
      <c r="F273" s="165" t="s">
        <v>322</v>
      </c>
      <c r="G273" s="166" t="s">
        <v>206</v>
      </c>
      <c r="H273" s="167">
        <v>105</v>
      </c>
      <c r="I273" s="168"/>
      <c r="J273" s="169">
        <f>ROUND(I273*H273,2)</f>
        <v>0</v>
      </c>
      <c r="K273" s="165" t="s">
        <v>150</v>
      </c>
      <c r="L273" s="41"/>
      <c r="M273" s="170" t="s">
        <v>3</v>
      </c>
      <c r="N273" s="171" t="s">
        <v>44</v>
      </c>
      <c r="O273" s="74"/>
      <c r="P273" s="172">
        <f>O273*H273</f>
        <v>0</v>
      </c>
      <c r="Q273" s="172">
        <v>0.00116</v>
      </c>
      <c r="R273" s="172">
        <f>Q273*H273</f>
        <v>0.12180000000000001</v>
      </c>
      <c r="S273" s="172">
        <v>0</v>
      </c>
      <c r="T273" s="173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4" t="s">
        <v>151</v>
      </c>
      <c r="AT273" s="174" t="s">
        <v>146</v>
      </c>
      <c r="AU273" s="174" t="s">
        <v>152</v>
      </c>
      <c r="AY273" s="21" t="s">
        <v>142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21" t="s">
        <v>81</v>
      </c>
      <c r="BK273" s="175">
        <f>ROUND(I273*H273,2)</f>
        <v>0</v>
      </c>
      <c r="BL273" s="21" t="s">
        <v>151</v>
      </c>
      <c r="BM273" s="174" t="s">
        <v>323</v>
      </c>
    </row>
    <row r="274" s="2" customFormat="1">
      <c r="A274" s="40"/>
      <c r="B274" s="41"/>
      <c r="C274" s="40"/>
      <c r="D274" s="176" t="s">
        <v>154</v>
      </c>
      <c r="E274" s="40"/>
      <c r="F274" s="177" t="s">
        <v>324</v>
      </c>
      <c r="G274" s="40"/>
      <c r="H274" s="40"/>
      <c r="I274" s="178"/>
      <c r="J274" s="40"/>
      <c r="K274" s="40"/>
      <c r="L274" s="41"/>
      <c r="M274" s="179"/>
      <c r="N274" s="180"/>
      <c r="O274" s="74"/>
      <c r="P274" s="74"/>
      <c r="Q274" s="74"/>
      <c r="R274" s="74"/>
      <c r="S274" s="74"/>
      <c r="T274" s="75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21" t="s">
        <v>154</v>
      </c>
      <c r="AU274" s="21" t="s">
        <v>152</v>
      </c>
    </row>
    <row r="275" s="13" customFormat="1">
      <c r="A275" s="13"/>
      <c r="B275" s="181"/>
      <c r="C275" s="13"/>
      <c r="D275" s="182" t="s">
        <v>156</v>
      </c>
      <c r="E275" s="183" t="s">
        <v>3</v>
      </c>
      <c r="F275" s="184" t="s">
        <v>325</v>
      </c>
      <c r="G275" s="13"/>
      <c r="H275" s="185">
        <v>105</v>
      </c>
      <c r="I275" s="186"/>
      <c r="J275" s="13"/>
      <c r="K275" s="13"/>
      <c r="L275" s="181"/>
      <c r="M275" s="187"/>
      <c r="N275" s="188"/>
      <c r="O275" s="188"/>
      <c r="P275" s="188"/>
      <c r="Q275" s="188"/>
      <c r="R275" s="188"/>
      <c r="S275" s="188"/>
      <c r="T275" s="18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3" t="s">
        <v>156</v>
      </c>
      <c r="AU275" s="183" t="s">
        <v>152</v>
      </c>
      <c r="AV275" s="13" t="s">
        <v>83</v>
      </c>
      <c r="AW275" s="13" t="s">
        <v>35</v>
      </c>
      <c r="AX275" s="13" t="s">
        <v>73</v>
      </c>
      <c r="AY275" s="183" t="s">
        <v>142</v>
      </c>
    </row>
    <row r="276" s="14" customFormat="1">
      <c r="A276" s="14"/>
      <c r="B276" s="190"/>
      <c r="C276" s="14"/>
      <c r="D276" s="182" t="s">
        <v>156</v>
      </c>
      <c r="E276" s="191" t="s">
        <v>3</v>
      </c>
      <c r="F276" s="192" t="s">
        <v>158</v>
      </c>
      <c r="G276" s="14"/>
      <c r="H276" s="193">
        <v>105</v>
      </c>
      <c r="I276" s="194"/>
      <c r="J276" s="14"/>
      <c r="K276" s="14"/>
      <c r="L276" s="190"/>
      <c r="M276" s="195"/>
      <c r="N276" s="196"/>
      <c r="O276" s="196"/>
      <c r="P276" s="196"/>
      <c r="Q276" s="196"/>
      <c r="R276" s="196"/>
      <c r="S276" s="196"/>
      <c r="T276" s="19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1" t="s">
        <v>156</v>
      </c>
      <c r="AU276" s="191" t="s">
        <v>152</v>
      </c>
      <c r="AV276" s="14" t="s">
        <v>152</v>
      </c>
      <c r="AW276" s="14" t="s">
        <v>35</v>
      </c>
      <c r="AX276" s="14" t="s">
        <v>73</v>
      </c>
      <c r="AY276" s="191" t="s">
        <v>142</v>
      </c>
    </row>
    <row r="277" s="15" customFormat="1">
      <c r="A277" s="15"/>
      <c r="B277" s="198"/>
      <c r="C277" s="15"/>
      <c r="D277" s="182" t="s">
        <v>156</v>
      </c>
      <c r="E277" s="199" t="s">
        <v>3</v>
      </c>
      <c r="F277" s="200" t="s">
        <v>159</v>
      </c>
      <c r="G277" s="15"/>
      <c r="H277" s="201">
        <v>105</v>
      </c>
      <c r="I277" s="202"/>
      <c r="J277" s="15"/>
      <c r="K277" s="15"/>
      <c r="L277" s="198"/>
      <c r="M277" s="203"/>
      <c r="N277" s="204"/>
      <c r="O277" s="204"/>
      <c r="P277" s="204"/>
      <c r="Q277" s="204"/>
      <c r="R277" s="204"/>
      <c r="S277" s="204"/>
      <c r="T277" s="20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199" t="s">
        <v>156</v>
      </c>
      <c r="AU277" s="199" t="s">
        <v>152</v>
      </c>
      <c r="AV277" s="15" t="s">
        <v>151</v>
      </c>
      <c r="AW277" s="15" t="s">
        <v>35</v>
      </c>
      <c r="AX277" s="15" t="s">
        <v>81</v>
      </c>
      <c r="AY277" s="199" t="s">
        <v>142</v>
      </c>
    </row>
    <row r="278" s="12" customFormat="1" ht="20.88" customHeight="1">
      <c r="A278" s="12"/>
      <c r="B278" s="149"/>
      <c r="C278" s="12"/>
      <c r="D278" s="150" t="s">
        <v>72</v>
      </c>
      <c r="E278" s="160" t="s">
        <v>309</v>
      </c>
      <c r="F278" s="160" t="s">
        <v>326</v>
      </c>
      <c r="G278" s="12"/>
      <c r="H278" s="12"/>
      <c r="I278" s="152"/>
      <c r="J278" s="161">
        <f>BK278</f>
        <v>0</v>
      </c>
      <c r="K278" s="12"/>
      <c r="L278" s="149"/>
      <c r="M278" s="154"/>
      <c r="N278" s="155"/>
      <c r="O278" s="155"/>
      <c r="P278" s="156">
        <f>SUM(P279:P293)</f>
        <v>0</v>
      </c>
      <c r="Q278" s="155"/>
      <c r="R278" s="156">
        <f>SUM(R279:R293)</f>
        <v>1.5917065799999999</v>
      </c>
      <c r="S278" s="155"/>
      <c r="T278" s="157">
        <f>SUM(T279:T293)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0" t="s">
        <v>81</v>
      </c>
      <c r="AT278" s="158" t="s">
        <v>72</v>
      </c>
      <c r="AU278" s="158" t="s">
        <v>83</v>
      </c>
      <c r="AY278" s="150" t="s">
        <v>142</v>
      </c>
      <c r="BK278" s="159">
        <f>SUM(BK279:BK293)</f>
        <v>0</v>
      </c>
    </row>
    <row r="279" s="2" customFormat="1" ht="24.15" customHeight="1">
      <c r="A279" s="40"/>
      <c r="B279" s="162"/>
      <c r="C279" s="163" t="s">
        <v>327</v>
      </c>
      <c r="D279" s="163" t="s">
        <v>146</v>
      </c>
      <c r="E279" s="164" t="s">
        <v>328</v>
      </c>
      <c r="F279" s="165" t="s">
        <v>329</v>
      </c>
      <c r="G279" s="166" t="s">
        <v>197</v>
      </c>
      <c r="H279" s="167">
        <v>0.59699999999999998</v>
      </c>
      <c r="I279" s="168"/>
      <c r="J279" s="169">
        <f>ROUND(I279*H279,2)</f>
        <v>0</v>
      </c>
      <c r="K279" s="165" t="s">
        <v>150</v>
      </c>
      <c r="L279" s="41"/>
      <c r="M279" s="170" t="s">
        <v>3</v>
      </c>
      <c r="N279" s="171" t="s">
        <v>44</v>
      </c>
      <c r="O279" s="74"/>
      <c r="P279" s="172">
        <f>O279*H279</f>
        <v>0</v>
      </c>
      <c r="Q279" s="172">
        <v>2.3010199999999998</v>
      </c>
      <c r="R279" s="172">
        <f>Q279*H279</f>
        <v>1.3737089399999998</v>
      </c>
      <c r="S279" s="172">
        <v>0</v>
      </c>
      <c r="T279" s="173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74" t="s">
        <v>151</v>
      </c>
      <c r="AT279" s="174" t="s">
        <v>146</v>
      </c>
      <c r="AU279" s="174" t="s">
        <v>152</v>
      </c>
      <c r="AY279" s="21" t="s">
        <v>142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21" t="s">
        <v>81</v>
      </c>
      <c r="BK279" s="175">
        <f>ROUND(I279*H279,2)</f>
        <v>0</v>
      </c>
      <c r="BL279" s="21" t="s">
        <v>151</v>
      </c>
      <c r="BM279" s="174" t="s">
        <v>330</v>
      </c>
    </row>
    <row r="280" s="2" customFormat="1">
      <c r="A280" s="40"/>
      <c r="B280" s="41"/>
      <c r="C280" s="40"/>
      <c r="D280" s="176" t="s">
        <v>154</v>
      </c>
      <c r="E280" s="40"/>
      <c r="F280" s="177" t="s">
        <v>331</v>
      </c>
      <c r="G280" s="40"/>
      <c r="H280" s="40"/>
      <c r="I280" s="178"/>
      <c r="J280" s="40"/>
      <c r="K280" s="40"/>
      <c r="L280" s="41"/>
      <c r="M280" s="179"/>
      <c r="N280" s="180"/>
      <c r="O280" s="74"/>
      <c r="P280" s="74"/>
      <c r="Q280" s="74"/>
      <c r="R280" s="74"/>
      <c r="S280" s="74"/>
      <c r="T280" s="75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21" t="s">
        <v>154</v>
      </c>
      <c r="AU280" s="21" t="s">
        <v>152</v>
      </c>
    </row>
    <row r="281" s="13" customFormat="1">
      <c r="A281" s="13"/>
      <c r="B281" s="181"/>
      <c r="C281" s="13"/>
      <c r="D281" s="182" t="s">
        <v>156</v>
      </c>
      <c r="E281" s="183" t="s">
        <v>3</v>
      </c>
      <c r="F281" s="184" t="s">
        <v>332</v>
      </c>
      <c r="G281" s="13"/>
      <c r="H281" s="185">
        <v>0.48699999999999999</v>
      </c>
      <c r="I281" s="186"/>
      <c r="J281" s="13"/>
      <c r="K281" s="13"/>
      <c r="L281" s="181"/>
      <c r="M281" s="187"/>
      <c r="N281" s="188"/>
      <c r="O281" s="188"/>
      <c r="P281" s="188"/>
      <c r="Q281" s="188"/>
      <c r="R281" s="188"/>
      <c r="S281" s="188"/>
      <c r="T281" s="18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3" t="s">
        <v>156</v>
      </c>
      <c r="AU281" s="183" t="s">
        <v>152</v>
      </c>
      <c r="AV281" s="13" t="s">
        <v>83</v>
      </c>
      <c r="AW281" s="13" t="s">
        <v>35</v>
      </c>
      <c r="AX281" s="13" t="s">
        <v>73</v>
      </c>
      <c r="AY281" s="183" t="s">
        <v>142</v>
      </c>
    </row>
    <row r="282" s="14" customFormat="1">
      <c r="A282" s="14"/>
      <c r="B282" s="190"/>
      <c r="C282" s="14"/>
      <c r="D282" s="182" t="s">
        <v>156</v>
      </c>
      <c r="E282" s="191" t="s">
        <v>3</v>
      </c>
      <c r="F282" s="192" t="s">
        <v>158</v>
      </c>
      <c r="G282" s="14"/>
      <c r="H282" s="193">
        <v>0.48699999999999999</v>
      </c>
      <c r="I282" s="194"/>
      <c r="J282" s="14"/>
      <c r="K282" s="14"/>
      <c r="L282" s="190"/>
      <c r="M282" s="195"/>
      <c r="N282" s="196"/>
      <c r="O282" s="196"/>
      <c r="P282" s="196"/>
      <c r="Q282" s="196"/>
      <c r="R282" s="196"/>
      <c r="S282" s="196"/>
      <c r="T282" s="19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1" t="s">
        <v>156</v>
      </c>
      <c r="AU282" s="191" t="s">
        <v>152</v>
      </c>
      <c r="AV282" s="14" t="s">
        <v>152</v>
      </c>
      <c r="AW282" s="14" t="s">
        <v>35</v>
      </c>
      <c r="AX282" s="14" t="s">
        <v>73</v>
      </c>
      <c r="AY282" s="191" t="s">
        <v>142</v>
      </c>
    </row>
    <row r="283" s="13" customFormat="1">
      <c r="A283" s="13"/>
      <c r="B283" s="181"/>
      <c r="C283" s="13"/>
      <c r="D283" s="182" t="s">
        <v>156</v>
      </c>
      <c r="E283" s="183" t="s">
        <v>3</v>
      </c>
      <c r="F283" s="184" t="s">
        <v>333</v>
      </c>
      <c r="G283" s="13"/>
      <c r="H283" s="185">
        <v>0.11</v>
      </c>
      <c r="I283" s="186"/>
      <c r="J283" s="13"/>
      <c r="K283" s="13"/>
      <c r="L283" s="181"/>
      <c r="M283" s="187"/>
      <c r="N283" s="188"/>
      <c r="O283" s="188"/>
      <c r="P283" s="188"/>
      <c r="Q283" s="188"/>
      <c r="R283" s="188"/>
      <c r="S283" s="188"/>
      <c r="T283" s="18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3" t="s">
        <v>156</v>
      </c>
      <c r="AU283" s="183" t="s">
        <v>152</v>
      </c>
      <c r="AV283" s="13" t="s">
        <v>83</v>
      </c>
      <c r="AW283" s="13" t="s">
        <v>35</v>
      </c>
      <c r="AX283" s="13" t="s">
        <v>73</v>
      </c>
      <c r="AY283" s="183" t="s">
        <v>142</v>
      </c>
    </row>
    <row r="284" s="14" customFormat="1">
      <c r="A284" s="14"/>
      <c r="B284" s="190"/>
      <c r="C284" s="14"/>
      <c r="D284" s="182" t="s">
        <v>156</v>
      </c>
      <c r="E284" s="191" t="s">
        <v>3</v>
      </c>
      <c r="F284" s="192" t="s">
        <v>158</v>
      </c>
      <c r="G284" s="14"/>
      <c r="H284" s="193">
        <v>0.11</v>
      </c>
      <c r="I284" s="194"/>
      <c r="J284" s="14"/>
      <c r="K284" s="14"/>
      <c r="L284" s="190"/>
      <c r="M284" s="195"/>
      <c r="N284" s="196"/>
      <c r="O284" s="196"/>
      <c r="P284" s="196"/>
      <c r="Q284" s="196"/>
      <c r="R284" s="196"/>
      <c r="S284" s="196"/>
      <c r="T284" s="19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1" t="s">
        <v>156</v>
      </c>
      <c r="AU284" s="191" t="s">
        <v>152</v>
      </c>
      <c r="AV284" s="14" t="s">
        <v>152</v>
      </c>
      <c r="AW284" s="14" t="s">
        <v>35</v>
      </c>
      <c r="AX284" s="14" t="s">
        <v>73</v>
      </c>
      <c r="AY284" s="191" t="s">
        <v>142</v>
      </c>
    </row>
    <row r="285" s="15" customFormat="1">
      <c r="A285" s="15"/>
      <c r="B285" s="198"/>
      <c r="C285" s="15"/>
      <c r="D285" s="182" t="s">
        <v>156</v>
      </c>
      <c r="E285" s="199" t="s">
        <v>3</v>
      </c>
      <c r="F285" s="200" t="s">
        <v>159</v>
      </c>
      <c r="G285" s="15"/>
      <c r="H285" s="201">
        <v>0.59699999999999998</v>
      </c>
      <c r="I285" s="202"/>
      <c r="J285" s="15"/>
      <c r="K285" s="15"/>
      <c r="L285" s="198"/>
      <c r="M285" s="203"/>
      <c r="N285" s="204"/>
      <c r="O285" s="204"/>
      <c r="P285" s="204"/>
      <c r="Q285" s="204"/>
      <c r="R285" s="204"/>
      <c r="S285" s="204"/>
      <c r="T285" s="20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199" t="s">
        <v>156</v>
      </c>
      <c r="AU285" s="199" t="s">
        <v>152</v>
      </c>
      <c r="AV285" s="15" t="s">
        <v>151</v>
      </c>
      <c r="AW285" s="15" t="s">
        <v>35</v>
      </c>
      <c r="AX285" s="15" t="s">
        <v>81</v>
      </c>
      <c r="AY285" s="199" t="s">
        <v>142</v>
      </c>
    </row>
    <row r="286" s="2" customFormat="1" ht="55.5" customHeight="1">
      <c r="A286" s="40"/>
      <c r="B286" s="162"/>
      <c r="C286" s="163" t="s">
        <v>334</v>
      </c>
      <c r="D286" s="163" t="s">
        <v>146</v>
      </c>
      <c r="E286" s="164" t="s">
        <v>335</v>
      </c>
      <c r="F286" s="165" t="s">
        <v>336</v>
      </c>
      <c r="G286" s="166" t="s">
        <v>149</v>
      </c>
      <c r="H286" s="167">
        <v>11.932</v>
      </c>
      <c r="I286" s="168"/>
      <c r="J286" s="169">
        <f>ROUND(I286*H286,2)</f>
        <v>0</v>
      </c>
      <c r="K286" s="165" t="s">
        <v>150</v>
      </c>
      <c r="L286" s="41"/>
      <c r="M286" s="170" t="s">
        <v>3</v>
      </c>
      <c r="N286" s="171" t="s">
        <v>44</v>
      </c>
      <c r="O286" s="74"/>
      <c r="P286" s="172">
        <f>O286*H286</f>
        <v>0</v>
      </c>
      <c r="Q286" s="172">
        <v>0.018270000000000002</v>
      </c>
      <c r="R286" s="172">
        <f>Q286*H286</f>
        <v>0.21799764000000002</v>
      </c>
      <c r="S286" s="172">
        <v>0</v>
      </c>
      <c r="T286" s="173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74" t="s">
        <v>151</v>
      </c>
      <c r="AT286" s="174" t="s">
        <v>146</v>
      </c>
      <c r="AU286" s="174" t="s">
        <v>152</v>
      </c>
      <c r="AY286" s="21" t="s">
        <v>142</v>
      </c>
      <c r="BE286" s="175">
        <f>IF(N286="základní",J286,0)</f>
        <v>0</v>
      </c>
      <c r="BF286" s="175">
        <f>IF(N286="snížená",J286,0)</f>
        <v>0</v>
      </c>
      <c r="BG286" s="175">
        <f>IF(N286="zákl. přenesená",J286,0)</f>
        <v>0</v>
      </c>
      <c r="BH286" s="175">
        <f>IF(N286="sníž. přenesená",J286,0)</f>
        <v>0</v>
      </c>
      <c r="BI286" s="175">
        <f>IF(N286="nulová",J286,0)</f>
        <v>0</v>
      </c>
      <c r="BJ286" s="21" t="s">
        <v>81</v>
      </c>
      <c r="BK286" s="175">
        <f>ROUND(I286*H286,2)</f>
        <v>0</v>
      </c>
      <c r="BL286" s="21" t="s">
        <v>151</v>
      </c>
      <c r="BM286" s="174" t="s">
        <v>337</v>
      </c>
    </row>
    <row r="287" s="2" customFormat="1">
      <c r="A287" s="40"/>
      <c r="B287" s="41"/>
      <c r="C287" s="40"/>
      <c r="D287" s="176" t="s">
        <v>154</v>
      </c>
      <c r="E287" s="40"/>
      <c r="F287" s="177" t="s">
        <v>338</v>
      </c>
      <c r="G287" s="40"/>
      <c r="H287" s="40"/>
      <c r="I287" s="178"/>
      <c r="J287" s="40"/>
      <c r="K287" s="40"/>
      <c r="L287" s="41"/>
      <c r="M287" s="179"/>
      <c r="N287" s="180"/>
      <c r="O287" s="74"/>
      <c r="P287" s="74"/>
      <c r="Q287" s="74"/>
      <c r="R287" s="74"/>
      <c r="S287" s="74"/>
      <c r="T287" s="75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21" t="s">
        <v>154</v>
      </c>
      <c r="AU287" s="21" t="s">
        <v>152</v>
      </c>
    </row>
    <row r="288" s="16" customFormat="1">
      <c r="A288" s="16"/>
      <c r="B288" s="206"/>
      <c r="C288" s="16"/>
      <c r="D288" s="182" t="s">
        <v>156</v>
      </c>
      <c r="E288" s="207" t="s">
        <v>3</v>
      </c>
      <c r="F288" s="208" t="s">
        <v>339</v>
      </c>
      <c r="G288" s="16"/>
      <c r="H288" s="207" t="s">
        <v>3</v>
      </c>
      <c r="I288" s="209"/>
      <c r="J288" s="16"/>
      <c r="K288" s="16"/>
      <c r="L288" s="206"/>
      <c r="M288" s="210"/>
      <c r="N288" s="211"/>
      <c r="O288" s="211"/>
      <c r="P288" s="211"/>
      <c r="Q288" s="211"/>
      <c r="R288" s="211"/>
      <c r="S288" s="211"/>
      <c r="T288" s="21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07" t="s">
        <v>156</v>
      </c>
      <c r="AU288" s="207" t="s">
        <v>152</v>
      </c>
      <c r="AV288" s="16" t="s">
        <v>81</v>
      </c>
      <c r="AW288" s="16" t="s">
        <v>35</v>
      </c>
      <c r="AX288" s="16" t="s">
        <v>73</v>
      </c>
      <c r="AY288" s="207" t="s">
        <v>142</v>
      </c>
    </row>
    <row r="289" s="13" customFormat="1">
      <c r="A289" s="13"/>
      <c r="B289" s="181"/>
      <c r="C289" s="13"/>
      <c r="D289" s="182" t="s">
        <v>156</v>
      </c>
      <c r="E289" s="183" t="s">
        <v>3</v>
      </c>
      <c r="F289" s="184" t="s">
        <v>340</v>
      </c>
      <c r="G289" s="13"/>
      <c r="H289" s="185">
        <v>9.734</v>
      </c>
      <c r="I289" s="186"/>
      <c r="J289" s="13"/>
      <c r="K289" s="13"/>
      <c r="L289" s="181"/>
      <c r="M289" s="187"/>
      <c r="N289" s="188"/>
      <c r="O289" s="188"/>
      <c r="P289" s="188"/>
      <c r="Q289" s="188"/>
      <c r="R289" s="188"/>
      <c r="S289" s="188"/>
      <c r="T289" s="18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3" t="s">
        <v>156</v>
      </c>
      <c r="AU289" s="183" t="s">
        <v>152</v>
      </c>
      <c r="AV289" s="13" t="s">
        <v>83</v>
      </c>
      <c r="AW289" s="13" t="s">
        <v>35</v>
      </c>
      <c r="AX289" s="13" t="s">
        <v>73</v>
      </c>
      <c r="AY289" s="183" t="s">
        <v>142</v>
      </c>
    </row>
    <row r="290" s="14" customFormat="1">
      <c r="A290" s="14"/>
      <c r="B290" s="190"/>
      <c r="C290" s="14"/>
      <c r="D290" s="182" t="s">
        <v>156</v>
      </c>
      <c r="E290" s="191" t="s">
        <v>3</v>
      </c>
      <c r="F290" s="192" t="s">
        <v>158</v>
      </c>
      <c r="G290" s="14"/>
      <c r="H290" s="193">
        <v>9.734</v>
      </c>
      <c r="I290" s="194"/>
      <c r="J290" s="14"/>
      <c r="K290" s="14"/>
      <c r="L290" s="190"/>
      <c r="M290" s="195"/>
      <c r="N290" s="196"/>
      <c r="O290" s="196"/>
      <c r="P290" s="196"/>
      <c r="Q290" s="196"/>
      <c r="R290" s="196"/>
      <c r="S290" s="196"/>
      <c r="T290" s="19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1" t="s">
        <v>156</v>
      </c>
      <c r="AU290" s="191" t="s">
        <v>152</v>
      </c>
      <c r="AV290" s="14" t="s">
        <v>152</v>
      </c>
      <c r="AW290" s="14" t="s">
        <v>35</v>
      </c>
      <c r="AX290" s="14" t="s">
        <v>73</v>
      </c>
      <c r="AY290" s="191" t="s">
        <v>142</v>
      </c>
    </row>
    <row r="291" s="13" customFormat="1">
      <c r="A291" s="13"/>
      <c r="B291" s="181"/>
      <c r="C291" s="13"/>
      <c r="D291" s="182" t="s">
        <v>156</v>
      </c>
      <c r="E291" s="183" t="s">
        <v>3</v>
      </c>
      <c r="F291" s="184" t="s">
        <v>341</v>
      </c>
      <c r="G291" s="13"/>
      <c r="H291" s="185">
        <v>2.198</v>
      </c>
      <c r="I291" s="186"/>
      <c r="J291" s="13"/>
      <c r="K291" s="13"/>
      <c r="L291" s="181"/>
      <c r="M291" s="187"/>
      <c r="N291" s="188"/>
      <c r="O291" s="188"/>
      <c r="P291" s="188"/>
      <c r="Q291" s="188"/>
      <c r="R291" s="188"/>
      <c r="S291" s="188"/>
      <c r="T291" s="18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3" t="s">
        <v>156</v>
      </c>
      <c r="AU291" s="183" t="s">
        <v>152</v>
      </c>
      <c r="AV291" s="13" t="s">
        <v>83</v>
      </c>
      <c r="AW291" s="13" t="s">
        <v>35</v>
      </c>
      <c r="AX291" s="13" t="s">
        <v>73</v>
      </c>
      <c r="AY291" s="183" t="s">
        <v>142</v>
      </c>
    </row>
    <row r="292" s="14" customFormat="1">
      <c r="A292" s="14"/>
      <c r="B292" s="190"/>
      <c r="C292" s="14"/>
      <c r="D292" s="182" t="s">
        <v>156</v>
      </c>
      <c r="E292" s="191" t="s">
        <v>3</v>
      </c>
      <c r="F292" s="192" t="s">
        <v>158</v>
      </c>
      <c r="G292" s="14"/>
      <c r="H292" s="193">
        <v>2.198</v>
      </c>
      <c r="I292" s="194"/>
      <c r="J292" s="14"/>
      <c r="K292" s="14"/>
      <c r="L292" s="190"/>
      <c r="M292" s="195"/>
      <c r="N292" s="196"/>
      <c r="O292" s="196"/>
      <c r="P292" s="196"/>
      <c r="Q292" s="196"/>
      <c r="R292" s="196"/>
      <c r="S292" s="196"/>
      <c r="T292" s="19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1" t="s">
        <v>156</v>
      </c>
      <c r="AU292" s="191" t="s">
        <v>152</v>
      </c>
      <c r="AV292" s="14" t="s">
        <v>152</v>
      </c>
      <c r="AW292" s="14" t="s">
        <v>35</v>
      </c>
      <c r="AX292" s="14" t="s">
        <v>73</v>
      </c>
      <c r="AY292" s="191" t="s">
        <v>142</v>
      </c>
    </row>
    <row r="293" s="15" customFormat="1">
      <c r="A293" s="15"/>
      <c r="B293" s="198"/>
      <c r="C293" s="15"/>
      <c r="D293" s="182" t="s">
        <v>156</v>
      </c>
      <c r="E293" s="199" t="s">
        <v>3</v>
      </c>
      <c r="F293" s="200" t="s">
        <v>159</v>
      </c>
      <c r="G293" s="15"/>
      <c r="H293" s="201">
        <v>11.932</v>
      </c>
      <c r="I293" s="202"/>
      <c r="J293" s="15"/>
      <c r="K293" s="15"/>
      <c r="L293" s="198"/>
      <c r="M293" s="203"/>
      <c r="N293" s="204"/>
      <c r="O293" s="204"/>
      <c r="P293" s="204"/>
      <c r="Q293" s="204"/>
      <c r="R293" s="204"/>
      <c r="S293" s="204"/>
      <c r="T293" s="20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199" t="s">
        <v>156</v>
      </c>
      <c r="AU293" s="199" t="s">
        <v>152</v>
      </c>
      <c r="AV293" s="15" t="s">
        <v>151</v>
      </c>
      <c r="AW293" s="15" t="s">
        <v>35</v>
      </c>
      <c r="AX293" s="15" t="s">
        <v>81</v>
      </c>
      <c r="AY293" s="199" t="s">
        <v>142</v>
      </c>
    </row>
    <row r="294" s="12" customFormat="1" ht="22.8" customHeight="1">
      <c r="A294" s="12"/>
      <c r="B294" s="149"/>
      <c r="C294" s="12"/>
      <c r="D294" s="150" t="s">
        <v>72</v>
      </c>
      <c r="E294" s="160" t="s">
        <v>152</v>
      </c>
      <c r="F294" s="160" t="s">
        <v>342</v>
      </c>
      <c r="G294" s="12"/>
      <c r="H294" s="12"/>
      <c r="I294" s="152"/>
      <c r="J294" s="161">
        <f>BK294</f>
        <v>0</v>
      </c>
      <c r="K294" s="12"/>
      <c r="L294" s="149"/>
      <c r="M294" s="154"/>
      <c r="N294" s="155"/>
      <c r="O294" s="155"/>
      <c r="P294" s="156">
        <f>P295+P303</f>
        <v>0</v>
      </c>
      <c r="Q294" s="155"/>
      <c r="R294" s="156">
        <f>R295+R303</f>
        <v>247.35748954000002</v>
      </c>
      <c r="S294" s="155"/>
      <c r="T294" s="157">
        <f>T295+T303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50" t="s">
        <v>81</v>
      </c>
      <c r="AT294" s="158" t="s">
        <v>72</v>
      </c>
      <c r="AU294" s="158" t="s">
        <v>81</v>
      </c>
      <c r="AY294" s="150" t="s">
        <v>142</v>
      </c>
      <c r="BK294" s="159">
        <f>BK295+BK303</f>
        <v>0</v>
      </c>
    </row>
    <row r="295" s="12" customFormat="1" ht="20.88" customHeight="1">
      <c r="A295" s="12"/>
      <c r="B295" s="149"/>
      <c r="C295" s="12"/>
      <c r="D295" s="150" t="s">
        <v>72</v>
      </c>
      <c r="E295" s="160" t="s">
        <v>343</v>
      </c>
      <c r="F295" s="160" t="s">
        <v>344</v>
      </c>
      <c r="G295" s="12"/>
      <c r="H295" s="12"/>
      <c r="I295" s="152"/>
      <c r="J295" s="161">
        <f>BK295</f>
        <v>0</v>
      </c>
      <c r="K295" s="12"/>
      <c r="L295" s="149"/>
      <c r="M295" s="154"/>
      <c r="N295" s="155"/>
      <c r="O295" s="155"/>
      <c r="P295" s="156">
        <f>SUM(P296:P302)</f>
        <v>0</v>
      </c>
      <c r="Q295" s="155"/>
      <c r="R295" s="156">
        <f>SUM(R296:R302)</f>
        <v>244.87223200000003</v>
      </c>
      <c r="S295" s="155"/>
      <c r="T295" s="157">
        <f>SUM(T296:T302)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50" t="s">
        <v>81</v>
      </c>
      <c r="AT295" s="158" t="s">
        <v>72</v>
      </c>
      <c r="AU295" s="158" t="s">
        <v>83</v>
      </c>
      <c r="AY295" s="150" t="s">
        <v>142</v>
      </c>
      <c r="BK295" s="159">
        <f>SUM(BK296:BK302)</f>
        <v>0</v>
      </c>
    </row>
    <row r="296" s="2" customFormat="1" ht="55.5" customHeight="1">
      <c r="A296" s="40"/>
      <c r="B296" s="162"/>
      <c r="C296" s="163" t="s">
        <v>343</v>
      </c>
      <c r="D296" s="163" t="s">
        <v>146</v>
      </c>
      <c r="E296" s="164" t="s">
        <v>345</v>
      </c>
      <c r="F296" s="165" t="s">
        <v>346</v>
      </c>
      <c r="G296" s="166" t="s">
        <v>197</v>
      </c>
      <c r="H296" s="167">
        <v>106.7</v>
      </c>
      <c r="I296" s="168"/>
      <c r="J296" s="169">
        <f>ROUND(I296*H296,2)</f>
        <v>0</v>
      </c>
      <c r="K296" s="165" t="s">
        <v>150</v>
      </c>
      <c r="L296" s="41"/>
      <c r="M296" s="170" t="s">
        <v>3</v>
      </c>
      <c r="N296" s="171" t="s">
        <v>44</v>
      </c>
      <c r="O296" s="74"/>
      <c r="P296" s="172">
        <f>O296*H296</f>
        <v>0</v>
      </c>
      <c r="Q296" s="172">
        <v>2.2949600000000001</v>
      </c>
      <c r="R296" s="172">
        <f>Q296*H296</f>
        <v>244.87223200000003</v>
      </c>
      <c r="S296" s="172">
        <v>0</v>
      </c>
      <c r="T296" s="173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74" t="s">
        <v>151</v>
      </c>
      <c r="AT296" s="174" t="s">
        <v>146</v>
      </c>
      <c r="AU296" s="174" t="s">
        <v>152</v>
      </c>
      <c r="AY296" s="21" t="s">
        <v>142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21" t="s">
        <v>81</v>
      </c>
      <c r="BK296" s="175">
        <f>ROUND(I296*H296,2)</f>
        <v>0</v>
      </c>
      <c r="BL296" s="21" t="s">
        <v>151</v>
      </c>
      <c r="BM296" s="174" t="s">
        <v>347</v>
      </c>
    </row>
    <row r="297" s="2" customFormat="1">
      <c r="A297" s="40"/>
      <c r="B297" s="41"/>
      <c r="C297" s="40"/>
      <c r="D297" s="176" t="s">
        <v>154</v>
      </c>
      <c r="E297" s="40"/>
      <c r="F297" s="177" t="s">
        <v>348</v>
      </c>
      <c r="G297" s="40"/>
      <c r="H297" s="40"/>
      <c r="I297" s="178"/>
      <c r="J297" s="40"/>
      <c r="K297" s="40"/>
      <c r="L297" s="41"/>
      <c r="M297" s="179"/>
      <c r="N297" s="180"/>
      <c r="O297" s="74"/>
      <c r="P297" s="74"/>
      <c r="Q297" s="74"/>
      <c r="R297" s="74"/>
      <c r="S297" s="74"/>
      <c r="T297" s="75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21" t="s">
        <v>154</v>
      </c>
      <c r="AU297" s="21" t="s">
        <v>152</v>
      </c>
    </row>
    <row r="298" s="13" customFormat="1">
      <c r="A298" s="13"/>
      <c r="B298" s="181"/>
      <c r="C298" s="13"/>
      <c r="D298" s="182" t="s">
        <v>156</v>
      </c>
      <c r="E298" s="183" t="s">
        <v>3</v>
      </c>
      <c r="F298" s="184" t="s">
        <v>349</v>
      </c>
      <c r="G298" s="13"/>
      <c r="H298" s="185">
        <v>80.299999999999997</v>
      </c>
      <c r="I298" s="186"/>
      <c r="J298" s="13"/>
      <c r="K298" s="13"/>
      <c r="L298" s="181"/>
      <c r="M298" s="187"/>
      <c r="N298" s="188"/>
      <c r="O298" s="188"/>
      <c r="P298" s="188"/>
      <c r="Q298" s="188"/>
      <c r="R298" s="188"/>
      <c r="S298" s="188"/>
      <c r="T298" s="18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3" t="s">
        <v>156</v>
      </c>
      <c r="AU298" s="183" t="s">
        <v>152</v>
      </c>
      <c r="AV298" s="13" t="s">
        <v>83</v>
      </c>
      <c r="AW298" s="13" t="s">
        <v>35</v>
      </c>
      <c r="AX298" s="13" t="s">
        <v>73</v>
      </c>
      <c r="AY298" s="183" t="s">
        <v>142</v>
      </c>
    </row>
    <row r="299" s="14" customFormat="1">
      <c r="A299" s="14"/>
      <c r="B299" s="190"/>
      <c r="C299" s="14"/>
      <c r="D299" s="182" t="s">
        <v>156</v>
      </c>
      <c r="E299" s="191" t="s">
        <v>3</v>
      </c>
      <c r="F299" s="192" t="s">
        <v>158</v>
      </c>
      <c r="G299" s="14"/>
      <c r="H299" s="193">
        <v>80.299999999999997</v>
      </c>
      <c r="I299" s="194"/>
      <c r="J299" s="14"/>
      <c r="K299" s="14"/>
      <c r="L299" s="190"/>
      <c r="M299" s="195"/>
      <c r="N299" s="196"/>
      <c r="O299" s="196"/>
      <c r="P299" s="196"/>
      <c r="Q299" s="196"/>
      <c r="R299" s="196"/>
      <c r="S299" s="196"/>
      <c r="T299" s="19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1" t="s">
        <v>156</v>
      </c>
      <c r="AU299" s="191" t="s">
        <v>152</v>
      </c>
      <c r="AV299" s="14" t="s">
        <v>152</v>
      </c>
      <c r="AW299" s="14" t="s">
        <v>35</v>
      </c>
      <c r="AX299" s="14" t="s">
        <v>73</v>
      </c>
      <c r="AY299" s="191" t="s">
        <v>142</v>
      </c>
    </row>
    <row r="300" s="13" customFormat="1">
      <c r="A300" s="13"/>
      <c r="B300" s="181"/>
      <c r="C300" s="13"/>
      <c r="D300" s="182" t="s">
        <v>156</v>
      </c>
      <c r="E300" s="183" t="s">
        <v>3</v>
      </c>
      <c r="F300" s="184" t="s">
        <v>350</v>
      </c>
      <c r="G300" s="13"/>
      <c r="H300" s="185">
        <v>26.399999999999999</v>
      </c>
      <c r="I300" s="186"/>
      <c r="J300" s="13"/>
      <c r="K300" s="13"/>
      <c r="L300" s="181"/>
      <c r="M300" s="187"/>
      <c r="N300" s="188"/>
      <c r="O300" s="188"/>
      <c r="P300" s="188"/>
      <c r="Q300" s="188"/>
      <c r="R300" s="188"/>
      <c r="S300" s="188"/>
      <c r="T300" s="18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3" t="s">
        <v>156</v>
      </c>
      <c r="AU300" s="183" t="s">
        <v>152</v>
      </c>
      <c r="AV300" s="13" t="s">
        <v>83</v>
      </c>
      <c r="AW300" s="13" t="s">
        <v>35</v>
      </c>
      <c r="AX300" s="13" t="s">
        <v>73</v>
      </c>
      <c r="AY300" s="183" t="s">
        <v>142</v>
      </c>
    </row>
    <row r="301" s="14" customFormat="1">
      <c r="A301" s="14"/>
      <c r="B301" s="190"/>
      <c r="C301" s="14"/>
      <c r="D301" s="182" t="s">
        <v>156</v>
      </c>
      <c r="E301" s="191" t="s">
        <v>3</v>
      </c>
      <c r="F301" s="192" t="s">
        <v>158</v>
      </c>
      <c r="G301" s="14"/>
      <c r="H301" s="193">
        <v>26.399999999999999</v>
      </c>
      <c r="I301" s="194"/>
      <c r="J301" s="14"/>
      <c r="K301" s="14"/>
      <c r="L301" s="190"/>
      <c r="M301" s="195"/>
      <c r="N301" s="196"/>
      <c r="O301" s="196"/>
      <c r="P301" s="196"/>
      <c r="Q301" s="196"/>
      <c r="R301" s="196"/>
      <c r="S301" s="196"/>
      <c r="T301" s="19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1" t="s">
        <v>156</v>
      </c>
      <c r="AU301" s="191" t="s">
        <v>152</v>
      </c>
      <c r="AV301" s="14" t="s">
        <v>152</v>
      </c>
      <c r="AW301" s="14" t="s">
        <v>35</v>
      </c>
      <c r="AX301" s="14" t="s">
        <v>73</v>
      </c>
      <c r="AY301" s="191" t="s">
        <v>142</v>
      </c>
    </row>
    <row r="302" s="15" customFormat="1">
      <c r="A302" s="15"/>
      <c r="B302" s="198"/>
      <c r="C302" s="15"/>
      <c r="D302" s="182" t="s">
        <v>156</v>
      </c>
      <c r="E302" s="199" t="s">
        <v>3</v>
      </c>
      <c r="F302" s="200" t="s">
        <v>159</v>
      </c>
      <c r="G302" s="15"/>
      <c r="H302" s="201">
        <v>106.69999999999999</v>
      </c>
      <c r="I302" s="202"/>
      <c r="J302" s="15"/>
      <c r="K302" s="15"/>
      <c r="L302" s="198"/>
      <c r="M302" s="203"/>
      <c r="N302" s="204"/>
      <c r="O302" s="204"/>
      <c r="P302" s="204"/>
      <c r="Q302" s="204"/>
      <c r="R302" s="204"/>
      <c r="S302" s="204"/>
      <c r="T302" s="20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199" t="s">
        <v>156</v>
      </c>
      <c r="AU302" s="199" t="s">
        <v>152</v>
      </c>
      <c r="AV302" s="15" t="s">
        <v>151</v>
      </c>
      <c r="AW302" s="15" t="s">
        <v>35</v>
      </c>
      <c r="AX302" s="15" t="s">
        <v>81</v>
      </c>
      <c r="AY302" s="199" t="s">
        <v>142</v>
      </c>
    </row>
    <row r="303" s="12" customFormat="1" ht="20.88" customHeight="1">
      <c r="A303" s="12"/>
      <c r="B303" s="149"/>
      <c r="C303" s="12"/>
      <c r="D303" s="150" t="s">
        <v>72</v>
      </c>
      <c r="E303" s="160" t="s">
        <v>351</v>
      </c>
      <c r="F303" s="160" t="s">
        <v>352</v>
      </c>
      <c r="G303" s="12"/>
      <c r="H303" s="12"/>
      <c r="I303" s="152"/>
      <c r="J303" s="161">
        <f>BK303</f>
        <v>0</v>
      </c>
      <c r="K303" s="12"/>
      <c r="L303" s="149"/>
      <c r="M303" s="154"/>
      <c r="N303" s="155"/>
      <c r="O303" s="155"/>
      <c r="P303" s="156">
        <f>SUM(P304:P306)</f>
        <v>0</v>
      </c>
      <c r="Q303" s="155"/>
      <c r="R303" s="156">
        <f>SUM(R304:R306)</f>
        <v>2.4852575399999997</v>
      </c>
      <c r="S303" s="155"/>
      <c r="T303" s="157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50" t="s">
        <v>81</v>
      </c>
      <c r="AT303" s="158" t="s">
        <v>72</v>
      </c>
      <c r="AU303" s="158" t="s">
        <v>83</v>
      </c>
      <c r="AY303" s="150" t="s">
        <v>142</v>
      </c>
      <c r="BK303" s="159">
        <f>SUM(BK304:BK306)</f>
        <v>0</v>
      </c>
    </row>
    <row r="304" s="2" customFormat="1" ht="49.05" customHeight="1">
      <c r="A304" s="40"/>
      <c r="B304" s="162"/>
      <c r="C304" s="163" t="s">
        <v>353</v>
      </c>
      <c r="D304" s="163" t="s">
        <v>146</v>
      </c>
      <c r="E304" s="164" t="s">
        <v>354</v>
      </c>
      <c r="F304" s="165" t="s">
        <v>355</v>
      </c>
      <c r="G304" s="166" t="s">
        <v>206</v>
      </c>
      <c r="H304" s="167">
        <v>112.506</v>
      </c>
      <c r="I304" s="168"/>
      <c r="J304" s="169">
        <f>ROUND(I304*H304,2)</f>
        <v>0</v>
      </c>
      <c r="K304" s="165" t="s">
        <v>3</v>
      </c>
      <c r="L304" s="41"/>
      <c r="M304" s="170" t="s">
        <v>3</v>
      </c>
      <c r="N304" s="171" t="s">
        <v>44</v>
      </c>
      <c r="O304" s="74"/>
      <c r="P304" s="172">
        <f>O304*H304</f>
        <v>0</v>
      </c>
      <c r="Q304" s="172">
        <v>0.022089999999999999</v>
      </c>
      <c r="R304" s="172">
        <f>Q304*H304</f>
        <v>2.4852575399999997</v>
      </c>
      <c r="S304" s="172">
        <v>0</v>
      </c>
      <c r="T304" s="173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74" t="s">
        <v>231</v>
      </c>
      <c r="AT304" s="174" t="s">
        <v>146</v>
      </c>
      <c r="AU304" s="174" t="s">
        <v>152</v>
      </c>
      <c r="AY304" s="21" t="s">
        <v>142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21" t="s">
        <v>81</v>
      </c>
      <c r="BK304" s="175">
        <f>ROUND(I304*H304,2)</f>
        <v>0</v>
      </c>
      <c r="BL304" s="21" t="s">
        <v>231</v>
      </c>
      <c r="BM304" s="174" t="s">
        <v>356</v>
      </c>
    </row>
    <row r="305" s="13" customFormat="1">
      <c r="A305" s="13"/>
      <c r="B305" s="181"/>
      <c r="C305" s="13"/>
      <c r="D305" s="182" t="s">
        <v>156</v>
      </c>
      <c r="E305" s="183" t="s">
        <v>3</v>
      </c>
      <c r="F305" s="184" t="s">
        <v>357</v>
      </c>
      <c r="G305" s="13"/>
      <c r="H305" s="185">
        <v>112.506</v>
      </c>
      <c r="I305" s="186"/>
      <c r="J305" s="13"/>
      <c r="K305" s="13"/>
      <c r="L305" s="181"/>
      <c r="M305" s="187"/>
      <c r="N305" s="188"/>
      <c r="O305" s="188"/>
      <c r="P305" s="188"/>
      <c r="Q305" s="188"/>
      <c r="R305" s="188"/>
      <c r="S305" s="188"/>
      <c r="T305" s="18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3" t="s">
        <v>156</v>
      </c>
      <c r="AU305" s="183" t="s">
        <v>152</v>
      </c>
      <c r="AV305" s="13" t="s">
        <v>83</v>
      </c>
      <c r="AW305" s="13" t="s">
        <v>35</v>
      </c>
      <c r="AX305" s="13" t="s">
        <v>73</v>
      </c>
      <c r="AY305" s="183" t="s">
        <v>142</v>
      </c>
    </row>
    <row r="306" s="15" customFormat="1">
      <c r="A306" s="15"/>
      <c r="B306" s="198"/>
      <c r="C306" s="15"/>
      <c r="D306" s="182" t="s">
        <v>156</v>
      </c>
      <c r="E306" s="199" t="s">
        <v>3</v>
      </c>
      <c r="F306" s="200" t="s">
        <v>159</v>
      </c>
      <c r="G306" s="15"/>
      <c r="H306" s="201">
        <v>112.506</v>
      </c>
      <c r="I306" s="202"/>
      <c r="J306" s="15"/>
      <c r="K306" s="15"/>
      <c r="L306" s="198"/>
      <c r="M306" s="203"/>
      <c r="N306" s="204"/>
      <c r="O306" s="204"/>
      <c r="P306" s="204"/>
      <c r="Q306" s="204"/>
      <c r="R306" s="204"/>
      <c r="S306" s="204"/>
      <c r="T306" s="20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199" t="s">
        <v>156</v>
      </c>
      <c r="AU306" s="199" t="s">
        <v>152</v>
      </c>
      <c r="AV306" s="15" t="s">
        <v>151</v>
      </c>
      <c r="AW306" s="15" t="s">
        <v>35</v>
      </c>
      <c r="AX306" s="15" t="s">
        <v>81</v>
      </c>
      <c r="AY306" s="199" t="s">
        <v>142</v>
      </c>
    </row>
    <row r="307" s="12" customFormat="1" ht="22.8" customHeight="1">
      <c r="A307" s="12"/>
      <c r="B307" s="149"/>
      <c r="C307" s="12"/>
      <c r="D307" s="150" t="s">
        <v>72</v>
      </c>
      <c r="E307" s="160" t="s">
        <v>151</v>
      </c>
      <c r="F307" s="160" t="s">
        <v>358</v>
      </c>
      <c r="G307" s="12"/>
      <c r="H307" s="12"/>
      <c r="I307" s="152"/>
      <c r="J307" s="161">
        <f>BK307</f>
        <v>0</v>
      </c>
      <c r="K307" s="12"/>
      <c r="L307" s="149"/>
      <c r="M307" s="154"/>
      <c r="N307" s="155"/>
      <c r="O307" s="155"/>
      <c r="P307" s="156">
        <v>0</v>
      </c>
      <c r="Q307" s="155"/>
      <c r="R307" s="156">
        <v>0</v>
      </c>
      <c r="S307" s="155"/>
      <c r="T307" s="157"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50" t="s">
        <v>81</v>
      </c>
      <c r="AT307" s="158" t="s">
        <v>72</v>
      </c>
      <c r="AU307" s="158" t="s">
        <v>81</v>
      </c>
      <c r="AY307" s="150" t="s">
        <v>142</v>
      </c>
      <c r="BK307" s="159">
        <v>0</v>
      </c>
    </row>
    <row r="308" s="12" customFormat="1" ht="22.8" customHeight="1">
      <c r="A308" s="12"/>
      <c r="B308" s="149"/>
      <c r="C308" s="12"/>
      <c r="D308" s="150" t="s">
        <v>72</v>
      </c>
      <c r="E308" s="160" t="s">
        <v>174</v>
      </c>
      <c r="F308" s="160" t="s">
        <v>359</v>
      </c>
      <c r="G308" s="12"/>
      <c r="H308" s="12"/>
      <c r="I308" s="152"/>
      <c r="J308" s="161">
        <f>BK308</f>
        <v>0</v>
      </c>
      <c r="K308" s="12"/>
      <c r="L308" s="149"/>
      <c r="M308" s="154"/>
      <c r="N308" s="155"/>
      <c r="O308" s="155"/>
      <c r="P308" s="156">
        <f>P309+P325</f>
        <v>0</v>
      </c>
      <c r="Q308" s="155"/>
      <c r="R308" s="156">
        <f>R309+R325</f>
        <v>19.769458499999999</v>
      </c>
      <c r="S308" s="155"/>
      <c r="T308" s="157">
        <f>T309+T325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0" t="s">
        <v>81</v>
      </c>
      <c r="AT308" s="158" t="s">
        <v>72</v>
      </c>
      <c r="AU308" s="158" t="s">
        <v>81</v>
      </c>
      <c r="AY308" s="150" t="s">
        <v>142</v>
      </c>
      <c r="BK308" s="159">
        <f>BK309+BK325</f>
        <v>0</v>
      </c>
    </row>
    <row r="309" s="12" customFormat="1" ht="20.88" customHeight="1">
      <c r="A309" s="12"/>
      <c r="B309" s="149"/>
      <c r="C309" s="12"/>
      <c r="D309" s="150" t="s">
        <v>72</v>
      </c>
      <c r="E309" s="160" t="s">
        <v>360</v>
      </c>
      <c r="F309" s="160" t="s">
        <v>361</v>
      </c>
      <c r="G309" s="12"/>
      <c r="H309" s="12"/>
      <c r="I309" s="152"/>
      <c r="J309" s="161">
        <f>BK309</f>
        <v>0</v>
      </c>
      <c r="K309" s="12"/>
      <c r="L309" s="149"/>
      <c r="M309" s="154"/>
      <c r="N309" s="155"/>
      <c r="O309" s="155"/>
      <c r="P309" s="156">
        <f>SUM(P310:P324)</f>
        <v>0</v>
      </c>
      <c r="Q309" s="155"/>
      <c r="R309" s="156">
        <f>SUM(R310:R324)</f>
        <v>18.390239999999999</v>
      </c>
      <c r="S309" s="155"/>
      <c r="T309" s="157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0" t="s">
        <v>81</v>
      </c>
      <c r="AT309" s="158" t="s">
        <v>72</v>
      </c>
      <c r="AU309" s="158" t="s">
        <v>83</v>
      </c>
      <c r="AY309" s="150" t="s">
        <v>142</v>
      </c>
      <c r="BK309" s="159">
        <f>SUM(BK310:BK324)</f>
        <v>0</v>
      </c>
    </row>
    <row r="310" s="2" customFormat="1" ht="33" customHeight="1">
      <c r="A310" s="40"/>
      <c r="B310" s="162"/>
      <c r="C310" s="163" t="s">
        <v>351</v>
      </c>
      <c r="D310" s="163" t="s">
        <v>146</v>
      </c>
      <c r="E310" s="164" t="s">
        <v>362</v>
      </c>
      <c r="F310" s="165" t="s">
        <v>363</v>
      </c>
      <c r="G310" s="166" t="s">
        <v>162</v>
      </c>
      <c r="H310" s="167">
        <v>245.84999999999999</v>
      </c>
      <c r="I310" s="168"/>
      <c r="J310" s="169">
        <f>ROUND(I310*H310,2)</f>
        <v>0</v>
      </c>
      <c r="K310" s="165" t="s">
        <v>150</v>
      </c>
      <c r="L310" s="41"/>
      <c r="M310" s="170" t="s">
        <v>3</v>
      </c>
      <c r="N310" s="171" t="s">
        <v>44</v>
      </c>
      <c r="O310" s="74"/>
      <c r="P310" s="172">
        <f>O310*H310</f>
        <v>0</v>
      </c>
      <c r="Q310" s="172">
        <v>0</v>
      </c>
      <c r="R310" s="172">
        <f>Q310*H310</f>
        <v>0</v>
      </c>
      <c r="S310" s="172">
        <v>0</v>
      </c>
      <c r="T310" s="17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4" t="s">
        <v>151</v>
      </c>
      <c r="AT310" s="174" t="s">
        <v>146</v>
      </c>
      <c r="AU310" s="174" t="s">
        <v>152</v>
      </c>
      <c r="AY310" s="21" t="s">
        <v>142</v>
      </c>
      <c r="BE310" s="175">
        <f>IF(N310="základní",J310,0)</f>
        <v>0</v>
      </c>
      <c r="BF310" s="175">
        <f>IF(N310="snížená",J310,0)</f>
        <v>0</v>
      </c>
      <c r="BG310" s="175">
        <f>IF(N310="zákl. přenesená",J310,0)</f>
        <v>0</v>
      </c>
      <c r="BH310" s="175">
        <f>IF(N310="sníž. přenesená",J310,0)</f>
        <v>0</v>
      </c>
      <c r="BI310" s="175">
        <f>IF(N310="nulová",J310,0)</f>
        <v>0</v>
      </c>
      <c r="BJ310" s="21" t="s">
        <v>81</v>
      </c>
      <c r="BK310" s="175">
        <f>ROUND(I310*H310,2)</f>
        <v>0</v>
      </c>
      <c r="BL310" s="21" t="s">
        <v>151</v>
      </c>
      <c r="BM310" s="174" t="s">
        <v>364</v>
      </c>
    </row>
    <row r="311" s="2" customFormat="1">
      <c r="A311" s="40"/>
      <c r="B311" s="41"/>
      <c r="C311" s="40"/>
      <c r="D311" s="176" t="s">
        <v>154</v>
      </c>
      <c r="E311" s="40"/>
      <c r="F311" s="177" t="s">
        <v>365</v>
      </c>
      <c r="G311" s="40"/>
      <c r="H311" s="40"/>
      <c r="I311" s="178"/>
      <c r="J311" s="40"/>
      <c r="K311" s="40"/>
      <c r="L311" s="41"/>
      <c r="M311" s="179"/>
      <c r="N311" s="180"/>
      <c r="O311" s="74"/>
      <c r="P311" s="74"/>
      <c r="Q311" s="74"/>
      <c r="R311" s="74"/>
      <c r="S311" s="74"/>
      <c r="T311" s="75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21" t="s">
        <v>154</v>
      </c>
      <c r="AU311" s="21" t="s">
        <v>152</v>
      </c>
    </row>
    <row r="312" s="13" customFormat="1">
      <c r="A312" s="13"/>
      <c r="B312" s="181"/>
      <c r="C312" s="13"/>
      <c r="D312" s="182" t="s">
        <v>156</v>
      </c>
      <c r="E312" s="183" t="s">
        <v>3</v>
      </c>
      <c r="F312" s="184" t="s">
        <v>366</v>
      </c>
      <c r="G312" s="13"/>
      <c r="H312" s="185">
        <v>245.84999999999999</v>
      </c>
      <c r="I312" s="186"/>
      <c r="J312" s="13"/>
      <c r="K312" s="13"/>
      <c r="L312" s="181"/>
      <c r="M312" s="187"/>
      <c r="N312" s="188"/>
      <c r="O312" s="188"/>
      <c r="P312" s="188"/>
      <c r="Q312" s="188"/>
      <c r="R312" s="188"/>
      <c r="S312" s="188"/>
      <c r="T312" s="18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3" t="s">
        <v>156</v>
      </c>
      <c r="AU312" s="183" t="s">
        <v>152</v>
      </c>
      <c r="AV312" s="13" t="s">
        <v>83</v>
      </c>
      <c r="AW312" s="13" t="s">
        <v>35</v>
      </c>
      <c r="AX312" s="13" t="s">
        <v>73</v>
      </c>
      <c r="AY312" s="183" t="s">
        <v>142</v>
      </c>
    </row>
    <row r="313" s="14" customFormat="1">
      <c r="A313" s="14"/>
      <c r="B313" s="190"/>
      <c r="C313" s="14"/>
      <c r="D313" s="182" t="s">
        <v>156</v>
      </c>
      <c r="E313" s="191" t="s">
        <v>3</v>
      </c>
      <c r="F313" s="192" t="s">
        <v>158</v>
      </c>
      <c r="G313" s="14"/>
      <c r="H313" s="193">
        <v>245.84999999999999</v>
      </c>
      <c r="I313" s="194"/>
      <c r="J313" s="14"/>
      <c r="K313" s="14"/>
      <c r="L313" s="190"/>
      <c r="M313" s="195"/>
      <c r="N313" s="196"/>
      <c r="O313" s="196"/>
      <c r="P313" s="196"/>
      <c r="Q313" s="196"/>
      <c r="R313" s="196"/>
      <c r="S313" s="196"/>
      <c r="T313" s="19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1" t="s">
        <v>156</v>
      </c>
      <c r="AU313" s="191" t="s">
        <v>152</v>
      </c>
      <c r="AV313" s="14" t="s">
        <v>152</v>
      </c>
      <c r="AW313" s="14" t="s">
        <v>35</v>
      </c>
      <c r="AX313" s="14" t="s">
        <v>73</v>
      </c>
      <c r="AY313" s="191" t="s">
        <v>142</v>
      </c>
    </row>
    <row r="314" s="15" customFormat="1">
      <c r="A314" s="15"/>
      <c r="B314" s="198"/>
      <c r="C314" s="15"/>
      <c r="D314" s="182" t="s">
        <v>156</v>
      </c>
      <c r="E314" s="199" t="s">
        <v>3</v>
      </c>
      <c r="F314" s="200" t="s">
        <v>159</v>
      </c>
      <c r="G314" s="15"/>
      <c r="H314" s="201">
        <v>245.84999999999999</v>
      </c>
      <c r="I314" s="202"/>
      <c r="J314" s="15"/>
      <c r="K314" s="15"/>
      <c r="L314" s="198"/>
      <c r="M314" s="203"/>
      <c r="N314" s="204"/>
      <c r="O314" s="204"/>
      <c r="P314" s="204"/>
      <c r="Q314" s="204"/>
      <c r="R314" s="204"/>
      <c r="S314" s="204"/>
      <c r="T314" s="20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199" t="s">
        <v>156</v>
      </c>
      <c r="AU314" s="199" t="s">
        <v>152</v>
      </c>
      <c r="AV314" s="15" t="s">
        <v>151</v>
      </c>
      <c r="AW314" s="15" t="s">
        <v>35</v>
      </c>
      <c r="AX314" s="15" t="s">
        <v>81</v>
      </c>
      <c r="AY314" s="199" t="s">
        <v>142</v>
      </c>
    </row>
    <row r="315" s="2" customFormat="1" ht="37.8" customHeight="1">
      <c r="A315" s="40"/>
      <c r="B315" s="162"/>
      <c r="C315" s="163" t="s">
        <v>367</v>
      </c>
      <c r="D315" s="163" t="s">
        <v>146</v>
      </c>
      <c r="E315" s="164" t="s">
        <v>368</v>
      </c>
      <c r="F315" s="165" t="s">
        <v>369</v>
      </c>
      <c r="G315" s="166" t="s">
        <v>162</v>
      </c>
      <c r="H315" s="167">
        <v>234.67500000000001</v>
      </c>
      <c r="I315" s="168"/>
      <c r="J315" s="169">
        <f>ROUND(I315*H315,2)</f>
        <v>0</v>
      </c>
      <c r="K315" s="165" t="s">
        <v>150</v>
      </c>
      <c r="L315" s="41"/>
      <c r="M315" s="170" t="s">
        <v>3</v>
      </c>
      <c r="N315" s="171" t="s">
        <v>44</v>
      </c>
      <c r="O315" s="74"/>
      <c r="P315" s="172">
        <f>O315*H315</f>
        <v>0</v>
      </c>
      <c r="Q315" s="172">
        <v>0</v>
      </c>
      <c r="R315" s="172">
        <f>Q315*H315</f>
        <v>0</v>
      </c>
      <c r="S315" s="172">
        <v>0</v>
      </c>
      <c r="T315" s="17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74" t="s">
        <v>151</v>
      </c>
      <c r="AT315" s="174" t="s">
        <v>146</v>
      </c>
      <c r="AU315" s="174" t="s">
        <v>152</v>
      </c>
      <c r="AY315" s="21" t="s">
        <v>142</v>
      </c>
      <c r="BE315" s="175">
        <f>IF(N315="základní",J315,0)</f>
        <v>0</v>
      </c>
      <c r="BF315" s="175">
        <f>IF(N315="snížená",J315,0)</f>
        <v>0</v>
      </c>
      <c r="BG315" s="175">
        <f>IF(N315="zákl. přenesená",J315,0)</f>
        <v>0</v>
      </c>
      <c r="BH315" s="175">
        <f>IF(N315="sníž. přenesená",J315,0)</f>
        <v>0</v>
      </c>
      <c r="BI315" s="175">
        <f>IF(N315="nulová",J315,0)</f>
        <v>0</v>
      </c>
      <c r="BJ315" s="21" t="s">
        <v>81</v>
      </c>
      <c r="BK315" s="175">
        <f>ROUND(I315*H315,2)</f>
        <v>0</v>
      </c>
      <c r="BL315" s="21" t="s">
        <v>151</v>
      </c>
      <c r="BM315" s="174" t="s">
        <v>370</v>
      </c>
    </row>
    <row r="316" s="2" customFormat="1">
      <c r="A316" s="40"/>
      <c r="B316" s="41"/>
      <c r="C316" s="40"/>
      <c r="D316" s="176" t="s">
        <v>154</v>
      </c>
      <c r="E316" s="40"/>
      <c r="F316" s="177" t="s">
        <v>371</v>
      </c>
      <c r="G316" s="40"/>
      <c r="H316" s="40"/>
      <c r="I316" s="178"/>
      <c r="J316" s="40"/>
      <c r="K316" s="40"/>
      <c r="L316" s="41"/>
      <c r="M316" s="179"/>
      <c r="N316" s="180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1" t="s">
        <v>154</v>
      </c>
      <c r="AU316" s="21" t="s">
        <v>152</v>
      </c>
    </row>
    <row r="317" s="13" customFormat="1">
      <c r="A317" s="13"/>
      <c r="B317" s="181"/>
      <c r="C317" s="13"/>
      <c r="D317" s="182" t="s">
        <v>156</v>
      </c>
      <c r="E317" s="183" t="s">
        <v>3</v>
      </c>
      <c r="F317" s="184" t="s">
        <v>372</v>
      </c>
      <c r="G317" s="13"/>
      <c r="H317" s="185">
        <v>234.67500000000001</v>
      </c>
      <c r="I317" s="186"/>
      <c r="J317" s="13"/>
      <c r="K317" s="13"/>
      <c r="L317" s="181"/>
      <c r="M317" s="187"/>
      <c r="N317" s="188"/>
      <c r="O317" s="188"/>
      <c r="P317" s="188"/>
      <c r="Q317" s="188"/>
      <c r="R317" s="188"/>
      <c r="S317" s="188"/>
      <c r="T317" s="18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3" t="s">
        <v>156</v>
      </c>
      <c r="AU317" s="183" t="s">
        <v>152</v>
      </c>
      <c r="AV317" s="13" t="s">
        <v>83</v>
      </c>
      <c r="AW317" s="13" t="s">
        <v>35</v>
      </c>
      <c r="AX317" s="13" t="s">
        <v>73</v>
      </c>
      <c r="AY317" s="183" t="s">
        <v>142</v>
      </c>
    </row>
    <row r="318" s="14" customFormat="1">
      <c r="A318" s="14"/>
      <c r="B318" s="190"/>
      <c r="C318" s="14"/>
      <c r="D318" s="182" t="s">
        <v>156</v>
      </c>
      <c r="E318" s="191" t="s">
        <v>3</v>
      </c>
      <c r="F318" s="192" t="s">
        <v>158</v>
      </c>
      <c r="G318" s="14"/>
      <c r="H318" s="193">
        <v>234.67500000000001</v>
      </c>
      <c r="I318" s="194"/>
      <c r="J318" s="14"/>
      <c r="K318" s="14"/>
      <c r="L318" s="190"/>
      <c r="M318" s="195"/>
      <c r="N318" s="196"/>
      <c r="O318" s="196"/>
      <c r="P318" s="196"/>
      <c r="Q318" s="196"/>
      <c r="R318" s="196"/>
      <c r="S318" s="196"/>
      <c r="T318" s="19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1" t="s">
        <v>156</v>
      </c>
      <c r="AU318" s="191" t="s">
        <v>152</v>
      </c>
      <c r="AV318" s="14" t="s">
        <v>152</v>
      </c>
      <c r="AW318" s="14" t="s">
        <v>35</v>
      </c>
      <c r="AX318" s="14" t="s">
        <v>73</v>
      </c>
      <c r="AY318" s="191" t="s">
        <v>142</v>
      </c>
    </row>
    <row r="319" s="15" customFormat="1">
      <c r="A319" s="15"/>
      <c r="B319" s="198"/>
      <c r="C319" s="15"/>
      <c r="D319" s="182" t="s">
        <v>156</v>
      </c>
      <c r="E319" s="199" t="s">
        <v>3</v>
      </c>
      <c r="F319" s="200" t="s">
        <v>159</v>
      </c>
      <c r="G319" s="15"/>
      <c r="H319" s="201">
        <v>234.67500000000001</v>
      </c>
      <c r="I319" s="202"/>
      <c r="J319" s="15"/>
      <c r="K319" s="15"/>
      <c r="L319" s="198"/>
      <c r="M319" s="203"/>
      <c r="N319" s="204"/>
      <c r="O319" s="204"/>
      <c r="P319" s="204"/>
      <c r="Q319" s="204"/>
      <c r="R319" s="204"/>
      <c r="S319" s="204"/>
      <c r="T319" s="20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199" t="s">
        <v>156</v>
      </c>
      <c r="AU319" s="199" t="s">
        <v>152</v>
      </c>
      <c r="AV319" s="15" t="s">
        <v>151</v>
      </c>
      <c r="AW319" s="15" t="s">
        <v>35</v>
      </c>
      <c r="AX319" s="15" t="s">
        <v>81</v>
      </c>
      <c r="AY319" s="199" t="s">
        <v>142</v>
      </c>
    </row>
    <row r="320" s="2" customFormat="1" ht="37.8" customHeight="1">
      <c r="A320" s="40"/>
      <c r="B320" s="162"/>
      <c r="C320" s="163" t="s">
        <v>373</v>
      </c>
      <c r="D320" s="163" t="s">
        <v>146</v>
      </c>
      <c r="E320" s="164" t="s">
        <v>374</v>
      </c>
      <c r="F320" s="165" t="s">
        <v>375</v>
      </c>
      <c r="G320" s="166" t="s">
        <v>162</v>
      </c>
      <c r="H320" s="167">
        <v>56.759999999999998</v>
      </c>
      <c r="I320" s="168"/>
      <c r="J320" s="169">
        <f>ROUND(I320*H320,2)</f>
        <v>0</v>
      </c>
      <c r="K320" s="165" t="s">
        <v>150</v>
      </c>
      <c r="L320" s="41"/>
      <c r="M320" s="170" t="s">
        <v>3</v>
      </c>
      <c r="N320" s="171" t="s">
        <v>44</v>
      </c>
      <c r="O320" s="74"/>
      <c r="P320" s="172">
        <f>O320*H320</f>
        <v>0</v>
      </c>
      <c r="Q320" s="172">
        <v>0.32400000000000001</v>
      </c>
      <c r="R320" s="172">
        <f>Q320*H320</f>
        <v>18.390239999999999</v>
      </c>
      <c r="S320" s="172">
        <v>0</v>
      </c>
      <c r="T320" s="173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174" t="s">
        <v>151</v>
      </c>
      <c r="AT320" s="174" t="s">
        <v>146</v>
      </c>
      <c r="AU320" s="174" t="s">
        <v>152</v>
      </c>
      <c r="AY320" s="21" t="s">
        <v>142</v>
      </c>
      <c r="BE320" s="175">
        <f>IF(N320="základní",J320,0)</f>
        <v>0</v>
      </c>
      <c r="BF320" s="175">
        <f>IF(N320="snížená",J320,0)</f>
        <v>0</v>
      </c>
      <c r="BG320" s="175">
        <f>IF(N320="zákl. přenesená",J320,0)</f>
        <v>0</v>
      </c>
      <c r="BH320" s="175">
        <f>IF(N320="sníž. přenesená",J320,0)</f>
        <v>0</v>
      </c>
      <c r="BI320" s="175">
        <f>IF(N320="nulová",J320,0)</f>
        <v>0</v>
      </c>
      <c r="BJ320" s="21" t="s">
        <v>81</v>
      </c>
      <c r="BK320" s="175">
        <f>ROUND(I320*H320,2)</f>
        <v>0</v>
      </c>
      <c r="BL320" s="21" t="s">
        <v>151</v>
      </c>
      <c r="BM320" s="174" t="s">
        <v>376</v>
      </c>
    </row>
    <row r="321" s="2" customFormat="1">
      <c r="A321" s="40"/>
      <c r="B321" s="41"/>
      <c r="C321" s="40"/>
      <c r="D321" s="176" t="s">
        <v>154</v>
      </c>
      <c r="E321" s="40"/>
      <c r="F321" s="177" t="s">
        <v>377</v>
      </c>
      <c r="G321" s="40"/>
      <c r="H321" s="40"/>
      <c r="I321" s="178"/>
      <c r="J321" s="40"/>
      <c r="K321" s="40"/>
      <c r="L321" s="41"/>
      <c r="M321" s="179"/>
      <c r="N321" s="180"/>
      <c r="O321" s="74"/>
      <c r="P321" s="74"/>
      <c r="Q321" s="74"/>
      <c r="R321" s="74"/>
      <c r="S321" s="74"/>
      <c r="T321" s="75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21" t="s">
        <v>154</v>
      </c>
      <c r="AU321" s="21" t="s">
        <v>152</v>
      </c>
    </row>
    <row r="322" s="13" customFormat="1">
      <c r="A322" s="13"/>
      <c r="B322" s="181"/>
      <c r="C322" s="13"/>
      <c r="D322" s="182" t="s">
        <v>156</v>
      </c>
      <c r="E322" s="183" t="s">
        <v>3</v>
      </c>
      <c r="F322" s="184" t="s">
        <v>378</v>
      </c>
      <c r="G322" s="13"/>
      <c r="H322" s="185">
        <v>56.759999999999998</v>
      </c>
      <c r="I322" s="186"/>
      <c r="J322" s="13"/>
      <c r="K322" s="13"/>
      <c r="L322" s="181"/>
      <c r="M322" s="187"/>
      <c r="N322" s="188"/>
      <c r="O322" s="188"/>
      <c r="P322" s="188"/>
      <c r="Q322" s="188"/>
      <c r="R322" s="188"/>
      <c r="S322" s="188"/>
      <c r="T322" s="18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3" t="s">
        <v>156</v>
      </c>
      <c r="AU322" s="183" t="s">
        <v>152</v>
      </c>
      <c r="AV322" s="13" t="s">
        <v>83</v>
      </c>
      <c r="AW322" s="13" t="s">
        <v>35</v>
      </c>
      <c r="AX322" s="13" t="s">
        <v>73</v>
      </c>
      <c r="AY322" s="183" t="s">
        <v>142</v>
      </c>
    </row>
    <row r="323" s="14" customFormat="1">
      <c r="A323" s="14"/>
      <c r="B323" s="190"/>
      <c r="C323" s="14"/>
      <c r="D323" s="182" t="s">
        <v>156</v>
      </c>
      <c r="E323" s="191" t="s">
        <v>3</v>
      </c>
      <c r="F323" s="192" t="s">
        <v>158</v>
      </c>
      <c r="G323" s="14"/>
      <c r="H323" s="193">
        <v>56.759999999999998</v>
      </c>
      <c r="I323" s="194"/>
      <c r="J323" s="14"/>
      <c r="K323" s="14"/>
      <c r="L323" s="190"/>
      <c r="M323" s="195"/>
      <c r="N323" s="196"/>
      <c r="O323" s="196"/>
      <c r="P323" s="196"/>
      <c r="Q323" s="196"/>
      <c r="R323" s="196"/>
      <c r="S323" s="196"/>
      <c r="T323" s="19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1" t="s">
        <v>156</v>
      </c>
      <c r="AU323" s="191" t="s">
        <v>152</v>
      </c>
      <c r="AV323" s="14" t="s">
        <v>152</v>
      </c>
      <c r="AW323" s="14" t="s">
        <v>35</v>
      </c>
      <c r="AX323" s="14" t="s">
        <v>73</v>
      </c>
      <c r="AY323" s="191" t="s">
        <v>142</v>
      </c>
    </row>
    <row r="324" s="15" customFormat="1">
      <c r="A324" s="15"/>
      <c r="B324" s="198"/>
      <c r="C324" s="15"/>
      <c r="D324" s="182" t="s">
        <v>156</v>
      </c>
      <c r="E324" s="199" t="s">
        <v>3</v>
      </c>
      <c r="F324" s="200" t="s">
        <v>159</v>
      </c>
      <c r="G324" s="15"/>
      <c r="H324" s="201">
        <v>56.759999999999998</v>
      </c>
      <c r="I324" s="202"/>
      <c r="J324" s="15"/>
      <c r="K324" s="15"/>
      <c r="L324" s="198"/>
      <c r="M324" s="203"/>
      <c r="N324" s="204"/>
      <c r="O324" s="204"/>
      <c r="P324" s="204"/>
      <c r="Q324" s="204"/>
      <c r="R324" s="204"/>
      <c r="S324" s="204"/>
      <c r="T324" s="20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199" t="s">
        <v>156</v>
      </c>
      <c r="AU324" s="199" t="s">
        <v>152</v>
      </c>
      <c r="AV324" s="15" t="s">
        <v>151</v>
      </c>
      <c r="AW324" s="15" t="s">
        <v>35</v>
      </c>
      <c r="AX324" s="15" t="s">
        <v>81</v>
      </c>
      <c r="AY324" s="199" t="s">
        <v>142</v>
      </c>
    </row>
    <row r="325" s="12" customFormat="1" ht="20.88" customHeight="1">
      <c r="A325" s="12"/>
      <c r="B325" s="149"/>
      <c r="C325" s="12"/>
      <c r="D325" s="150" t="s">
        <v>72</v>
      </c>
      <c r="E325" s="160" t="s">
        <v>379</v>
      </c>
      <c r="F325" s="160" t="s">
        <v>380</v>
      </c>
      <c r="G325" s="12"/>
      <c r="H325" s="12"/>
      <c r="I325" s="152"/>
      <c r="J325" s="161">
        <f>BK325</f>
        <v>0</v>
      </c>
      <c r="K325" s="12"/>
      <c r="L325" s="149"/>
      <c r="M325" s="154"/>
      <c r="N325" s="155"/>
      <c r="O325" s="155"/>
      <c r="P325" s="156">
        <f>SUM(P326:P339)</f>
        <v>0</v>
      </c>
      <c r="Q325" s="155"/>
      <c r="R325" s="156">
        <f>SUM(R326:R339)</f>
        <v>1.3792185000000001</v>
      </c>
      <c r="S325" s="155"/>
      <c r="T325" s="157">
        <f>SUM(T326:T339)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50" t="s">
        <v>81</v>
      </c>
      <c r="AT325" s="158" t="s">
        <v>72</v>
      </c>
      <c r="AU325" s="158" t="s">
        <v>83</v>
      </c>
      <c r="AY325" s="150" t="s">
        <v>142</v>
      </c>
      <c r="BK325" s="159">
        <f>SUM(BK326:BK339)</f>
        <v>0</v>
      </c>
    </row>
    <row r="326" s="2" customFormat="1" ht="24.15" customHeight="1">
      <c r="A326" s="40"/>
      <c r="B326" s="162"/>
      <c r="C326" s="163" t="s">
        <v>381</v>
      </c>
      <c r="D326" s="163" t="s">
        <v>146</v>
      </c>
      <c r="E326" s="164" t="s">
        <v>382</v>
      </c>
      <c r="F326" s="165" t="s">
        <v>383</v>
      </c>
      <c r="G326" s="166" t="s">
        <v>162</v>
      </c>
      <c r="H326" s="167">
        <v>245.84999999999999</v>
      </c>
      <c r="I326" s="168"/>
      <c r="J326" s="169">
        <f>ROUND(I326*H326,2)</f>
        <v>0</v>
      </c>
      <c r="K326" s="165" t="s">
        <v>3</v>
      </c>
      <c r="L326" s="41"/>
      <c r="M326" s="170" t="s">
        <v>3</v>
      </c>
      <c r="N326" s="171" t="s">
        <v>44</v>
      </c>
      <c r="O326" s="74"/>
      <c r="P326" s="172">
        <f>O326*H326</f>
        <v>0</v>
      </c>
      <c r="Q326" s="172">
        <v>0.0056100000000000004</v>
      </c>
      <c r="R326" s="172">
        <f>Q326*H326</f>
        <v>1.3792185000000001</v>
      </c>
      <c r="S326" s="172">
        <v>0</v>
      </c>
      <c r="T326" s="173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4" t="s">
        <v>151</v>
      </c>
      <c r="AT326" s="174" t="s">
        <v>146</v>
      </c>
      <c r="AU326" s="174" t="s">
        <v>152</v>
      </c>
      <c r="AY326" s="21" t="s">
        <v>142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21" t="s">
        <v>81</v>
      </c>
      <c r="BK326" s="175">
        <f>ROUND(I326*H326,2)</f>
        <v>0</v>
      </c>
      <c r="BL326" s="21" t="s">
        <v>151</v>
      </c>
      <c r="BM326" s="174" t="s">
        <v>384</v>
      </c>
    </row>
    <row r="327" s="13" customFormat="1">
      <c r="A327" s="13"/>
      <c r="B327" s="181"/>
      <c r="C327" s="13"/>
      <c r="D327" s="182" t="s">
        <v>156</v>
      </c>
      <c r="E327" s="183" t="s">
        <v>3</v>
      </c>
      <c r="F327" s="184" t="s">
        <v>385</v>
      </c>
      <c r="G327" s="13"/>
      <c r="H327" s="185">
        <v>245.84999999999999</v>
      </c>
      <c r="I327" s="186"/>
      <c r="J327" s="13"/>
      <c r="K327" s="13"/>
      <c r="L327" s="181"/>
      <c r="M327" s="187"/>
      <c r="N327" s="188"/>
      <c r="O327" s="188"/>
      <c r="P327" s="188"/>
      <c r="Q327" s="188"/>
      <c r="R327" s="188"/>
      <c r="S327" s="188"/>
      <c r="T327" s="18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3" t="s">
        <v>156</v>
      </c>
      <c r="AU327" s="183" t="s">
        <v>152</v>
      </c>
      <c r="AV327" s="13" t="s">
        <v>83</v>
      </c>
      <c r="AW327" s="13" t="s">
        <v>35</v>
      </c>
      <c r="AX327" s="13" t="s">
        <v>73</v>
      </c>
      <c r="AY327" s="183" t="s">
        <v>142</v>
      </c>
    </row>
    <row r="328" s="14" customFormat="1">
      <c r="A328" s="14"/>
      <c r="B328" s="190"/>
      <c r="C328" s="14"/>
      <c r="D328" s="182" t="s">
        <v>156</v>
      </c>
      <c r="E328" s="191" t="s">
        <v>3</v>
      </c>
      <c r="F328" s="192" t="s">
        <v>158</v>
      </c>
      <c r="G328" s="14"/>
      <c r="H328" s="193">
        <v>245.84999999999999</v>
      </c>
      <c r="I328" s="194"/>
      <c r="J328" s="14"/>
      <c r="K328" s="14"/>
      <c r="L328" s="190"/>
      <c r="M328" s="195"/>
      <c r="N328" s="196"/>
      <c r="O328" s="196"/>
      <c r="P328" s="196"/>
      <c r="Q328" s="196"/>
      <c r="R328" s="196"/>
      <c r="S328" s="196"/>
      <c r="T328" s="19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1" t="s">
        <v>156</v>
      </c>
      <c r="AU328" s="191" t="s">
        <v>152</v>
      </c>
      <c r="AV328" s="14" t="s">
        <v>152</v>
      </c>
      <c r="AW328" s="14" t="s">
        <v>35</v>
      </c>
      <c r="AX328" s="14" t="s">
        <v>73</v>
      </c>
      <c r="AY328" s="191" t="s">
        <v>142</v>
      </c>
    </row>
    <row r="329" s="15" customFormat="1">
      <c r="A329" s="15"/>
      <c r="B329" s="198"/>
      <c r="C329" s="15"/>
      <c r="D329" s="182" t="s">
        <v>156</v>
      </c>
      <c r="E329" s="199" t="s">
        <v>3</v>
      </c>
      <c r="F329" s="200" t="s">
        <v>159</v>
      </c>
      <c r="G329" s="15"/>
      <c r="H329" s="201">
        <v>245.84999999999999</v>
      </c>
      <c r="I329" s="202"/>
      <c r="J329" s="15"/>
      <c r="K329" s="15"/>
      <c r="L329" s="198"/>
      <c r="M329" s="203"/>
      <c r="N329" s="204"/>
      <c r="O329" s="204"/>
      <c r="P329" s="204"/>
      <c r="Q329" s="204"/>
      <c r="R329" s="204"/>
      <c r="S329" s="204"/>
      <c r="T329" s="20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199" t="s">
        <v>156</v>
      </c>
      <c r="AU329" s="199" t="s">
        <v>152</v>
      </c>
      <c r="AV329" s="15" t="s">
        <v>151</v>
      </c>
      <c r="AW329" s="15" t="s">
        <v>35</v>
      </c>
      <c r="AX329" s="15" t="s">
        <v>81</v>
      </c>
      <c r="AY329" s="199" t="s">
        <v>142</v>
      </c>
    </row>
    <row r="330" s="2" customFormat="1" ht="24.15" customHeight="1">
      <c r="A330" s="40"/>
      <c r="B330" s="162"/>
      <c r="C330" s="163" t="s">
        <v>386</v>
      </c>
      <c r="D330" s="163" t="s">
        <v>146</v>
      </c>
      <c r="E330" s="164" t="s">
        <v>387</v>
      </c>
      <c r="F330" s="165" t="s">
        <v>388</v>
      </c>
      <c r="G330" s="166" t="s">
        <v>162</v>
      </c>
      <c r="H330" s="167">
        <v>234.67500000000001</v>
      </c>
      <c r="I330" s="168"/>
      <c r="J330" s="169">
        <f>ROUND(I330*H330,2)</f>
        <v>0</v>
      </c>
      <c r="K330" s="165" t="s">
        <v>150</v>
      </c>
      <c r="L330" s="41"/>
      <c r="M330" s="170" t="s">
        <v>3</v>
      </c>
      <c r="N330" s="171" t="s">
        <v>44</v>
      </c>
      <c r="O330" s="74"/>
      <c r="P330" s="172">
        <f>O330*H330</f>
        <v>0</v>
      </c>
      <c r="Q330" s="172">
        <v>0</v>
      </c>
      <c r="R330" s="172">
        <f>Q330*H330</f>
        <v>0</v>
      </c>
      <c r="S330" s="172">
        <v>0</v>
      </c>
      <c r="T330" s="173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174" t="s">
        <v>151</v>
      </c>
      <c r="AT330" s="174" t="s">
        <v>146</v>
      </c>
      <c r="AU330" s="174" t="s">
        <v>152</v>
      </c>
      <c r="AY330" s="21" t="s">
        <v>142</v>
      </c>
      <c r="BE330" s="175">
        <f>IF(N330="základní",J330,0)</f>
        <v>0</v>
      </c>
      <c r="BF330" s="175">
        <f>IF(N330="snížená",J330,0)</f>
        <v>0</v>
      </c>
      <c r="BG330" s="175">
        <f>IF(N330="zákl. přenesená",J330,0)</f>
        <v>0</v>
      </c>
      <c r="BH330" s="175">
        <f>IF(N330="sníž. přenesená",J330,0)</f>
        <v>0</v>
      </c>
      <c r="BI330" s="175">
        <f>IF(N330="nulová",J330,0)</f>
        <v>0</v>
      </c>
      <c r="BJ330" s="21" t="s">
        <v>81</v>
      </c>
      <c r="BK330" s="175">
        <f>ROUND(I330*H330,2)</f>
        <v>0</v>
      </c>
      <c r="BL330" s="21" t="s">
        <v>151</v>
      </c>
      <c r="BM330" s="174" t="s">
        <v>389</v>
      </c>
    </row>
    <row r="331" s="2" customFormat="1">
      <c r="A331" s="40"/>
      <c r="B331" s="41"/>
      <c r="C331" s="40"/>
      <c r="D331" s="176" t="s">
        <v>154</v>
      </c>
      <c r="E331" s="40"/>
      <c r="F331" s="177" t="s">
        <v>390</v>
      </c>
      <c r="G331" s="40"/>
      <c r="H331" s="40"/>
      <c r="I331" s="178"/>
      <c r="J331" s="40"/>
      <c r="K331" s="40"/>
      <c r="L331" s="41"/>
      <c r="M331" s="179"/>
      <c r="N331" s="180"/>
      <c r="O331" s="74"/>
      <c r="P331" s="74"/>
      <c r="Q331" s="74"/>
      <c r="R331" s="74"/>
      <c r="S331" s="74"/>
      <c r="T331" s="75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21" t="s">
        <v>154</v>
      </c>
      <c r="AU331" s="21" t="s">
        <v>152</v>
      </c>
    </row>
    <row r="332" s="13" customFormat="1">
      <c r="A332" s="13"/>
      <c r="B332" s="181"/>
      <c r="C332" s="13"/>
      <c r="D332" s="182" t="s">
        <v>156</v>
      </c>
      <c r="E332" s="183" t="s">
        <v>3</v>
      </c>
      <c r="F332" s="184" t="s">
        <v>391</v>
      </c>
      <c r="G332" s="13"/>
      <c r="H332" s="185">
        <v>234.67500000000001</v>
      </c>
      <c r="I332" s="186"/>
      <c r="J332" s="13"/>
      <c r="K332" s="13"/>
      <c r="L332" s="181"/>
      <c r="M332" s="187"/>
      <c r="N332" s="188"/>
      <c r="O332" s="188"/>
      <c r="P332" s="188"/>
      <c r="Q332" s="188"/>
      <c r="R332" s="188"/>
      <c r="S332" s="188"/>
      <c r="T332" s="18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3" t="s">
        <v>156</v>
      </c>
      <c r="AU332" s="183" t="s">
        <v>152</v>
      </c>
      <c r="AV332" s="13" t="s">
        <v>83</v>
      </c>
      <c r="AW332" s="13" t="s">
        <v>35</v>
      </c>
      <c r="AX332" s="13" t="s">
        <v>73</v>
      </c>
      <c r="AY332" s="183" t="s">
        <v>142</v>
      </c>
    </row>
    <row r="333" s="14" customFormat="1">
      <c r="A333" s="14"/>
      <c r="B333" s="190"/>
      <c r="C333" s="14"/>
      <c r="D333" s="182" t="s">
        <v>156</v>
      </c>
      <c r="E333" s="191" t="s">
        <v>3</v>
      </c>
      <c r="F333" s="192" t="s">
        <v>158</v>
      </c>
      <c r="G333" s="14"/>
      <c r="H333" s="193">
        <v>234.67500000000001</v>
      </c>
      <c r="I333" s="194"/>
      <c r="J333" s="14"/>
      <c r="K333" s="14"/>
      <c r="L333" s="190"/>
      <c r="M333" s="195"/>
      <c r="N333" s="196"/>
      <c r="O333" s="196"/>
      <c r="P333" s="196"/>
      <c r="Q333" s="196"/>
      <c r="R333" s="196"/>
      <c r="S333" s="196"/>
      <c r="T333" s="19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1" t="s">
        <v>156</v>
      </c>
      <c r="AU333" s="191" t="s">
        <v>152</v>
      </c>
      <c r="AV333" s="14" t="s">
        <v>152</v>
      </c>
      <c r="AW333" s="14" t="s">
        <v>35</v>
      </c>
      <c r="AX333" s="14" t="s">
        <v>73</v>
      </c>
      <c r="AY333" s="191" t="s">
        <v>142</v>
      </c>
    </row>
    <row r="334" s="15" customFormat="1">
      <c r="A334" s="15"/>
      <c r="B334" s="198"/>
      <c r="C334" s="15"/>
      <c r="D334" s="182" t="s">
        <v>156</v>
      </c>
      <c r="E334" s="199" t="s">
        <v>3</v>
      </c>
      <c r="F334" s="200" t="s">
        <v>159</v>
      </c>
      <c r="G334" s="15"/>
      <c r="H334" s="201">
        <v>234.67500000000001</v>
      </c>
      <c r="I334" s="202"/>
      <c r="J334" s="15"/>
      <c r="K334" s="15"/>
      <c r="L334" s="198"/>
      <c r="M334" s="203"/>
      <c r="N334" s="204"/>
      <c r="O334" s="204"/>
      <c r="P334" s="204"/>
      <c r="Q334" s="204"/>
      <c r="R334" s="204"/>
      <c r="S334" s="204"/>
      <c r="T334" s="20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199" t="s">
        <v>156</v>
      </c>
      <c r="AU334" s="199" t="s">
        <v>152</v>
      </c>
      <c r="AV334" s="15" t="s">
        <v>151</v>
      </c>
      <c r="AW334" s="15" t="s">
        <v>35</v>
      </c>
      <c r="AX334" s="15" t="s">
        <v>81</v>
      </c>
      <c r="AY334" s="199" t="s">
        <v>142</v>
      </c>
    </row>
    <row r="335" s="2" customFormat="1" ht="49.05" customHeight="1">
      <c r="A335" s="40"/>
      <c r="B335" s="162"/>
      <c r="C335" s="163" t="s">
        <v>392</v>
      </c>
      <c r="D335" s="163" t="s">
        <v>146</v>
      </c>
      <c r="E335" s="164" t="s">
        <v>393</v>
      </c>
      <c r="F335" s="165" t="s">
        <v>394</v>
      </c>
      <c r="G335" s="166" t="s">
        <v>162</v>
      </c>
      <c r="H335" s="167">
        <v>234.67500000000001</v>
      </c>
      <c r="I335" s="168"/>
      <c r="J335" s="169">
        <f>ROUND(I335*H335,2)</f>
        <v>0</v>
      </c>
      <c r="K335" s="165" t="s">
        <v>150</v>
      </c>
      <c r="L335" s="41"/>
      <c r="M335" s="170" t="s">
        <v>3</v>
      </c>
      <c r="N335" s="171" t="s">
        <v>44</v>
      </c>
      <c r="O335" s="74"/>
      <c r="P335" s="172">
        <f>O335*H335</f>
        <v>0</v>
      </c>
      <c r="Q335" s="172">
        <v>0</v>
      </c>
      <c r="R335" s="172">
        <f>Q335*H335</f>
        <v>0</v>
      </c>
      <c r="S335" s="172">
        <v>0</v>
      </c>
      <c r="T335" s="173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74" t="s">
        <v>151</v>
      </c>
      <c r="AT335" s="174" t="s">
        <v>146</v>
      </c>
      <c r="AU335" s="174" t="s">
        <v>152</v>
      </c>
      <c r="AY335" s="21" t="s">
        <v>142</v>
      </c>
      <c r="BE335" s="175">
        <f>IF(N335="základní",J335,0)</f>
        <v>0</v>
      </c>
      <c r="BF335" s="175">
        <f>IF(N335="snížená",J335,0)</f>
        <v>0</v>
      </c>
      <c r="BG335" s="175">
        <f>IF(N335="zákl. přenesená",J335,0)</f>
        <v>0</v>
      </c>
      <c r="BH335" s="175">
        <f>IF(N335="sníž. přenesená",J335,0)</f>
        <v>0</v>
      </c>
      <c r="BI335" s="175">
        <f>IF(N335="nulová",J335,0)</f>
        <v>0</v>
      </c>
      <c r="BJ335" s="21" t="s">
        <v>81</v>
      </c>
      <c r="BK335" s="175">
        <f>ROUND(I335*H335,2)</f>
        <v>0</v>
      </c>
      <c r="BL335" s="21" t="s">
        <v>151</v>
      </c>
      <c r="BM335" s="174" t="s">
        <v>395</v>
      </c>
    </row>
    <row r="336" s="2" customFormat="1">
      <c r="A336" s="40"/>
      <c r="B336" s="41"/>
      <c r="C336" s="40"/>
      <c r="D336" s="176" t="s">
        <v>154</v>
      </c>
      <c r="E336" s="40"/>
      <c r="F336" s="177" t="s">
        <v>396</v>
      </c>
      <c r="G336" s="40"/>
      <c r="H336" s="40"/>
      <c r="I336" s="178"/>
      <c r="J336" s="40"/>
      <c r="K336" s="40"/>
      <c r="L336" s="41"/>
      <c r="M336" s="179"/>
      <c r="N336" s="180"/>
      <c r="O336" s="74"/>
      <c r="P336" s="74"/>
      <c r="Q336" s="74"/>
      <c r="R336" s="74"/>
      <c r="S336" s="74"/>
      <c r="T336" s="75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21" t="s">
        <v>154</v>
      </c>
      <c r="AU336" s="21" t="s">
        <v>152</v>
      </c>
    </row>
    <row r="337" s="13" customFormat="1">
      <c r="A337" s="13"/>
      <c r="B337" s="181"/>
      <c r="C337" s="13"/>
      <c r="D337" s="182" t="s">
        <v>156</v>
      </c>
      <c r="E337" s="183" t="s">
        <v>3</v>
      </c>
      <c r="F337" s="184" t="s">
        <v>397</v>
      </c>
      <c r="G337" s="13"/>
      <c r="H337" s="185">
        <v>234.67500000000001</v>
      </c>
      <c r="I337" s="186"/>
      <c r="J337" s="13"/>
      <c r="K337" s="13"/>
      <c r="L337" s="181"/>
      <c r="M337" s="187"/>
      <c r="N337" s="188"/>
      <c r="O337" s="188"/>
      <c r="P337" s="188"/>
      <c r="Q337" s="188"/>
      <c r="R337" s="188"/>
      <c r="S337" s="188"/>
      <c r="T337" s="18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3" t="s">
        <v>156</v>
      </c>
      <c r="AU337" s="183" t="s">
        <v>152</v>
      </c>
      <c r="AV337" s="13" t="s">
        <v>83</v>
      </c>
      <c r="AW337" s="13" t="s">
        <v>35</v>
      </c>
      <c r="AX337" s="13" t="s">
        <v>73</v>
      </c>
      <c r="AY337" s="183" t="s">
        <v>142</v>
      </c>
    </row>
    <row r="338" s="14" customFormat="1">
      <c r="A338" s="14"/>
      <c r="B338" s="190"/>
      <c r="C338" s="14"/>
      <c r="D338" s="182" t="s">
        <v>156</v>
      </c>
      <c r="E338" s="191" t="s">
        <v>3</v>
      </c>
      <c r="F338" s="192" t="s">
        <v>158</v>
      </c>
      <c r="G338" s="14"/>
      <c r="H338" s="193">
        <v>234.67500000000001</v>
      </c>
      <c r="I338" s="194"/>
      <c r="J338" s="14"/>
      <c r="K338" s="14"/>
      <c r="L338" s="190"/>
      <c r="M338" s="195"/>
      <c r="N338" s="196"/>
      <c r="O338" s="196"/>
      <c r="P338" s="196"/>
      <c r="Q338" s="196"/>
      <c r="R338" s="196"/>
      <c r="S338" s="196"/>
      <c r="T338" s="19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1" t="s">
        <v>156</v>
      </c>
      <c r="AU338" s="191" t="s">
        <v>152</v>
      </c>
      <c r="AV338" s="14" t="s">
        <v>152</v>
      </c>
      <c r="AW338" s="14" t="s">
        <v>35</v>
      </c>
      <c r="AX338" s="14" t="s">
        <v>73</v>
      </c>
      <c r="AY338" s="191" t="s">
        <v>142</v>
      </c>
    </row>
    <row r="339" s="15" customFormat="1">
      <c r="A339" s="15"/>
      <c r="B339" s="198"/>
      <c r="C339" s="15"/>
      <c r="D339" s="182" t="s">
        <v>156</v>
      </c>
      <c r="E339" s="199" t="s">
        <v>3</v>
      </c>
      <c r="F339" s="200" t="s">
        <v>159</v>
      </c>
      <c r="G339" s="15"/>
      <c r="H339" s="201">
        <v>234.67500000000001</v>
      </c>
      <c r="I339" s="202"/>
      <c r="J339" s="15"/>
      <c r="K339" s="15"/>
      <c r="L339" s="198"/>
      <c r="M339" s="203"/>
      <c r="N339" s="204"/>
      <c r="O339" s="204"/>
      <c r="P339" s="204"/>
      <c r="Q339" s="204"/>
      <c r="R339" s="204"/>
      <c r="S339" s="204"/>
      <c r="T339" s="20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199" t="s">
        <v>156</v>
      </c>
      <c r="AU339" s="199" t="s">
        <v>152</v>
      </c>
      <c r="AV339" s="15" t="s">
        <v>151</v>
      </c>
      <c r="AW339" s="15" t="s">
        <v>35</v>
      </c>
      <c r="AX339" s="15" t="s">
        <v>81</v>
      </c>
      <c r="AY339" s="199" t="s">
        <v>142</v>
      </c>
    </row>
    <row r="340" s="12" customFormat="1" ht="22.8" customHeight="1">
      <c r="A340" s="12"/>
      <c r="B340" s="149"/>
      <c r="C340" s="12"/>
      <c r="D340" s="150" t="s">
        <v>72</v>
      </c>
      <c r="E340" s="160" t="s">
        <v>181</v>
      </c>
      <c r="F340" s="160" t="s">
        <v>398</v>
      </c>
      <c r="G340" s="12"/>
      <c r="H340" s="12"/>
      <c r="I340" s="152"/>
      <c r="J340" s="161">
        <f>BK340</f>
        <v>0</v>
      </c>
      <c r="K340" s="12"/>
      <c r="L340" s="149"/>
      <c r="M340" s="154"/>
      <c r="N340" s="155"/>
      <c r="O340" s="155"/>
      <c r="P340" s="156">
        <f>P341</f>
        <v>0</v>
      </c>
      <c r="Q340" s="155"/>
      <c r="R340" s="156">
        <f>R341</f>
        <v>0.19166265999999999</v>
      </c>
      <c r="S340" s="155"/>
      <c r="T340" s="157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0" t="s">
        <v>81</v>
      </c>
      <c r="AT340" s="158" t="s">
        <v>72</v>
      </c>
      <c r="AU340" s="158" t="s">
        <v>81</v>
      </c>
      <c r="AY340" s="150" t="s">
        <v>142</v>
      </c>
      <c r="BK340" s="159">
        <f>BK341</f>
        <v>0</v>
      </c>
    </row>
    <row r="341" s="12" customFormat="1" ht="20.88" customHeight="1">
      <c r="A341" s="12"/>
      <c r="B341" s="149"/>
      <c r="C341" s="12"/>
      <c r="D341" s="150" t="s">
        <v>72</v>
      </c>
      <c r="E341" s="160" t="s">
        <v>399</v>
      </c>
      <c r="F341" s="160" t="s">
        <v>400</v>
      </c>
      <c r="G341" s="12"/>
      <c r="H341" s="12"/>
      <c r="I341" s="152"/>
      <c r="J341" s="161">
        <f>BK341</f>
        <v>0</v>
      </c>
      <c r="K341" s="12"/>
      <c r="L341" s="149"/>
      <c r="M341" s="154"/>
      <c r="N341" s="155"/>
      <c r="O341" s="155"/>
      <c r="P341" s="156">
        <f>SUM(P342:P348)</f>
        <v>0</v>
      </c>
      <c r="Q341" s="155"/>
      <c r="R341" s="156">
        <f>SUM(R342:R348)</f>
        <v>0.19166265999999999</v>
      </c>
      <c r="S341" s="155"/>
      <c r="T341" s="157">
        <f>SUM(T342:T348)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50" t="s">
        <v>81</v>
      </c>
      <c r="AT341" s="158" t="s">
        <v>72</v>
      </c>
      <c r="AU341" s="158" t="s">
        <v>83</v>
      </c>
      <c r="AY341" s="150" t="s">
        <v>142</v>
      </c>
      <c r="BK341" s="159">
        <f>SUM(BK342:BK348)</f>
        <v>0</v>
      </c>
    </row>
    <row r="342" s="2" customFormat="1" ht="24.15" customHeight="1">
      <c r="A342" s="40"/>
      <c r="B342" s="162"/>
      <c r="C342" s="163" t="s">
        <v>401</v>
      </c>
      <c r="D342" s="163" t="s">
        <v>146</v>
      </c>
      <c r="E342" s="164" t="s">
        <v>402</v>
      </c>
      <c r="F342" s="165" t="s">
        <v>403</v>
      </c>
      <c r="G342" s="166" t="s">
        <v>404</v>
      </c>
      <c r="H342" s="167">
        <v>1369.019</v>
      </c>
      <c r="I342" s="168"/>
      <c r="J342" s="169">
        <f>ROUND(I342*H342,2)</f>
        <v>0</v>
      </c>
      <c r="K342" s="165" t="s">
        <v>150</v>
      </c>
      <c r="L342" s="41"/>
      <c r="M342" s="170" t="s">
        <v>3</v>
      </c>
      <c r="N342" s="171" t="s">
        <v>44</v>
      </c>
      <c r="O342" s="74"/>
      <c r="P342" s="172">
        <f>O342*H342</f>
        <v>0</v>
      </c>
      <c r="Q342" s="172">
        <v>0.00013999999999999999</v>
      </c>
      <c r="R342" s="172">
        <f>Q342*H342</f>
        <v>0.19166265999999999</v>
      </c>
      <c r="S342" s="172">
        <v>0</v>
      </c>
      <c r="T342" s="17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174" t="s">
        <v>151</v>
      </c>
      <c r="AT342" s="174" t="s">
        <v>146</v>
      </c>
      <c r="AU342" s="174" t="s">
        <v>152</v>
      </c>
      <c r="AY342" s="21" t="s">
        <v>142</v>
      </c>
      <c r="BE342" s="175">
        <f>IF(N342="základní",J342,0)</f>
        <v>0</v>
      </c>
      <c r="BF342" s="175">
        <f>IF(N342="snížená",J342,0)</f>
        <v>0</v>
      </c>
      <c r="BG342" s="175">
        <f>IF(N342="zákl. přenesená",J342,0)</f>
        <v>0</v>
      </c>
      <c r="BH342" s="175">
        <f>IF(N342="sníž. přenesená",J342,0)</f>
        <v>0</v>
      </c>
      <c r="BI342" s="175">
        <f>IF(N342="nulová",J342,0)</f>
        <v>0</v>
      </c>
      <c r="BJ342" s="21" t="s">
        <v>81</v>
      </c>
      <c r="BK342" s="175">
        <f>ROUND(I342*H342,2)</f>
        <v>0</v>
      </c>
      <c r="BL342" s="21" t="s">
        <v>151</v>
      </c>
      <c r="BM342" s="174" t="s">
        <v>405</v>
      </c>
    </row>
    <row r="343" s="2" customFormat="1">
      <c r="A343" s="40"/>
      <c r="B343" s="41"/>
      <c r="C343" s="40"/>
      <c r="D343" s="176" t="s">
        <v>154</v>
      </c>
      <c r="E343" s="40"/>
      <c r="F343" s="177" t="s">
        <v>406</v>
      </c>
      <c r="G343" s="40"/>
      <c r="H343" s="40"/>
      <c r="I343" s="178"/>
      <c r="J343" s="40"/>
      <c r="K343" s="40"/>
      <c r="L343" s="41"/>
      <c r="M343" s="179"/>
      <c r="N343" s="180"/>
      <c r="O343" s="74"/>
      <c r="P343" s="74"/>
      <c r="Q343" s="74"/>
      <c r="R343" s="74"/>
      <c r="S343" s="74"/>
      <c r="T343" s="75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21" t="s">
        <v>154</v>
      </c>
      <c r="AU343" s="21" t="s">
        <v>152</v>
      </c>
    </row>
    <row r="344" s="16" customFormat="1">
      <c r="A344" s="16"/>
      <c r="B344" s="206"/>
      <c r="C344" s="16"/>
      <c r="D344" s="182" t="s">
        <v>156</v>
      </c>
      <c r="E344" s="207" t="s">
        <v>3</v>
      </c>
      <c r="F344" s="208" t="s">
        <v>407</v>
      </c>
      <c r="G344" s="16"/>
      <c r="H344" s="207" t="s">
        <v>3</v>
      </c>
      <c r="I344" s="209"/>
      <c r="J344" s="16"/>
      <c r="K344" s="16"/>
      <c r="L344" s="206"/>
      <c r="M344" s="210"/>
      <c r="N344" s="211"/>
      <c r="O344" s="211"/>
      <c r="P344" s="211"/>
      <c r="Q344" s="211"/>
      <c r="R344" s="211"/>
      <c r="S344" s="211"/>
      <c r="T344" s="21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07" t="s">
        <v>156</v>
      </c>
      <c r="AU344" s="207" t="s">
        <v>152</v>
      </c>
      <c r="AV344" s="16" t="s">
        <v>81</v>
      </c>
      <c r="AW344" s="16" t="s">
        <v>35</v>
      </c>
      <c r="AX344" s="16" t="s">
        <v>73</v>
      </c>
      <c r="AY344" s="207" t="s">
        <v>142</v>
      </c>
    </row>
    <row r="345" s="16" customFormat="1">
      <c r="A345" s="16"/>
      <c r="B345" s="206"/>
      <c r="C345" s="16"/>
      <c r="D345" s="182" t="s">
        <v>156</v>
      </c>
      <c r="E345" s="207" t="s">
        <v>3</v>
      </c>
      <c r="F345" s="208" t="s">
        <v>408</v>
      </c>
      <c r="G345" s="16"/>
      <c r="H345" s="207" t="s">
        <v>3</v>
      </c>
      <c r="I345" s="209"/>
      <c r="J345" s="16"/>
      <c r="K345" s="16"/>
      <c r="L345" s="206"/>
      <c r="M345" s="210"/>
      <c r="N345" s="211"/>
      <c r="O345" s="211"/>
      <c r="P345" s="211"/>
      <c r="Q345" s="211"/>
      <c r="R345" s="211"/>
      <c r="S345" s="211"/>
      <c r="T345" s="212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07" t="s">
        <v>156</v>
      </c>
      <c r="AU345" s="207" t="s">
        <v>152</v>
      </c>
      <c r="AV345" s="16" t="s">
        <v>81</v>
      </c>
      <c r="AW345" s="16" t="s">
        <v>35</v>
      </c>
      <c r="AX345" s="16" t="s">
        <v>73</v>
      </c>
      <c r="AY345" s="207" t="s">
        <v>142</v>
      </c>
    </row>
    <row r="346" s="13" customFormat="1">
      <c r="A346" s="13"/>
      <c r="B346" s="181"/>
      <c r="C346" s="13"/>
      <c r="D346" s="182" t="s">
        <v>156</v>
      </c>
      <c r="E346" s="183" t="s">
        <v>3</v>
      </c>
      <c r="F346" s="184" t="s">
        <v>409</v>
      </c>
      <c r="G346" s="13"/>
      <c r="H346" s="185">
        <v>1339.6089999999999</v>
      </c>
      <c r="I346" s="186"/>
      <c r="J346" s="13"/>
      <c r="K346" s="13"/>
      <c r="L346" s="181"/>
      <c r="M346" s="187"/>
      <c r="N346" s="188"/>
      <c r="O346" s="188"/>
      <c r="P346" s="188"/>
      <c r="Q346" s="188"/>
      <c r="R346" s="188"/>
      <c r="S346" s="188"/>
      <c r="T346" s="18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3" t="s">
        <v>156</v>
      </c>
      <c r="AU346" s="183" t="s">
        <v>152</v>
      </c>
      <c r="AV346" s="13" t="s">
        <v>83</v>
      </c>
      <c r="AW346" s="13" t="s">
        <v>35</v>
      </c>
      <c r="AX346" s="13" t="s">
        <v>73</v>
      </c>
      <c r="AY346" s="183" t="s">
        <v>142</v>
      </c>
    </row>
    <row r="347" s="13" customFormat="1">
      <c r="A347" s="13"/>
      <c r="B347" s="181"/>
      <c r="C347" s="13"/>
      <c r="D347" s="182" t="s">
        <v>156</v>
      </c>
      <c r="E347" s="183" t="s">
        <v>3</v>
      </c>
      <c r="F347" s="184" t="s">
        <v>410</v>
      </c>
      <c r="G347" s="13"/>
      <c r="H347" s="185">
        <v>29.41</v>
      </c>
      <c r="I347" s="186"/>
      <c r="J347" s="13"/>
      <c r="K347" s="13"/>
      <c r="L347" s="181"/>
      <c r="M347" s="187"/>
      <c r="N347" s="188"/>
      <c r="O347" s="188"/>
      <c r="P347" s="188"/>
      <c r="Q347" s="188"/>
      <c r="R347" s="188"/>
      <c r="S347" s="188"/>
      <c r="T347" s="18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3" t="s">
        <v>156</v>
      </c>
      <c r="AU347" s="183" t="s">
        <v>152</v>
      </c>
      <c r="AV347" s="13" t="s">
        <v>83</v>
      </c>
      <c r="AW347" s="13" t="s">
        <v>35</v>
      </c>
      <c r="AX347" s="13" t="s">
        <v>73</v>
      </c>
      <c r="AY347" s="183" t="s">
        <v>142</v>
      </c>
    </row>
    <row r="348" s="15" customFormat="1">
      <c r="A348" s="15"/>
      <c r="B348" s="198"/>
      <c r="C348" s="15"/>
      <c r="D348" s="182" t="s">
        <v>156</v>
      </c>
      <c r="E348" s="199" t="s">
        <v>3</v>
      </c>
      <c r="F348" s="200" t="s">
        <v>159</v>
      </c>
      <c r="G348" s="15"/>
      <c r="H348" s="201">
        <v>1369.019</v>
      </c>
      <c r="I348" s="202"/>
      <c r="J348" s="15"/>
      <c r="K348" s="15"/>
      <c r="L348" s="198"/>
      <c r="M348" s="203"/>
      <c r="N348" s="204"/>
      <c r="O348" s="204"/>
      <c r="P348" s="204"/>
      <c r="Q348" s="204"/>
      <c r="R348" s="204"/>
      <c r="S348" s="204"/>
      <c r="T348" s="20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199" t="s">
        <v>156</v>
      </c>
      <c r="AU348" s="199" t="s">
        <v>152</v>
      </c>
      <c r="AV348" s="15" t="s">
        <v>151</v>
      </c>
      <c r="AW348" s="15" t="s">
        <v>35</v>
      </c>
      <c r="AX348" s="15" t="s">
        <v>81</v>
      </c>
      <c r="AY348" s="199" t="s">
        <v>142</v>
      </c>
    </row>
    <row r="349" s="12" customFormat="1" ht="22.8" customHeight="1">
      <c r="A349" s="12"/>
      <c r="B349" s="149"/>
      <c r="C349" s="12"/>
      <c r="D349" s="150" t="s">
        <v>72</v>
      </c>
      <c r="E349" s="160" t="s">
        <v>194</v>
      </c>
      <c r="F349" s="160" t="s">
        <v>411</v>
      </c>
      <c r="G349" s="12"/>
      <c r="H349" s="12"/>
      <c r="I349" s="152"/>
      <c r="J349" s="161">
        <f>BK349</f>
        <v>0</v>
      </c>
      <c r="K349" s="12"/>
      <c r="L349" s="149"/>
      <c r="M349" s="154"/>
      <c r="N349" s="155"/>
      <c r="O349" s="155"/>
      <c r="P349" s="156">
        <f>P350+P371</f>
        <v>0</v>
      </c>
      <c r="Q349" s="155"/>
      <c r="R349" s="156">
        <f>R350+R371</f>
        <v>0.75219924999999987</v>
      </c>
      <c r="S349" s="155"/>
      <c r="T349" s="157">
        <f>T350+T371</f>
        <v>0.66000000000000003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50" t="s">
        <v>81</v>
      </c>
      <c r="AT349" s="158" t="s">
        <v>72</v>
      </c>
      <c r="AU349" s="158" t="s">
        <v>81</v>
      </c>
      <c r="AY349" s="150" t="s">
        <v>142</v>
      </c>
      <c r="BK349" s="159">
        <f>BK350+BK371</f>
        <v>0</v>
      </c>
    </row>
    <row r="350" s="12" customFormat="1" ht="20.88" customHeight="1">
      <c r="A350" s="12"/>
      <c r="B350" s="149"/>
      <c r="C350" s="12"/>
      <c r="D350" s="150" t="s">
        <v>72</v>
      </c>
      <c r="E350" s="160" t="s">
        <v>412</v>
      </c>
      <c r="F350" s="160" t="s">
        <v>413</v>
      </c>
      <c r="G350" s="12"/>
      <c r="H350" s="12"/>
      <c r="I350" s="152"/>
      <c r="J350" s="161">
        <f>BK350</f>
        <v>0</v>
      </c>
      <c r="K350" s="12"/>
      <c r="L350" s="149"/>
      <c r="M350" s="154"/>
      <c r="N350" s="155"/>
      <c r="O350" s="155"/>
      <c r="P350" s="156">
        <f>SUM(P351:P370)</f>
        <v>0</v>
      </c>
      <c r="Q350" s="155"/>
      <c r="R350" s="156">
        <f>SUM(R351:R370)</f>
        <v>0.028719249999999998</v>
      </c>
      <c r="S350" s="155"/>
      <c r="T350" s="157">
        <f>SUM(T351:T370)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50" t="s">
        <v>81</v>
      </c>
      <c r="AT350" s="158" t="s">
        <v>72</v>
      </c>
      <c r="AU350" s="158" t="s">
        <v>83</v>
      </c>
      <c r="AY350" s="150" t="s">
        <v>142</v>
      </c>
      <c r="BK350" s="159">
        <f>SUM(BK351:BK370)</f>
        <v>0</v>
      </c>
    </row>
    <row r="351" s="2" customFormat="1" ht="24.15" customHeight="1">
      <c r="A351" s="40"/>
      <c r="B351" s="162"/>
      <c r="C351" s="163" t="s">
        <v>414</v>
      </c>
      <c r="D351" s="163" t="s">
        <v>146</v>
      </c>
      <c r="E351" s="164" t="s">
        <v>415</v>
      </c>
      <c r="F351" s="165" t="s">
        <v>416</v>
      </c>
      <c r="G351" s="166" t="s">
        <v>206</v>
      </c>
      <c r="H351" s="167">
        <v>5.3550000000000004</v>
      </c>
      <c r="I351" s="168"/>
      <c r="J351" s="169">
        <f>ROUND(I351*H351,2)</f>
        <v>0</v>
      </c>
      <c r="K351" s="165" t="s">
        <v>150</v>
      </c>
      <c r="L351" s="41"/>
      <c r="M351" s="170" t="s">
        <v>3</v>
      </c>
      <c r="N351" s="171" t="s">
        <v>44</v>
      </c>
      <c r="O351" s="74"/>
      <c r="P351" s="172">
        <f>O351*H351</f>
        <v>0</v>
      </c>
      <c r="Q351" s="172">
        <v>1.0000000000000001E-05</v>
      </c>
      <c r="R351" s="172">
        <f>Q351*H351</f>
        <v>5.3550000000000007E-05</v>
      </c>
      <c r="S351" s="172">
        <v>0</v>
      </c>
      <c r="T351" s="173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174" t="s">
        <v>151</v>
      </c>
      <c r="AT351" s="174" t="s">
        <v>146</v>
      </c>
      <c r="AU351" s="174" t="s">
        <v>152</v>
      </c>
      <c r="AY351" s="21" t="s">
        <v>142</v>
      </c>
      <c r="BE351" s="175">
        <f>IF(N351="základní",J351,0)</f>
        <v>0</v>
      </c>
      <c r="BF351" s="175">
        <f>IF(N351="snížená",J351,0)</f>
        <v>0</v>
      </c>
      <c r="BG351" s="175">
        <f>IF(N351="zákl. přenesená",J351,0)</f>
        <v>0</v>
      </c>
      <c r="BH351" s="175">
        <f>IF(N351="sníž. přenesená",J351,0)</f>
        <v>0</v>
      </c>
      <c r="BI351" s="175">
        <f>IF(N351="nulová",J351,0)</f>
        <v>0</v>
      </c>
      <c r="BJ351" s="21" t="s">
        <v>81</v>
      </c>
      <c r="BK351" s="175">
        <f>ROUND(I351*H351,2)</f>
        <v>0</v>
      </c>
      <c r="BL351" s="21" t="s">
        <v>151</v>
      </c>
      <c r="BM351" s="174" t="s">
        <v>417</v>
      </c>
    </row>
    <row r="352" s="2" customFormat="1">
      <c r="A352" s="40"/>
      <c r="B352" s="41"/>
      <c r="C352" s="40"/>
      <c r="D352" s="176" t="s">
        <v>154</v>
      </c>
      <c r="E352" s="40"/>
      <c r="F352" s="177" t="s">
        <v>418</v>
      </c>
      <c r="G352" s="40"/>
      <c r="H352" s="40"/>
      <c r="I352" s="178"/>
      <c r="J352" s="40"/>
      <c r="K352" s="40"/>
      <c r="L352" s="41"/>
      <c r="M352" s="179"/>
      <c r="N352" s="180"/>
      <c r="O352" s="74"/>
      <c r="P352" s="74"/>
      <c r="Q352" s="74"/>
      <c r="R352" s="74"/>
      <c r="S352" s="74"/>
      <c r="T352" s="75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21" t="s">
        <v>154</v>
      </c>
      <c r="AU352" s="21" t="s">
        <v>152</v>
      </c>
    </row>
    <row r="353" s="13" customFormat="1">
      <c r="A353" s="13"/>
      <c r="B353" s="181"/>
      <c r="C353" s="13"/>
      <c r="D353" s="182" t="s">
        <v>156</v>
      </c>
      <c r="E353" s="183" t="s">
        <v>3</v>
      </c>
      <c r="F353" s="184" t="s">
        <v>419</v>
      </c>
      <c r="G353" s="13"/>
      <c r="H353" s="185">
        <v>5.3550000000000004</v>
      </c>
      <c r="I353" s="186"/>
      <c r="J353" s="13"/>
      <c r="K353" s="13"/>
      <c r="L353" s="181"/>
      <c r="M353" s="187"/>
      <c r="N353" s="188"/>
      <c r="O353" s="188"/>
      <c r="P353" s="188"/>
      <c r="Q353" s="188"/>
      <c r="R353" s="188"/>
      <c r="S353" s="188"/>
      <c r="T353" s="18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3" t="s">
        <v>156</v>
      </c>
      <c r="AU353" s="183" t="s">
        <v>152</v>
      </c>
      <c r="AV353" s="13" t="s">
        <v>83</v>
      </c>
      <c r="AW353" s="13" t="s">
        <v>35</v>
      </c>
      <c r="AX353" s="13" t="s">
        <v>73</v>
      </c>
      <c r="AY353" s="183" t="s">
        <v>142</v>
      </c>
    </row>
    <row r="354" s="14" customFormat="1">
      <c r="A354" s="14"/>
      <c r="B354" s="190"/>
      <c r="C354" s="14"/>
      <c r="D354" s="182" t="s">
        <v>156</v>
      </c>
      <c r="E354" s="191" t="s">
        <v>3</v>
      </c>
      <c r="F354" s="192" t="s">
        <v>158</v>
      </c>
      <c r="G354" s="14"/>
      <c r="H354" s="193">
        <v>5.3550000000000004</v>
      </c>
      <c r="I354" s="194"/>
      <c r="J354" s="14"/>
      <c r="K354" s="14"/>
      <c r="L354" s="190"/>
      <c r="M354" s="195"/>
      <c r="N354" s="196"/>
      <c r="O354" s="196"/>
      <c r="P354" s="196"/>
      <c r="Q354" s="196"/>
      <c r="R354" s="196"/>
      <c r="S354" s="196"/>
      <c r="T354" s="19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1" t="s">
        <v>156</v>
      </c>
      <c r="AU354" s="191" t="s">
        <v>152</v>
      </c>
      <c r="AV354" s="14" t="s">
        <v>152</v>
      </c>
      <c r="AW354" s="14" t="s">
        <v>35</v>
      </c>
      <c r="AX354" s="14" t="s">
        <v>73</v>
      </c>
      <c r="AY354" s="191" t="s">
        <v>142</v>
      </c>
    </row>
    <row r="355" s="15" customFormat="1">
      <c r="A355" s="15"/>
      <c r="B355" s="198"/>
      <c r="C355" s="15"/>
      <c r="D355" s="182" t="s">
        <v>156</v>
      </c>
      <c r="E355" s="199" t="s">
        <v>3</v>
      </c>
      <c r="F355" s="200" t="s">
        <v>159</v>
      </c>
      <c r="G355" s="15"/>
      <c r="H355" s="201">
        <v>5.3550000000000004</v>
      </c>
      <c r="I355" s="202"/>
      <c r="J355" s="15"/>
      <c r="K355" s="15"/>
      <c r="L355" s="198"/>
      <c r="M355" s="203"/>
      <c r="N355" s="204"/>
      <c r="O355" s="204"/>
      <c r="P355" s="204"/>
      <c r="Q355" s="204"/>
      <c r="R355" s="204"/>
      <c r="S355" s="204"/>
      <c r="T355" s="20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199" t="s">
        <v>156</v>
      </c>
      <c r="AU355" s="199" t="s">
        <v>152</v>
      </c>
      <c r="AV355" s="15" t="s">
        <v>151</v>
      </c>
      <c r="AW355" s="15" t="s">
        <v>35</v>
      </c>
      <c r="AX355" s="15" t="s">
        <v>81</v>
      </c>
      <c r="AY355" s="199" t="s">
        <v>142</v>
      </c>
    </row>
    <row r="356" s="2" customFormat="1" ht="24.15" customHeight="1">
      <c r="A356" s="40"/>
      <c r="B356" s="162"/>
      <c r="C356" s="213" t="s">
        <v>420</v>
      </c>
      <c r="D356" s="213" t="s">
        <v>282</v>
      </c>
      <c r="E356" s="214" t="s">
        <v>421</v>
      </c>
      <c r="F356" s="215" t="s">
        <v>422</v>
      </c>
      <c r="G356" s="216" t="s">
        <v>206</v>
      </c>
      <c r="H356" s="217">
        <v>5.5170000000000003</v>
      </c>
      <c r="I356" s="218"/>
      <c r="J356" s="219">
        <f>ROUND(I356*H356,2)</f>
        <v>0</v>
      </c>
      <c r="K356" s="215" t="s">
        <v>150</v>
      </c>
      <c r="L356" s="220"/>
      <c r="M356" s="221" t="s">
        <v>3</v>
      </c>
      <c r="N356" s="222" t="s">
        <v>44</v>
      </c>
      <c r="O356" s="74"/>
      <c r="P356" s="172">
        <f>O356*H356</f>
        <v>0</v>
      </c>
      <c r="Q356" s="172">
        <v>0.0014</v>
      </c>
      <c r="R356" s="172">
        <f>Q356*H356</f>
        <v>0.0077238000000000003</v>
      </c>
      <c r="S356" s="172">
        <v>0</v>
      </c>
      <c r="T356" s="173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174" t="s">
        <v>194</v>
      </c>
      <c r="AT356" s="174" t="s">
        <v>282</v>
      </c>
      <c r="AU356" s="174" t="s">
        <v>152</v>
      </c>
      <c r="AY356" s="21" t="s">
        <v>142</v>
      </c>
      <c r="BE356" s="175">
        <f>IF(N356="základní",J356,0)</f>
        <v>0</v>
      </c>
      <c r="BF356" s="175">
        <f>IF(N356="snížená",J356,0)</f>
        <v>0</v>
      </c>
      <c r="BG356" s="175">
        <f>IF(N356="zákl. přenesená",J356,0)</f>
        <v>0</v>
      </c>
      <c r="BH356" s="175">
        <f>IF(N356="sníž. přenesená",J356,0)</f>
        <v>0</v>
      </c>
      <c r="BI356" s="175">
        <f>IF(N356="nulová",J356,0)</f>
        <v>0</v>
      </c>
      <c r="BJ356" s="21" t="s">
        <v>81</v>
      </c>
      <c r="BK356" s="175">
        <f>ROUND(I356*H356,2)</f>
        <v>0</v>
      </c>
      <c r="BL356" s="21" t="s">
        <v>151</v>
      </c>
      <c r="BM356" s="174" t="s">
        <v>423</v>
      </c>
    </row>
    <row r="357" s="13" customFormat="1">
      <c r="A357" s="13"/>
      <c r="B357" s="181"/>
      <c r="C357" s="13"/>
      <c r="D357" s="182" t="s">
        <v>156</v>
      </c>
      <c r="E357" s="183" t="s">
        <v>3</v>
      </c>
      <c r="F357" s="184" t="s">
        <v>424</v>
      </c>
      <c r="G357" s="13"/>
      <c r="H357" s="185">
        <v>5.4349999999999996</v>
      </c>
      <c r="I357" s="186"/>
      <c r="J357" s="13"/>
      <c r="K357" s="13"/>
      <c r="L357" s="181"/>
      <c r="M357" s="187"/>
      <c r="N357" s="188"/>
      <c r="O357" s="188"/>
      <c r="P357" s="188"/>
      <c r="Q357" s="188"/>
      <c r="R357" s="188"/>
      <c r="S357" s="188"/>
      <c r="T357" s="18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3" t="s">
        <v>156</v>
      </c>
      <c r="AU357" s="183" t="s">
        <v>152</v>
      </c>
      <c r="AV357" s="13" t="s">
        <v>83</v>
      </c>
      <c r="AW357" s="13" t="s">
        <v>35</v>
      </c>
      <c r="AX357" s="13" t="s">
        <v>73</v>
      </c>
      <c r="AY357" s="183" t="s">
        <v>142</v>
      </c>
    </row>
    <row r="358" s="14" customFormat="1">
      <c r="A358" s="14"/>
      <c r="B358" s="190"/>
      <c r="C358" s="14"/>
      <c r="D358" s="182" t="s">
        <v>156</v>
      </c>
      <c r="E358" s="191" t="s">
        <v>3</v>
      </c>
      <c r="F358" s="192" t="s">
        <v>158</v>
      </c>
      <c r="G358" s="14"/>
      <c r="H358" s="193">
        <v>5.4349999999999996</v>
      </c>
      <c r="I358" s="194"/>
      <c r="J358" s="14"/>
      <c r="K358" s="14"/>
      <c r="L358" s="190"/>
      <c r="M358" s="195"/>
      <c r="N358" s="196"/>
      <c r="O358" s="196"/>
      <c r="P358" s="196"/>
      <c r="Q358" s="196"/>
      <c r="R358" s="196"/>
      <c r="S358" s="196"/>
      <c r="T358" s="19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1" t="s">
        <v>156</v>
      </c>
      <c r="AU358" s="191" t="s">
        <v>152</v>
      </c>
      <c r="AV358" s="14" t="s">
        <v>152</v>
      </c>
      <c r="AW358" s="14" t="s">
        <v>35</v>
      </c>
      <c r="AX358" s="14" t="s">
        <v>73</v>
      </c>
      <c r="AY358" s="191" t="s">
        <v>142</v>
      </c>
    </row>
    <row r="359" s="15" customFormat="1">
      <c r="A359" s="15"/>
      <c r="B359" s="198"/>
      <c r="C359" s="15"/>
      <c r="D359" s="182" t="s">
        <v>156</v>
      </c>
      <c r="E359" s="199" t="s">
        <v>3</v>
      </c>
      <c r="F359" s="200" t="s">
        <v>159</v>
      </c>
      <c r="G359" s="15"/>
      <c r="H359" s="201">
        <v>5.4349999999999996</v>
      </c>
      <c r="I359" s="202"/>
      <c r="J359" s="15"/>
      <c r="K359" s="15"/>
      <c r="L359" s="198"/>
      <c r="M359" s="203"/>
      <c r="N359" s="204"/>
      <c r="O359" s="204"/>
      <c r="P359" s="204"/>
      <c r="Q359" s="204"/>
      <c r="R359" s="204"/>
      <c r="S359" s="204"/>
      <c r="T359" s="20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199" t="s">
        <v>156</v>
      </c>
      <c r="AU359" s="199" t="s">
        <v>152</v>
      </c>
      <c r="AV359" s="15" t="s">
        <v>151</v>
      </c>
      <c r="AW359" s="15" t="s">
        <v>35</v>
      </c>
      <c r="AX359" s="15" t="s">
        <v>81</v>
      </c>
      <c r="AY359" s="199" t="s">
        <v>142</v>
      </c>
    </row>
    <row r="360" s="13" customFormat="1">
      <c r="A360" s="13"/>
      <c r="B360" s="181"/>
      <c r="C360" s="13"/>
      <c r="D360" s="182" t="s">
        <v>156</v>
      </c>
      <c r="E360" s="13"/>
      <c r="F360" s="184" t="s">
        <v>425</v>
      </c>
      <c r="G360" s="13"/>
      <c r="H360" s="185">
        <v>5.5170000000000003</v>
      </c>
      <c r="I360" s="186"/>
      <c r="J360" s="13"/>
      <c r="K360" s="13"/>
      <c r="L360" s="181"/>
      <c r="M360" s="187"/>
      <c r="N360" s="188"/>
      <c r="O360" s="188"/>
      <c r="P360" s="188"/>
      <c r="Q360" s="188"/>
      <c r="R360" s="188"/>
      <c r="S360" s="188"/>
      <c r="T360" s="18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3" t="s">
        <v>156</v>
      </c>
      <c r="AU360" s="183" t="s">
        <v>152</v>
      </c>
      <c r="AV360" s="13" t="s">
        <v>83</v>
      </c>
      <c r="AW360" s="13" t="s">
        <v>4</v>
      </c>
      <c r="AX360" s="13" t="s">
        <v>81</v>
      </c>
      <c r="AY360" s="183" t="s">
        <v>142</v>
      </c>
    </row>
    <row r="361" s="2" customFormat="1" ht="24.15" customHeight="1">
      <c r="A361" s="40"/>
      <c r="B361" s="162"/>
      <c r="C361" s="163" t="s">
        <v>426</v>
      </c>
      <c r="D361" s="163" t="s">
        <v>146</v>
      </c>
      <c r="E361" s="164" t="s">
        <v>427</v>
      </c>
      <c r="F361" s="165" t="s">
        <v>428</v>
      </c>
      <c r="G361" s="166" t="s">
        <v>206</v>
      </c>
      <c r="H361" s="167">
        <v>4.4100000000000001</v>
      </c>
      <c r="I361" s="168"/>
      <c r="J361" s="169">
        <f>ROUND(I361*H361,2)</f>
        <v>0</v>
      </c>
      <c r="K361" s="165" t="s">
        <v>150</v>
      </c>
      <c r="L361" s="41"/>
      <c r="M361" s="170" t="s">
        <v>3</v>
      </c>
      <c r="N361" s="171" t="s">
        <v>44</v>
      </c>
      <c r="O361" s="74"/>
      <c r="P361" s="172">
        <f>O361*H361</f>
        <v>0</v>
      </c>
      <c r="Q361" s="172">
        <v>1.0000000000000001E-05</v>
      </c>
      <c r="R361" s="172">
        <f>Q361*H361</f>
        <v>4.4100000000000008E-05</v>
      </c>
      <c r="S361" s="172">
        <v>0</v>
      </c>
      <c r="T361" s="173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174" t="s">
        <v>151</v>
      </c>
      <c r="AT361" s="174" t="s">
        <v>146</v>
      </c>
      <c r="AU361" s="174" t="s">
        <v>152</v>
      </c>
      <c r="AY361" s="21" t="s">
        <v>142</v>
      </c>
      <c r="BE361" s="175">
        <f>IF(N361="základní",J361,0)</f>
        <v>0</v>
      </c>
      <c r="BF361" s="175">
        <f>IF(N361="snížená",J361,0)</f>
        <v>0</v>
      </c>
      <c r="BG361" s="175">
        <f>IF(N361="zákl. přenesená",J361,0)</f>
        <v>0</v>
      </c>
      <c r="BH361" s="175">
        <f>IF(N361="sníž. přenesená",J361,0)</f>
        <v>0</v>
      </c>
      <c r="BI361" s="175">
        <f>IF(N361="nulová",J361,0)</f>
        <v>0</v>
      </c>
      <c r="BJ361" s="21" t="s">
        <v>81</v>
      </c>
      <c r="BK361" s="175">
        <f>ROUND(I361*H361,2)</f>
        <v>0</v>
      </c>
      <c r="BL361" s="21" t="s">
        <v>151</v>
      </c>
      <c r="BM361" s="174" t="s">
        <v>429</v>
      </c>
    </row>
    <row r="362" s="2" customFormat="1">
      <c r="A362" s="40"/>
      <c r="B362" s="41"/>
      <c r="C362" s="40"/>
      <c r="D362" s="176" t="s">
        <v>154</v>
      </c>
      <c r="E362" s="40"/>
      <c r="F362" s="177" t="s">
        <v>430</v>
      </c>
      <c r="G362" s="40"/>
      <c r="H362" s="40"/>
      <c r="I362" s="178"/>
      <c r="J362" s="40"/>
      <c r="K362" s="40"/>
      <c r="L362" s="41"/>
      <c r="M362" s="179"/>
      <c r="N362" s="180"/>
      <c r="O362" s="74"/>
      <c r="P362" s="74"/>
      <c r="Q362" s="74"/>
      <c r="R362" s="74"/>
      <c r="S362" s="74"/>
      <c r="T362" s="75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21" t="s">
        <v>154</v>
      </c>
      <c r="AU362" s="21" t="s">
        <v>152</v>
      </c>
    </row>
    <row r="363" s="13" customFormat="1">
      <c r="A363" s="13"/>
      <c r="B363" s="181"/>
      <c r="C363" s="13"/>
      <c r="D363" s="182" t="s">
        <v>156</v>
      </c>
      <c r="E363" s="183" t="s">
        <v>3</v>
      </c>
      <c r="F363" s="184" t="s">
        <v>431</v>
      </c>
      <c r="G363" s="13"/>
      <c r="H363" s="185">
        <v>4.4100000000000001</v>
      </c>
      <c r="I363" s="186"/>
      <c r="J363" s="13"/>
      <c r="K363" s="13"/>
      <c r="L363" s="181"/>
      <c r="M363" s="187"/>
      <c r="N363" s="188"/>
      <c r="O363" s="188"/>
      <c r="P363" s="188"/>
      <c r="Q363" s="188"/>
      <c r="R363" s="188"/>
      <c r="S363" s="188"/>
      <c r="T363" s="18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3" t="s">
        <v>156</v>
      </c>
      <c r="AU363" s="183" t="s">
        <v>152</v>
      </c>
      <c r="AV363" s="13" t="s">
        <v>83</v>
      </c>
      <c r="AW363" s="13" t="s">
        <v>35</v>
      </c>
      <c r="AX363" s="13" t="s">
        <v>73</v>
      </c>
      <c r="AY363" s="183" t="s">
        <v>142</v>
      </c>
    </row>
    <row r="364" s="14" customFormat="1">
      <c r="A364" s="14"/>
      <c r="B364" s="190"/>
      <c r="C364" s="14"/>
      <c r="D364" s="182" t="s">
        <v>156</v>
      </c>
      <c r="E364" s="191" t="s">
        <v>3</v>
      </c>
      <c r="F364" s="192" t="s">
        <v>158</v>
      </c>
      <c r="G364" s="14"/>
      <c r="H364" s="193">
        <v>4.4100000000000001</v>
      </c>
      <c r="I364" s="194"/>
      <c r="J364" s="14"/>
      <c r="K364" s="14"/>
      <c r="L364" s="190"/>
      <c r="M364" s="195"/>
      <c r="N364" s="196"/>
      <c r="O364" s="196"/>
      <c r="P364" s="196"/>
      <c r="Q364" s="196"/>
      <c r="R364" s="196"/>
      <c r="S364" s="196"/>
      <c r="T364" s="19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1" t="s">
        <v>156</v>
      </c>
      <c r="AU364" s="191" t="s">
        <v>152</v>
      </c>
      <c r="AV364" s="14" t="s">
        <v>152</v>
      </c>
      <c r="AW364" s="14" t="s">
        <v>35</v>
      </c>
      <c r="AX364" s="14" t="s">
        <v>73</v>
      </c>
      <c r="AY364" s="191" t="s">
        <v>142</v>
      </c>
    </row>
    <row r="365" s="15" customFormat="1">
      <c r="A365" s="15"/>
      <c r="B365" s="198"/>
      <c r="C365" s="15"/>
      <c r="D365" s="182" t="s">
        <v>156</v>
      </c>
      <c r="E365" s="199" t="s">
        <v>3</v>
      </c>
      <c r="F365" s="200" t="s">
        <v>159</v>
      </c>
      <c r="G365" s="15"/>
      <c r="H365" s="201">
        <v>4.4100000000000001</v>
      </c>
      <c r="I365" s="202"/>
      <c r="J365" s="15"/>
      <c r="K365" s="15"/>
      <c r="L365" s="198"/>
      <c r="M365" s="203"/>
      <c r="N365" s="204"/>
      <c r="O365" s="204"/>
      <c r="P365" s="204"/>
      <c r="Q365" s="204"/>
      <c r="R365" s="204"/>
      <c r="S365" s="204"/>
      <c r="T365" s="20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199" t="s">
        <v>156</v>
      </c>
      <c r="AU365" s="199" t="s">
        <v>152</v>
      </c>
      <c r="AV365" s="15" t="s">
        <v>151</v>
      </c>
      <c r="AW365" s="15" t="s">
        <v>35</v>
      </c>
      <c r="AX365" s="15" t="s">
        <v>81</v>
      </c>
      <c r="AY365" s="199" t="s">
        <v>142</v>
      </c>
    </row>
    <row r="366" s="2" customFormat="1" ht="24.15" customHeight="1">
      <c r="A366" s="40"/>
      <c r="B366" s="162"/>
      <c r="C366" s="213" t="s">
        <v>432</v>
      </c>
      <c r="D366" s="213" t="s">
        <v>282</v>
      </c>
      <c r="E366" s="214" t="s">
        <v>433</v>
      </c>
      <c r="F366" s="215" t="s">
        <v>434</v>
      </c>
      <c r="G366" s="216" t="s">
        <v>206</v>
      </c>
      <c r="H366" s="217">
        <v>4.5430000000000001</v>
      </c>
      <c r="I366" s="218"/>
      <c r="J366" s="219">
        <f>ROUND(I366*H366,2)</f>
        <v>0</v>
      </c>
      <c r="K366" s="215" t="s">
        <v>150</v>
      </c>
      <c r="L366" s="220"/>
      <c r="M366" s="221" t="s">
        <v>3</v>
      </c>
      <c r="N366" s="222" t="s">
        <v>44</v>
      </c>
      <c r="O366" s="74"/>
      <c r="P366" s="172">
        <f>O366*H366</f>
        <v>0</v>
      </c>
      <c r="Q366" s="172">
        <v>0.0045999999999999999</v>
      </c>
      <c r="R366" s="172">
        <f>Q366*H366</f>
        <v>0.020897800000000001</v>
      </c>
      <c r="S366" s="172">
        <v>0</v>
      </c>
      <c r="T366" s="173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174" t="s">
        <v>194</v>
      </c>
      <c r="AT366" s="174" t="s">
        <v>282</v>
      </c>
      <c r="AU366" s="174" t="s">
        <v>152</v>
      </c>
      <c r="AY366" s="21" t="s">
        <v>142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21" t="s">
        <v>81</v>
      </c>
      <c r="BK366" s="175">
        <f>ROUND(I366*H366,2)</f>
        <v>0</v>
      </c>
      <c r="BL366" s="21" t="s">
        <v>151</v>
      </c>
      <c r="BM366" s="174" t="s">
        <v>435</v>
      </c>
    </row>
    <row r="367" s="13" customFormat="1">
      <c r="A367" s="13"/>
      <c r="B367" s="181"/>
      <c r="C367" s="13"/>
      <c r="D367" s="182" t="s">
        <v>156</v>
      </c>
      <c r="E367" s="183" t="s">
        <v>3</v>
      </c>
      <c r="F367" s="184" t="s">
        <v>436</v>
      </c>
      <c r="G367" s="13"/>
      <c r="H367" s="185">
        <v>4.476</v>
      </c>
      <c r="I367" s="186"/>
      <c r="J367" s="13"/>
      <c r="K367" s="13"/>
      <c r="L367" s="181"/>
      <c r="M367" s="187"/>
      <c r="N367" s="188"/>
      <c r="O367" s="188"/>
      <c r="P367" s="188"/>
      <c r="Q367" s="188"/>
      <c r="R367" s="188"/>
      <c r="S367" s="188"/>
      <c r="T367" s="18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3" t="s">
        <v>156</v>
      </c>
      <c r="AU367" s="183" t="s">
        <v>152</v>
      </c>
      <c r="AV367" s="13" t="s">
        <v>83</v>
      </c>
      <c r="AW367" s="13" t="s">
        <v>35</v>
      </c>
      <c r="AX367" s="13" t="s">
        <v>73</v>
      </c>
      <c r="AY367" s="183" t="s">
        <v>142</v>
      </c>
    </row>
    <row r="368" s="14" customFormat="1">
      <c r="A368" s="14"/>
      <c r="B368" s="190"/>
      <c r="C368" s="14"/>
      <c r="D368" s="182" t="s">
        <v>156</v>
      </c>
      <c r="E368" s="191" t="s">
        <v>3</v>
      </c>
      <c r="F368" s="192" t="s">
        <v>158</v>
      </c>
      <c r="G368" s="14"/>
      <c r="H368" s="193">
        <v>4.476</v>
      </c>
      <c r="I368" s="194"/>
      <c r="J368" s="14"/>
      <c r="K368" s="14"/>
      <c r="L368" s="190"/>
      <c r="M368" s="195"/>
      <c r="N368" s="196"/>
      <c r="O368" s="196"/>
      <c r="P368" s="196"/>
      <c r="Q368" s="196"/>
      <c r="R368" s="196"/>
      <c r="S368" s="196"/>
      <c r="T368" s="19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1" t="s">
        <v>156</v>
      </c>
      <c r="AU368" s="191" t="s">
        <v>152</v>
      </c>
      <c r="AV368" s="14" t="s">
        <v>152</v>
      </c>
      <c r="AW368" s="14" t="s">
        <v>35</v>
      </c>
      <c r="AX368" s="14" t="s">
        <v>73</v>
      </c>
      <c r="AY368" s="191" t="s">
        <v>142</v>
      </c>
    </row>
    <row r="369" s="15" customFormat="1">
      <c r="A369" s="15"/>
      <c r="B369" s="198"/>
      <c r="C369" s="15"/>
      <c r="D369" s="182" t="s">
        <v>156</v>
      </c>
      <c r="E369" s="199" t="s">
        <v>3</v>
      </c>
      <c r="F369" s="200" t="s">
        <v>159</v>
      </c>
      <c r="G369" s="15"/>
      <c r="H369" s="201">
        <v>4.476</v>
      </c>
      <c r="I369" s="202"/>
      <c r="J369" s="15"/>
      <c r="K369" s="15"/>
      <c r="L369" s="198"/>
      <c r="M369" s="203"/>
      <c r="N369" s="204"/>
      <c r="O369" s="204"/>
      <c r="P369" s="204"/>
      <c r="Q369" s="204"/>
      <c r="R369" s="204"/>
      <c r="S369" s="204"/>
      <c r="T369" s="20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199" t="s">
        <v>156</v>
      </c>
      <c r="AU369" s="199" t="s">
        <v>152</v>
      </c>
      <c r="AV369" s="15" t="s">
        <v>151</v>
      </c>
      <c r="AW369" s="15" t="s">
        <v>35</v>
      </c>
      <c r="AX369" s="15" t="s">
        <v>81</v>
      </c>
      <c r="AY369" s="199" t="s">
        <v>142</v>
      </c>
    </row>
    <row r="370" s="13" customFormat="1">
      <c r="A370" s="13"/>
      <c r="B370" s="181"/>
      <c r="C370" s="13"/>
      <c r="D370" s="182" t="s">
        <v>156</v>
      </c>
      <c r="E370" s="13"/>
      <c r="F370" s="184" t="s">
        <v>437</v>
      </c>
      <c r="G370" s="13"/>
      <c r="H370" s="185">
        <v>4.5430000000000001</v>
      </c>
      <c r="I370" s="186"/>
      <c r="J370" s="13"/>
      <c r="K370" s="13"/>
      <c r="L370" s="181"/>
      <c r="M370" s="187"/>
      <c r="N370" s="188"/>
      <c r="O370" s="188"/>
      <c r="P370" s="188"/>
      <c r="Q370" s="188"/>
      <c r="R370" s="188"/>
      <c r="S370" s="188"/>
      <c r="T370" s="18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3" t="s">
        <v>156</v>
      </c>
      <c r="AU370" s="183" t="s">
        <v>152</v>
      </c>
      <c r="AV370" s="13" t="s">
        <v>83</v>
      </c>
      <c r="AW370" s="13" t="s">
        <v>4</v>
      </c>
      <c r="AX370" s="13" t="s">
        <v>81</v>
      </c>
      <c r="AY370" s="183" t="s">
        <v>142</v>
      </c>
    </row>
    <row r="371" s="12" customFormat="1" ht="20.88" customHeight="1">
      <c r="A371" s="12"/>
      <c r="B371" s="149"/>
      <c r="C371" s="12"/>
      <c r="D371" s="150" t="s">
        <v>72</v>
      </c>
      <c r="E371" s="160" t="s">
        <v>438</v>
      </c>
      <c r="F371" s="160" t="s">
        <v>439</v>
      </c>
      <c r="G371" s="12"/>
      <c r="H371" s="12"/>
      <c r="I371" s="152"/>
      <c r="J371" s="161">
        <f>BK371</f>
        <v>0</v>
      </c>
      <c r="K371" s="12"/>
      <c r="L371" s="149"/>
      <c r="M371" s="154"/>
      <c r="N371" s="155"/>
      <c r="O371" s="155"/>
      <c r="P371" s="156">
        <f>SUM(P372:P380)</f>
        <v>0</v>
      </c>
      <c r="Q371" s="155"/>
      <c r="R371" s="156">
        <f>SUM(R372:R380)</f>
        <v>0.7234799999999999</v>
      </c>
      <c r="S371" s="155"/>
      <c r="T371" s="157">
        <f>SUM(T372:T380)</f>
        <v>0.66000000000000003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50" t="s">
        <v>81</v>
      </c>
      <c r="AT371" s="158" t="s">
        <v>72</v>
      </c>
      <c r="AU371" s="158" t="s">
        <v>83</v>
      </c>
      <c r="AY371" s="150" t="s">
        <v>142</v>
      </c>
      <c r="BK371" s="159">
        <f>SUM(BK372:BK380)</f>
        <v>0</v>
      </c>
    </row>
    <row r="372" s="2" customFormat="1" ht="37.8" customHeight="1">
      <c r="A372" s="40"/>
      <c r="B372" s="162"/>
      <c r="C372" s="163" t="s">
        <v>440</v>
      </c>
      <c r="D372" s="163" t="s">
        <v>146</v>
      </c>
      <c r="E372" s="164" t="s">
        <v>441</v>
      </c>
      <c r="F372" s="165" t="s">
        <v>442</v>
      </c>
      <c r="G372" s="166" t="s">
        <v>149</v>
      </c>
      <c r="H372" s="167">
        <v>1</v>
      </c>
      <c r="I372" s="168"/>
      <c r="J372" s="169">
        <f>ROUND(I372*H372,2)</f>
        <v>0</v>
      </c>
      <c r="K372" s="165" t="s">
        <v>150</v>
      </c>
      <c r="L372" s="41"/>
      <c r="M372" s="170" t="s">
        <v>3</v>
      </c>
      <c r="N372" s="171" t="s">
        <v>44</v>
      </c>
      <c r="O372" s="74"/>
      <c r="P372" s="172">
        <f>O372*H372</f>
        <v>0</v>
      </c>
      <c r="Q372" s="172">
        <v>0.65847999999999995</v>
      </c>
      <c r="R372" s="172">
        <f>Q372*H372</f>
        <v>0.65847999999999995</v>
      </c>
      <c r="S372" s="172">
        <v>0.66000000000000003</v>
      </c>
      <c r="T372" s="173">
        <f>S372*H372</f>
        <v>0.66000000000000003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174" t="s">
        <v>151</v>
      </c>
      <c r="AT372" s="174" t="s">
        <v>146</v>
      </c>
      <c r="AU372" s="174" t="s">
        <v>152</v>
      </c>
      <c r="AY372" s="21" t="s">
        <v>142</v>
      </c>
      <c r="BE372" s="175">
        <f>IF(N372="základní",J372,0)</f>
        <v>0</v>
      </c>
      <c r="BF372" s="175">
        <f>IF(N372="snížená",J372,0)</f>
        <v>0</v>
      </c>
      <c r="BG372" s="175">
        <f>IF(N372="zákl. přenesená",J372,0)</f>
        <v>0</v>
      </c>
      <c r="BH372" s="175">
        <f>IF(N372="sníž. přenesená",J372,0)</f>
        <v>0</v>
      </c>
      <c r="BI372" s="175">
        <f>IF(N372="nulová",J372,0)</f>
        <v>0</v>
      </c>
      <c r="BJ372" s="21" t="s">
        <v>81</v>
      </c>
      <c r="BK372" s="175">
        <f>ROUND(I372*H372,2)</f>
        <v>0</v>
      </c>
      <c r="BL372" s="21" t="s">
        <v>151</v>
      </c>
      <c r="BM372" s="174" t="s">
        <v>443</v>
      </c>
    </row>
    <row r="373" s="2" customFormat="1">
      <c r="A373" s="40"/>
      <c r="B373" s="41"/>
      <c r="C373" s="40"/>
      <c r="D373" s="176" t="s">
        <v>154</v>
      </c>
      <c r="E373" s="40"/>
      <c r="F373" s="177" t="s">
        <v>444</v>
      </c>
      <c r="G373" s="40"/>
      <c r="H373" s="40"/>
      <c r="I373" s="178"/>
      <c r="J373" s="40"/>
      <c r="K373" s="40"/>
      <c r="L373" s="41"/>
      <c r="M373" s="179"/>
      <c r="N373" s="180"/>
      <c r="O373" s="74"/>
      <c r="P373" s="74"/>
      <c r="Q373" s="74"/>
      <c r="R373" s="74"/>
      <c r="S373" s="74"/>
      <c r="T373" s="75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21" t="s">
        <v>154</v>
      </c>
      <c r="AU373" s="21" t="s">
        <v>152</v>
      </c>
    </row>
    <row r="374" s="13" customFormat="1">
      <c r="A374" s="13"/>
      <c r="B374" s="181"/>
      <c r="C374" s="13"/>
      <c r="D374" s="182" t="s">
        <v>156</v>
      </c>
      <c r="E374" s="183" t="s">
        <v>3</v>
      </c>
      <c r="F374" s="184" t="s">
        <v>445</v>
      </c>
      <c r="G374" s="13"/>
      <c r="H374" s="185">
        <v>1</v>
      </c>
      <c r="I374" s="186"/>
      <c r="J374" s="13"/>
      <c r="K374" s="13"/>
      <c r="L374" s="181"/>
      <c r="M374" s="187"/>
      <c r="N374" s="188"/>
      <c r="O374" s="188"/>
      <c r="P374" s="188"/>
      <c r="Q374" s="188"/>
      <c r="R374" s="188"/>
      <c r="S374" s="188"/>
      <c r="T374" s="18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3" t="s">
        <v>156</v>
      </c>
      <c r="AU374" s="183" t="s">
        <v>152</v>
      </c>
      <c r="AV374" s="13" t="s">
        <v>83</v>
      </c>
      <c r="AW374" s="13" t="s">
        <v>35</v>
      </c>
      <c r="AX374" s="13" t="s">
        <v>73</v>
      </c>
      <c r="AY374" s="183" t="s">
        <v>142</v>
      </c>
    </row>
    <row r="375" s="14" customFormat="1">
      <c r="A375" s="14"/>
      <c r="B375" s="190"/>
      <c r="C375" s="14"/>
      <c r="D375" s="182" t="s">
        <v>156</v>
      </c>
      <c r="E375" s="191" t="s">
        <v>3</v>
      </c>
      <c r="F375" s="192" t="s">
        <v>158</v>
      </c>
      <c r="G375" s="14"/>
      <c r="H375" s="193">
        <v>1</v>
      </c>
      <c r="I375" s="194"/>
      <c r="J375" s="14"/>
      <c r="K375" s="14"/>
      <c r="L375" s="190"/>
      <c r="M375" s="195"/>
      <c r="N375" s="196"/>
      <c r="O375" s="196"/>
      <c r="P375" s="196"/>
      <c r="Q375" s="196"/>
      <c r="R375" s="196"/>
      <c r="S375" s="196"/>
      <c r="T375" s="19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1" t="s">
        <v>156</v>
      </c>
      <c r="AU375" s="191" t="s">
        <v>152</v>
      </c>
      <c r="AV375" s="14" t="s">
        <v>152</v>
      </c>
      <c r="AW375" s="14" t="s">
        <v>35</v>
      </c>
      <c r="AX375" s="14" t="s">
        <v>73</v>
      </c>
      <c r="AY375" s="191" t="s">
        <v>142</v>
      </c>
    </row>
    <row r="376" s="15" customFormat="1">
      <c r="A376" s="15"/>
      <c r="B376" s="198"/>
      <c r="C376" s="15"/>
      <c r="D376" s="182" t="s">
        <v>156</v>
      </c>
      <c r="E376" s="199" t="s">
        <v>3</v>
      </c>
      <c r="F376" s="200" t="s">
        <v>159</v>
      </c>
      <c r="G376" s="15"/>
      <c r="H376" s="201">
        <v>1</v>
      </c>
      <c r="I376" s="202"/>
      <c r="J376" s="15"/>
      <c r="K376" s="15"/>
      <c r="L376" s="198"/>
      <c r="M376" s="203"/>
      <c r="N376" s="204"/>
      <c r="O376" s="204"/>
      <c r="P376" s="204"/>
      <c r="Q376" s="204"/>
      <c r="R376" s="204"/>
      <c r="S376" s="204"/>
      <c r="T376" s="20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199" t="s">
        <v>156</v>
      </c>
      <c r="AU376" s="199" t="s">
        <v>152</v>
      </c>
      <c r="AV376" s="15" t="s">
        <v>151</v>
      </c>
      <c r="AW376" s="15" t="s">
        <v>35</v>
      </c>
      <c r="AX376" s="15" t="s">
        <v>81</v>
      </c>
      <c r="AY376" s="199" t="s">
        <v>142</v>
      </c>
    </row>
    <row r="377" s="2" customFormat="1" ht="24.15" customHeight="1">
      <c r="A377" s="40"/>
      <c r="B377" s="162"/>
      <c r="C377" s="213" t="s">
        <v>446</v>
      </c>
      <c r="D377" s="213" t="s">
        <v>282</v>
      </c>
      <c r="E377" s="214" t="s">
        <v>447</v>
      </c>
      <c r="F377" s="215" t="s">
        <v>448</v>
      </c>
      <c r="G377" s="216" t="s">
        <v>149</v>
      </c>
      <c r="H377" s="217">
        <v>1</v>
      </c>
      <c r="I377" s="218"/>
      <c r="J377" s="219">
        <f>ROUND(I377*H377,2)</f>
        <v>0</v>
      </c>
      <c r="K377" s="215" t="s">
        <v>150</v>
      </c>
      <c r="L377" s="220"/>
      <c r="M377" s="221" t="s">
        <v>3</v>
      </c>
      <c r="N377" s="222" t="s">
        <v>44</v>
      </c>
      <c r="O377" s="74"/>
      <c r="P377" s="172">
        <f>O377*H377</f>
        <v>0</v>
      </c>
      <c r="Q377" s="172">
        <v>0.065000000000000002</v>
      </c>
      <c r="R377" s="172">
        <f>Q377*H377</f>
        <v>0.065000000000000002</v>
      </c>
      <c r="S377" s="172">
        <v>0</v>
      </c>
      <c r="T377" s="173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174" t="s">
        <v>449</v>
      </c>
      <c r="AT377" s="174" t="s">
        <v>282</v>
      </c>
      <c r="AU377" s="174" t="s">
        <v>152</v>
      </c>
      <c r="AY377" s="21" t="s">
        <v>142</v>
      </c>
      <c r="BE377" s="175">
        <f>IF(N377="základní",J377,0)</f>
        <v>0</v>
      </c>
      <c r="BF377" s="175">
        <f>IF(N377="snížená",J377,0)</f>
        <v>0</v>
      </c>
      <c r="BG377" s="175">
        <f>IF(N377="zákl. přenesená",J377,0)</f>
        <v>0</v>
      </c>
      <c r="BH377" s="175">
        <f>IF(N377="sníž. přenesená",J377,0)</f>
        <v>0</v>
      </c>
      <c r="BI377" s="175">
        <f>IF(N377="nulová",J377,0)</f>
        <v>0</v>
      </c>
      <c r="BJ377" s="21" t="s">
        <v>81</v>
      </c>
      <c r="BK377" s="175">
        <f>ROUND(I377*H377,2)</f>
        <v>0</v>
      </c>
      <c r="BL377" s="21" t="s">
        <v>449</v>
      </c>
      <c r="BM377" s="174" t="s">
        <v>450</v>
      </c>
    </row>
    <row r="378" s="13" customFormat="1">
      <c r="A378" s="13"/>
      <c r="B378" s="181"/>
      <c r="C378" s="13"/>
      <c r="D378" s="182" t="s">
        <v>156</v>
      </c>
      <c r="E378" s="183" t="s">
        <v>3</v>
      </c>
      <c r="F378" s="184" t="s">
        <v>445</v>
      </c>
      <c r="G378" s="13"/>
      <c r="H378" s="185">
        <v>1</v>
      </c>
      <c r="I378" s="186"/>
      <c r="J378" s="13"/>
      <c r="K378" s="13"/>
      <c r="L378" s="181"/>
      <c r="M378" s="187"/>
      <c r="N378" s="188"/>
      <c r="O378" s="188"/>
      <c r="P378" s="188"/>
      <c r="Q378" s="188"/>
      <c r="R378" s="188"/>
      <c r="S378" s="188"/>
      <c r="T378" s="18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3" t="s">
        <v>156</v>
      </c>
      <c r="AU378" s="183" t="s">
        <v>152</v>
      </c>
      <c r="AV378" s="13" t="s">
        <v>83</v>
      </c>
      <c r="AW378" s="13" t="s">
        <v>35</v>
      </c>
      <c r="AX378" s="13" t="s">
        <v>73</v>
      </c>
      <c r="AY378" s="183" t="s">
        <v>142</v>
      </c>
    </row>
    <row r="379" s="14" customFormat="1">
      <c r="A379" s="14"/>
      <c r="B379" s="190"/>
      <c r="C379" s="14"/>
      <c r="D379" s="182" t="s">
        <v>156</v>
      </c>
      <c r="E379" s="191" t="s">
        <v>3</v>
      </c>
      <c r="F379" s="192" t="s">
        <v>158</v>
      </c>
      <c r="G379" s="14"/>
      <c r="H379" s="193">
        <v>1</v>
      </c>
      <c r="I379" s="194"/>
      <c r="J379" s="14"/>
      <c r="K379" s="14"/>
      <c r="L379" s="190"/>
      <c r="M379" s="195"/>
      <c r="N379" s="196"/>
      <c r="O379" s="196"/>
      <c r="P379" s="196"/>
      <c r="Q379" s="196"/>
      <c r="R379" s="196"/>
      <c r="S379" s="196"/>
      <c r="T379" s="19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1" t="s">
        <v>156</v>
      </c>
      <c r="AU379" s="191" t="s">
        <v>152</v>
      </c>
      <c r="AV379" s="14" t="s">
        <v>152</v>
      </c>
      <c r="AW379" s="14" t="s">
        <v>35</v>
      </c>
      <c r="AX379" s="14" t="s">
        <v>73</v>
      </c>
      <c r="AY379" s="191" t="s">
        <v>142</v>
      </c>
    </row>
    <row r="380" s="15" customFormat="1">
      <c r="A380" s="15"/>
      <c r="B380" s="198"/>
      <c r="C380" s="15"/>
      <c r="D380" s="182" t="s">
        <v>156</v>
      </c>
      <c r="E380" s="199" t="s">
        <v>3</v>
      </c>
      <c r="F380" s="200" t="s">
        <v>159</v>
      </c>
      <c r="G380" s="15"/>
      <c r="H380" s="201">
        <v>1</v>
      </c>
      <c r="I380" s="202"/>
      <c r="J380" s="15"/>
      <c r="K380" s="15"/>
      <c r="L380" s="198"/>
      <c r="M380" s="203"/>
      <c r="N380" s="204"/>
      <c r="O380" s="204"/>
      <c r="P380" s="204"/>
      <c r="Q380" s="204"/>
      <c r="R380" s="204"/>
      <c r="S380" s="204"/>
      <c r="T380" s="20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199" t="s">
        <v>156</v>
      </c>
      <c r="AU380" s="199" t="s">
        <v>152</v>
      </c>
      <c r="AV380" s="15" t="s">
        <v>151</v>
      </c>
      <c r="AW380" s="15" t="s">
        <v>35</v>
      </c>
      <c r="AX380" s="15" t="s">
        <v>81</v>
      </c>
      <c r="AY380" s="199" t="s">
        <v>142</v>
      </c>
    </row>
    <row r="381" s="12" customFormat="1" ht="22.8" customHeight="1">
      <c r="A381" s="12"/>
      <c r="B381" s="149"/>
      <c r="C381" s="12"/>
      <c r="D381" s="150" t="s">
        <v>72</v>
      </c>
      <c r="E381" s="160" t="s">
        <v>203</v>
      </c>
      <c r="F381" s="160" t="s">
        <v>451</v>
      </c>
      <c r="G381" s="12"/>
      <c r="H381" s="12"/>
      <c r="I381" s="152"/>
      <c r="J381" s="161">
        <f>BK381</f>
        <v>0</v>
      </c>
      <c r="K381" s="12"/>
      <c r="L381" s="149"/>
      <c r="M381" s="154"/>
      <c r="N381" s="155"/>
      <c r="O381" s="155"/>
      <c r="P381" s="156">
        <f>P382+P400+P415</f>
        <v>0</v>
      </c>
      <c r="Q381" s="155"/>
      <c r="R381" s="156">
        <f>R382+R400+R415</f>
        <v>145.76778553</v>
      </c>
      <c r="S381" s="155"/>
      <c r="T381" s="157">
        <f>T382+T400+T415</f>
        <v>189.34390499999998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50" t="s">
        <v>81</v>
      </c>
      <c r="AT381" s="158" t="s">
        <v>72</v>
      </c>
      <c r="AU381" s="158" t="s">
        <v>81</v>
      </c>
      <c r="AY381" s="150" t="s">
        <v>142</v>
      </c>
      <c r="BK381" s="159">
        <f>BK382+BK400+BK415</f>
        <v>0</v>
      </c>
    </row>
    <row r="382" s="12" customFormat="1" ht="20.88" customHeight="1">
      <c r="A382" s="12"/>
      <c r="B382" s="149"/>
      <c r="C382" s="12"/>
      <c r="D382" s="150" t="s">
        <v>72</v>
      </c>
      <c r="E382" s="160" t="s">
        <v>452</v>
      </c>
      <c r="F382" s="160" t="s">
        <v>453</v>
      </c>
      <c r="G382" s="12"/>
      <c r="H382" s="12"/>
      <c r="I382" s="152"/>
      <c r="J382" s="161">
        <f>BK382</f>
        <v>0</v>
      </c>
      <c r="K382" s="12"/>
      <c r="L382" s="149"/>
      <c r="M382" s="154"/>
      <c r="N382" s="155"/>
      <c r="O382" s="155"/>
      <c r="P382" s="156">
        <f>SUM(P383:P399)</f>
        <v>0</v>
      </c>
      <c r="Q382" s="155"/>
      <c r="R382" s="156">
        <f>SUM(R383:R399)</f>
        <v>0.0103488</v>
      </c>
      <c r="S382" s="155"/>
      <c r="T382" s="157">
        <f>SUM(T383:T399)</f>
        <v>3.7270799999999999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0" t="s">
        <v>81</v>
      </c>
      <c r="AT382" s="158" t="s">
        <v>72</v>
      </c>
      <c r="AU382" s="158" t="s">
        <v>83</v>
      </c>
      <c r="AY382" s="150" t="s">
        <v>142</v>
      </c>
      <c r="BK382" s="159">
        <f>SUM(BK383:BK399)</f>
        <v>0</v>
      </c>
    </row>
    <row r="383" s="2" customFormat="1" ht="37.8" customHeight="1">
      <c r="A383" s="40"/>
      <c r="B383" s="162"/>
      <c r="C383" s="163" t="s">
        <v>454</v>
      </c>
      <c r="D383" s="163" t="s">
        <v>146</v>
      </c>
      <c r="E383" s="164" t="s">
        <v>455</v>
      </c>
      <c r="F383" s="165" t="s">
        <v>456</v>
      </c>
      <c r="G383" s="166" t="s">
        <v>206</v>
      </c>
      <c r="H383" s="167">
        <v>14.279999999999999</v>
      </c>
      <c r="I383" s="168"/>
      <c r="J383" s="169">
        <f>ROUND(I383*H383,2)</f>
        <v>0</v>
      </c>
      <c r="K383" s="165" t="s">
        <v>150</v>
      </c>
      <c r="L383" s="41"/>
      <c r="M383" s="170" t="s">
        <v>3</v>
      </c>
      <c r="N383" s="171" t="s">
        <v>44</v>
      </c>
      <c r="O383" s="74"/>
      <c r="P383" s="172">
        <f>O383*H383</f>
        <v>0</v>
      </c>
      <c r="Q383" s="172">
        <v>0</v>
      </c>
      <c r="R383" s="172">
        <f>Q383*H383</f>
        <v>0</v>
      </c>
      <c r="S383" s="172">
        <v>0.26100000000000001</v>
      </c>
      <c r="T383" s="173">
        <f>S383*H383</f>
        <v>3.7270799999999999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174" t="s">
        <v>151</v>
      </c>
      <c r="AT383" s="174" t="s">
        <v>146</v>
      </c>
      <c r="AU383" s="174" t="s">
        <v>152</v>
      </c>
      <c r="AY383" s="21" t="s">
        <v>142</v>
      </c>
      <c r="BE383" s="175">
        <f>IF(N383="základní",J383,0)</f>
        <v>0</v>
      </c>
      <c r="BF383" s="175">
        <f>IF(N383="snížená",J383,0)</f>
        <v>0</v>
      </c>
      <c r="BG383" s="175">
        <f>IF(N383="zákl. přenesená",J383,0)</f>
        <v>0</v>
      </c>
      <c r="BH383" s="175">
        <f>IF(N383="sníž. přenesená",J383,0)</f>
        <v>0</v>
      </c>
      <c r="BI383" s="175">
        <f>IF(N383="nulová",J383,0)</f>
        <v>0</v>
      </c>
      <c r="BJ383" s="21" t="s">
        <v>81</v>
      </c>
      <c r="BK383" s="175">
        <f>ROUND(I383*H383,2)</f>
        <v>0</v>
      </c>
      <c r="BL383" s="21" t="s">
        <v>151</v>
      </c>
      <c r="BM383" s="174" t="s">
        <v>457</v>
      </c>
    </row>
    <row r="384" s="2" customFormat="1">
      <c r="A384" s="40"/>
      <c r="B384" s="41"/>
      <c r="C384" s="40"/>
      <c r="D384" s="176" t="s">
        <v>154</v>
      </c>
      <c r="E384" s="40"/>
      <c r="F384" s="177" t="s">
        <v>458</v>
      </c>
      <c r="G384" s="40"/>
      <c r="H384" s="40"/>
      <c r="I384" s="178"/>
      <c r="J384" s="40"/>
      <c r="K384" s="40"/>
      <c r="L384" s="41"/>
      <c r="M384" s="179"/>
      <c r="N384" s="180"/>
      <c r="O384" s="74"/>
      <c r="P384" s="74"/>
      <c r="Q384" s="74"/>
      <c r="R384" s="74"/>
      <c r="S384" s="74"/>
      <c r="T384" s="75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21" t="s">
        <v>154</v>
      </c>
      <c r="AU384" s="21" t="s">
        <v>152</v>
      </c>
    </row>
    <row r="385" s="13" customFormat="1">
      <c r="A385" s="13"/>
      <c r="B385" s="181"/>
      <c r="C385" s="13"/>
      <c r="D385" s="182" t="s">
        <v>156</v>
      </c>
      <c r="E385" s="183" t="s">
        <v>3</v>
      </c>
      <c r="F385" s="184" t="s">
        <v>459</v>
      </c>
      <c r="G385" s="13"/>
      <c r="H385" s="185">
        <v>14.279999999999999</v>
      </c>
      <c r="I385" s="186"/>
      <c r="J385" s="13"/>
      <c r="K385" s="13"/>
      <c r="L385" s="181"/>
      <c r="M385" s="187"/>
      <c r="N385" s="188"/>
      <c r="O385" s="188"/>
      <c r="P385" s="188"/>
      <c r="Q385" s="188"/>
      <c r="R385" s="188"/>
      <c r="S385" s="188"/>
      <c r="T385" s="18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3" t="s">
        <v>156</v>
      </c>
      <c r="AU385" s="183" t="s">
        <v>152</v>
      </c>
      <c r="AV385" s="13" t="s">
        <v>83</v>
      </c>
      <c r="AW385" s="13" t="s">
        <v>35</v>
      </c>
      <c r="AX385" s="13" t="s">
        <v>73</v>
      </c>
      <c r="AY385" s="183" t="s">
        <v>142</v>
      </c>
    </row>
    <row r="386" s="14" customFormat="1">
      <c r="A386" s="14"/>
      <c r="B386" s="190"/>
      <c r="C386" s="14"/>
      <c r="D386" s="182" t="s">
        <v>156</v>
      </c>
      <c r="E386" s="191" t="s">
        <v>3</v>
      </c>
      <c r="F386" s="192" t="s">
        <v>158</v>
      </c>
      <c r="G386" s="14"/>
      <c r="H386" s="193">
        <v>14.279999999999999</v>
      </c>
      <c r="I386" s="194"/>
      <c r="J386" s="14"/>
      <c r="K386" s="14"/>
      <c r="L386" s="190"/>
      <c r="M386" s="195"/>
      <c r="N386" s="196"/>
      <c r="O386" s="196"/>
      <c r="P386" s="196"/>
      <c r="Q386" s="196"/>
      <c r="R386" s="196"/>
      <c r="S386" s="196"/>
      <c r="T386" s="19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1" t="s">
        <v>156</v>
      </c>
      <c r="AU386" s="191" t="s">
        <v>152</v>
      </c>
      <c r="AV386" s="14" t="s">
        <v>152</v>
      </c>
      <c r="AW386" s="14" t="s">
        <v>35</v>
      </c>
      <c r="AX386" s="14" t="s">
        <v>73</v>
      </c>
      <c r="AY386" s="191" t="s">
        <v>142</v>
      </c>
    </row>
    <row r="387" s="15" customFormat="1">
      <c r="A387" s="15"/>
      <c r="B387" s="198"/>
      <c r="C387" s="15"/>
      <c r="D387" s="182" t="s">
        <v>156</v>
      </c>
      <c r="E387" s="199" t="s">
        <v>3</v>
      </c>
      <c r="F387" s="200" t="s">
        <v>159</v>
      </c>
      <c r="G387" s="15"/>
      <c r="H387" s="201">
        <v>14.279999999999999</v>
      </c>
      <c r="I387" s="202"/>
      <c r="J387" s="15"/>
      <c r="K387" s="15"/>
      <c r="L387" s="198"/>
      <c r="M387" s="203"/>
      <c r="N387" s="204"/>
      <c r="O387" s="204"/>
      <c r="P387" s="204"/>
      <c r="Q387" s="204"/>
      <c r="R387" s="204"/>
      <c r="S387" s="204"/>
      <c r="T387" s="20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199" t="s">
        <v>156</v>
      </c>
      <c r="AU387" s="199" t="s">
        <v>152</v>
      </c>
      <c r="AV387" s="15" t="s">
        <v>151</v>
      </c>
      <c r="AW387" s="15" t="s">
        <v>35</v>
      </c>
      <c r="AX387" s="15" t="s">
        <v>81</v>
      </c>
      <c r="AY387" s="199" t="s">
        <v>142</v>
      </c>
    </row>
    <row r="388" s="2" customFormat="1" ht="37.8" customHeight="1">
      <c r="A388" s="40"/>
      <c r="B388" s="162"/>
      <c r="C388" s="163" t="s">
        <v>460</v>
      </c>
      <c r="D388" s="163" t="s">
        <v>146</v>
      </c>
      <c r="E388" s="164" t="s">
        <v>461</v>
      </c>
      <c r="F388" s="165" t="s">
        <v>462</v>
      </c>
      <c r="G388" s="166" t="s">
        <v>206</v>
      </c>
      <c r="H388" s="167">
        <v>36.960000000000001</v>
      </c>
      <c r="I388" s="168"/>
      <c r="J388" s="169">
        <f>ROUND(I388*H388,2)</f>
        <v>0</v>
      </c>
      <c r="K388" s="165" t="s">
        <v>150</v>
      </c>
      <c r="L388" s="41"/>
      <c r="M388" s="170" t="s">
        <v>3</v>
      </c>
      <c r="N388" s="171" t="s">
        <v>44</v>
      </c>
      <c r="O388" s="74"/>
      <c r="P388" s="172">
        <f>O388*H388</f>
        <v>0</v>
      </c>
      <c r="Q388" s="172">
        <v>0</v>
      </c>
      <c r="R388" s="172">
        <f>Q388*H388</f>
        <v>0</v>
      </c>
      <c r="S388" s="172">
        <v>0</v>
      </c>
      <c r="T388" s="173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174" t="s">
        <v>151</v>
      </c>
      <c r="AT388" s="174" t="s">
        <v>146</v>
      </c>
      <c r="AU388" s="174" t="s">
        <v>152</v>
      </c>
      <c r="AY388" s="21" t="s">
        <v>142</v>
      </c>
      <c r="BE388" s="175">
        <f>IF(N388="základní",J388,0)</f>
        <v>0</v>
      </c>
      <c r="BF388" s="175">
        <f>IF(N388="snížená",J388,0)</f>
        <v>0</v>
      </c>
      <c r="BG388" s="175">
        <f>IF(N388="zákl. přenesená",J388,0)</f>
        <v>0</v>
      </c>
      <c r="BH388" s="175">
        <f>IF(N388="sníž. přenesená",J388,0)</f>
        <v>0</v>
      </c>
      <c r="BI388" s="175">
        <f>IF(N388="nulová",J388,0)</f>
        <v>0</v>
      </c>
      <c r="BJ388" s="21" t="s">
        <v>81</v>
      </c>
      <c r="BK388" s="175">
        <f>ROUND(I388*H388,2)</f>
        <v>0</v>
      </c>
      <c r="BL388" s="21" t="s">
        <v>151</v>
      </c>
      <c r="BM388" s="174" t="s">
        <v>463</v>
      </c>
    </row>
    <row r="389" s="2" customFormat="1">
      <c r="A389" s="40"/>
      <c r="B389" s="41"/>
      <c r="C389" s="40"/>
      <c r="D389" s="176" t="s">
        <v>154</v>
      </c>
      <c r="E389" s="40"/>
      <c r="F389" s="177" t="s">
        <v>464</v>
      </c>
      <c r="G389" s="40"/>
      <c r="H389" s="40"/>
      <c r="I389" s="178"/>
      <c r="J389" s="40"/>
      <c r="K389" s="40"/>
      <c r="L389" s="41"/>
      <c r="M389" s="179"/>
      <c r="N389" s="180"/>
      <c r="O389" s="74"/>
      <c r="P389" s="74"/>
      <c r="Q389" s="74"/>
      <c r="R389" s="74"/>
      <c r="S389" s="74"/>
      <c r="T389" s="75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21" t="s">
        <v>154</v>
      </c>
      <c r="AU389" s="21" t="s">
        <v>152</v>
      </c>
    </row>
    <row r="390" s="13" customFormat="1">
      <c r="A390" s="13"/>
      <c r="B390" s="181"/>
      <c r="C390" s="13"/>
      <c r="D390" s="182" t="s">
        <v>156</v>
      </c>
      <c r="E390" s="183" t="s">
        <v>3</v>
      </c>
      <c r="F390" s="184" t="s">
        <v>465</v>
      </c>
      <c r="G390" s="13"/>
      <c r="H390" s="185">
        <v>36.960000000000001</v>
      </c>
      <c r="I390" s="186"/>
      <c r="J390" s="13"/>
      <c r="K390" s="13"/>
      <c r="L390" s="181"/>
      <c r="M390" s="187"/>
      <c r="N390" s="188"/>
      <c r="O390" s="188"/>
      <c r="P390" s="188"/>
      <c r="Q390" s="188"/>
      <c r="R390" s="188"/>
      <c r="S390" s="188"/>
      <c r="T390" s="18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3" t="s">
        <v>156</v>
      </c>
      <c r="AU390" s="183" t="s">
        <v>152</v>
      </c>
      <c r="AV390" s="13" t="s">
        <v>83</v>
      </c>
      <c r="AW390" s="13" t="s">
        <v>35</v>
      </c>
      <c r="AX390" s="13" t="s">
        <v>73</v>
      </c>
      <c r="AY390" s="183" t="s">
        <v>142</v>
      </c>
    </row>
    <row r="391" s="15" customFormat="1">
      <c r="A391" s="15"/>
      <c r="B391" s="198"/>
      <c r="C391" s="15"/>
      <c r="D391" s="182" t="s">
        <v>156</v>
      </c>
      <c r="E391" s="199" t="s">
        <v>3</v>
      </c>
      <c r="F391" s="200" t="s">
        <v>159</v>
      </c>
      <c r="G391" s="15"/>
      <c r="H391" s="201">
        <v>36.960000000000001</v>
      </c>
      <c r="I391" s="202"/>
      <c r="J391" s="15"/>
      <c r="K391" s="15"/>
      <c r="L391" s="198"/>
      <c r="M391" s="203"/>
      <c r="N391" s="204"/>
      <c r="O391" s="204"/>
      <c r="P391" s="204"/>
      <c r="Q391" s="204"/>
      <c r="R391" s="204"/>
      <c r="S391" s="204"/>
      <c r="T391" s="20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199" t="s">
        <v>156</v>
      </c>
      <c r="AU391" s="199" t="s">
        <v>152</v>
      </c>
      <c r="AV391" s="15" t="s">
        <v>151</v>
      </c>
      <c r="AW391" s="15" t="s">
        <v>35</v>
      </c>
      <c r="AX391" s="15" t="s">
        <v>81</v>
      </c>
      <c r="AY391" s="199" t="s">
        <v>142</v>
      </c>
    </row>
    <row r="392" s="2" customFormat="1" ht="55.5" customHeight="1">
      <c r="A392" s="40"/>
      <c r="B392" s="162"/>
      <c r="C392" s="163" t="s">
        <v>466</v>
      </c>
      <c r="D392" s="163" t="s">
        <v>146</v>
      </c>
      <c r="E392" s="164" t="s">
        <v>467</v>
      </c>
      <c r="F392" s="165" t="s">
        <v>468</v>
      </c>
      <c r="G392" s="166" t="s">
        <v>206</v>
      </c>
      <c r="H392" s="167">
        <v>36.960000000000001</v>
      </c>
      <c r="I392" s="168"/>
      <c r="J392" s="169">
        <f>ROUND(I392*H392,2)</f>
        <v>0</v>
      </c>
      <c r="K392" s="165" t="s">
        <v>150</v>
      </c>
      <c r="L392" s="41"/>
      <c r="M392" s="170" t="s">
        <v>3</v>
      </c>
      <c r="N392" s="171" t="s">
        <v>44</v>
      </c>
      <c r="O392" s="74"/>
      <c r="P392" s="172">
        <f>O392*H392</f>
        <v>0</v>
      </c>
      <c r="Q392" s="172">
        <v>0.00027999999999999998</v>
      </c>
      <c r="R392" s="172">
        <f>Q392*H392</f>
        <v>0.0103488</v>
      </c>
      <c r="S392" s="172">
        <v>0</v>
      </c>
      <c r="T392" s="173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174" t="s">
        <v>151</v>
      </c>
      <c r="AT392" s="174" t="s">
        <v>146</v>
      </c>
      <c r="AU392" s="174" t="s">
        <v>152</v>
      </c>
      <c r="AY392" s="21" t="s">
        <v>142</v>
      </c>
      <c r="BE392" s="175">
        <f>IF(N392="základní",J392,0)</f>
        <v>0</v>
      </c>
      <c r="BF392" s="175">
        <f>IF(N392="snížená",J392,0)</f>
        <v>0</v>
      </c>
      <c r="BG392" s="175">
        <f>IF(N392="zákl. přenesená",J392,0)</f>
        <v>0</v>
      </c>
      <c r="BH392" s="175">
        <f>IF(N392="sníž. přenesená",J392,0)</f>
        <v>0</v>
      </c>
      <c r="BI392" s="175">
        <f>IF(N392="nulová",J392,0)</f>
        <v>0</v>
      </c>
      <c r="BJ392" s="21" t="s">
        <v>81</v>
      </c>
      <c r="BK392" s="175">
        <f>ROUND(I392*H392,2)</f>
        <v>0</v>
      </c>
      <c r="BL392" s="21" t="s">
        <v>151</v>
      </c>
      <c r="BM392" s="174" t="s">
        <v>469</v>
      </c>
    </row>
    <row r="393" s="2" customFormat="1">
      <c r="A393" s="40"/>
      <c r="B393" s="41"/>
      <c r="C393" s="40"/>
      <c r="D393" s="176" t="s">
        <v>154</v>
      </c>
      <c r="E393" s="40"/>
      <c r="F393" s="177" t="s">
        <v>470</v>
      </c>
      <c r="G393" s="40"/>
      <c r="H393" s="40"/>
      <c r="I393" s="178"/>
      <c r="J393" s="40"/>
      <c r="K393" s="40"/>
      <c r="L393" s="41"/>
      <c r="M393" s="179"/>
      <c r="N393" s="180"/>
      <c r="O393" s="74"/>
      <c r="P393" s="74"/>
      <c r="Q393" s="74"/>
      <c r="R393" s="74"/>
      <c r="S393" s="74"/>
      <c r="T393" s="75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21" t="s">
        <v>154</v>
      </c>
      <c r="AU393" s="21" t="s">
        <v>152</v>
      </c>
    </row>
    <row r="394" s="13" customFormat="1">
      <c r="A394" s="13"/>
      <c r="B394" s="181"/>
      <c r="C394" s="13"/>
      <c r="D394" s="182" t="s">
        <v>156</v>
      </c>
      <c r="E394" s="183" t="s">
        <v>3</v>
      </c>
      <c r="F394" s="184" t="s">
        <v>465</v>
      </c>
      <c r="G394" s="13"/>
      <c r="H394" s="185">
        <v>36.960000000000001</v>
      </c>
      <c r="I394" s="186"/>
      <c r="J394" s="13"/>
      <c r="K394" s="13"/>
      <c r="L394" s="181"/>
      <c r="M394" s="187"/>
      <c r="N394" s="188"/>
      <c r="O394" s="188"/>
      <c r="P394" s="188"/>
      <c r="Q394" s="188"/>
      <c r="R394" s="188"/>
      <c r="S394" s="188"/>
      <c r="T394" s="18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3" t="s">
        <v>156</v>
      </c>
      <c r="AU394" s="183" t="s">
        <v>152</v>
      </c>
      <c r="AV394" s="13" t="s">
        <v>83</v>
      </c>
      <c r="AW394" s="13" t="s">
        <v>35</v>
      </c>
      <c r="AX394" s="13" t="s">
        <v>73</v>
      </c>
      <c r="AY394" s="183" t="s">
        <v>142</v>
      </c>
    </row>
    <row r="395" s="15" customFormat="1">
      <c r="A395" s="15"/>
      <c r="B395" s="198"/>
      <c r="C395" s="15"/>
      <c r="D395" s="182" t="s">
        <v>156</v>
      </c>
      <c r="E395" s="199" t="s">
        <v>3</v>
      </c>
      <c r="F395" s="200" t="s">
        <v>159</v>
      </c>
      <c r="G395" s="15"/>
      <c r="H395" s="201">
        <v>36.960000000000001</v>
      </c>
      <c r="I395" s="202"/>
      <c r="J395" s="15"/>
      <c r="K395" s="15"/>
      <c r="L395" s="198"/>
      <c r="M395" s="203"/>
      <c r="N395" s="204"/>
      <c r="O395" s="204"/>
      <c r="P395" s="204"/>
      <c r="Q395" s="204"/>
      <c r="R395" s="204"/>
      <c r="S395" s="204"/>
      <c r="T395" s="20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199" t="s">
        <v>156</v>
      </c>
      <c r="AU395" s="199" t="s">
        <v>152</v>
      </c>
      <c r="AV395" s="15" t="s">
        <v>151</v>
      </c>
      <c r="AW395" s="15" t="s">
        <v>35</v>
      </c>
      <c r="AX395" s="15" t="s">
        <v>81</v>
      </c>
      <c r="AY395" s="199" t="s">
        <v>142</v>
      </c>
    </row>
    <row r="396" s="2" customFormat="1" ht="24.15" customHeight="1">
      <c r="A396" s="40"/>
      <c r="B396" s="162"/>
      <c r="C396" s="163" t="s">
        <v>471</v>
      </c>
      <c r="D396" s="163" t="s">
        <v>146</v>
      </c>
      <c r="E396" s="164" t="s">
        <v>472</v>
      </c>
      <c r="F396" s="165" t="s">
        <v>473</v>
      </c>
      <c r="G396" s="166" t="s">
        <v>206</v>
      </c>
      <c r="H396" s="167">
        <v>36.960000000000001</v>
      </c>
      <c r="I396" s="168"/>
      <c r="J396" s="169">
        <f>ROUND(I396*H396,2)</f>
        <v>0</v>
      </c>
      <c r="K396" s="165" t="s">
        <v>150</v>
      </c>
      <c r="L396" s="41"/>
      <c r="M396" s="170" t="s">
        <v>3</v>
      </c>
      <c r="N396" s="171" t="s">
        <v>44</v>
      </c>
      <c r="O396" s="74"/>
      <c r="P396" s="172">
        <f>O396*H396</f>
        <v>0</v>
      </c>
      <c r="Q396" s="172">
        <v>0</v>
      </c>
      <c r="R396" s="172">
        <f>Q396*H396</f>
        <v>0</v>
      </c>
      <c r="S396" s="172">
        <v>0</v>
      </c>
      <c r="T396" s="173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174" t="s">
        <v>151</v>
      </c>
      <c r="AT396" s="174" t="s">
        <v>146</v>
      </c>
      <c r="AU396" s="174" t="s">
        <v>152</v>
      </c>
      <c r="AY396" s="21" t="s">
        <v>142</v>
      </c>
      <c r="BE396" s="175">
        <f>IF(N396="základní",J396,0)</f>
        <v>0</v>
      </c>
      <c r="BF396" s="175">
        <f>IF(N396="snížená",J396,0)</f>
        <v>0</v>
      </c>
      <c r="BG396" s="175">
        <f>IF(N396="zákl. přenesená",J396,0)</f>
        <v>0</v>
      </c>
      <c r="BH396" s="175">
        <f>IF(N396="sníž. přenesená",J396,0)</f>
        <v>0</v>
      </c>
      <c r="BI396" s="175">
        <f>IF(N396="nulová",J396,0)</f>
        <v>0</v>
      </c>
      <c r="BJ396" s="21" t="s">
        <v>81</v>
      </c>
      <c r="BK396" s="175">
        <f>ROUND(I396*H396,2)</f>
        <v>0</v>
      </c>
      <c r="BL396" s="21" t="s">
        <v>151</v>
      </c>
      <c r="BM396" s="174" t="s">
        <v>474</v>
      </c>
    </row>
    <row r="397" s="2" customFormat="1">
      <c r="A397" s="40"/>
      <c r="B397" s="41"/>
      <c r="C397" s="40"/>
      <c r="D397" s="176" t="s">
        <v>154</v>
      </c>
      <c r="E397" s="40"/>
      <c r="F397" s="177" t="s">
        <v>475</v>
      </c>
      <c r="G397" s="40"/>
      <c r="H397" s="40"/>
      <c r="I397" s="178"/>
      <c r="J397" s="40"/>
      <c r="K397" s="40"/>
      <c r="L397" s="41"/>
      <c r="M397" s="179"/>
      <c r="N397" s="180"/>
      <c r="O397" s="74"/>
      <c r="P397" s="74"/>
      <c r="Q397" s="74"/>
      <c r="R397" s="74"/>
      <c r="S397" s="74"/>
      <c r="T397" s="75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21" t="s">
        <v>154</v>
      </c>
      <c r="AU397" s="21" t="s">
        <v>152</v>
      </c>
    </row>
    <row r="398" s="13" customFormat="1">
      <c r="A398" s="13"/>
      <c r="B398" s="181"/>
      <c r="C398" s="13"/>
      <c r="D398" s="182" t="s">
        <v>156</v>
      </c>
      <c r="E398" s="183" t="s">
        <v>3</v>
      </c>
      <c r="F398" s="184" t="s">
        <v>465</v>
      </c>
      <c r="G398" s="13"/>
      <c r="H398" s="185">
        <v>36.960000000000001</v>
      </c>
      <c r="I398" s="186"/>
      <c r="J398" s="13"/>
      <c r="K398" s="13"/>
      <c r="L398" s="181"/>
      <c r="M398" s="187"/>
      <c r="N398" s="188"/>
      <c r="O398" s="188"/>
      <c r="P398" s="188"/>
      <c r="Q398" s="188"/>
      <c r="R398" s="188"/>
      <c r="S398" s="188"/>
      <c r="T398" s="18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3" t="s">
        <v>156</v>
      </c>
      <c r="AU398" s="183" t="s">
        <v>152</v>
      </c>
      <c r="AV398" s="13" t="s">
        <v>83</v>
      </c>
      <c r="AW398" s="13" t="s">
        <v>35</v>
      </c>
      <c r="AX398" s="13" t="s">
        <v>73</v>
      </c>
      <c r="AY398" s="183" t="s">
        <v>142</v>
      </c>
    </row>
    <row r="399" s="15" customFormat="1">
      <c r="A399" s="15"/>
      <c r="B399" s="198"/>
      <c r="C399" s="15"/>
      <c r="D399" s="182" t="s">
        <v>156</v>
      </c>
      <c r="E399" s="199" t="s">
        <v>3</v>
      </c>
      <c r="F399" s="200" t="s">
        <v>159</v>
      </c>
      <c r="G399" s="15"/>
      <c r="H399" s="201">
        <v>36.960000000000001</v>
      </c>
      <c r="I399" s="202"/>
      <c r="J399" s="15"/>
      <c r="K399" s="15"/>
      <c r="L399" s="198"/>
      <c r="M399" s="203"/>
      <c r="N399" s="204"/>
      <c r="O399" s="204"/>
      <c r="P399" s="204"/>
      <c r="Q399" s="204"/>
      <c r="R399" s="204"/>
      <c r="S399" s="204"/>
      <c r="T399" s="20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199" t="s">
        <v>156</v>
      </c>
      <c r="AU399" s="199" t="s">
        <v>152</v>
      </c>
      <c r="AV399" s="15" t="s">
        <v>151</v>
      </c>
      <c r="AW399" s="15" t="s">
        <v>35</v>
      </c>
      <c r="AX399" s="15" t="s">
        <v>81</v>
      </c>
      <c r="AY399" s="199" t="s">
        <v>142</v>
      </c>
    </row>
    <row r="400" s="12" customFormat="1" ht="20.88" customHeight="1">
      <c r="A400" s="12"/>
      <c r="B400" s="149"/>
      <c r="C400" s="12"/>
      <c r="D400" s="150" t="s">
        <v>72</v>
      </c>
      <c r="E400" s="160" t="s">
        <v>476</v>
      </c>
      <c r="F400" s="160" t="s">
        <v>477</v>
      </c>
      <c r="G400" s="12"/>
      <c r="H400" s="12"/>
      <c r="I400" s="152"/>
      <c r="J400" s="161">
        <f>BK400</f>
        <v>0</v>
      </c>
      <c r="K400" s="12"/>
      <c r="L400" s="149"/>
      <c r="M400" s="154"/>
      <c r="N400" s="155"/>
      <c r="O400" s="155"/>
      <c r="P400" s="156">
        <f>SUM(P401:P414)</f>
        <v>0</v>
      </c>
      <c r="Q400" s="155"/>
      <c r="R400" s="156">
        <f>SUM(R401:R414)</f>
        <v>0</v>
      </c>
      <c r="S400" s="155"/>
      <c r="T400" s="157">
        <f>SUM(T401:T414)</f>
        <v>185.61682499999998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50" t="s">
        <v>81</v>
      </c>
      <c r="AT400" s="158" t="s">
        <v>72</v>
      </c>
      <c r="AU400" s="158" t="s">
        <v>83</v>
      </c>
      <c r="AY400" s="150" t="s">
        <v>142</v>
      </c>
      <c r="BK400" s="159">
        <f>SUM(BK401:BK414)</f>
        <v>0</v>
      </c>
    </row>
    <row r="401" s="2" customFormat="1" ht="24.15" customHeight="1">
      <c r="A401" s="40"/>
      <c r="B401" s="162"/>
      <c r="C401" s="163" t="s">
        <v>478</v>
      </c>
      <c r="D401" s="163" t="s">
        <v>146</v>
      </c>
      <c r="E401" s="164" t="s">
        <v>479</v>
      </c>
      <c r="F401" s="165" t="s">
        <v>480</v>
      </c>
      <c r="G401" s="166" t="s">
        <v>197</v>
      </c>
      <c r="H401" s="167">
        <v>23.445</v>
      </c>
      <c r="I401" s="168"/>
      <c r="J401" s="169">
        <f>ROUND(I401*H401,2)</f>
        <v>0</v>
      </c>
      <c r="K401" s="165" t="s">
        <v>150</v>
      </c>
      <c r="L401" s="41"/>
      <c r="M401" s="170" t="s">
        <v>3</v>
      </c>
      <c r="N401" s="171" t="s">
        <v>44</v>
      </c>
      <c r="O401" s="74"/>
      <c r="P401" s="172">
        <f>O401*H401</f>
        <v>0</v>
      </c>
      <c r="Q401" s="172">
        <v>0</v>
      </c>
      <c r="R401" s="172">
        <f>Q401*H401</f>
        <v>0</v>
      </c>
      <c r="S401" s="172">
        <v>2.5</v>
      </c>
      <c r="T401" s="173">
        <f>S401*H401</f>
        <v>58.612499999999997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174" t="s">
        <v>151</v>
      </c>
      <c r="AT401" s="174" t="s">
        <v>146</v>
      </c>
      <c r="AU401" s="174" t="s">
        <v>152</v>
      </c>
      <c r="AY401" s="21" t="s">
        <v>142</v>
      </c>
      <c r="BE401" s="175">
        <f>IF(N401="základní",J401,0)</f>
        <v>0</v>
      </c>
      <c r="BF401" s="175">
        <f>IF(N401="snížená",J401,0)</f>
        <v>0</v>
      </c>
      <c r="BG401" s="175">
        <f>IF(N401="zákl. přenesená",J401,0)</f>
        <v>0</v>
      </c>
      <c r="BH401" s="175">
        <f>IF(N401="sníž. přenesená",J401,0)</f>
        <v>0</v>
      </c>
      <c r="BI401" s="175">
        <f>IF(N401="nulová",J401,0)</f>
        <v>0</v>
      </c>
      <c r="BJ401" s="21" t="s">
        <v>81</v>
      </c>
      <c r="BK401" s="175">
        <f>ROUND(I401*H401,2)</f>
        <v>0</v>
      </c>
      <c r="BL401" s="21" t="s">
        <v>151</v>
      </c>
      <c r="BM401" s="174" t="s">
        <v>481</v>
      </c>
    </row>
    <row r="402" s="2" customFormat="1">
      <c r="A402" s="40"/>
      <c r="B402" s="41"/>
      <c r="C402" s="40"/>
      <c r="D402" s="176" t="s">
        <v>154</v>
      </c>
      <c r="E402" s="40"/>
      <c r="F402" s="177" t="s">
        <v>482</v>
      </c>
      <c r="G402" s="40"/>
      <c r="H402" s="40"/>
      <c r="I402" s="178"/>
      <c r="J402" s="40"/>
      <c r="K402" s="40"/>
      <c r="L402" s="41"/>
      <c r="M402" s="179"/>
      <c r="N402" s="180"/>
      <c r="O402" s="74"/>
      <c r="P402" s="74"/>
      <c r="Q402" s="74"/>
      <c r="R402" s="74"/>
      <c r="S402" s="74"/>
      <c r="T402" s="75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21" t="s">
        <v>154</v>
      </c>
      <c r="AU402" s="21" t="s">
        <v>152</v>
      </c>
    </row>
    <row r="403" s="13" customFormat="1">
      <c r="A403" s="13"/>
      <c r="B403" s="181"/>
      <c r="C403" s="13"/>
      <c r="D403" s="182" t="s">
        <v>156</v>
      </c>
      <c r="E403" s="183" t="s">
        <v>3</v>
      </c>
      <c r="F403" s="184" t="s">
        <v>483</v>
      </c>
      <c r="G403" s="13"/>
      <c r="H403" s="185">
        <v>23.445</v>
      </c>
      <c r="I403" s="186"/>
      <c r="J403" s="13"/>
      <c r="K403" s="13"/>
      <c r="L403" s="181"/>
      <c r="M403" s="187"/>
      <c r="N403" s="188"/>
      <c r="O403" s="188"/>
      <c r="P403" s="188"/>
      <c r="Q403" s="188"/>
      <c r="R403" s="188"/>
      <c r="S403" s="188"/>
      <c r="T403" s="18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3" t="s">
        <v>156</v>
      </c>
      <c r="AU403" s="183" t="s">
        <v>152</v>
      </c>
      <c r="AV403" s="13" t="s">
        <v>83</v>
      </c>
      <c r="AW403" s="13" t="s">
        <v>35</v>
      </c>
      <c r="AX403" s="13" t="s">
        <v>73</v>
      </c>
      <c r="AY403" s="183" t="s">
        <v>142</v>
      </c>
    </row>
    <row r="404" s="14" customFormat="1">
      <c r="A404" s="14"/>
      <c r="B404" s="190"/>
      <c r="C404" s="14"/>
      <c r="D404" s="182" t="s">
        <v>156</v>
      </c>
      <c r="E404" s="191" t="s">
        <v>3</v>
      </c>
      <c r="F404" s="192" t="s">
        <v>158</v>
      </c>
      <c r="G404" s="14"/>
      <c r="H404" s="193">
        <v>23.445</v>
      </c>
      <c r="I404" s="194"/>
      <c r="J404" s="14"/>
      <c r="K404" s="14"/>
      <c r="L404" s="190"/>
      <c r="M404" s="195"/>
      <c r="N404" s="196"/>
      <c r="O404" s="196"/>
      <c r="P404" s="196"/>
      <c r="Q404" s="196"/>
      <c r="R404" s="196"/>
      <c r="S404" s="196"/>
      <c r="T404" s="19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1" t="s">
        <v>156</v>
      </c>
      <c r="AU404" s="191" t="s">
        <v>152</v>
      </c>
      <c r="AV404" s="14" t="s">
        <v>152</v>
      </c>
      <c r="AW404" s="14" t="s">
        <v>35</v>
      </c>
      <c r="AX404" s="14" t="s">
        <v>73</v>
      </c>
      <c r="AY404" s="191" t="s">
        <v>142</v>
      </c>
    </row>
    <row r="405" s="15" customFormat="1">
      <c r="A405" s="15"/>
      <c r="B405" s="198"/>
      <c r="C405" s="15"/>
      <c r="D405" s="182" t="s">
        <v>156</v>
      </c>
      <c r="E405" s="199" t="s">
        <v>3</v>
      </c>
      <c r="F405" s="200" t="s">
        <v>159</v>
      </c>
      <c r="G405" s="15"/>
      <c r="H405" s="201">
        <v>23.445</v>
      </c>
      <c r="I405" s="202"/>
      <c r="J405" s="15"/>
      <c r="K405" s="15"/>
      <c r="L405" s="198"/>
      <c r="M405" s="203"/>
      <c r="N405" s="204"/>
      <c r="O405" s="204"/>
      <c r="P405" s="204"/>
      <c r="Q405" s="204"/>
      <c r="R405" s="204"/>
      <c r="S405" s="204"/>
      <c r="T405" s="20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199" t="s">
        <v>156</v>
      </c>
      <c r="AU405" s="199" t="s">
        <v>152</v>
      </c>
      <c r="AV405" s="15" t="s">
        <v>151</v>
      </c>
      <c r="AW405" s="15" t="s">
        <v>35</v>
      </c>
      <c r="AX405" s="15" t="s">
        <v>81</v>
      </c>
      <c r="AY405" s="199" t="s">
        <v>142</v>
      </c>
    </row>
    <row r="406" s="2" customFormat="1" ht="24.15" customHeight="1">
      <c r="A406" s="40"/>
      <c r="B406" s="162"/>
      <c r="C406" s="163" t="s">
        <v>484</v>
      </c>
      <c r="D406" s="163" t="s">
        <v>146</v>
      </c>
      <c r="E406" s="164" t="s">
        <v>485</v>
      </c>
      <c r="F406" s="165" t="s">
        <v>486</v>
      </c>
      <c r="G406" s="166" t="s">
        <v>197</v>
      </c>
      <c r="H406" s="167">
        <v>54.704999999999998</v>
      </c>
      <c r="I406" s="168"/>
      <c r="J406" s="169">
        <f>ROUND(I406*H406,2)</f>
        <v>0</v>
      </c>
      <c r="K406" s="165" t="s">
        <v>150</v>
      </c>
      <c r="L406" s="41"/>
      <c r="M406" s="170" t="s">
        <v>3</v>
      </c>
      <c r="N406" s="171" t="s">
        <v>44</v>
      </c>
      <c r="O406" s="74"/>
      <c r="P406" s="172">
        <f>O406*H406</f>
        <v>0</v>
      </c>
      <c r="Q406" s="172">
        <v>0</v>
      </c>
      <c r="R406" s="172">
        <f>Q406*H406</f>
        <v>0</v>
      </c>
      <c r="S406" s="172">
        <v>2.25</v>
      </c>
      <c r="T406" s="173">
        <f>S406*H406</f>
        <v>123.08624999999999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174" t="s">
        <v>151</v>
      </c>
      <c r="AT406" s="174" t="s">
        <v>146</v>
      </c>
      <c r="AU406" s="174" t="s">
        <v>152</v>
      </c>
      <c r="AY406" s="21" t="s">
        <v>142</v>
      </c>
      <c r="BE406" s="175">
        <f>IF(N406="základní",J406,0)</f>
        <v>0</v>
      </c>
      <c r="BF406" s="175">
        <f>IF(N406="snížená",J406,0)</f>
        <v>0</v>
      </c>
      <c r="BG406" s="175">
        <f>IF(N406="zákl. přenesená",J406,0)</f>
        <v>0</v>
      </c>
      <c r="BH406" s="175">
        <f>IF(N406="sníž. přenesená",J406,0)</f>
        <v>0</v>
      </c>
      <c r="BI406" s="175">
        <f>IF(N406="nulová",J406,0)</f>
        <v>0</v>
      </c>
      <c r="BJ406" s="21" t="s">
        <v>81</v>
      </c>
      <c r="BK406" s="175">
        <f>ROUND(I406*H406,2)</f>
        <v>0</v>
      </c>
      <c r="BL406" s="21" t="s">
        <v>151</v>
      </c>
      <c r="BM406" s="174" t="s">
        <v>487</v>
      </c>
    </row>
    <row r="407" s="2" customFormat="1">
      <c r="A407" s="40"/>
      <c r="B407" s="41"/>
      <c r="C407" s="40"/>
      <c r="D407" s="176" t="s">
        <v>154</v>
      </c>
      <c r="E407" s="40"/>
      <c r="F407" s="177" t="s">
        <v>488</v>
      </c>
      <c r="G407" s="40"/>
      <c r="H407" s="40"/>
      <c r="I407" s="178"/>
      <c r="J407" s="40"/>
      <c r="K407" s="40"/>
      <c r="L407" s="41"/>
      <c r="M407" s="179"/>
      <c r="N407" s="180"/>
      <c r="O407" s="74"/>
      <c r="P407" s="74"/>
      <c r="Q407" s="74"/>
      <c r="R407" s="74"/>
      <c r="S407" s="74"/>
      <c r="T407" s="75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21" t="s">
        <v>154</v>
      </c>
      <c r="AU407" s="21" t="s">
        <v>152</v>
      </c>
    </row>
    <row r="408" s="13" customFormat="1">
      <c r="A408" s="13"/>
      <c r="B408" s="181"/>
      <c r="C408" s="13"/>
      <c r="D408" s="182" t="s">
        <v>156</v>
      </c>
      <c r="E408" s="183" t="s">
        <v>3</v>
      </c>
      <c r="F408" s="184" t="s">
        <v>489</v>
      </c>
      <c r="G408" s="13"/>
      <c r="H408" s="185">
        <v>54.704999999999998</v>
      </c>
      <c r="I408" s="186"/>
      <c r="J408" s="13"/>
      <c r="K408" s="13"/>
      <c r="L408" s="181"/>
      <c r="M408" s="187"/>
      <c r="N408" s="188"/>
      <c r="O408" s="188"/>
      <c r="P408" s="188"/>
      <c r="Q408" s="188"/>
      <c r="R408" s="188"/>
      <c r="S408" s="188"/>
      <c r="T408" s="18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3" t="s">
        <v>156</v>
      </c>
      <c r="AU408" s="183" t="s">
        <v>152</v>
      </c>
      <c r="AV408" s="13" t="s">
        <v>83</v>
      </c>
      <c r="AW408" s="13" t="s">
        <v>35</v>
      </c>
      <c r="AX408" s="13" t="s">
        <v>73</v>
      </c>
      <c r="AY408" s="183" t="s">
        <v>142</v>
      </c>
    </row>
    <row r="409" s="14" customFormat="1">
      <c r="A409" s="14"/>
      <c r="B409" s="190"/>
      <c r="C409" s="14"/>
      <c r="D409" s="182" t="s">
        <v>156</v>
      </c>
      <c r="E409" s="191" t="s">
        <v>3</v>
      </c>
      <c r="F409" s="192" t="s">
        <v>158</v>
      </c>
      <c r="G409" s="14"/>
      <c r="H409" s="193">
        <v>54.704999999999998</v>
      </c>
      <c r="I409" s="194"/>
      <c r="J409" s="14"/>
      <c r="K409" s="14"/>
      <c r="L409" s="190"/>
      <c r="M409" s="195"/>
      <c r="N409" s="196"/>
      <c r="O409" s="196"/>
      <c r="P409" s="196"/>
      <c r="Q409" s="196"/>
      <c r="R409" s="196"/>
      <c r="S409" s="196"/>
      <c r="T409" s="19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1" t="s">
        <v>156</v>
      </c>
      <c r="AU409" s="191" t="s">
        <v>152</v>
      </c>
      <c r="AV409" s="14" t="s">
        <v>152</v>
      </c>
      <c r="AW409" s="14" t="s">
        <v>35</v>
      </c>
      <c r="AX409" s="14" t="s">
        <v>73</v>
      </c>
      <c r="AY409" s="191" t="s">
        <v>142</v>
      </c>
    </row>
    <row r="410" s="15" customFormat="1">
      <c r="A410" s="15"/>
      <c r="B410" s="198"/>
      <c r="C410" s="15"/>
      <c r="D410" s="182" t="s">
        <v>156</v>
      </c>
      <c r="E410" s="199" t="s">
        <v>3</v>
      </c>
      <c r="F410" s="200" t="s">
        <v>159</v>
      </c>
      <c r="G410" s="15"/>
      <c r="H410" s="201">
        <v>54.704999999999998</v>
      </c>
      <c r="I410" s="202"/>
      <c r="J410" s="15"/>
      <c r="K410" s="15"/>
      <c r="L410" s="198"/>
      <c r="M410" s="203"/>
      <c r="N410" s="204"/>
      <c r="O410" s="204"/>
      <c r="P410" s="204"/>
      <c r="Q410" s="204"/>
      <c r="R410" s="204"/>
      <c r="S410" s="204"/>
      <c r="T410" s="20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199" t="s">
        <v>156</v>
      </c>
      <c r="AU410" s="199" t="s">
        <v>152</v>
      </c>
      <c r="AV410" s="15" t="s">
        <v>151</v>
      </c>
      <c r="AW410" s="15" t="s">
        <v>35</v>
      </c>
      <c r="AX410" s="15" t="s">
        <v>81</v>
      </c>
      <c r="AY410" s="199" t="s">
        <v>142</v>
      </c>
    </row>
    <row r="411" s="2" customFormat="1" ht="78" customHeight="1">
      <c r="A411" s="40"/>
      <c r="B411" s="162"/>
      <c r="C411" s="163" t="s">
        <v>490</v>
      </c>
      <c r="D411" s="163" t="s">
        <v>146</v>
      </c>
      <c r="E411" s="164" t="s">
        <v>491</v>
      </c>
      <c r="F411" s="165" t="s">
        <v>492</v>
      </c>
      <c r="G411" s="166" t="s">
        <v>206</v>
      </c>
      <c r="H411" s="167">
        <v>111.94499999999999</v>
      </c>
      <c r="I411" s="168"/>
      <c r="J411" s="169">
        <f>ROUND(I411*H411,2)</f>
        <v>0</v>
      </c>
      <c r="K411" s="165" t="s">
        <v>150</v>
      </c>
      <c r="L411" s="41"/>
      <c r="M411" s="170" t="s">
        <v>3</v>
      </c>
      <c r="N411" s="171" t="s">
        <v>44</v>
      </c>
      <c r="O411" s="74"/>
      <c r="P411" s="172">
        <f>O411*H411</f>
        <v>0</v>
      </c>
      <c r="Q411" s="172">
        <v>0</v>
      </c>
      <c r="R411" s="172">
        <f>Q411*H411</f>
        <v>0</v>
      </c>
      <c r="S411" s="172">
        <v>0.035000000000000003</v>
      </c>
      <c r="T411" s="173">
        <f>S411*H411</f>
        <v>3.918075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174" t="s">
        <v>151</v>
      </c>
      <c r="AT411" s="174" t="s">
        <v>146</v>
      </c>
      <c r="AU411" s="174" t="s">
        <v>152</v>
      </c>
      <c r="AY411" s="21" t="s">
        <v>142</v>
      </c>
      <c r="BE411" s="175">
        <f>IF(N411="základní",J411,0)</f>
        <v>0</v>
      </c>
      <c r="BF411" s="175">
        <f>IF(N411="snížená",J411,0)</f>
        <v>0</v>
      </c>
      <c r="BG411" s="175">
        <f>IF(N411="zákl. přenesená",J411,0)</f>
        <v>0</v>
      </c>
      <c r="BH411" s="175">
        <f>IF(N411="sníž. přenesená",J411,0)</f>
        <v>0</v>
      </c>
      <c r="BI411" s="175">
        <f>IF(N411="nulová",J411,0)</f>
        <v>0</v>
      </c>
      <c r="BJ411" s="21" t="s">
        <v>81</v>
      </c>
      <c r="BK411" s="175">
        <f>ROUND(I411*H411,2)</f>
        <v>0</v>
      </c>
      <c r="BL411" s="21" t="s">
        <v>151</v>
      </c>
      <c r="BM411" s="174" t="s">
        <v>493</v>
      </c>
    </row>
    <row r="412" s="2" customFormat="1">
      <c r="A412" s="40"/>
      <c r="B412" s="41"/>
      <c r="C412" s="40"/>
      <c r="D412" s="176" t="s">
        <v>154</v>
      </c>
      <c r="E412" s="40"/>
      <c r="F412" s="177" t="s">
        <v>494</v>
      </c>
      <c r="G412" s="40"/>
      <c r="H412" s="40"/>
      <c r="I412" s="178"/>
      <c r="J412" s="40"/>
      <c r="K412" s="40"/>
      <c r="L412" s="41"/>
      <c r="M412" s="179"/>
      <c r="N412" s="180"/>
      <c r="O412" s="74"/>
      <c r="P412" s="74"/>
      <c r="Q412" s="74"/>
      <c r="R412" s="74"/>
      <c r="S412" s="74"/>
      <c r="T412" s="75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21" t="s">
        <v>154</v>
      </c>
      <c r="AU412" s="21" t="s">
        <v>152</v>
      </c>
    </row>
    <row r="413" s="13" customFormat="1">
      <c r="A413" s="13"/>
      <c r="B413" s="181"/>
      <c r="C413" s="13"/>
      <c r="D413" s="182" t="s">
        <v>156</v>
      </c>
      <c r="E413" s="183" t="s">
        <v>3</v>
      </c>
      <c r="F413" s="184" t="s">
        <v>495</v>
      </c>
      <c r="G413" s="13"/>
      <c r="H413" s="185">
        <v>111.94499999999999</v>
      </c>
      <c r="I413" s="186"/>
      <c r="J413" s="13"/>
      <c r="K413" s="13"/>
      <c r="L413" s="181"/>
      <c r="M413" s="187"/>
      <c r="N413" s="188"/>
      <c r="O413" s="188"/>
      <c r="P413" s="188"/>
      <c r="Q413" s="188"/>
      <c r="R413" s="188"/>
      <c r="S413" s="188"/>
      <c r="T413" s="18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3" t="s">
        <v>156</v>
      </c>
      <c r="AU413" s="183" t="s">
        <v>152</v>
      </c>
      <c r="AV413" s="13" t="s">
        <v>83</v>
      </c>
      <c r="AW413" s="13" t="s">
        <v>35</v>
      </c>
      <c r="AX413" s="13" t="s">
        <v>73</v>
      </c>
      <c r="AY413" s="183" t="s">
        <v>142</v>
      </c>
    </row>
    <row r="414" s="15" customFormat="1">
      <c r="A414" s="15"/>
      <c r="B414" s="198"/>
      <c r="C414" s="15"/>
      <c r="D414" s="182" t="s">
        <v>156</v>
      </c>
      <c r="E414" s="199" t="s">
        <v>3</v>
      </c>
      <c r="F414" s="200" t="s">
        <v>159</v>
      </c>
      <c r="G414" s="15"/>
      <c r="H414" s="201">
        <v>111.94499999999999</v>
      </c>
      <c r="I414" s="202"/>
      <c r="J414" s="15"/>
      <c r="K414" s="15"/>
      <c r="L414" s="198"/>
      <c r="M414" s="203"/>
      <c r="N414" s="204"/>
      <c r="O414" s="204"/>
      <c r="P414" s="204"/>
      <c r="Q414" s="204"/>
      <c r="R414" s="204"/>
      <c r="S414" s="204"/>
      <c r="T414" s="20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199" t="s">
        <v>156</v>
      </c>
      <c r="AU414" s="199" t="s">
        <v>152</v>
      </c>
      <c r="AV414" s="15" t="s">
        <v>151</v>
      </c>
      <c r="AW414" s="15" t="s">
        <v>35</v>
      </c>
      <c r="AX414" s="15" t="s">
        <v>81</v>
      </c>
      <c r="AY414" s="199" t="s">
        <v>142</v>
      </c>
    </row>
    <row r="415" s="12" customFormat="1" ht="20.88" customHeight="1">
      <c r="A415" s="12"/>
      <c r="B415" s="149"/>
      <c r="C415" s="12"/>
      <c r="D415" s="150" t="s">
        <v>72</v>
      </c>
      <c r="E415" s="160" t="s">
        <v>496</v>
      </c>
      <c r="F415" s="160" t="s">
        <v>497</v>
      </c>
      <c r="G415" s="12"/>
      <c r="H415" s="12"/>
      <c r="I415" s="152"/>
      <c r="J415" s="161">
        <f>BK415</f>
        <v>0</v>
      </c>
      <c r="K415" s="12"/>
      <c r="L415" s="149"/>
      <c r="M415" s="154"/>
      <c r="N415" s="155"/>
      <c r="O415" s="155"/>
      <c r="P415" s="156">
        <f>SUM(P416:P440)</f>
        <v>0</v>
      </c>
      <c r="Q415" s="155"/>
      <c r="R415" s="156">
        <f>SUM(R416:R440)</f>
        <v>145.75743673</v>
      </c>
      <c r="S415" s="155"/>
      <c r="T415" s="157">
        <f>SUM(T416:T440)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50" t="s">
        <v>81</v>
      </c>
      <c r="AT415" s="158" t="s">
        <v>72</v>
      </c>
      <c r="AU415" s="158" t="s">
        <v>83</v>
      </c>
      <c r="AY415" s="150" t="s">
        <v>142</v>
      </c>
      <c r="BK415" s="159">
        <f>SUM(BK416:BK440)</f>
        <v>0</v>
      </c>
    </row>
    <row r="416" s="2" customFormat="1" ht="33" customHeight="1">
      <c r="A416" s="40"/>
      <c r="B416" s="162"/>
      <c r="C416" s="163" t="s">
        <v>498</v>
      </c>
      <c r="D416" s="163" t="s">
        <v>146</v>
      </c>
      <c r="E416" s="164" t="s">
        <v>499</v>
      </c>
      <c r="F416" s="165" t="s">
        <v>500</v>
      </c>
      <c r="G416" s="166" t="s">
        <v>197</v>
      </c>
      <c r="H416" s="167">
        <v>57.75</v>
      </c>
      <c r="I416" s="168"/>
      <c r="J416" s="169">
        <f>ROUND(I416*H416,2)</f>
        <v>0</v>
      </c>
      <c r="K416" s="165" t="s">
        <v>150</v>
      </c>
      <c r="L416" s="41"/>
      <c r="M416" s="170" t="s">
        <v>3</v>
      </c>
      <c r="N416" s="171" t="s">
        <v>44</v>
      </c>
      <c r="O416" s="74"/>
      <c r="P416" s="172">
        <f>O416*H416</f>
        <v>0</v>
      </c>
      <c r="Q416" s="172">
        <v>2.5018699999999998</v>
      </c>
      <c r="R416" s="172">
        <f>Q416*H416</f>
        <v>144.4829925</v>
      </c>
      <c r="S416" s="172">
        <v>0</v>
      </c>
      <c r="T416" s="173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174" t="s">
        <v>151</v>
      </c>
      <c r="AT416" s="174" t="s">
        <v>146</v>
      </c>
      <c r="AU416" s="174" t="s">
        <v>152</v>
      </c>
      <c r="AY416" s="21" t="s">
        <v>142</v>
      </c>
      <c r="BE416" s="175">
        <f>IF(N416="základní",J416,0)</f>
        <v>0</v>
      </c>
      <c r="BF416" s="175">
        <f>IF(N416="snížená",J416,0)</f>
        <v>0</v>
      </c>
      <c r="BG416" s="175">
        <f>IF(N416="zákl. přenesená",J416,0)</f>
        <v>0</v>
      </c>
      <c r="BH416" s="175">
        <f>IF(N416="sníž. přenesená",J416,0)</f>
        <v>0</v>
      </c>
      <c r="BI416" s="175">
        <f>IF(N416="nulová",J416,0)</f>
        <v>0</v>
      </c>
      <c r="BJ416" s="21" t="s">
        <v>81</v>
      </c>
      <c r="BK416" s="175">
        <f>ROUND(I416*H416,2)</f>
        <v>0</v>
      </c>
      <c r="BL416" s="21" t="s">
        <v>151</v>
      </c>
      <c r="BM416" s="174" t="s">
        <v>501</v>
      </c>
    </row>
    <row r="417" s="2" customFormat="1">
      <c r="A417" s="40"/>
      <c r="B417" s="41"/>
      <c r="C417" s="40"/>
      <c r="D417" s="176" t="s">
        <v>154</v>
      </c>
      <c r="E417" s="40"/>
      <c r="F417" s="177" t="s">
        <v>502</v>
      </c>
      <c r="G417" s="40"/>
      <c r="H417" s="40"/>
      <c r="I417" s="178"/>
      <c r="J417" s="40"/>
      <c r="K417" s="40"/>
      <c r="L417" s="41"/>
      <c r="M417" s="179"/>
      <c r="N417" s="180"/>
      <c r="O417" s="74"/>
      <c r="P417" s="74"/>
      <c r="Q417" s="74"/>
      <c r="R417" s="74"/>
      <c r="S417" s="74"/>
      <c r="T417" s="75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21" t="s">
        <v>154</v>
      </c>
      <c r="AU417" s="21" t="s">
        <v>152</v>
      </c>
    </row>
    <row r="418" s="16" customFormat="1">
      <c r="A418" s="16"/>
      <c r="B418" s="206"/>
      <c r="C418" s="16"/>
      <c r="D418" s="182" t="s">
        <v>156</v>
      </c>
      <c r="E418" s="207" t="s">
        <v>3</v>
      </c>
      <c r="F418" s="208" t="s">
        <v>503</v>
      </c>
      <c r="G418" s="16"/>
      <c r="H418" s="207" t="s">
        <v>3</v>
      </c>
      <c r="I418" s="209"/>
      <c r="J418" s="16"/>
      <c r="K418" s="16"/>
      <c r="L418" s="206"/>
      <c r="M418" s="210"/>
      <c r="N418" s="211"/>
      <c r="O418" s="211"/>
      <c r="P418" s="211"/>
      <c r="Q418" s="211"/>
      <c r="R418" s="211"/>
      <c r="S418" s="211"/>
      <c r="T418" s="21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07" t="s">
        <v>156</v>
      </c>
      <c r="AU418" s="207" t="s">
        <v>152</v>
      </c>
      <c r="AV418" s="16" t="s">
        <v>81</v>
      </c>
      <c r="AW418" s="16" t="s">
        <v>35</v>
      </c>
      <c r="AX418" s="16" t="s">
        <v>73</v>
      </c>
      <c r="AY418" s="207" t="s">
        <v>142</v>
      </c>
    </row>
    <row r="419" s="13" customFormat="1">
      <c r="A419" s="13"/>
      <c r="B419" s="181"/>
      <c r="C419" s="13"/>
      <c r="D419" s="182" t="s">
        <v>156</v>
      </c>
      <c r="E419" s="183" t="s">
        <v>3</v>
      </c>
      <c r="F419" s="184" t="s">
        <v>504</v>
      </c>
      <c r="G419" s="13"/>
      <c r="H419" s="185">
        <v>57.75</v>
      </c>
      <c r="I419" s="186"/>
      <c r="J419" s="13"/>
      <c r="K419" s="13"/>
      <c r="L419" s="181"/>
      <c r="M419" s="187"/>
      <c r="N419" s="188"/>
      <c r="O419" s="188"/>
      <c r="P419" s="188"/>
      <c r="Q419" s="188"/>
      <c r="R419" s="188"/>
      <c r="S419" s="188"/>
      <c r="T419" s="18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3" t="s">
        <v>156</v>
      </c>
      <c r="AU419" s="183" t="s">
        <v>152</v>
      </c>
      <c r="AV419" s="13" t="s">
        <v>83</v>
      </c>
      <c r="AW419" s="13" t="s">
        <v>35</v>
      </c>
      <c r="AX419" s="13" t="s">
        <v>73</v>
      </c>
      <c r="AY419" s="183" t="s">
        <v>142</v>
      </c>
    </row>
    <row r="420" s="14" customFormat="1">
      <c r="A420" s="14"/>
      <c r="B420" s="190"/>
      <c r="C420" s="14"/>
      <c r="D420" s="182" t="s">
        <v>156</v>
      </c>
      <c r="E420" s="191" t="s">
        <v>3</v>
      </c>
      <c r="F420" s="192" t="s">
        <v>158</v>
      </c>
      <c r="G420" s="14"/>
      <c r="H420" s="193">
        <v>57.75</v>
      </c>
      <c r="I420" s="194"/>
      <c r="J420" s="14"/>
      <c r="K420" s="14"/>
      <c r="L420" s="190"/>
      <c r="M420" s="195"/>
      <c r="N420" s="196"/>
      <c r="O420" s="196"/>
      <c r="P420" s="196"/>
      <c r="Q420" s="196"/>
      <c r="R420" s="196"/>
      <c r="S420" s="196"/>
      <c r="T420" s="19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1" t="s">
        <v>156</v>
      </c>
      <c r="AU420" s="191" t="s">
        <v>152</v>
      </c>
      <c r="AV420" s="14" t="s">
        <v>152</v>
      </c>
      <c r="AW420" s="14" t="s">
        <v>35</v>
      </c>
      <c r="AX420" s="14" t="s">
        <v>73</v>
      </c>
      <c r="AY420" s="191" t="s">
        <v>142</v>
      </c>
    </row>
    <row r="421" s="15" customFormat="1">
      <c r="A421" s="15"/>
      <c r="B421" s="198"/>
      <c r="C421" s="15"/>
      <c r="D421" s="182" t="s">
        <v>156</v>
      </c>
      <c r="E421" s="199" t="s">
        <v>3</v>
      </c>
      <c r="F421" s="200" t="s">
        <v>159</v>
      </c>
      <c r="G421" s="15"/>
      <c r="H421" s="201">
        <v>57.75</v>
      </c>
      <c r="I421" s="202"/>
      <c r="J421" s="15"/>
      <c r="K421" s="15"/>
      <c r="L421" s="198"/>
      <c r="M421" s="203"/>
      <c r="N421" s="204"/>
      <c r="O421" s="204"/>
      <c r="P421" s="204"/>
      <c r="Q421" s="204"/>
      <c r="R421" s="204"/>
      <c r="S421" s="204"/>
      <c r="T421" s="20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199" t="s">
        <v>156</v>
      </c>
      <c r="AU421" s="199" t="s">
        <v>152</v>
      </c>
      <c r="AV421" s="15" t="s">
        <v>151</v>
      </c>
      <c r="AW421" s="15" t="s">
        <v>35</v>
      </c>
      <c r="AX421" s="15" t="s">
        <v>81</v>
      </c>
      <c r="AY421" s="199" t="s">
        <v>142</v>
      </c>
    </row>
    <row r="422" s="2" customFormat="1" ht="16.5" customHeight="1">
      <c r="A422" s="40"/>
      <c r="B422" s="162"/>
      <c r="C422" s="163" t="s">
        <v>505</v>
      </c>
      <c r="D422" s="163" t="s">
        <v>146</v>
      </c>
      <c r="E422" s="164" t="s">
        <v>506</v>
      </c>
      <c r="F422" s="165" t="s">
        <v>507</v>
      </c>
      <c r="G422" s="166" t="s">
        <v>162</v>
      </c>
      <c r="H422" s="167">
        <v>96.450000000000003</v>
      </c>
      <c r="I422" s="168"/>
      <c r="J422" s="169">
        <f>ROUND(I422*H422,2)</f>
        <v>0</v>
      </c>
      <c r="K422" s="165" t="s">
        <v>150</v>
      </c>
      <c r="L422" s="41"/>
      <c r="M422" s="170" t="s">
        <v>3</v>
      </c>
      <c r="N422" s="171" t="s">
        <v>44</v>
      </c>
      <c r="O422" s="74"/>
      <c r="P422" s="172">
        <f>O422*H422</f>
        <v>0</v>
      </c>
      <c r="Q422" s="172">
        <v>0.0026900000000000001</v>
      </c>
      <c r="R422" s="172">
        <f>Q422*H422</f>
        <v>0.25945050000000003</v>
      </c>
      <c r="S422" s="172">
        <v>0</v>
      </c>
      <c r="T422" s="173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174" t="s">
        <v>151</v>
      </c>
      <c r="AT422" s="174" t="s">
        <v>146</v>
      </c>
      <c r="AU422" s="174" t="s">
        <v>152</v>
      </c>
      <c r="AY422" s="21" t="s">
        <v>142</v>
      </c>
      <c r="BE422" s="175">
        <f>IF(N422="základní",J422,0)</f>
        <v>0</v>
      </c>
      <c r="BF422" s="175">
        <f>IF(N422="snížená",J422,0)</f>
        <v>0</v>
      </c>
      <c r="BG422" s="175">
        <f>IF(N422="zákl. přenesená",J422,0)</f>
        <v>0</v>
      </c>
      <c r="BH422" s="175">
        <f>IF(N422="sníž. přenesená",J422,0)</f>
        <v>0</v>
      </c>
      <c r="BI422" s="175">
        <f>IF(N422="nulová",J422,0)</f>
        <v>0</v>
      </c>
      <c r="BJ422" s="21" t="s">
        <v>81</v>
      </c>
      <c r="BK422" s="175">
        <f>ROUND(I422*H422,2)</f>
        <v>0</v>
      </c>
      <c r="BL422" s="21" t="s">
        <v>151</v>
      </c>
      <c r="BM422" s="174" t="s">
        <v>508</v>
      </c>
    </row>
    <row r="423" s="2" customFormat="1">
      <c r="A423" s="40"/>
      <c r="B423" s="41"/>
      <c r="C423" s="40"/>
      <c r="D423" s="176" t="s">
        <v>154</v>
      </c>
      <c r="E423" s="40"/>
      <c r="F423" s="177" t="s">
        <v>509</v>
      </c>
      <c r="G423" s="40"/>
      <c r="H423" s="40"/>
      <c r="I423" s="178"/>
      <c r="J423" s="40"/>
      <c r="K423" s="40"/>
      <c r="L423" s="41"/>
      <c r="M423" s="179"/>
      <c r="N423" s="180"/>
      <c r="O423" s="74"/>
      <c r="P423" s="74"/>
      <c r="Q423" s="74"/>
      <c r="R423" s="74"/>
      <c r="S423" s="74"/>
      <c r="T423" s="75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21" t="s">
        <v>154</v>
      </c>
      <c r="AU423" s="21" t="s">
        <v>152</v>
      </c>
    </row>
    <row r="424" s="13" customFormat="1">
      <c r="A424" s="13"/>
      <c r="B424" s="181"/>
      <c r="C424" s="13"/>
      <c r="D424" s="182" t="s">
        <v>156</v>
      </c>
      <c r="E424" s="183" t="s">
        <v>3</v>
      </c>
      <c r="F424" s="184" t="s">
        <v>510</v>
      </c>
      <c r="G424" s="13"/>
      <c r="H424" s="185">
        <v>96.450000000000003</v>
      </c>
      <c r="I424" s="186"/>
      <c r="J424" s="13"/>
      <c r="K424" s="13"/>
      <c r="L424" s="181"/>
      <c r="M424" s="187"/>
      <c r="N424" s="188"/>
      <c r="O424" s="188"/>
      <c r="P424" s="188"/>
      <c r="Q424" s="188"/>
      <c r="R424" s="188"/>
      <c r="S424" s="188"/>
      <c r="T424" s="18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3" t="s">
        <v>156</v>
      </c>
      <c r="AU424" s="183" t="s">
        <v>152</v>
      </c>
      <c r="AV424" s="13" t="s">
        <v>83</v>
      </c>
      <c r="AW424" s="13" t="s">
        <v>35</v>
      </c>
      <c r="AX424" s="13" t="s">
        <v>73</v>
      </c>
      <c r="AY424" s="183" t="s">
        <v>142</v>
      </c>
    </row>
    <row r="425" s="15" customFormat="1">
      <c r="A425" s="15"/>
      <c r="B425" s="198"/>
      <c r="C425" s="15"/>
      <c r="D425" s="182" t="s">
        <v>156</v>
      </c>
      <c r="E425" s="199" t="s">
        <v>3</v>
      </c>
      <c r="F425" s="200" t="s">
        <v>159</v>
      </c>
      <c r="G425" s="15"/>
      <c r="H425" s="201">
        <v>96.450000000000003</v>
      </c>
      <c r="I425" s="202"/>
      <c r="J425" s="15"/>
      <c r="K425" s="15"/>
      <c r="L425" s="198"/>
      <c r="M425" s="203"/>
      <c r="N425" s="204"/>
      <c r="O425" s="204"/>
      <c r="P425" s="204"/>
      <c r="Q425" s="204"/>
      <c r="R425" s="204"/>
      <c r="S425" s="204"/>
      <c r="T425" s="20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199" t="s">
        <v>156</v>
      </c>
      <c r="AU425" s="199" t="s">
        <v>152</v>
      </c>
      <c r="AV425" s="15" t="s">
        <v>151</v>
      </c>
      <c r="AW425" s="15" t="s">
        <v>35</v>
      </c>
      <c r="AX425" s="15" t="s">
        <v>81</v>
      </c>
      <c r="AY425" s="199" t="s">
        <v>142</v>
      </c>
    </row>
    <row r="426" s="2" customFormat="1" ht="16.5" customHeight="1">
      <c r="A426" s="40"/>
      <c r="B426" s="162"/>
      <c r="C426" s="163" t="s">
        <v>360</v>
      </c>
      <c r="D426" s="163" t="s">
        <v>146</v>
      </c>
      <c r="E426" s="164" t="s">
        <v>511</v>
      </c>
      <c r="F426" s="165" t="s">
        <v>512</v>
      </c>
      <c r="G426" s="166" t="s">
        <v>162</v>
      </c>
      <c r="H426" s="167">
        <v>96.450000000000003</v>
      </c>
      <c r="I426" s="168"/>
      <c r="J426" s="169">
        <f>ROUND(I426*H426,2)</f>
        <v>0</v>
      </c>
      <c r="K426" s="165" t="s">
        <v>150</v>
      </c>
      <c r="L426" s="41"/>
      <c r="M426" s="170" t="s">
        <v>3</v>
      </c>
      <c r="N426" s="171" t="s">
        <v>44</v>
      </c>
      <c r="O426" s="74"/>
      <c r="P426" s="172">
        <f>O426*H426</f>
        <v>0</v>
      </c>
      <c r="Q426" s="172">
        <v>0</v>
      </c>
      <c r="R426" s="172">
        <f>Q426*H426</f>
        <v>0</v>
      </c>
      <c r="S426" s="172">
        <v>0</v>
      </c>
      <c r="T426" s="173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174" t="s">
        <v>151</v>
      </c>
      <c r="AT426" s="174" t="s">
        <v>146</v>
      </c>
      <c r="AU426" s="174" t="s">
        <v>152</v>
      </c>
      <c r="AY426" s="21" t="s">
        <v>142</v>
      </c>
      <c r="BE426" s="175">
        <f>IF(N426="základní",J426,0)</f>
        <v>0</v>
      </c>
      <c r="BF426" s="175">
        <f>IF(N426="snížená",J426,0)</f>
        <v>0</v>
      </c>
      <c r="BG426" s="175">
        <f>IF(N426="zákl. přenesená",J426,0)</f>
        <v>0</v>
      </c>
      <c r="BH426" s="175">
        <f>IF(N426="sníž. přenesená",J426,0)</f>
        <v>0</v>
      </c>
      <c r="BI426" s="175">
        <f>IF(N426="nulová",J426,0)</f>
        <v>0</v>
      </c>
      <c r="BJ426" s="21" t="s">
        <v>81</v>
      </c>
      <c r="BK426" s="175">
        <f>ROUND(I426*H426,2)</f>
        <v>0</v>
      </c>
      <c r="BL426" s="21" t="s">
        <v>151</v>
      </c>
      <c r="BM426" s="174" t="s">
        <v>513</v>
      </c>
    </row>
    <row r="427" s="2" customFormat="1">
      <c r="A427" s="40"/>
      <c r="B427" s="41"/>
      <c r="C427" s="40"/>
      <c r="D427" s="176" t="s">
        <v>154</v>
      </c>
      <c r="E427" s="40"/>
      <c r="F427" s="177" t="s">
        <v>514</v>
      </c>
      <c r="G427" s="40"/>
      <c r="H427" s="40"/>
      <c r="I427" s="178"/>
      <c r="J427" s="40"/>
      <c r="K427" s="40"/>
      <c r="L427" s="41"/>
      <c r="M427" s="179"/>
      <c r="N427" s="180"/>
      <c r="O427" s="74"/>
      <c r="P427" s="74"/>
      <c r="Q427" s="74"/>
      <c r="R427" s="74"/>
      <c r="S427" s="74"/>
      <c r="T427" s="75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21" t="s">
        <v>154</v>
      </c>
      <c r="AU427" s="21" t="s">
        <v>152</v>
      </c>
    </row>
    <row r="428" s="13" customFormat="1">
      <c r="A428" s="13"/>
      <c r="B428" s="181"/>
      <c r="C428" s="13"/>
      <c r="D428" s="182" t="s">
        <v>156</v>
      </c>
      <c r="E428" s="183" t="s">
        <v>3</v>
      </c>
      <c r="F428" s="184" t="s">
        <v>510</v>
      </c>
      <c r="G428" s="13"/>
      <c r="H428" s="185">
        <v>96.450000000000003</v>
      </c>
      <c r="I428" s="186"/>
      <c r="J428" s="13"/>
      <c r="K428" s="13"/>
      <c r="L428" s="181"/>
      <c r="M428" s="187"/>
      <c r="N428" s="188"/>
      <c r="O428" s="188"/>
      <c r="P428" s="188"/>
      <c r="Q428" s="188"/>
      <c r="R428" s="188"/>
      <c r="S428" s="188"/>
      <c r="T428" s="18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3" t="s">
        <v>156</v>
      </c>
      <c r="AU428" s="183" t="s">
        <v>152</v>
      </c>
      <c r="AV428" s="13" t="s">
        <v>83</v>
      </c>
      <c r="AW428" s="13" t="s">
        <v>35</v>
      </c>
      <c r="AX428" s="13" t="s">
        <v>73</v>
      </c>
      <c r="AY428" s="183" t="s">
        <v>142</v>
      </c>
    </row>
    <row r="429" s="15" customFormat="1">
      <c r="A429" s="15"/>
      <c r="B429" s="198"/>
      <c r="C429" s="15"/>
      <c r="D429" s="182" t="s">
        <v>156</v>
      </c>
      <c r="E429" s="199" t="s">
        <v>3</v>
      </c>
      <c r="F429" s="200" t="s">
        <v>159</v>
      </c>
      <c r="G429" s="15"/>
      <c r="H429" s="201">
        <v>96.450000000000003</v>
      </c>
      <c r="I429" s="202"/>
      <c r="J429" s="15"/>
      <c r="K429" s="15"/>
      <c r="L429" s="198"/>
      <c r="M429" s="203"/>
      <c r="N429" s="204"/>
      <c r="O429" s="204"/>
      <c r="P429" s="204"/>
      <c r="Q429" s="204"/>
      <c r="R429" s="204"/>
      <c r="S429" s="204"/>
      <c r="T429" s="20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199" t="s">
        <v>156</v>
      </c>
      <c r="AU429" s="199" t="s">
        <v>152</v>
      </c>
      <c r="AV429" s="15" t="s">
        <v>151</v>
      </c>
      <c r="AW429" s="15" t="s">
        <v>35</v>
      </c>
      <c r="AX429" s="15" t="s">
        <v>81</v>
      </c>
      <c r="AY429" s="199" t="s">
        <v>142</v>
      </c>
    </row>
    <row r="430" s="2" customFormat="1" ht="24.15" customHeight="1">
      <c r="A430" s="40"/>
      <c r="B430" s="162"/>
      <c r="C430" s="163" t="s">
        <v>379</v>
      </c>
      <c r="D430" s="163" t="s">
        <v>146</v>
      </c>
      <c r="E430" s="164" t="s">
        <v>515</v>
      </c>
      <c r="F430" s="165" t="s">
        <v>516</v>
      </c>
      <c r="G430" s="166" t="s">
        <v>285</v>
      </c>
      <c r="H430" s="167">
        <v>0.44900000000000001</v>
      </c>
      <c r="I430" s="168"/>
      <c r="J430" s="169">
        <f>ROUND(I430*H430,2)</f>
        <v>0</v>
      </c>
      <c r="K430" s="165" t="s">
        <v>150</v>
      </c>
      <c r="L430" s="41"/>
      <c r="M430" s="170" t="s">
        <v>3</v>
      </c>
      <c r="N430" s="171" t="s">
        <v>44</v>
      </c>
      <c r="O430" s="74"/>
      <c r="P430" s="172">
        <f>O430*H430</f>
        <v>0</v>
      </c>
      <c r="Q430" s="172">
        <v>1.06277</v>
      </c>
      <c r="R430" s="172">
        <f>Q430*H430</f>
        <v>0.47718373000000003</v>
      </c>
      <c r="S430" s="172">
        <v>0</v>
      </c>
      <c r="T430" s="173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174" t="s">
        <v>151</v>
      </c>
      <c r="AT430" s="174" t="s">
        <v>146</v>
      </c>
      <c r="AU430" s="174" t="s">
        <v>152</v>
      </c>
      <c r="AY430" s="21" t="s">
        <v>142</v>
      </c>
      <c r="BE430" s="175">
        <f>IF(N430="základní",J430,0)</f>
        <v>0</v>
      </c>
      <c r="BF430" s="175">
        <f>IF(N430="snížená",J430,0)</f>
        <v>0</v>
      </c>
      <c r="BG430" s="175">
        <f>IF(N430="zákl. přenesená",J430,0)</f>
        <v>0</v>
      </c>
      <c r="BH430" s="175">
        <f>IF(N430="sníž. přenesená",J430,0)</f>
        <v>0</v>
      </c>
      <c r="BI430" s="175">
        <f>IF(N430="nulová",J430,0)</f>
        <v>0</v>
      </c>
      <c r="BJ430" s="21" t="s">
        <v>81</v>
      </c>
      <c r="BK430" s="175">
        <f>ROUND(I430*H430,2)</f>
        <v>0</v>
      </c>
      <c r="BL430" s="21" t="s">
        <v>151</v>
      </c>
      <c r="BM430" s="174" t="s">
        <v>517</v>
      </c>
    </row>
    <row r="431" s="2" customFormat="1">
      <c r="A431" s="40"/>
      <c r="B431" s="41"/>
      <c r="C431" s="40"/>
      <c r="D431" s="176" t="s">
        <v>154</v>
      </c>
      <c r="E431" s="40"/>
      <c r="F431" s="177" t="s">
        <v>518</v>
      </c>
      <c r="G431" s="40"/>
      <c r="H431" s="40"/>
      <c r="I431" s="178"/>
      <c r="J431" s="40"/>
      <c r="K431" s="40"/>
      <c r="L431" s="41"/>
      <c r="M431" s="179"/>
      <c r="N431" s="180"/>
      <c r="O431" s="74"/>
      <c r="P431" s="74"/>
      <c r="Q431" s="74"/>
      <c r="R431" s="74"/>
      <c r="S431" s="74"/>
      <c r="T431" s="75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21" t="s">
        <v>154</v>
      </c>
      <c r="AU431" s="21" t="s">
        <v>152</v>
      </c>
    </row>
    <row r="432" s="16" customFormat="1">
      <c r="A432" s="16"/>
      <c r="B432" s="206"/>
      <c r="C432" s="16"/>
      <c r="D432" s="182" t="s">
        <v>156</v>
      </c>
      <c r="E432" s="207" t="s">
        <v>3</v>
      </c>
      <c r="F432" s="208" t="s">
        <v>519</v>
      </c>
      <c r="G432" s="16"/>
      <c r="H432" s="207" t="s">
        <v>3</v>
      </c>
      <c r="I432" s="209"/>
      <c r="J432" s="16"/>
      <c r="K432" s="16"/>
      <c r="L432" s="206"/>
      <c r="M432" s="210"/>
      <c r="N432" s="211"/>
      <c r="O432" s="211"/>
      <c r="P432" s="211"/>
      <c r="Q432" s="211"/>
      <c r="R432" s="211"/>
      <c r="S432" s="211"/>
      <c r="T432" s="212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07" t="s">
        <v>156</v>
      </c>
      <c r="AU432" s="207" t="s">
        <v>152</v>
      </c>
      <c r="AV432" s="16" t="s">
        <v>81</v>
      </c>
      <c r="AW432" s="16" t="s">
        <v>35</v>
      </c>
      <c r="AX432" s="16" t="s">
        <v>73</v>
      </c>
      <c r="AY432" s="207" t="s">
        <v>142</v>
      </c>
    </row>
    <row r="433" s="13" customFormat="1">
      <c r="A433" s="13"/>
      <c r="B433" s="181"/>
      <c r="C433" s="13"/>
      <c r="D433" s="182" t="s">
        <v>156</v>
      </c>
      <c r="E433" s="183" t="s">
        <v>3</v>
      </c>
      <c r="F433" s="184" t="s">
        <v>520</v>
      </c>
      <c r="G433" s="13"/>
      <c r="H433" s="185">
        <v>0.44900000000000001</v>
      </c>
      <c r="I433" s="186"/>
      <c r="J433" s="13"/>
      <c r="K433" s="13"/>
      <c r="L433" s="181"/>
      <c r="M433" s="187"/>
      <c r="N433" s="188"/>
      <c r="O433" s="188"/>
      <c r="P433" s="188"/>
      <c r="Q433" s="188"/>
      <c r="R433" s="188"/>
      <c r="S433" s="188"/>
      <c r="T433" s="18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3" t="s">
        <v>156</v>
      </c>
      <c r="AU433" s="183" t="s">
        <v>152</v>
      </c>
      <c r="AV433" s="13" t="s">
        <v>83</v>
      </c>
      <c r="AW433" s="13" t="s">
        <v>35</v>
      </c>
      <c r="AX433" s="13" t="s">
        <v>73</v>
      </c>
      <c r="AY433" s="183" t="s">
        <v>142</v>
      </c>
    </row>
    <row r="434" s="14" customFormat="1">
      <c r="A434" s="14"/>
      <c r="B434" s="190"/>
      <c r="C434" s="14"/>
      <c r="D434" s="182" t="s">
        <v>156</v>
      </c>
      <c r="E434" s="191" t="s">
        <v>3</v>
      </c>
      <c r="F434" s="192" t="s">
        <v>158</v>
      </c>
      <c r="G434" s="14"/>
      <c r="H434" s="193">
        <v>0.44900000000000001</v>
      </c>
      <c r="I434" s="194"/>
      <c r="J434" s="14"/>
      <c r="K434" s="14"/>
      <c r="L434" s="190"/>
      <c r="M434" s="195"/>
      <c r="N434" s="196"/>
      <c r="O434" s="196"/>
      <c r="P434" s="196"/>
      <c r="Q434" s="196"/>
      <c r="R434" s="196"/>
      <c r="S434" s="196"/>
      <c r="T434" s="19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1" t="s">
        <v>156</v>
      </c>
      <c r="AU434" s="191" t="s">
        <v>152</v>
      </c>
      <c r="AV434" s="14" t="s">
        <v>152</v>
      </c>
      <c r="AW434" s="14" t="s">
        <v>35</v>
      </c>
      <c r="AX434" s="14" t="s">
        <v>73</v>
      </c>
      <c r="AY434" s="191" t="s">
        <v>142</v>
      </c>
    </row>
    <row r="435" s="15" customFormat="1">
      <c r="A435" s="15"/>
      <c r="B435" s="198"/>
      <c r="C435" s="15"/>
      <c r="D435" s="182" t="s">
        <v>156</v>
      </c>
      <c r="E435" s="199" t="s">
        <v>3</v>
      </c>
      <c r="F435" s="200" t="s">
        <v>159</v>
      </c>
      <c r="G435" s="15"/>
      <c r="H435" s="201">
        <v>0.44900000000000001</v>
      </c>
      <c r="I435" s="202"/>
      <c r="J435" s="15"/>
      <c r="K435" s="15"/>
      <c r="L435" s="198"/>
      <c r="M435" s="203"/>
      <c r="N435" s="204"/>
      <c r="O435" s="204"/>
      <c r="P435" s="204"/>
      <c r="Q435" s="204"/>
      <c r="R435" s="204"/>
      <c r="S435" s="204"/>
      <c r="T435" s="20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199" t="s">
        <v>156</v>
      </c>
      <c r="AU435" s="199" t="s">
        <v>152</v>
      </c>
      <c r="AV435" s="15" t="s">
        <v>151</v>
      </c>
      <c r="AW435" s="15" t="s">
        <v>35</v>
      </c>
      <c r="AX435" s="15" t="s">
        <v>81</v>
      </c>
      <c r="AY435" s="199" t="s">
        <v>142</v>
      </c>
    </row>
    <row r="436" s="2" customFormat="1" ht="37.8" customHeight="1">
      <c r="A436" s="40"/>
      <c r="B436" s="162"/>
      <c r="C436" s="163" t="s">
        <v>521</v>
      </c>
      <c r="D436" s="163" t="s">
        <v>146</v>
      </c>
      <c r="E436" s="164" t="s">
        <v>522</v>
      </c>
      <c r="F436" s="165" t="s">
        <v>523</v>
      </c>
      <c r="G436" s="166" t="s">
        <v>149</v>
      </c>
      <c r="H436" s="167">
        <v>273</v>
      </c>
      <c r="I436" s="168"/>
      <c r="J436" s="169">
        <f>ROUND(I436*H436,2)</f>
        <v>0</v>
      </c>
      <c r="K436" s="165" t="s">
        <v>3</v>
      </c>
      <c r="L436" s="41"/>
      <c r="M436" s="170" t="s">
        <v>3</v>
      </c>
      <c r="N436" s="171" t="s">
        <v>44</v>
      </c>
      <c r="O436" s="74"/>
      <c r="P436" s="172">
        <f>O436*H436</f>
        <v>0</v>
      </c>
      <c r="Q436" s="172">
        <v>0.00197</v>
      </c>
      <c r="R436" s="172">
        <f>Q436*H436</f>
        <v>0.53781000000000001</v>
      </c>
      <c r="S436" s="172">
        <v>0</v>
      </c>
      <c r="T436" s="173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174" t="s">
        <v>151</v>
      </c>
      <c r="AT436" s="174" t="s">
        <v>146</v>
      </c>
      <c r="AU436" s="174" t="s">
        <v>152</v>
      </c>
      <c r="AY436" s="21" t="s">
        <v>142</v>
      </c>
      <c r="BE436" s="175">
        <f>IF(N436="základní",J436,0)</f>
        <v>0</v>
      </c>
      <c r="BF436" s="175">
        <f>IF(N436="snížená",J436,0)</f>
        <v>0</v>
      </c>
      <c r="BG436" s="175">
        <f>IF(N436="zákl. přenesená",J436,0)</f>
        <v>0</v>
      </c>
      <c r="BH436" s="175">
        <f>IF(N436="sníž. přenesená",J436,0)</f>
        <v>0</v>
      </c>
      <c r="BI436" s="175">
        <f>IF(N436="nulová",J436,0)</f>
        <v>0</v>
      </c>
      <c r="BJ436" s="21" t="s">
        <v>81</v>
      </c>
      <c r="BK436" s="175">
        <f>ROUND(I436*H436,2)</f>
        <v>0</v>
      </c>
      <c r="BL436" s="21" t="s">
        <v>151</v>
      </c>
      <c r="BM436" s="174" t="s">
        <v>524</v>
      </c>
    </row>
    <row r="437" s="2" customFormat="1">
      <c r="A437" s="40"/>
      <c r="B437" s="41"/>
      <c r="C437" s="40"/>
      <c r="D437" s="182" t="s">
        <v>525</v>
      </c>
      <c r="E437" s="40"/>
      <c r="F437" s="223" t="s">
        <v>526</v>
      </c>
      <c r="G437" s="40"/>
      <c r="H437" s="40"/>
      <c r="I437" s="178"/>
      <c r="J437" s="40"/>
      <c r="K437" s="40"/>
      <c r="L437" s="41"/>
      <c r="M437" s="179"/>
      <c r="N437" s="180"/>
      <c r="O437" s="74"/>
      <c r="P437" s="74"/>
      <c r="Q437" s="74"/>
      <c r="R437" s="74"/>
      <c r="S437" s="74"/>
      <c r="T437" s="75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21" t="s">
        <v>525</v>
      </c>
      <c r="AU437" s="21" t="s">
        <v>152</v>
      </c>
    </row>
    <row r="438" s="13" customFormat="1">
      <c r="A438" s="13"/>
      <c r="B438" s="181"/>
      <c r="C438" s="13"/>
      <c r="D438" s="182" t="s">
        <v>156</v>
      </c>
      <c r="E438" s="183" t="s">
        <v>3</v>
      </c>
      <c r="F438" s="184" t="s">
        <v>527</v>
      </c>
      <c r="G438" s="13"/>
      <c r="H438" s="185">
        <v>273</v>
      </c>
      <c r="I438" s="186"/>
      <c r="J438" s="13"/>
      <c r="K438" s="13"/>
      <c r="L438" s="181"/>
      <c r="M438" s="187"/>
      <c r="N438" s="188"/>
      <c r="O438" s="188"/>
      <c r="P438" s="188"/>
      <c r="Q438" s="188"/>
      <c r="R438" s="188"/>
      <c r="S438" s="188"/>
      <c r="T438" s="18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3" t="s">
        <v>156</v>
      </c>
      <c r="AU438" s="183" t="s">
        <v>152</v>
      </c>
      <c r="AV438" s="13" t="s">
        <v>83</v>
      </c>
      <c r="AW438" s="13" t="s">
        <v>35</v>
      </c>
      <c r="AX438" s="13" t="s">
        <v>73</v>
      </c>
      <c r="AY438" s="183" t="s">
        <v>142</v>
      </c>
    </row>
    <row r="439" s="14" customFormat="1">
      <c r="A439" s="14"/>
      <c r="B439" s="190"/>
      <c r="C439" s="14"/>
      <c r="D439" s="182" t="s">
        <v>156</v>
      </c>
      <c r="E439" s="191" t="s">
        <v>3</v>
      </c>
      <c r="F439" s="192" t="s">
        <v>158</v>
      </c>
      <c r="G439" s="14"/>
      <c r="H439" s="193">
        <v>273</v>
      </c>
      <c r="I439" s="194"/>
      <c r="J439" s="14"/>
      <c r="K439" s="14"/>
      <c r="L439" s="190"/>
      <c r="M439" s="195"/>
      <c r="N439" s="196"/>
      <c r="O439" s="196"/>
      <c r="P439" s="196"/>
      <c r="Q439" s="196"/>
      <c r="R439" s="196"/>
      <c r="S439" s="196"/>
      <c r="T439" s="19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1" t="s">
        <v>156</v>
      </c>
      <c r="AU439" s="191" t="s">
        <v>152</v>
      </c>
      <c r="AV439" s="14" t="s">
        <v>152</v>
      </c>
      <c r="AW439" s="14" t="s">
        <v>35</v>
      </c>
      <c r="AX439" s="14" t="s">
        <v>73</v>
      </c>
      <c r="AY439" s="191" t="s">
        <v>142</v>
      </c>
    </row>
    <row r="440" s="15" customFormat="1">
      <c r="A440" s="15"/>
      <c r="B440" s="198"/>
      <c r="C440" s="15"/>
      <c r="D440" s="182" t="s">
        <v>156</v>
      </c>
      <c r="E440" s="199" t="s">
        <v>3</v>
      </c>
      <c r="F440" s="200" t="s">
        <v>159</v>
      </c>
      <c r="G440" s="15"/>
      <c r="H440" s="201">
        <v>273</v>
      </c>
      <c r="I440" s="202"/>
      <c r="J440" s="15"/>
      <c r="K440" s="15"/>
      <c r="L440" s="198"/>
      <c r="M440" s="203"/>
      <c r="N440" s="204"/>
      <c r="O440" s="204"/>
      <c r="P440" s="204"/>
      <c r="Q440" s="204"/>
      <c r="R440" s="204"/>
      <c r="S440" s="204"/>
      <c r="T440" s="20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199" t="s">
        <v>156</v>
      </c>
      <c r="AU440" s="199" t="s">
        <v>152</v>
      </c>
      <c r="AV440" s="15" t="s">
        <v>151</v>
      </c>
      <c r="AW440" s="15" t="s">
        <v>35</v>
      </c>
      <c r="AX440" s="15" t="s">
        <v>81</v>
      </c>
      <c r="AY440" s="199" t="s">
        <v>142</v>
      </c>
    </row>
    <row r="441" s="12" customFormat="1" ht="22.8" customHeight="1">
      <c r="A441" s="12"/>
      <c r="B441" s="149"/>
      <c r="C441" s="12"/>
      <c r="D441" s="150" t="s">
        <v>72</v>
      </c>
      <c r="E441" s="160" t="s">
        <v>528</v>
      </c>
      <c r="F441" s="160" t="s">
        <v>529</v>
      </c>
      <c r="G441" s="12"/>
      <c r="H441" s="12"/>
      <c r="I441" s="152"/>
      <c r="J441" s="161">
        <f>BK441</f>
        <v>0</v>
      </c>
      <c r="K441" s="12"/>
      <c r="L441" s="149"/>
      <c r="M441" s="154"/>
      <c r="N441" s="155"/>
      <c r="O441" s="155"/>
      <c r="P441" s="156">
        <f>SUM(P442:P498)</f>
        <v>0</v>
      </c>
      <c r="Q441" s="155"/>
      <c r="R441" s="156">
        <f>SUM(R442:R498)</f>
        <v>0</v>
      </c>
      <c r="S441" s="155"/>
      <c r="T441" s="157">
        <f>SUM(T442:T498)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50" t="s">
        <v>81</v>
      </c>
      <c r="AT441" s="158" t="s">
        <v>72</v>
      </c>
      <c r="AU441" s="158" t="s">
        <v>81</v>
      </c>
      <c r="AY441" s="150" t="s">
        <v>142</v>
      </c>
      <c r="BK441" s="159">
        <f>SUM(BK442:BK498)</f>
        <v>0</v>
      </c>
    </row>
    <row r="442" s="2" customFormat="1" ht="66.75" customHeight="1">
      <c r="A442" s="40"/>
      <c r="B442" s="162"/>
      <c r="C442" s="163" t="s">
        <v>530</v>
      </c>
      <c r="D442" s="163" t="s">
        <v>146</v>
      </c>
      <c r="E442" s="164" t="s">
        <v>531</v>
      </c>
      <c r="F442" s="165" t="s">
        <v>532</v>
      </c>
      <c r="G442" s="166" t="s">
        <v>533</v>
      </c>
      <c r="H442" s="167">
        <v>1</v>
      </c>
      <c r="I442" s="168"/>
      <c r="J442" s="169">
        <f>ROUND(I442*H442,2)</f>
        <v>0</v>
      </c>
      <c r="K442" s="165" t="s">
        <v>3</v>
      </c>
      <c r="L442" s="41"/>
      <c r="M442" s="170" t="s">
        <v>3</v>
      </c>
      <c r="N442" s="171" t="s">
        <v>44</v>
      </c>
      <c r="O442" s="74"/>
      <c r="P442" s="172">
        <f>O442*H442</f>
        <v>0</v>
      </c>
      <c r="Q442" s="172">
        <v>0</v>
      </c>
      <c r="R442" s="172">
        <f>Q442*H442</f>
        <v>0</v>
      </c>
      <c r="S442" s="172">
        <v>0</v>
      </c>
      <c r="T442" s="173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174" t="s">
        <v>151</v>
      </c>
      <c r="AT442" s="174" t="s">
        <v>146</v>
      </c>
      <c r="AU442" s="174" t="s">
        <v>83</v>
      </c>
      <c r="AY442" s="21" t="s">
        <v>142</v>
      </c>
      <c r="BE442" s="175">
        <f>IF(N442="základní",J442,0)</f>
        <v>0</v>
      </c>
      <c r="BF442" s="175">
        <f>IF(N442="snížená",J442,0)</f>
        <v>0</v>
      </c>
      <c r="BG442" s="175">
        <f>IF(N442="zákl. přenesená",J442,0)</f>
        <v>0</v>
      </c>
      <c r="BH442" s="175">
        <f>IF(N442="sníž. přenesená",J442,0)</f>
        <v>0</v>
      </c>
      <c r="BI442" s="175">
        <f>IF(N442="nulová",J442,0)</f>
        <v>0</v>
      </c>
      <c r="BJ442" s="21" t="s">
        <v>81</v>
      </c>
      <c r="BK442" s="175">
        <f>ROUND(I442*H442,2)</f>
        <v>0</v>
      </c>
      <c r="BL442" s="21" t="s">
        <v>151</v>
      </c>
      <c r="BM442" s="174" t="s">
        <v>534</v>
      </c>
    </row>
    <row r="443" s="13" customFormat="1">
      <c r="A443" s="13"/>
      <c r="B443" s="181"/>
      <c r="C443" s="13"/>
      <c r="D443" s="182" t="s">
        <v>156</v>
      </c>
      <c r="E443" s="183" t="s">
        <v>3</v>
      </c>
      <c r="F443" s="184" t="s">
        <v>81</v>
      </c>
      <c r="G443" s="13"/>
      <c r="H443" s="185">
        <v>1</v>
      </c>
      <c r="I443" s="186"/>
      <c r="J443" s="13"/>
      <c r="K443" s="13"/>
      <c r="L443" s="181"/>
      <c r="M443" s="187"/>
      <c r="N443" s="188"/>
      <c r="O443" s="188"/>
      <c r="P443" s="188"/>
      <c r="Q443" s="188"/>
      <c r="R443" s="188"/>
      <c r="S443" s="188"/>
      <c r="T443" s="18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3" t="s">
        <v>156</v>
      </c>
      <c r="AU443" s="183" t="s">
        <v>83</v>
      </c>
      <c r="AV443" s="13" t="s">
        <v>83</v>
      </c>
      <c r="AW443" s="13" t="s">
        <v>35</v>
      </c>
      <c r="AX443" s="13" t="s">
        <v>73</v>
      </c>
      <c r="AY443" s="183" t="s">
        <v>142</v>
      </c>
    </row>
    <row r="444" s="15" customFormat="1">
      <c r="A444" s="15"/>
      <c r="B444" s="198"/>
      <c r="C444" s="15"/>
      <c r="D444" s="182" t="s">
        <v>156</v>
      </c>
      <c r="E444" s="199" t="s">
        <v>3</v>
      </c>
      <c r="F444" s="200" t="s">
        <v>159</v>
      </c>
      <c r="G444" s="15"/>
      <c r="H444" s="201">
        <v>1</v>
      </c>
      <c r="I444" s="202"/>
      <c r="J444" s="15"/>
      <c r="K444" s="15"/>
      <c r="L444" s="198"/>
      <c r="M444" s="203"/>
      <c r="N444" s="204"/>
      <c r="O444" s="204"/>
      <c r="P444" s="204"/>
      <c r="Q444" s="204"/>
      <c r="R444" s="204"/>
      <c r="S444" s="204"/>
      <c r="T444" s="20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199" t="s">
        <v>156</v>
      </c>
      <c r="AU444" s="199" t="s">
        <v>83</v>
      </c>
      <c r="AV444" s="15" t="s">
        <v>151</v>
      </c>
      <c r="AW444" s="15" t="s">
        <v>35</v>
      </c>
      <c r="AX444" s="15" t="s">
        <v>81</v>
      </c>
      <c r="AY444" s="199" t="s">
        <v>142</v>
      </c>
    </row>
    <row r="445" s="2" customFormat="1" ht="44.25" customHeight="1">
      <c r="A445" s="40"/>
      <c r="B445" s="162"/>
      <c r="C445" s="163" t="s">
        <v>535</v>
      </c>
      <c r="D445" s="163" t="s">
        <v>146</v>
      </c>
      <c r="E445" s="164" t="s">
        <v>536</v>
      </c>
      <c r="F445" s="165" t="s">
        <v>537</v>
      </c>
      <c r="G445" s="166" t="s">
        <v>285</v>
      </c>
      <c r="H445" s="167">
        <v>0.66600000000000004</v>
      </c>
      <c r="I445" s="168"/>
      <c r="J445" s="169">
        <f>ROUND(I445*H445,2)</f>
        <v>0</v>
      </c>
      <c r="K445" s="165" t="s">
        <v>150</v>
      </c>
      <c r="L445" s="41"/>
      <c r="M445" s="170" t="s">
        <v>3</v>
      </c>
      <c r="N445" s="171" t="s">
        <v>44</v>
      </c>
      <c r="O445" s="74"/>
      <c r="P445" s="172">
        <f>O445*H445</f>
        <v>0</v>
      </c>
      <c r="Q445" s="172">
        <v>0</v>
      </c>
      <c r="R445" s="172">
        <f>Q445*H445</f>
        <v>0</v>
      </c>
      <c r="S445" s="172">
        <v>0</v>
      </c>
      <c r="T445" s="173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174" t="s">
        <v>151</v>
      </c>
      <c r="AT445" s="174" t="s">
        <v>146</v>
      </c>
      <c r="AU445" s="174" t="s">
        <v>83</v>
      </c>
      <c r="AY445" s="21" t="s">
        <v>142</v>
      </c>
      <c r="BE445" s="175">
        <f>IF(N445="základní",J445,0)</f>
        <v>0</v>
      </c>
      <c r="BF445" s="175">
        <f>IF(N445="snížená",J445,0)</f>
        <v>0</v>
      </c>
      <c r="BG445" s="175">
        <f>IF(N445="zákl. přenesená",J445,0)</f>
        <v>0</v>
      </c>
      <c r="BH445" s="175">
        <f>IF(N445="sníž. přenesená",J445,0)</f>
        <v>0</v>
      </c>
      <c r="BI445" s="175">
        <f>IF(N445="nulová",J445,0)</f>
        <v>0</v>
      </c>
      <c r="BJ445" s="21" t="s">
        <v>81</v>
      </c>
      <c r="BK445" s="175">
        <f>ROUND(I445*H445,2)</f>
        <v>0</v>
      </c>
      <c r="BL445" s="21" t="s">
        <v>151</v>
      </c>
      <c r="BM445" s="174" t="s">
        <v>538</v>
      </c>
    </row>
    <row r="446" s="2" customFormat="1">
      <c r="A446" s="40"/>
      <c r="B446" s="41"/>
      <c r="C446" s="40"/>
      <c r="D446" s="176" t="s">
        <v>154</v>
      </c>
      <c r="E446" s="40"/>
      <c r="F446" s="177" t="s">
        <v>539</v>
      </c>
      <c r="G446" s="40"/>
      <c r="H446" s="40"/>
      <c r="I446" s="178"/>
      <c r="J446" s="40"/>
      <c r="K446" s="40"/>
      <c r="L446" s="41"/>
      <c r="M446" s="179"/>
      <c r="N446" s="180"/>
      <c r="O446" s="74"/>
      <c r="P446" s="74"/>
      <c r="Q446" s="74"/>
      <c r="R446" s="74"/>
      <c r="S446" s="74"/>
      <c r="T446" s="75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21" t="s">
        <v>154</v>
      </c>
      <c r="AU446" s="21" t="s">
        <v>83</v>
      </c>
    </row>
    <row r="447" s="13" customFormat="1">
      <c r="A447" s="13"/>
      <c r="B447" s="181"/>
      <c r="C447" s="13"/>
      <c r="D447" s="182" t="s">
        <v>156</v>
      </c>
      <c r="E447" s="183" t="s">
        <v>3</v>
      </c>
      <c r="F447" s="184" t="s">
        <v>540</v>
      </c>
      <c r="G447" s="13"/>
      <c r="H447" s="185">
        <v>0.66600000000000004</v>
      </c>
      <c r="I447" s="186"/>
      <c r="J447" s="13"/>
      <c r="K447" s="13"/>
      <c r="L447" s="181"/>
      <c r="M447" s="187"/>
      <c r="N447" s="188"/>
      <c r="O447" s="188"/>
      <c r="P447" s="188"/>
      <c r="Q447" s="188"/>
      <c r="R447" s="188"/>
      <c r="S447" s="188"/>
      <c r="T447" s="18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3" t="s">
        <v>156</v>
      </c>
      <c r="AU447" s="183" t="s">
        <v>83</v>
      </c>
      <c r="AV447" s="13" t="s">
        <v>83</v>
      </c>
      <c r="AW447" s="13" t="s">
        <v>35</v>
      </c>
      <c r="AX447" s="13" t="s">
        <v>73</v>
      </c>
      <c r="AY447" s="183" t="s">
        <v>142</v>
      </c>
    </row>
    <row r="448" s="13" customFormat="1">
      <c r="A448" s="13"/>
      <c r="B448" s="181"/>
      <c r="C448" s="13"/>
      <c r="D448" s="182" t="s">
        <v>156</v>
      </c>
      <c r="E448" s="183" t="s">
        <v>3</v>
      </c>
      <c r="F448" s="184" t="s">
        <v>541</v>
      </c>
      <c r="G448" s="13"/>
      <c r="H448" s="185">
        <v>0</v>
      </c>
      <c r="I448" s="186"/>
      <c r="J448" s="13"/>
      <c r="K448" s="13"/>
      <c r="L448" s="181"/>
      <c r="M448" s="187"/>
      <c r="N448" s="188"/>
      <c r="O448" s="188"/>
      <c r="P448" s="188"/>
      <c r="Q448" s="188"/>
      <c r="R448" s="188"/>
      <c r="S448" s="188"/>
      <c r="T448" s="18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3" t="s">
        <v>156</v>
      </c>
      <c r="AU448" s="183" t="s">
        <v>83</v>
      </c>
      <c r="AV448" s="13" t="s">
        <v>83</v>
      </c>
      <c r="AW448" s="13" t="s">
        <v>35</v>
      </c>
      <c r="AX448" s="13" t="s">
        <v>73</v>
      </c>
      <c r="AY448" s="183" t="s">
        <v>142</v>
      </c>
    </row>
    <row r="449" s="15" customFormat="1">
      <c r="A449" s="15"/>
      <c r="B449" s="198"/>
      <c r="C449" s="15"/>
      <c r="D449" s="182" t="s">
        <v>156</v>
      </c>
      <c r="E449" s="199" t="s">
        <v>3</v>
      </c>
      <c r="F449" s="200" t="s">
        <v>159</v>
      </c>
      <c r="G449" s="15"/>
      <c r="H449" s="201">
        <v>0.66600000000000004</v>
      </c>
      <c r="I449" s="202"/>
      <c r="J449" s="15"/>
      <c r="K449" s="15"/>
      <c r="L449" s="198"/>
      <c r="M449" s="203"/>
      <c r="N449" s="204"/>
      <c r="O449" s="204"/>
      <c r="P449" s="204"/>
      <c r="Q449" s="204"/>
      <c r="R449" s="204"/>
      <c r="S449" s="204"/>
      <c r="T449" s="20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199" t="s">
        <v>156</v>
      </c>
      <c r="AU449" s="199" t="s">
        <v>83</v>
      </c>
      <c r="AV449" s="15" t="s">
        <v>151</v>
      </c>
      <c r="AW449" s="15" t="s">
        <v>35</v>
      </c>
      <c r="AX449" s="15" t="s">
        <v>81</v>
      </c>
      <c r="AY449" s="199" t="s">
        <v>142</v>
      </c>
    </row>
    <row r="450" s="2" customFormat="1" ht="44.25" customHeight="1">
      <c r="A450" s="40"/>
      <c r="B450" s="162"/>
      <c r="C450" s="163" t="s">
        <v>542</v>
      </c>
      <c r="D450" s="163" t="s">
        <v>146</v>
      </c>
      <c r="E450" s="164" t="s">
        <v>543</v>
      </c>
      <c r="F450" s="165" t="s">
        <v>544</v>
      </c>
      <c r="G450" s="166" t="s">
        <v>285</v>
      </c>
      <c r="H450" s="167">
        <v>285.47899999999998</v>
      </c>
      <c r="I450" s="168"/>
      <c r="J450" s="169">
        <f>ROUND(I450*H450,2)</f>
        <v>0</v>
      </c>
      <c r="K450" s="165" t="s">
        <v>150</v>
      </c>
      <c r="L450" s="41"/>
      <c r="M450" s="170" t="s">
        <v>3</v>
      </c>
      <c r="N450" s="171" t="s">
        <v>44</v>
      </c>
      <c r="O450" s="74"/>
      <c r="P450" s="172">
        <f>O450*H450</f>
        <v>0</v>
      </c>
      <c r="Q450" s="172">
        <v>0</v>
      </c>
      <c r="R450" s="172">
        <f>Q450*H450</f>
        <v>0</v>
      </c>
      <c r="S450" s="172">
        <v>0</v>
      </c>
      <c r="T450" s="173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174" t="s">
        <v>151</v>
      </c>
      <c r="AT450" s="174" t="s">
        <v>146</v>
      </c>
      <c r="AU450" s="174" t="s">
        <v>83</v>
      </c>
      <c r="AY450" s="21" t="s">
        <v>142</v>
      </c>
      <c r="BE450" s="175">
        <f>IF(N450="základní",J450,0)</f>
        <v>0</v>
      </c>
      <c r="BF450" s="175">
        <f>IF(N450="snížená",J450,0)</f>
        <v>0</v>
      </c>
      <c r="BG450" s="175">
        <f>IF(N450="zákl. přenesená",J450,0)</f>
        <v>0</v>
      </c>
      <c r="BH450" s="175">
        <f>IF(N450="sníž. přenesená",J450,0)</f>
        <v>0</v>
      </c>
      <c r="BI450" s="175">
        <f>IF(N450="nulová",J450,0)</f>
        <v>0</v>
      </c>
      <c r="BJ450" s="21" t="s">
        <v>81</v>
      </c>
      <c r="BK450" s="175">
        <f>ROUND(I450*H450,2)</f>
        <v>0</v>
      </c>
      <c r="BL450" s="21" t="s">
        <v>151</v>
      </c>
      <c r="BM450" s="174" t="s">
        <v>545</v>
      </c>
    </row>
    <row r="451" s="2" customFormat="1">
      <c r="A451" s="40"/>
      <c r="B451" s="41"/>
      <c r="C451" s="40"/>
      <c r="D451" s="176" t="s">
        <v>154</v>
      </c>
      <c r="E451" s="40"/>
      <c r="F451" s="177" t="s">
        <v>546</v>
      </c>
      <c r="G451" s="40"/>
      <c r="H451" s="40"/>
      <c r="I451" s="178"/>
      <c r="J451" s="40"/>
      <c r="K451" s="40"/>
      <c r="L451" s="41"/>
      <c r="M451" s="179"/>
      <c r="N451" s="180"/>
      <c r="O451" s="74"/>
      <c r="P451" s="74"/>
      <c r="Q451" s="74"/>
      <c r="R451" s="74"/>
      <c r="S451" s="74"/>
      <c r="T451" s="75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21" t="s">
        <v>154</v>
      </c>
      <c r="AU451" s="21" t="s">
        <v>83</v>
      </c>
    </row>
    <row r="452" s="13" customFormat="1">
      <c r="A452" s="13"/>
      <c r="B452" s="181"/>
      <c r="C452" s="13"/>
      <c r="D452" s="182" t="s">
        <v>156</v>
      </c>
      <c r="E452" s="183" t="s">
        <v>3</v>
      </c>
      <c r="F452" s="184" t="s">
        <v>547</v>
      </c>
      <c r="G452" s="13"/>
      <c r="H452" s="185">
        <v>99.861999999999995</v>
      </c>
      <c r="I452" s="186"/>
      <c r="J452" s="13"/>
      <c r="K452" s="13"/>
      <c r="L452" s="181"/>
      <c r="M452" s="187"/>
      <c r="N452" s="188"/>
      <c r="O452" s="188"/>
      <c r="P452" s="188"/>
      <c r="Q452" s="188"/>
      <c r="R452" s="188"/>
      <c r="S452" s="188"/>
      <c r="T452" s="18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3" t="s">
        <v>156</v>
      </c>
      <c r="AU452" s="183" t="s">
        <v>83</v>
      </c>
      <c r="AV452" s="13" t="s">
        <v>83</v>
      </c>
      <c r="AW452" s="13" t="s">
        <v>35</v>
      </c>
      <c r="AX452" s="13" t="s">
        <v>73</v>
      </c>
      <c r="AY452" s="183" t="s">
        <v>142</v>
      </c>
    </row>
    <row r="453" s="14" customFormat="1">
      <c r="A453" s="14"/>
      <c r="B453" s="190"/>
      <c r="C453" s="14"/>
      <c r="D453" s="182" t="s">
        <v>156</v>
      </c>
      <c r="E453" s="191" t="s">
        <v>3</v>
      </c>
      <c r="F453" s="192" t="s">
        <v>158</v>
      </c>
      <c r="G453" s="14"/>
      <c r="H453" s="193">
        <v>99.861999999999995</v>
      </c>
      <c r="I453" s="194"/>
      <c r="J453" s="14"/>
      <c r="K453" s="14"/>
      <c r="L453" s="190"/>
      <c r="M453" s="195"/>
      <c r="N453" s="196"/>
      <c r="O453" s="196"/>
      <c r="P453" s="196"/>
      <c r="Q453" s="196"/>
      <c r="R453" s="196"/>
      <c r="S453" s="196"/>
      <c r="T453" s="19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1" t="s">
        <v>156</v>
      </c>
      <c r="AU453" s="191" t="s">
        <v>83</v>
      </c>
      <c r="AV453" s="14" t="s">
        <v>152</v>
      </c>
      <c r="AW453" s="14" t="s">
        <v>35</v>
      </c>
      <c r="AX453" s="14" t="s">
        <v>73</v>
      </c>
      <c r="AY453" s="191" t="s">
        <v>142</v>
      </c>
    </row>
    <row r="454" s="13" customFormat="1">
      <c r="A454" s="13"/>
      <c r="B454" s="181"/>
      <c r="C454" s="13"/>
      <c r="D454" s="182" t="s">
        <v>156</v>
      </c>
      <c r="E454" s="183" t="s">
        <v>3</v>
      </c>
      <c r="F454" s="184" t="s">
        <v>548</v>
      </c>
      <c r="G454" s="13"/>
      <c r="H454" s="185">
        <v>185.61699999999999</v>
      </c>
      <c r="I454" s="186"/>
      <c r="J454" s="13"/>
      <c r="K454" s="13"/>
      <c r="L454" s="181"/>
      <c r="M454" s="187"/>
      <c r="N454" s="188"/>
      <c r="O454" s="188"/>
      <c r="P454" s="188"/>
      <c r="Q454" s="188"/>
      <c r="R454" s="188"/>
      <c r="S454" s="188"/>
      <c r="T454" s="18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3" t="s">
        <v>156</v>
      </c>
      <c r="AU454" s="183" t="s">
        <v>83</v>
      </c>
      <c r="AV454" s="13" t="s">
        <v>83</v>
      </c>
      <c r="AW454" s="13" t="s">
        <v>35</v>
      </c>
      <c r="AX454" s="13" t="s">
        <v>73</v>
      </c>
      <c r="AY454" s="183" t="s">
        <v>142</v>
      </c>
    </row>
    <row r="455" s="14" customFormat="1">
      <c r="A455" s="14"/>
      <c r="B455" s="190"/>
      <c r="C455" s="14"/>
      <c r="D455" s="182" t="s">
        <v>156</v>
      </c>
      <c r="E455" s="191" t="s">
        <v>3</v>
      </c>
      <c r="F455" s="192" t="s">
        <v>158</v>
      </c>
      <c r="G455" s="14"/>
      <c r="H455" s="193">
        <v>185.61699999999999</v>
      </c>
      <c r="I455" s="194"/>
      <c r="J455" s="14"/>
      <c r="K455" s="14"/>
      <c r="L455" s="190"/>
      <c r="M455" s="195"/>
      <c r="N455" s="196"/>
      <c r="O455" s="196"/>
      <c r="P455" s="196"/>
      <c r="Q455" s="196"/>
      <c r="R455" s="196"/>
      <c r="S455" s="196"/>
      <c r="T455" s="19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1" t="s">
        <v>156</v>
      </c>
      <c r="AU455" s="191" t="s">
        <v>83</v>
      </c>
      <c r="AV455" s="14" t="s">
        <v>152</v>
      </c>
      <c r="AW455" s="14" t="s">
        <v>35</v>
      </c>
      <c r="AX455" s="14" t="s">
        <v>73</v>
      </c>
      <c r="AY455" s="191" t="s">
        <v>142</v>
      </c>
    </row>
    <row r="456" s="15" customFormat="1">
      <c r="A456" s="15"/>
      <c r="B456" s="198"/>
      <c r="C456" s="15"/>
      <c r="D456" s="182" t="s">
        <v>156</v>
      </c>
      <c r="E456" s="199" t="s">
        <v>3</v>
      </c>
      <c r="F456" s="200" t="s">
        <v>159</v>
      </c>
      <c r="G456" s="15"/>
      <c r="H456" s="201">
        <v>285.47899999999998</v>
      </c>
      <c r="I456" s="202"/>
      <c r="J456" s="15"/>
      <c r="K456" s="15"/>
      <c r="L456" s="198"/>
      <c r="M456" s="203"/>
      <c r="N456" s="204"/>
      <c r="O456" s="204"/>
      <c r="P456" s="204"/>
      <c r="Q456" s="204"/>
      <c r="R456" s="204"/>
      <c r="S456" s="204"/>
      <c r="T456" s="20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199" t="s">
        <v>156</v>
      </c>
      <c r="AU456" s="199" t="s">
        <v>83</v>
      </c>
      <c r="AV456" s="15" t="s">
        <v>151</v>
      </c>
      <c r="AW456" s="15" t="s">
        <v>35</v>
      </c>
      <c r="AX456" s="15" t="s">
        <v>81</v>
      </c>
      <c r="AY456" s="199" t="s">
        <v>142</v>
      </c>
    </row>
    <row r="457" s="2" customFormat="1" ht="44.25" customHeight="1">
      <c r="A457" s="40"/>
      <c r="B457" s="162"/>
      <c r="C457" s="163" t="s">
        <v>399</v>
      </c>
      <c r="D457" s="163" t="s">
        <v>146</v>
      </c>
      <c r="E457" s="164" t="s">
        <v>549</v>
      </c>
      <c r="F457" s="165" t="s">
        <v>550</v>
      </c>
      <c r="G457" s="166" t="s">
        <v>285</v>
      </c>
      <c r="H457" s="167">
        <v>48.962000000000003</v>
      </c>
      <c r="I457" s="168"/>
      <c r="J457" s="169">
        <f>ROUND(I457*H457,2)</f>
        <v>0</v>
      </c>
      <c r="K457" s="165" t="s">
        <v>150</v>
      </c>
      <c r="L457" s="41"/>
      <c r="M457" s="170" t="s">
        <v>3</v>
      </c>
      <c r="N457" s="171" t="s">
        <v>44</v>
      </c>
      <c r="O457" s="74"/>
      <c r="P457" s="172">
        <f>O457*H457</f>
        <v>0</v>
      </c>
      <c r="Q457" s="172">
        <v>0</v>
      </c>
      <c r="R457" s="172">
        <f>Q457*H457</f>
        <v>0</v>
      </c>
      <c r="S457" s="172">
        <v>0</v>
      </c>
      <c r="T457" s="173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174" t="s">
        <v>151</v>
      </c>
      <c r="AT457" s="174" t="s">
        <v>146</v>
      </c>
      <c r="AU457" s="174" t="s">
        <v>83</v>
      </c>
      <c r="AY457" s="21" t="s">
        <v>142</v>
      </c>
      <c r="BE457" s="175">
        <f>IF(N457="základní",J457,0)</f>
        <v>0</v>
      </c>
      <c r="BF457" s="175">
        <f>IF(N457="snížená",J457,0)</f>
        <v>0</v>
      </c>
      <c r="BG457" s="175">
        <f>IF(N457="zákl. přenesená",J457,0)</f>
        <v>0</v>
      </c>
      <c r="BH457" s="175">
        <f>IF(N457="sníž. přenesená",J457,0)</f>
        <v>0</v>
      </c>
      <c r="BI457" s="175">
        <f>IF(N457="nulová",J457,0)</f>
        <v>0</v>
      </c>
      <c r="BJ457" s="21" t="s">
        <v>81</v>
      </c>
      <c r="BK457" s="175">
        <f>ROUND(I457*H457,2)</f>
        <v>0</v>
      </c>
      <c r="BL457" s="21" t="s">
        <v>151</v>
      </c>
      <c r="BM457" s="174" t="s">
        <v>551</v>
      </c>
    </row>
    <row r="458" s="2" customFormat="1">
      <c r="A458" s="40"/>
      <c r="B458" s="41"/>
      <c r="C458" s="40"/>
      <c r="D458" s="176" t="s">
        <v>154</v>
      </c>
      <c r="E458" s="40"/>
      <c r="F458" s="177" t="s">
        <v>552</v>
      </c>
      <c r="G458" s="40"/>
      <c r="H458" s="40"/>
      <c r="I458" s="178"/>
      <c r="J458" s="40"/>
      <c r="K458" s="40"/>
      <c r="L458" s="41"/>
      <c r="M458" s="179"/>
      <c r="N458" s="180"/>
      <c r="O458" s="74"/>
      <c r="P458" s="74"/>
      <c r="Q458" s="74"/>
      <c r="R458" s="74"/>
      <c r="S458" s="74"/>
      <c r="T458" s="75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21" t="s">
        <v>154</v>
      </c>
      <c r="AU458" s="21" t="s">
        <v>83</v>
      </c>
    </row>
    <row r="459" s="2" customFormat="1">
      <c r="A459" s="40"/>
      <c r="B459" s="41"/>
      <c r="C459" s="40"/>
      <c r="D459" s="182" t="s">
        <v>525</v>
      </c>
      <c r="E459" s="40"/>
      <c r="F459" s="223" t="s">
        <v>553</v>
      </c>
      <c r="G459" s="40"/>
      <c r="H459" s="40"/>
      <c r="I459" s="178"/>
      <c r="J459" s="40"/>
      <c r="K459" s="40"/>
      <c r="L459" s="41"/>
      <c r="M459" s="179"/>
      <c r="N459" s="180"/>
      <c r="O459" s="74"/>
      <c r="P459" s="74"/>
      <c r="Q459" s="74"/>
      <c r="R459" s="74"/>
      <c r="S459" s="74"/>
      <c r="T459" s="75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21" t="s">
        <v>525</v>
      </c>
      <c r="AU459" s="21" t="s">
        <v>83</v>
      </c>
    </row>
    <row r="460" s="13" customFormat="1">
      <c r="A460" s="13"/>
      <c r="B460" s="181"/>
      <c r="C460" s="13"/>
      <c r="D460" s="182" t="s">
        <v>156</v>
      </c>
      <c r="E460" s="183" t="s">
        <v>3</v>
      </c>
      <c r="F460" s="184" t="s">
        <v>554</v>
      </c>
      <c r="G460" s="13"/>
      <c r="H460" s="185">
        <v>2.415</v>
      </c>
      <c r="I460" s="186"/>
      <c r="J460" s="13"/>
      <c r="K460" s="13"/>
      <c r="L460" s="181"/>
      <c r="M460" s="187"/>
      <c r="N460" s="188"/>
      <c r="O460" s="188"/>
      <c r="P460" s="188"/>
      <c r="Q460" s="188"/>
      <c r="R460" s="188"/>
      <c r="S460" s="188"/>
      <c r="T460" s="18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3" t="s">
        <v>156</v>
      </c>
      <c r="AU460" s="183" t="s">
        <v>83</v>
      </c>
      <c r="AV460" s="13" t="s">
        <v>83</v>
      </c>
      <c r="AW460" s="13" t="s">
        <v>35</v>
      </c>
      <c r="AX460" s="13" t="s">
        <v>73</v>
      </c>
      <c r="AY460" s="183" t="s">
        <v>142</v>
      </c>
    </row>
    <row r="461" s="13" customFormat="1">
      <c r="A461" s="13"/>
      <c r="B461" s="181"/>
      <c r="C461" s="13"/>
      <c r="D461" s="182" t="s">
        <v>156</v>
      </c>
      <c r="E461" s="183" t="s">
        <v>3</v>
      </c>
      <c r="F461" s="184" t="s">
        <v>555</v>
      </c>
      <c r="G461" s="13"/>
      <c r="H461" s="185">
        <v>46.546999999999997</v>
      </c>
      <c r="I461" s="186"/>
      <c r="J461" s="13"/>
      <c r="K461" s="13"/>
      <c r="L461" s="181"/>
      <c r="M461" s="187"/>
      <c r="N461" s="188"/>
      <c r="O461" s="188"/>
      <c r="P461" s="188"/>
      <c r="Q461" s="188"/>
      <c r="R461" s="188"/>
      <c r="S461" s="188"/>
      <c r="T461" s="18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3" t="s">
        <v>156</v>
      </c>
      <c r="AU461" s="183" t="s">
        <v>83</v>
      </c>
      <c r="AV461" s="13" t="s">
        <v>83</v>
      </c>
      <c r="AW461" s="13" t="s">
        <v>35</v>
      </c>
      <c r="AX461" s="13" t="s">
        <v>73</v>
      </c>
      <c r="AY461" s="183" t="s">
        <v>142</v>
      </c>
    </row>
    <row r="462" s="14" customFormat="1">
      <c r="A462" s="14"/>
      <c r="B462" s="190"/>
      <c r="C462" s="14"/>
      <c r="D462" s="182" t="s">
        <v>156</v>
      </c>
      <c r="E462" s="191" t="s">
        <v>3</v>
      </c>
      <c r="F462" s="192" t="s">
        <v>158</v>
      </c>
      <c r="G462" s="14"/>
      <c r="H462" s="193">
        <v>48.961999999999996</v>
      </c>
      <c r="I462" s="194"/>
      <c r="J462" s="14"/>
      <c r="K462" s="14"/>
      <c r="L462" s="190"/>
      <c r="M462" s="195"/>
      <c r="N462" s="196"/>
      <c r="O462" s="196"/>
      <c r="P462" s="196"/>
      <c r="Q462" s="196"/>
      <c r="R462" s="196"/>
      <c r="S462" s="196"/>
      <c r="T462" s="19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1" t="s">
        <v>156</v>
      </c>
      <c r="AU462" s="191" t="s">
        <v>83</v>
      </c>
      <c r="AV462" s="14" t="s">
        <v>152</v>
      </c>
      <c r="AW462" s="14" t="s">
        <v>35</v>
      </c>
      <c r="AX462" s="14" t="s">
        <v>73</v>
      </c>
      <c r="AY462" s="191" t="s">
        <v>142</v>
      </c>
    </row>
    <row r="463" s="16" customFormat="1">
      <c r="A463" s="16"/>
      <c r="B463" s="206"/>
      <c r="C463" s="16"/>
      <c r="D463" s="182" t="s">
        <v>156</v>
      </c>
      <c r="E463" s="207" t="s">
        <v>3</v>
      </c>
      <c r="F463" s="208" t="s">
        <v>556</v>
      </c>
      <c r="G463" s="16"/>
      <c r="H463" s="207" t="s">
        <v>3</v>
      </c>
      <c r="I463" s="209"/>
      <c r="J463" s="16"/>
      <c r="K463" s="16"/>
      <c r="L463" s="206"/>
      <c r="M463" s="210"/>
      <c r="N463" s="211"/>
      <c r="O463" s="211"/>
      <c r="P463" s="211"/>
      <c r="Q463" s="211"/>
      <c r="R463" s="211"/>
      <c r="S463" s="211"/>
      <c r="T463" s="212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07" t="s">
        <v>156</v>
      </c>
      <c r="AU463" s="207" t="s">
        <v>83</v>
      </c>
      <c r="AV463" s="16" t="s">
        <v>81</v>
      </c>
      <c r="AW463" s="16" t="s">
        <v>35</v>
      </c>
      <c r="AX463" s="16" t="s">
        <v>73</v>
      </c>
      <c r="AY463" s="207" t="s">
        <v>142</v>
      </c>
    </row>
    <row r="464" s="15" customFormat="1">
      <c r="A464" s="15"/>
      <c r="B464" s="198"/>
      <c r="C464" s="15"/>
      <c r="D464" s="182" t="s">
        <v>156</v>
      </c>
      <c r="E464" s="199" t="s">
        <v>3</v>
      </c>
      <c r="F464" s="200" t="s">
        <v>159</v>
      </c>
      <c r="G464" s="15"/>
      <c r="H464" s="201">
        <v>48.961999999999996</v>
      </c>
      <c r="I464" s="202"/>
      <c r="J464" s="15"/>
      <c r="K464" s="15"/>
      <c r="L464" s="198"/>
      <c r="M464" s="203"/>
      <c r="N464" s="204"/>
      <c r="O464" s="204"/>
      <c r="P464" s="204"/>
      <c r="Q464" s="204"/>
      <c r="R464" s="204"/>
      <c r="S464" s="204"/>
      <c r="T464" s="20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199" t="s">
        <v>156</v>
      </c>
      <c r="AU464" s="199" t="s">
        <v>83</v>
      </c>
      <c r="AV464" s="15" t="s">
        <v>151</v>
      </c>
      <c r="AW464" s="15" t="s">
        <v>35</v>
      </c>
      <c r="AX464" s="15" t="s">
        <v>81</v>
      </c>
      <c r="AY464" s="199" t="s">
        <v>142</v>
      </c>
    </row>
    <row r="465" s="2" customFormat="1" ht="44.25" customHeight="1">
      <c r="A465" s="40"/>
      <c r="B465" s="162"/>
      <c r="C465" s="163" t="s">
        <v>557</v>
      </c>
      <c r="D465" s="163" t="s">
        <v>146</v>
      </c>
      <c r="E465" s="164" t="s">
        <v>558</v>
      </c>
      <c r="F465" s="165" t="s">
        <v>559</v>
      </c>
      <c r="G465" s="166" t="s">
        <v>285</v>
      </c>
      <c r="H465" s="167">
        <v>3.9180000000000001</v>
      </c>
      <c r="I465" s="168"/>
      <c r="J465" s="169">
        <f>ROUND(I465*H465,2)</f>
        <v>0</v>
      </c>
      <c r="K465" s="165" t="s">
        <v>3</v>
      </c>
      <c r="L465" s="41"/>
      <c r="M465" s="170" t="s">
        <v>3</v>
      </c>
      <c r="N465" s="171" t="s">
        <v>44</v>
      </c>
      <c r="O465" s="74"/>
      <c r="P465" s="172">
        <f>O465*H465</f>
        <v>0</v>
      </c>
      <c r="Q465" s="172">
        <v>0</v>
      </c>
      <c r="R465" s="172">
        <f>Q465*H465</f>
        <v>0</v>
      </c>
      <c r="S465" s="172">
        <v>0</v>
      </c>
      <c r="T465" s="173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174" t="s">
        <v>151</v>
      </c>
      <c r="AT465" s="174" t="s">
        <v>146</v>
      </c>
      <c r="AU465" s="174" t="s">
        <v>83</v>
      </c>
      <c r="AY465" s="21" t="s">
        <v>142</v>
      </c>
      <c r="BE465" s="175">
        <f>IF(N465="základní",J465,0)</f>
        <v>0</v>
      </c>
      <c r="BF465" s="175">
        <f>IF(N465="snížená",J465,0)</f>
        <v>0</v>
      </c>
      <c r="BG465" s="175">
        <f>IF(N465="zákl. přenesená",J465,0)</f>
        <v>0</v>
      </c>
      <c r="BH465" s="175">
        <f>IF(N465="sníž. přenesená",J465,0)</f>
        <v>0</v>
      </c>
      <c r="BI465" s="175">
        <f>IF(N465="nulová",J465,0)</f>
        <v>0</v>
      </c>
      <c r="BJ465" s="21" t="s">
        <v>81</v>
      </c>
      <c r="BK465" s="175">
        <f>ROUND(I465*H465,2)</f>
        <v>0</v>
      </c>
      <c r="BL465" s="21" t="s">
        <v>151</v>
      </c>
      <c r="BM465" s="174" t="s">
        <v>560</v>
      </c>
    </row>
    <row r="466" s="13" customFormat="1">
      <c r="A466" s="13"/>
      <c r="B466" s="181"/>
      <c r="C466" s="13"/>
      <c r="D466" s="182" t="s">
        <v>156</v>
      </c>
      <c r="E466" s="183" t="s">
        <v>3</v>
      </c>
      <c r="F466" s="184" t="s">
        <v>561</v>
      </c>
      <c r="G466" s="13"/>
      <c r="H466" s="185">
        <v>3.9180000000000001</v>
      </c>
      <c r="I466" s="186"/>
      <c r="J466" s="13"/>
      <c r="K466" s="13"/>
      <c r="L466" s="181"/>
      <c r="M466" s="187"/>
      <c r="N466" s="188"/>
      <c r="O466" s="188"/>
      <c r="P466" s="188"/>
      <c r="Q466" s="188"/>
      <c r="R466" s="188"/>
      <c r="S466" s="188"/>
      <c r="T466" s="18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3" t="s">
        <v>156</v>
      </c>
      <c r="AU466" s="183" t="s">
        <v>83</v>
      </c>
      <c r="AV466" s="13" t="s">
        <v>83</v>
      </c>
      <c r="AW466" s="13" t="s">
        <v>35</v>
      </c>
      <c r="AX466" s="13" t="s">
        <v>73</v>
      </c>
      <c r="AY466" s="183" t="s">
        <v>142</v>
      </c>
    </row>
    <row r="467" s="15" customFormat="1">
      <c r="A467" s="15"/>
      <c r="B467" s="198"/>
      <c r="C467" s="15"/>
      <c r="D467" s="182" t="s">
        <v>156</v>
      </c>
      <c r="E467" s="199" t="s">
        <v>3</v>
      </c>
      <c r="F467" s="200" t="s">
        <v>159</v>
      </c>
      <c r="G467" s="15"/>
      <c r="H467" s="201">
        <v>3.9180000000000001</v>
      </c>
      <c r="I467" s="202"/>
      <c r="J467" s="15"/>
      <c r="K467" s="15"/>
      <c r="L467" s="198"/>
      <c r="M467" s="203"/>
      <c r="N467" s="204"/>
      <c r="O467" s="204"/>
      <c r="P467" s="204"/>
      <c r="Q467" s="204"/>
      <c r="R467" s="204"/>
      <c r="S467" s="204"/>
      <c r="T467" s="20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199" t="s">
        <v>156</v>
      </c>
      <c r="AU467" s="199" t="s">
        <v>83</v>
      </c>
      <c r="AV467" s="15" t="s">
        <v>151</v>
      </c>
      <c r="AW467" s="15" t="s">
        <v>35</v>
      </c>
      <c r="AX467" s="15" t="s">
        <v>81</v>
      </c>
      <c r="AY467" s="199" t="s">
        <v>142</v>
      </c>
    </row>
    <row r="468" s="2" customFormat="1" ht="37.8" customHeight="1">
      <c r="A468" s="40"/>
      <c r="B468" s="162"/>
      <c r="C468" s="163" t="s">
        <v>562</v>
      </c>
      <c r="D468" s="163" t="s">
        <v>146</v>
      </c>
      <c r="E468" s="164" t="s">
        <v>563</v>
      </c>
      <c r="F468" s="165" t="s">
        <v>564</v>
      </c>
      <c r="G468" s="166" t="s">
        <v>285</v>
      </c>
      <c r="H468" s="167">
        <v>335.101</v>
      </c>
      <c r="I468" s="168"/>
      <c r="J468" s="169">
        <f>ROUND(I468*H468,2)</f>
        <v>0</v>
      </c>
      <c r="K468" s="165" t="s">
        <v>150</v>
      </c>
      <c r="L468" s="41"/>
      <c r="M468" s="170" t="s">
        <v>3</v>
      </c>
      <c r="N468" s="171" t="s">
        <v>44</v>
      </c>
      <c r="O468" s="74"/>
      <c r="P468" s="172">
        <f>O468*H468</f>
        <v>0</v>
      </c>
      <c r="Q468" s="172">
        <v>0</v>
      </c>
      <c r="R468" s="172">
        <f>Q468*H468</f>
        <v>0</v>
      </c>
      <c r="S468" s="172">
        <v>0</v>
      </c>
      <c r="T468" s="173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174" t="s">
        <v>151</v>
      </c>
      <c r="AT468" s="174" t="s">
        <v>146</v>
      </c>
      <c r="AU468" s="174" t="s">
        <v>83</v>
      </c>
      <c r="AY468" s="21" t="s">
        <v>142</v>
      </c>
      <c r="BE468" s="175">
        <f>IF(N468="základní",J468,0)</f>
        <v>0</v>
      </c>
      <c r="BF468" s="175">
        <f>IF(N468="snížená",J468,0)</f>
        <v>0</v>
      </c>
      <c r="BG468" s="175">
        <f>IF(N468="zákl. přenesená",J468,0)</f>
        <v>0</v>
      </c>
      <c r="BH468" s="175">
        <f>IF(N468="sníž. přenesená",J468,0)</f>
        <v>0</v>
      </c>
      <c r="BI468" s="175">
        <f>IF(N468="nulová",J468,0)</f>
        <v>0</v>
      </c>
      <c r="BJ468" s="21" t="s">
        <v>81</v>
      </c>
      <c r="BK468" s="175">
        <f>ROUND(I468*H468,2)</f>
        <v>0</v>
      </c>
      <c r="BL468" s="21" t="s">
        <v>151</v>
      </c>
      <c r="BM468" s="174" t="s">
        <v>565</v>
      </c>
    </row>
    <row r="469" s="2" customFormat="1">
      <c r="A469" s="40"/>
      <c r="B469" s="41"/>
      <c r="C469" s="40"/>
      <c r="D469" s="176" t="s">
        <v>154</v>
      </c>
      <c r="E469" s="40"/>
      <c r="F469" s="177" t="s">
        <v>566</v>
      </c>
      <c r="G469" s="40"/>
      <c r="H469" s="40"/>
      <c r="I469" s="178"/>
      <c r="J469" s="40"/>
      <c r="K469" s="40"/>
      <c r="L469" s="41"/>
      <c r="M469" s="179"/>
      <c r="N469" s="180"/>
      <c r="O469" s="74"/>
      <c r="P469" s="74"/>
      <c r="Q469" s="74"/>
      <c r="R469" s="74"/>
      <c r="S469" s="74"/>
      <c r="T469" s="75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21" t="s">
        <v>154</v>
      </c>
      <c r="AU469" s="21" t="s">
        <v>83</v>
      </c>
    </row>
    <row r="470" s="13" customFormat="1">
      <c r="A470" s="13"/>
      <c r="B470" s="181"/>
      <c r="C470" s="13"/>
      <c r="D470" s="182" t="s">
        <v>156</v>
      </c>
      <c r="E470" s="183" t="s">
        <v>3</v>
      </c>
      <c r="F470" s="184" t="s">
        <v>567</v>
      </c>
      <c r="G470" s="13"/>
      <c r="H470" s="185">
        <v>48.962000000000003</v>
      </c>
      <c r="I470" s="186"/>
      <c r="J470" s="13"/>
      <c r="K470" s="13"/>
      <c r="L470" s="181"/>
      <c r="M470" s="187"/>
      <c r="N470" s="188"/>
      <c r="O470" s="188"/>
      <c r="P470" s="188"/>
      <c r="Q470" s="188"/>
      <c r="R470" s="188"/>
      <c r="S470" s="188"/>
      <c r="T470" s="18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3" t="s">
        <v>156</v>
      </c>
      <c r="AU470" s="183" t="s">
        <v>83</v>
      </c>
      <c r="AV470" s="13" t="s">
        <v>83</v>
      </c>
      <c r="AW470" s="13" t="s">
        <v>35</v>
      </c>
      <c r="AX470" s="13" t="s">
        <v>73</v>
      </c>
      <c r="AY470" s="183" t="s">
        <v>142</v>
      </c>
    </row>
    <row r="471" s="13" customFormat="1">
      <c r="A471" s="13"/>
      <c r="B471" s="181"/>
      <c r="C471" s="13"/>
      <c r="D471" s="182" t="s">
        <v>156</v>
      </c>
      <c r="E471" s="183" t="s">
        <v>3</v>
      </c>
      <c r="F471" s="184" t="s">
        <v>568</v>
      </c>
      <c r="G471" s="13"/>
      <c r="H471" s="185">
        <v>99.861999999999995</v>
      </c>
      <c r="I471" s="186"/>
      <c r="J471" s="13"/>
      <c r="K471" s="13"/>
      <c r="L471" s="181"/>
      <c r="M471" s="187"/>
      <c r="N471" s="188"/>
      <c r="O471" s="188"/>
      <c r="P471" s="188"/>
      <c r="Q471" s="188"/>
      <c r="R471" s="188"/>
      <c r="S471" s="188"/>
      <c r="T471" s="18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3" t="s">
        <v>156</v>
      </c>
      <c r="AU471" s="183" t="s">
        <v>83</v>
      </c>
      <c r="AV471" s="13" t="s">
        <v>83</v>
      </c>
      <c r="AW471" s="13" t="s">
        <v>35</v>
      </c>
      <c r="AX471" s="13" t="s">
        <v>73</v>
      </c>
      <c r="AY471" s="183" t="s">
        <v>142</v>
      </c>
    </row>
    <row r="472" s="13" customFormat="1">
      <c r="A472" s="13"/>
      <c r="B472" s="181"/>
      <c r="C472" s="13"/>
      <c r="D472" s="182" t="s">
        <v>156</v>
      </c>
      <c r="E472" s="183" t="s">
        <v>3</v>
      </c>
      <c r="F472" s="184" t="s">
        <v>548</v>
      </c>
      <c r="G472" s="13"/>
      <c r="H472" s="185">
        <v>185.61699999999999</v>
      </c>
      <c r="I472" s="186"/>
      <c r="J472" s="13"/>
      <c r="K472" s="13"/>
      <c r="L472" s="181"/>
      <c r="M472" s="187"/>
      <c r="N472" s="188"/>
      <c r="O472" s="188"/>
      <c r="P472" s="188"/>
      <c r="Q472" s="188"/>
      <c r="R472" s="188"/>
      <c r="S472" s="188"/>
      <c r="T472" s="18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3" t="s">
        <v>156</v>
      </c>
      <c r="AU472" s="183" t="s">
        <v>83</v>
      </c>
      <c r="AV472" s="13" t="s">
        <v>83</v>
      </c>
      <c r="AW472" s="13" t="s">
        <v>35</v>
      </c>
      <c r="AX472" s="13" t="s">
        <v>73</v>
      </c>
      <c r="AY472" s="183" t="s">
        <v>142</v>
      </c>
    </row>
    <row r="473" s="13" customFormat="1">
      <c r="A473" s="13"/>
      <c r="B473" s="181"/>
      <c r="C473" s="13"/>
      <c r="D473" s="182" t="s">
        <v>156</v>
      </c>
      <c r="E473" s="183" t="s">
        <v>3</v>
      </c>
      <c r="F473" s="184" t="s">
        <v>569</v>
      </c>
      <c r="G473" s="13"/>
      <c r="H473" s="185">
        <v>0.66000000000000003</v>
      </c>
      <c r="I473" s="186"/>
      <c r="J473" s="13"/>
      <c r="K473" s="13"/>
      <c r="L473" s="181"/>
      <c r="M473" s="187"/>
      <c r="N473" s="188"/>
      <c r="O473" s="188"/>
      <c r="P473" s="188"/>
      <c r="Q473" s="188"/>
      <c r="R473" s="188"/>
      <c r="S473" s="188"/>
      <c r="T473" s="18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3" t="s">
        <v>156</v>
      </c>
      <c r="AU473" s="183" t="s">
        <v>83</v>
      </c>
      <c r="AV473" s="13" t="s">
        <v>83</v>
      </c>
      <c r="AW473" s="13" t="s">
        <v>35</v>
      </c>
      <c r="AX473" s="13" t="s">
        <v>73</v>
      </c>
      <c r="AY473" s="183" t="s">
        <v>142</v>
      </c>
    </row>
    <row r="474" s="14" customFormat="1">
      <c r="A474" s="14"/>
      <c r="B474" s="190"/>
      <c r="C474" s="14"/>
      <c r="D474" s="182" t="s">
        <v>156</v>
      </c>
      <c r="E474" s="191" t="s">
        <v>3</v>
      </c>
      <c r="F474" s="192" t="s">
        <v>158</v>
      </c>
      <c r="G474" s="14"/>
      <c r="H474" s="193">
        <v>335.10100000000006</v>
      </c>
      <c r="I474" s="194"/>
      <c r="J474" s="14"/>
      <c r="K474" s="14"/>
      <c r="L474" s="190"/>
      <c r="M474" s="195"/>
      <c r="N474" s="196"/>
      <c r="O474" s="196"/>
      <c r="P474" s="196"/>
      <c r="Q474" s="196"/>
      <c r="R474" s="196"/>
      <c r="S474" s="196"/>
      <c r="T474" s="19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1" t="s">
        <v>156</v>
      </c>
      <c r="AU474" s="191" t="s">
        <v>83</v>
      </c>
      <c r="AV474" s="14" t="s">
        <v>152</v>
      </c>
      <c r="AW474" s="14" t="s">
        <v>35</v>
      </c>
      <c r="AX474" s="14" t="s">
        <v>73</v>
      </c>
      <c r="AY474" s="191" t="s">
        <v>142</v>
      </c>
    </row>
    <row r="475" s="15" customFormat="1">
      <c r="A475" s="15"/>
      <c r="B475" s="198"/>
      <c r="C475" s="15"/>
      <c r="D475" s="182" t="s">
        <v>156</v>
      </c>
      <c r="E475" s="199" t="s">
        <v>3</v>
      </c>
      <c r="F475" s="200" t="s">
        <v>159</v>
      </c>
      <c r="G475" s="15"/>
      <c r="H475" s="201">
        <v>335.10100000000006</v>
      </c>
      <c r="I475" s="202"/>
      <c r="J475" s="15"/>
      <c r="K475" s="15"/>
      <c r="L475" s="198"/>
      <c r="M475" s="203"/>
      <c r="N475" s="204"/>
      <c r="O475" s="204"/>
      <c r="P475" s="204"/>
      <c r="Q475" s="204"/>
      <c r="R475" s="204"/>
      <c r="S475" s="204"/>
      <c r="T475" s="20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199" t="s">
        <v>156</v>
      </c>
      <c r="AU475" s="199" t="s">
        <v>83</v>
      </c>
      <c r="AV475" s="15" t="s">
        <v>151</v>
      </c>
      <c r="AW475" s="15" t="s">
        <v>35</v>
      </c>
      <c r="AX475" s="15" t="s">
        <v>81</v>
      </c>
      <c r="AY475" s="199" t="s">
        <v>142</v>
      </c>
    </row>
    <row r="476" s="2" customFormat="1" ht="37.8" customHeight="1">
      <c r="A476" s="40"/>
      <c r="B476" s="162"/>
      <c r="C476" s="163" t="s">
        <v>570</v>
      </c>
      <c r="D476" s="163" t="s">
        <v>146</v>
      </c>
      <c r="E476" s="164" t="s">
        <v>571</v>
      </c>
      <c r="F476" s="165" t="s">
        <v>572</v>
      </c>
      <c r="G476" s="166" t="s">
        <v>285</v>
      </c>
      <c r="H476" s="167">
        <v>3015.9090000000001</v>
      </c>
      <c r="I476" s="168"/>
      <c r="J476" s="169">
        <f>ROUND(I476*H476,2)</f>
        <v>0</v>
      </c>
      <c r="K476" s="165" t="s">
        <v>150</v>
      </c>
      <c r="L476" s="41"/>
      <c r="M476" s="170" t="s">
        <v>3</v>
      </c>
      <c r="N476" s="171" t="s">
        <v>44</v>
      </c>
      <c r="O476" s="74"/>
      <c r="P476" s="172">
        <f>O476*H476</f>
        <v>0</v>
      </c>
      <c r="Q476" s="172">
        <v>0</v>
      </c>
      <c r="R476" s="172">
        <f>Q476*H476</f>
        <v>0</v>
      </c>
      <c r="S476" s="172">
        <v>0</v>
      </c>
      <c r="T476" s="173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174" t="s">
        <v>151</v>
      </c>
      <c r="AT476" s="174" t="s">
        <v>146</v>
      </c>
      <c r="AU476" s="174" t="s">
        <v>83</v>
      </c>
      <c r="AY476" s="21" t="s">
        <v>142</v>
      </c>
      <c r="BE476" s="175">
        <f>IF(N476="základní",J476,0)</f>
        <v>0</v>
      </c>
      <c r="BF476" s="175">
        <f>IF(N476="snížená",J476,0)</f>
        <v>0</v>
      </c>
      <c r="BG476" s="175">
        <f>IF(N476="zákl. přenesená",J476,0)</f>
        <v>0</v>
      </c>
      <c r="BH476" s="175">
        <f>IF(N476="sníž. přenesená",J476,0)</f>
        <v>0</v>
      </c>
      <c r="BI476" s="175">
        <f>IF(N476="nulová",J476,0)</f>
        <v>0</v>
      </c>
      <c r="BJ476" s="21" t="s">
        <v>81</v>
      </c>
      <c r="BK476" s="175">
        <f>ROUND(I476*H476,2)</f>
        <v>0</v>
      </c>
      <c r="BL476" s="21" t="s">
        <v>151</v>
      </c>
      <c r="BM476" s="174" t="s">
        <v>573</v>
      </c>
    </row>
    <row r="477" s="2" customFormat="1">
      <c r="A477" s="40"/>
      <c r="B477" s="41"/>
      <c r="C477" s="40"/>
      <c r="D477" s="176" t="s">
        <v>154</v>
      </c>
      <c r="E477" s="40"/>
      <c r="F477" s="177" t="s">
        <v>574</v>
      </c>
      <c r="G477" s="40"/>
      <c r="H477" s="40"/>
      <c r="I477" s="178"/>
      <c r="J477" s="40"/>
      <c r="K477" s="40"/>
      <c r="L477" s="41"/>
      <c r="M477" s="179"/>
      <c r="N477" s="180"/>
      <c r="O477" s="74"/>
      <c r="P477" s="74"/>
      <c r="Q477" s="74"/>
      <c r="R477" s="74"/>
      <c r="S477" s="74"/>
      <c r="T477" s="75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21" t="s">
        <v>154</v>
      </c>
      <c r="AU477" s="21" t="s">
        <v>83</v>
      </c>
    </row>
    <row r="478" s="16" customFormat="1">
      <c r="A478" s="16"/>
      <c r="B478" s="206"/>
      <c r="C478" s="16"/>
      <c r="D478" s="182" t="s">
        <v>156</v>
      </c>
      <c r="E478" s="207" t="s">
        <v>3</v>
      </c>
      <c r="F478" s="208" t="s">
        <v>575</v>
      </c>
      <c r="G478" s="16"/>
      <c r="H478" s="207" t="s">
        <v>3</v>
      </c>
      <c r="I478" s="209"/>
      <c r="J478" s="16"/>
      <c r="K478" s="16"/>
      <c r="L478" s="206"/>
      <c r="M478" s="210"/>
      <c r="N478" s="211"/>
      <c r="O478" s="211"/>
      <c r="P478" s="211"/>
      <c r="Q478" s="211"/>
      <c r="R478" s="211"/>
      <c r="S478" s="211"/>
      <c r="T478" s="212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07" t="s">
        <v>156</v>
      </c>
      <c r="AU478" s="207" t="s">
        <v>83</v>
      </c>
      <c r="AV478" s="16" t="s">
        <v>81</v>
      </c>
      <c r="AW478" s="16" t="s">
        <v>35</v>
      </c>
      <c r="AX478" s="16" t="s">
        <v>73</v>
      </c>
      <c r="AY478" s="207" t="s">
        <v>142</v>
      </c>
    </row>
    <row r="479" s="13" customFormat="1">
      <c r="A479" s="13"/>
      <c r="B479" s="181"/>
      <c r="C479" s="13"/>
      <c r="D479" s="182" t="s">
        <v>156</v>
      </c>
      <c r="E479" s="183" t="s">
        <v>3</v>
      </c>
      <c r="F479" s="184" t="s">
        <v>576</v>
      </c>
      <c r="G479" s="13"/>
      <c r="H479" s="185">
        <v>440.65800000000002</v>
      </c>
      <c r="I479" s="186"/>
      <c r="J479" s="13"/>
      <c r="K479" s="13"/>
      <c r="L479" s="181"/>
      <c r="M479" s="187"/>
      <c r="N479" s="188"/>
      <c r="O479" s="188"/>
      <c r="P479" s="188"/>
      <c r="Q479" s="188"/>
      <c r="R479" s="188"/>
      <c r="S479" s="188"/>
      <c r="T479" s="18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3" t="s">
        <v>156</v>
      </c>
      <c r="AU479" s="183" t="s">
        <v>83</v>
      </c>
      <c r="AV479" s="13" t="s">
        <v>83</v>
      </c>
      <c r="AW479" s="13" t="s">
        <v>35</v>
      </c>
      <c r="AX479" s="13" t="s">
        <v>73</v>
      </c>
      <c r="AY479" s="183" t="s">
        <v>142</v>
      </c>
    </row>
    <row r="480" s="13" customFormat="1">
      <c r="A480" s="13"/>
      <c r="B480" s="181"/>
      <c r="C480" s="13"/>
      <c r="D480" s="182" t="s">
        <v>156</v>
      </c>
      <c r="E480" s="183" t="s">
        <v>3</v>
      </c>
      <c r="F480" s="184" t="s">
        <v>577</v>
      </c>
      <c r="G480" s="13"/>
      <c r="H480" s="185">
        <v>898.75800000000004</v>
      </c>
      <c r="I480" s="186"/>
      <c r="J480" s="13"/>
      <c r="K480" s="13"/>
      <c r="L480" s="181"/>
      <c r="M480" s="187"/>
      <c r="N480" s="188"/>
      <c r="O480" s="188"/>
      <c r="P480" s="188"/>
      <c r="Q480" s="188"/>
      <c r="R480" s="188"/>
      <c r="S480" s="188"/>
      <c r="T480" s="18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3" t="s">
        <v>156</v>
      </c>
      <c r="AU480" s="183" t="s">
        <v>83</v>
      </c>
      <c r="AV480" s="13" t="s">
        <v>83</v>
      </c>
      <c r="AW480" s="13" t="s">
        <v>35</v>
      </c>
      <c r="AX480" s="13" t="s">
        <v>73</v>
      </c>
      <c r="AY480" s="183" t="s">
        <v>142</v>
      </c>
    </row>
    <row r="481" s="13" customFormat="1">
      <c r="A481" s="13"/>
      <c r="B481" s="181"/>
      <c r="C481" s="13"/>
      <c r="D481" s="182" t="s">
        <v>156</v>
      </c>
      <c r="E481" s="183" t="s">
        <v>3</v>
      </c>
      <c r="F481" s="184" t="s">
        <v>578</v>
      </c>
      <c r="G481" s="13"/>
      <c r="H481" s="185">
        <v>1670.5530000000001</v>
      </c>
      <c r="I481" s="186"/>
      <c r="J481" s="13"/>
      <c r="K481" s="13"/>
      <c r="L481" s="181"/>
      <c r="M481" s="187"/>
      <c r="N481" s="188"/>
      <c r="O481" s="188"/>
      <c r="P481" s="188"/>
      <c r="Q481" s="188"/>
      <c r="R481" s="188"/>
      <c r="S481" s="188"/>
      <c r="T481" s="18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3" t="s">
        <v>156</v>
      </c>
      <c r="AU481" s="183" t="s">
        <v>83</v>
      </c>
      <c r="AV481" s="13" t="s">
        <v>83</v>
      </c>
      <c r="AW481" s="13" t="s">
        <v>35</v>
      </c>
      <c r="AX481" s="13" t="s">
        <v>73</v>
      </c>
      <c r="AY481" s="183" t="s">
        <v>142</v>
      </c>
    </row>
    <row r="482" s="13" customFormat="1">
      <c r="A482" s="13"/>
      <c r="B482" s="181"/>
      <c r="C482" s="13"/>
      <c r="D482" s="182" t="s">
        <v>156</v>
      </c>
      <c r="E482" s="183" t="s">
        <v>3</v>
      </c>
      <c r="F482" s="184" t="s">
        <v>579</v>
      </c>
      <c r="G482" s="13"/>
      <c r="H482" s="185">
        <v>5.9400000000000004</v>
      </c>
      <c r="I482" s="186"/>
      <c r="J482" s="13"/>
      <c r="K482" s="13"/>
      <c r="L482" s="181"/>
      <c r="M482" s="187"/>
      <c r="N482" s="188"/>
      <c r="O482" s="188"/>
      <c r="P482" s="188"/>
      <c r="Q482" s="188"/>
      <c r="R482" s="188"/>
      <c r="S482" s="188"/>
      <c r="T482" s="18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3" t="s">
        <v>156</v>
      </c>
      <c r="AU482" s="183" t="s">
        <v>83</v>
      </c>
      <c r="AV482" s="13" t="s">
        <v>83</v>
      </c>
      <c r="AW482" s="13" t="s">
        <v>35</v>
      </c>
      <c r="AX482" s="13" t="s">
        <v>73</v>
      </c>
      <c r="AY482" s="183" t="s">
        <v>142</v>
      </c>
    </row>
    <row r="483" s="14" customFormat="1">
      <c r="A483" s="14"/>
      <c r="B483" s="190"/>
      <c r="C483" s="14"/>
      <c r="D483" s="182" t="s">
        <v>156</v>
      </c>
      <c r="E483" s="191" t="s">
        <v>3</v>
      </c>
      <c r="F483" s="192" t="s">
        <v>158</v>
      </c>
      <c r="G483" s="14"/>
      <c r="H483" s="193">
        <v>3015.9090000000001</v>
      </c>
      <c r="I483" s="194"/>
      <c r="J483" s="14"/>
      <c r="K483" s="14"/>
      <c r="L483" s="190"/>
      <c r="M483" s="195"/>
      <c r="N483" s="196"/>
      <c r="O483" s="196"/>
      <c r="P483" s="196"/>
      <c r="Q483" s="196"/>
      <c r="R483" s="196"/>
      <c r="S483" s="196"/>
      <c r="T483" s="19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1" t="s">
        <v>156</v>
      </c>
      <c r="AU483" s="191" t="s">
        <v>83</v>
      </c>
      <c r="AV483" s="14" t="s">
        <v>152</v>
      </c>
      <c r="AW483" s="14" t="s">
        <v>35</v>
      </c>
      <c r="AX483" s="14" t="s">
        <v>73</v>
      </c>
      <c r="AY483" s="191" t="s">
        <v>142</v>
      </c>
    </row>
    <row r="484" s="15" customFormat="1">
      <c r="A484" s="15"/>
      <c r="B484" s="198"/>
      <c r="C484" s="15"/>
      <c r="D484" s="182" t="s">
        <v>156</v>
      </c>
      <c r="E484" s="199" t="s">
        <v>3</v>
      </c>
      <c r="F484" s="200" t="s">
        <v>159</v>
      </c>
      <c r="G484" s="15"/>
      <c r="H484" s="201">
        <v>3015.9090000000001</v>
      </c>
      <c r="I484" s="202"/>
      <c r="J484" s="15"/>
      <c r="K484" s="15"/>
      <c r="L484" s="198"/>
      <c r="M484" s="203"/>
      <c r="N484" s="204"/>
      <c r="O484" s="204"/>
      <c r="P484" s="204"/>
      <c r="Q484" s="204"/>
      <c r="R484" s="204"/>
      <c r="S484" s="204"/>
      <c r="T484" s="20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199" t="s">
        <v>156</v>
      </c>
      <c r="AU484" s="199" t="s">
        <v>83</v>
      </c>
      <c r="AV484" s="15" t="s">
        <v>151</v>
      </c>
      <c r="AW484" s="15" t="s">
        <v>35</v>
      </c>
      <c r="AX484" s="15" t="s">
        <v>81</v>
      </c>
      <c r="AY484" s="199" t="s">
        <v>142</v>
      </c>
    </row>
    <row r="485" s="2" customFormat="1" ht="37.8" customHeight="1">
      <c r="A485" s="40"/>
      <c r="B485" s="162"/>
      <c r="C485" s="163" t="s">
        <v>580</v>
      </c>
      <c r="D485" s="163" t="s">
        <v>146</v>
      </c>
      <c r="E485" s="164" t="s">
        <v>581</v>
      </c>
      <c r="F485" s="165" t="s">
        <v>582</v>
      </c>
      <c r="G485" s="166" t="s">
        <v>285</v>
      </c>
      <c r="H485" s="167">
        <v>6.8449999999999998</v>
      </c>
      <c r="I485" s="168"/>
      <c r="J485" s="169">
        <f>ROUND(I485*H485,2)</f>
        <v>0</v>
      </c>
      <c r="K485" s="165" t="s">
        <v>150</v>
      </c>
      <c r="L485" s="41"/>
      <c r="M485" s="170" t="s">
        <v>3</v>
      </c>
      <c r="N485" s="171" t="s">
        <v>44</v>
      </c>
      <c r="O485" s="74"/>
      <c r="P485" s="172">
        <f>O485*H485</f>
        <v>0</v>
      </c>
      <c r="Q485" s="172">
        <v>0</v>
      </c>
      <c r="R485" s="172">
        <f>Q485*H485</f>
        <v>0</v>
      </c>
      <c r="S485" s="172">
        <v>0</v>
      </c>
      <c r="T485" s="173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174" t="s">
        <v>151</v>
      </c>
      <c r="AT485" s="174" t="s">
        <v>146</v>
      </c>
      <c r="AU485" s="174" t="s">
        <v>83</v>
      </c>
      <c r="AY485" s="21" t="s">
        <v>142</v>
      </c>
      <c r="BE485" s="175">
        <f>IF(N485="základní",J485,0)</f>
        <v>0</v>
      </c>
      <c r="BF485" s="175">
        <f>IF(N485="snížená",J485,0)</f>
        <v>0</v>
      </c>
      <c r="BG485" s="175">
        <f>IF(N485="zákl. přenesená",J485,0)</f>
        <v>0</v>
      </c>
      <c r="BH485" s="175">
        <f>IF(N485="sníž. přenesená",J485,0)</f>
        <v>0</v>
      </c>
      <c r="BI485" s="175">
        <f>IF(N485="nulová",J485,0)</f>
        <v>0</v>
      </c>
      <c r="BJ485" s="21" t="s">
        <v>81</v>
      </c>
      <c r="BK485" s="175">
        <f>ROUND(I485*H485,2)</f>
        <v>0</v>
      </c>
      <c r="BL485" s="21" t="s">
        <v>151</v>
      </c>
      <c r="BM485" s="174" t="s">
        <v>583</v>
      </c>
    </row>
    <row r="486" s="2" customFormat="1">
      <c r="A486" s="40"/>
      <c r="B486" s="41"/>
      <c r="C486" s="40"/>
      <c r="D486" s="176" t="s">
        <v>154</v>
      </c>
      <c r="E486" s="40"/>
      <c r="F486" s="177" t="s">
        <v>584</v>
      </c>
      <c r="G486" s="40"/>
      <c r="H486" s="40"/>
      <c r="I486" s="178"/>
      <c r="J486" s="40"/>
      <c r="K486" s="40"/>
      <c r="L486" s="41"/>
      <c r="M486" s="179"/>
      <c r="N486" s="180"/>
      <c r="O486" s="74"/>
      <c r="P486" s="74"/>
      <c r="Q486" s="74"/>
      <c r="R486" s="74"/>
      <c r="S486" s="74"/>
      <c r="T486" s="75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21" t="s">
        <v>154</v>
      </c>
      <c r="AU486" s="21" t="s">
        <v>83</v>
      </c>
    </row>
    <row r="487" s="13" customFormat="1">
      <c r="A487" s="13"/>
      <c r="B487" s="181"/>
      <c r="C487" s="13"/>
      <c r="D487" s="182" t="s">
        <v>156</v>
      </c>
      <c r="E487" s="183" t="s">
        <v>3</v>
      </c>
      <c r="F487" s="184" t="s">
        <v>585</v>
      </c>
      <c r="G487" s="13"/>
      <c r="H487" s="185">
        <v>3.7269999999999999</v>
      </c>
      <c r="I487" s="186"/>
      <c r="J487" s="13"/>
      <c r="K487" s="13"/>
      <c r="L487" s="181"/>
      <c r="M487" s="187"/>
      <c r="N487" s="188"/>
      <c r="O487" s="188"/>
      <c r="P487" s="188"/>
      <c r="Q487" s="188"/>
      <c r="R487" s="188"/>
      <c r="S487" s="188"/>
      <c r="T487" s="18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3" t="s">
        <v>156</v>
      </c>
      <c r="AU487" s="183" t="s">
        <v>83</v>
      </c>
      <c r="AV487" s="13" t="s">
        <v>83</v>
      </c>
      <c r="AW487" s="13" t="s">
        <v>35</v>
      </c>
      <c r="AX487" s="13" t="s">
        <v>73</v>
      </c>
      <c r="AY487" s="183" t="s">
        <v>142</v>
      </c>
    </row>
    <row r="488" s="14" customFormat="1">
      <c r="A488" s="14"/>
      <c r="B488" s="190"/>
      <c r="C488" s="14"/>
      <c r="D488" s="182" t="s">
        <v>156</v>
      </c>
      <c r="E488" s="191" t="s">
        <v>3</v>
      </c>
      <c r="F488" s="192" t="s">
        <v>158</v>
      </c>
      <c r="G488" s="14"/>
      <c r="H488" s="193">
        <v>3.7269999999999999</v>
      </c>
      <c r="I488" s="194"/>
      <c r="J488" s="14"/>
      <c r="K488" s="14"/>
      <c r="L488" s="190"/>
      <c r="M488" s="195"/>
      <c r="N488" s="196"/>
      <c r="O488" s="196"/>
      <c r="P488" s="196"/>
      <c r="Q488" s="196"/>
      <c r="R488" s="196"/>
      <c r="S488" s="196"/>
      <c r="T488" s="19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91" t="s">
        <v>156</v>
      </c>
      <c r="AU488" s="191" t="s">
        <v>83</v>
      </c>
      <c r="AV488" s="14" t="s">
        <v>152</v>
      </c>
      <c r="AW488" s="14" t="s">
        <v>35</v>
      </c>
      <c r="AX488" s="14" t="s">
        <v>73</v>
      </c>
      <c r="AY488" s="191" t="s">
        <v>142</v>
      </c>
    </row>
    <row r="489" s="13" customFormat="1">
      <c r="A489" s="13"/>
      <c r="B489" s="181"/>
      <c r="C489" s="13"/>
      <c r="D489" s="182" t="s">
        <v>156</v>
      </c>
      <c r="E489" s="183" t="s">
        <v>3</v>
      </c>
      <c r="F489" s="184" t="s">
        <v>586</v>
      </c>
      <c r="G489" s="13"/>
      <c r="H489" s="185">
        <v>3.1179999999999999</v>
      </c>
      <c r="I489" s="186"/>
      <c r="J489" s="13"/>
      <c r="K489" s="13"/>
      <c r="L489" s="181"/>
      <c r="M489" s="187"/>
      <c r="N489" s="188"/>
      <c r="O489" s="188"/>
      <c r="P489" s="188"/>
      <c r="Q489" s="188"/>
      <c r="R489" s="188"/>
      <c r="S489" s="188"/>
      <c r="T489" s="18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3" t="s">
        <v>156</v>
      </c>
      <c r="AU489" s="183" t="s">
        <v>83</v>
      </c>
      <c r="AV489" s="13" t="s">
        <v>83</v>
      </c>
      <c r="AW489" s="13" t="s">
        <v>35</v>
      </c>
      <c r="AX489" s="13" t="s">
        <v>73</v>
      </c>
      <c r="AY489" s="183" t="s">
        <v>142</v>
      </c>
    </row>
    <row r="490" s="14" customFormat="1">
      <c r="A490" s="14"/>
      <c r="B490" s="190"/>
      <c r="C490" s="14"/>
      <c r="D490" s="182" t="s">
        <v>156</v>
      </c>
      <c r="E490" s="191" t="s">
        <v>3</v>
      </c>
      <c r="F490" s="192" t="s">
        <v>158</v>
      </c>
      <c r="G490" s="14"/>
      <c r="H490" s="193">
        <v>3.1179999999999999</v>
      </c>
      <c r="I490" s="194"/>
      <c r="J490" s="14"/>
      <c r="K490" s="14"/>
      <c r="L490" s="190"/>
      <c r="M490" s="195"/>
      <c r="N490" s="196"/>
      <c r="O490" s="196"/>
      <c r="P490" s="196"/>
      <c r="Q490" s="196"/>
      <c r="R490" s="196"/>
      <c r="S490" s="196"/>
      <c r="T490" s="19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1" t="s">
        <v>156</v>
      </c>
      <c r="AU490" s="191" t="s">
        <v>83</v>
      </c>
      <c r="AV490" s="14" t="s">
        <v>152</v>
      </c>
      <c r="AW490" s="14" t="s">
        <v>35</v>
      </c>
      <c r="AX490" s="14" t="s">
        <v>73</v>
      </c>
      <c r="AY490" s="191" t="s">
        <v>142</v>
      </c>
    </row>
    <row r="491" s="15" customFormat="1">
      <c r="A491" s="15"/>
      <c r="B491" s="198"/>
      <c r="C491" s="15"/>
      <c r="D491" s="182" t="s">
        <v>156</v>
      </c>
      <c r="E491" s="199" t="s">
        <v>3</v>
      </c>
      <c r="F491" s="200" t="s">
        <v>159</v>
      </c>
      <c r="G491" s="15"/>
      <c r="H491" s="201">
        <v>6.8449999999999998</v>
      </c>
      <c r="I491" s="202"/>
      <c r="J491" s="15"/>
      <c r="K491" s="15"/>
      <c r="L491" s="198"/>
      <c r="M491" s="203"/>
      <c r="N491" s="204"/>
      <c r="O491" s="204"/>
      <c r="P491" s="204"/>
      <c r="Q491" s="204"/>
      <c r="R491" s="204"/>
      <c r="S491" s="204"/>
      <c r="T491" s="20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199" t="s">
        <v>156</v>
      </c>
      <c r="AU491" s="199" t="s">
        <v>83</v>
      </c>
      <c r="AV491" s="15" t="s">
        <v>151</v>
      </c>
      <c r="AW491" s="15" t="s">
        <v>35</v>
      </c>
      <c r="AX491" s="15" t="s">
        <v>81</v>
      </c>
      <c r="AY491" s="199" t="s">
        <v>142</v>
      </c>
    </row>
    <row r="492" s="2" customFormat="1" ht="37.8" customHeight="1">
      <c r="A492" s="40"/>
      <c r="B492" s="162"/>
      <c r="C492" s="163" t="s">
        <v>587</v>
      </c>
      <c r="D492" s="163" t="s">
        <v>146</v>
      </c>
      <c r="E492" s="164" t="s">
        <v>588</v>
      </c>
      <c r="F492" s="165" t="s">
        <v>572</v>
      </c>
      <c r="G492" s="166" t="s">
        <v>285</v>
      </c>
      <c r="H492" s="167">
        <v>61.604999999999997</v>
      </c>
      <c r="I492" s="168"/>
      <c r="J492" s="169">
        <f>ROUND(I492*H492,2)</f>
        <v>0</v>
      </c>
      <c r="K492" s="165" t="s">
        <v>150</v>
      </c>
      <c r="L492" s="41"/>
      <c r="M492" s="170" t="s">
        <v>3</v>
      </c>
      <c r="N492" s="171" t="s">
        <v>44</v>
      </c>
      <c r="O492" s="74"/>
      <c r="P492" s="172">
        <f>O492*H492</f>
        <v>0</v>
      </c>
      <c r="Q492" s="172">
        <v>0</v>
      </c>
      <c r="R492" s="172">
        <f>Q492*H492</f>
        <v>0</v>
      </c>
      <c r="S492" s="172">
        <v>0</v>
      </c>
      <c r="T492" s="173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174" t="s">
        <v>151</v>
      </c>
      <c r="AT492" s="174" t="s">
        <v>146</v>
      </c>
      <c r="AU492" s="174" t="s">
        <v>83</v>
      </c>
      <c r="AY492" s="21" t="s">
        <v>142</v>
      </c>
      <c r="BE492" s="175">
        <f>IF(N492="základní",J492,0)</f>
        <v>0</v>
      </c>
      <c r="BF492" s="175">
        <f>IF(N492="snížená",J492,0)</f>
        <v>0</v>
      </c>
      <c r="BG492" s="175">
        <f>IF(N492="zákl. přenesená",J492,0)</f>
        <v>0</v>
      </c>
      <c r="BH492" s="175">
        <f>IF(N492="sníž. přenesená",J492,0)</f>
        <v>0</v>
      </c>
      <c r="BI492" s="175">
        <f>IF(N492="nulová",J492,0)</f>
        <v>0</v>
      </c>
      <c r="BJ492" s="21" t="s">
        <v>81</v>
      </c>
      <c r="BK492" s="175">
        <f>ROUND(I492*H492,2)</f>
        <v>0</v>
      </c>
      <c r="BL492" s="21" t="s">
        <v>151</v>
      </c>
      <c r="BM492" s="174" t="s">
        <v>589</v>
      </c>
    </row>
    <row r="493" s="2" customFormat="1">
      <c r="A493" s="40"/>
      <c r="B493" s="41"/>
      <c r="C493" s="40"/>
      <c r="D493" s="176" t="s">
        <v>154</v>
      </c>
      <c r="E493" s="40"/>
      <c r="F493" s="177" t="s">
        <v>590</v>
      </c>
      <c r="G493" s="40"/>
      <c r="H493" s="40"/>
      <c r="I493" s="178"/>
      <c r="J493" s="40"/>
      <c r="K493" s="40"/>
      <c r="L493" s="41"/>
      <c r="M493" s="179"/>
      <c r="N493" s="180"/>
      <c r="O493" s="74"/>
      <c r="P493" s="74"/>
      <c r="Q493" s="74"/>
      <c r="R493" s="74"/>
      <c r="S493" s="74"/>
      <c r="T493" s="75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21" t="s">
        <v>154</v>
      </c>
      <c r="AU493" s="21" t="s">
        <v>83</v>
      </c>
    </row>
    <row r="494" s="16" customFormat="1">
      <c r="A494" s="16"/>
      <c r="B494" s="206"/>
      <c r="C494" s="16"/>
      <c r="D494" s="182" t="s">
        <v>156</v>
      </c>
      <c r="E494" s="207" t="s">
        <v>3</v>
      </c>
      <c r="F494" s="208" t="s">
        <v>575</v>
      </c>
      <c r="G494" s="16"/>
      <c r="H494" s="207" t="s">
        <v>3</v>
      </c>
      <c r="I494" s="209"/>
      <c r="J494" s="16"/>
      <c r="K494" s="16"/>
      <c r="L494" s="206"/>
      <c r="M494" s="210"/>
      <c r="N494" s="211"/>
      <c r="O494" s="211"/>
      <c r="P494" s="211"/>
      <c r="Q494" s="211"/>
      <c r="R494" s="211"/>
      <c r="S494" s="211"/>
      <c r="T494" s="212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07" t="s">
        <v>156</v>
      </c>
      <c r="AU494" s="207" t="s">
        <v>83</v>
      </c>
      <c r="AV494" s="16" t="s">
        <v>81</v>
      </c>
      <c r="AW494" s="16" t="s">
        <v>35</v>
      </c>
      <c r="AX494" s="16" t="s">
        <v>73</v>
      </c>
      <c r="AY494" s="207" t="s">
        <v>142</v>
      </c>
    </row>
    <row r="495" s="13" customFormat="1">
      <c r="A495" s="13"/>
      <c r="B495" s="181"/>
      <c r="C495" s="13"/>
      <c r="D495" s="182" t="s">
        <v>156</v>
      </c>
      <c r="E495" s="183" t="s">
        <v>3</v>
      </c>
      <c r="F495" s="184" t="s">
        <v>591</v>
      </c>
      <c r="G495" s="13"/>
      <c r="H495" s="185">
        <v>33.542999999999999</v>
      </c>
      <c r="I495" s="186"/>
      <c r="J495" s="13"/>
      <c r="K495" s="13"/>
      <c r="L495" s="181"/>
      <c r="M495" s="187"/>
      <c r="N495" s="188"/>
      <c r="O495" s="188"/>
      <c r="P495" s="188"/>
      <c r="Q495" s="188"/>
      <c r="R495" s="188"/>
      <c r="S495" s="188"/>
      <c r="T495" s="18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3" t="s">
        <v>156</v>
      </c>
      <c r="AU495" s="183" t="s">
        <v>83</v>
      </c>
      <c r="AV495" s="13" t="s">
        <v>83</v>
      </c>
      <c r="AW495" s="13" t="s">
        <v>35</v>
      </c>
      <c r="AX495" s="13" t="s">
        <v>73</v>
      </c>
      <c r="AY495" s="183" t="s">
        <v>142</v>
      </c>
    </row>
    <row r="496" s="13" customFormat="1">
      <c r="A496" s="13"/>
      <c r="B496" s="181"/>
      <c r="C496" s="13"/>
      <c r="D496" s="182" t="s">
        <v>156</v>
      </c>
      <c r="E496" s="183" t="s">
        <v>3</v>
      </c>
      <c r="F496" s="184" t="s">
        <v>592</v>
      </c>
      <c r="G496" s="13"/>
      <c r="H496" s="185">
        <v>28.062000000000001</v>
      </c>
      <c r="I496" s="186"/>
      <c r="J496" s="13"/>
      <c r="K496" s="13"/>
      <c r="L496" s="181"/>
      <c r="M496" s="187"/>
      <c r="N496" s="188"/>
      <c r="O496" s="188"/>
      <c r="P496" s="188"/>
      <c r="Q496" s="188"/>
      <c r="R496" s="188"/>
      <c r="S496" s="188"/>
      <c r="T496" s="18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3" t="s">
        <v>156</v>
      </c>
      <c r="AU496" s="183" t="s">
        <v>83</v>
      </c>
      <c r="AV496" s="13" t="s">
        <v>83</v>
      </c>
      <c r="AW496" s="13" t="s">
        <v>35</v>
      </c>
      <c r="AX496" s="13" t="s">
        <v>73</v>
      </c>
      <c r="AY496" s="183" t="s">
        <v>142</v>
      </c>
    </row>
    <row r="497" s="14" customFormat="1">
      <c r="A497" s="14"/>
      <c r="B497" s="190"/>
      <c r="C497" s="14"/>
      <c r="D497" s="182" t="s">
        <v>156</v>
      </c>
      <c r="E497" s="191" t="s">
        <v>3</v>
      </c>
      <c r="F497" s="192" t="s">
        <v>158</v>
      </c>
      <c r="G497" s="14"/>
      <c r="H497" s="193">
        <v>61.605000000000004</v>
      </c>
      <c r="I497" s="194"/>
      <c r="J497" s="14"/>
      <c r="K497" s="14"/>
      <c r="L497" s="190"/>
      <c r="M497" s="195"/>
      <c r="N497" s="196"/>
      <c r="O497" s="196"/>
      <c r="P497" s="196"/>
      <c r="Q497" s="196"/>
      <c r="R497" s="196"/>
      <c r="S497" s="196"/>
      <c r="T497" s="19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1" t="s">
        <v>156</v>
      </c>
      <c r="AU497" s="191" t="s">
        <v>83</v>
      </c>
      <c r="AV497" s="14" t="s">
        <v>152</v>
      </c>
      <c r="AW497" s="14" t="s">
        <v>35</v>
      </c>
      <c r="AX497" s="14" t="s">
        <v>73</v>
      </c>
      <c r="AY497" s="191" t="s">
        <v>142</v>
      </c>
    </row>
    <row r="498" s="15" customFormat="1">
      <c r="A498" s="15"/>
      <c r="B498" s="198"/>
      <c r="C498" s="15"/>
      <c r="D498" s="182" t="s">
        <v>156</v>
      </c>
      <c r="E498" s="199" t="s">
        <v>3</v>
      </c>
      <c r="F498" s="200" t="s">
        <v>159</v>
      </c>
      <c r="G498" s="15"/>
      <c r="H498" s="201">
        <v>61.605000000000004</v>
      </c>
      <c r="I498" s="202"/>
      <c r="J498" s="15"/>
      <c r="K498" s="15"/>
      <c r="L498" s="198"/>
      <c r="M498" s="203"/>
      <c r="N498" s="204"/>
      <c r="O498" s="204"/>
      <c r="P498" s="204"/>
      <c r="Q498" s="204"/>
      <c r="R498" s="204"/>
      <c r="S498" s="204"/>
      <c r="T498" s="20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199" t="s">
        <v>156</v>
      </c>
      <c r="AU498" s="199" t="s">
        <v>83</v>
      </c>
      <c r="AV498" s="15" t="s">
        <v>151</v>
      </c>
      <c r="AW498" s="15" t="s">
        <v>35</v>
      </c>
      <c r="AX498" s="15" t="s">
        <v>81</v>
      </c>
      <c r="AY498" s="199" t="s">
        <v>142</v>
      </c>
    </row>
    <row r="499" s="12" customFormat="1" ht="22.8" customHeight="1">
      <c r="A499" s="12"/>
      <c r="B499" s="149"/>
      <c r="C499" s="12"/>
      <c r="D499" s="150" t="s">
        <v>72</v>
      </c>
      <c r="E499" s="160" t="s">
        <v>593</v>
      </c>
      <c r="F499" s="160" t="s">
        <v>594</v>
      </c>
      <c r="G499" s="12"/>
      <c r="H499" s="12"/>
      <c r="I499" s="152"/>
      <c r="J499" s="161">
        <f>BK499</f>
        <v>0</v>
      </c>
      <c r="K499" s="12"/>
      <c r="L499" s="149"/>
      <c r="M499" s="154"/>
      <c r="N499" s="155"/>
      <c r="O499" s="155"/>
      <c r="P499" s="156">
        <f>SUM(P500:P501)</f>
        <v>0</v>
      </c>
      <c r="Q499" s="155"/>
      <c r="R499" s="156">
        <f>SUM(R500:R501)</f>
        <v>0</v>
      </c>
      <c r="S499" s="155"/>
      <c r="T499" s="157">
        <f>SUM(T500:T501)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0" t="s">
        <v>81</v>
      </c>
      <c r="AT499" s="158" t="s">
        <v>72</v>
      </c>
      <c r="AU499" s="158" t="s">
        <v>81</v>
      </c>
      <c r="AY499" s="150" t="s">
        <v>142</v>
      </c>
      <c r="BK499" s="159">
        <f>SUM(BK500:BK501)</f>
        <v>0</v>
      </c>
    </row>
    <row r="500" s="2" customFormat="1" ht="44.25" customHeight="1">
      <c r="A500" s="40"/>
      <c r="B500" s="162"/>
      <c r="C500" s="163" t="s">
        <v>595</v>
      </c>
      <c r="D500" s="163" t="s">
        <v>146</v>
      </c>
      <c r="E500" s="164" t="s">
        <v>596</v>
      </c>
      <c r="F500" s="165" t="s">
        <v>597</v>
      </c>
      <c r="G500" s="166" t="s">
        <v>285</v>
      </c>
      <c r="H500" s="167">
        <v>420.13900000000001</v>
      </c>
      <c r="I500" s="168"/>
      <c r="J500" s="169">
        <f>ROUND(I500*H500,2)</f>
        <v>0</v>
      </c>
      <c r="K500" s="165" t="s">
        <v>150</v>
      </c>
      <c r="L500" s="41"/>
      <c r="M500" s="170" t="s">
        <v>3</v>
      </c>
      <c r="N500" s="171" t="s">
        <v>44</v>
      </c>
      <c r="O500" s="74"/>
      <c r="P500" s="172">
        <f>O500*H500</f>
        <v>0</v>
      </c>
      <c r="Q500" s="172">
        <v>0</v>
      </c>
      <c r="R500" s="172">
        <f>Q500*H500</f>
        <v>0</v>
      </c>
      <c r="S500" s="172">
        <v>0</v>
      </c>
      <c r="T500" s="173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4" t="s">
        <v>151</v>
      </c>
      <c r="AT500" s="174" t="s">
        <v>146</v>
      </c>
      <c r="AU500" s="174" t="s">
        <v>83</v>
      </c>
      <c r="AY500" s="21" t="s">
        <v>142</v>
      </c>
      <c r="BE500" s="175">
        <f>IF(N500="základní",J500,0)</f>
        <v>0</v>
      </c>
      <c r="BF500" s="175">
        <f>IF(N500="snížená",J500,0)</f>
        <v>0</v>
      </c>
      <c r="BG500" s="175">
        <f>IF(N500="zákl. přenesená",J500,0)</f>
        <v>0</v>
      </c>
      <c r="BH500" s="175">
        <f>IF(N500="sníž. přenesená",J500,0)</f>
        <v>0</v>
      </c>
      <c r="BI500" s="175">
        <f>IF(N500="nulová",J500,0)</f>
        <v>0</v>
      </c>
      <c r="BJ500" s="21" t="s">
        <v>81</v>
      </c>
      <c r="BK500" s="175">
        <f>ROUND(I500*H500,2)</f>
        <v>0</v>
      </c>
      <c r="BL500" s="21" t="s">
        <v>151</v>
      </c>
      <c r="BM500" s="174" t="s">
        <v>598</v>
      </c>
    </row>
    <row r="501" s="2" customFormat="1">
      <c r="A501" s="40"/>
      <c r="B501" s="41"/>
      <c r="C501" s="40"/>
      <c r="D501" s="176" t="s">
        <v>154</v>
      </c>
      <c r="E501" s="40"/>
      <c r="F501" s="177" t="s">
        <v>599</v>
      </c>
      <c r="G501" s="40"/>
      <c r="H501" s="40"/>
      <c r="I501" s="178"/>
      <c r="J501" s="40"/>
      <c r="K501" s="40"/>
      <c r="L501" s="41"/>
      <c r="M501" s="179"/>
      <c r="N501" s="180"/>
      <c r="O501" s="74"/>
      <c r="P501" s="74"/>
      <c r="Q501" s="74"/>
      <c r="R501" s="74"/>
      <c r="S501" s="74"/>
      <c r="T501" s="75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21" t="s">
        <v>154</v>
      </c>
      <c r="AU501" s="21" t="s">
        <v>83</v>
      </c>
    </row>
    <row r="502" s="12" customFormat="1" ht="25.92" customHeight="1">
      <c r="A502" s="12"/>
      <c r="B502" s="149"/>
      <c r="C502" s="12"/>
      <c r="D502" s="150" t="s">
        <v>72</v>
      </c>
      <c r="E502" s="151" t="s">
        <v>600</v>
      </c>
      <c r="F502" s="151" t="s">
        <v>601</v>
      </c>
      <c r="G502" s="12"/>
      <c r="H502" s="12"/>
      <c r="I502" s="152"/>
      <c r="J502" s="153">
        <f>BK502</f>
        <v>0</v>
      </c>
      <c r="K502" s="12"/>
      <c r="L502" s="149"/>
      <c r="M502" s="154"/>
      <c r="N502" s="155"/>
      <c r="O502" s="155"/>
      <c r="P502" s="156">
        <f>P503+P513+P517+P521</f>
        <v>0</v>
      </c>
      <c r="Q502" s="155"/>
      <c r="R502" s="156">
        <f>R503+R513+R517+R521</f>
        <v>0</v>
      </c>
      <c r="S502" s="155"/>
      <c r="T502" s="157">
        <f>T503+T513+T517+T521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150" t="s">
        <v>174</v>
      </c>
      <c r="AT502" s="158" t="s">
        <v>72</v>
      </c>
      <c r="AU502" s="158" t="s">
        <v>73</v>
      </c>
      <c r="AY502" s="150" t="s">
        <v>142</v>
      </c>
      <c r="BK502" s="159">
        <f>BK503+BK513+BK517+BK521</f>
        <v>0</v>
      </c>
    </row>
    <row r="503" s="12" customFormat="1" ht="22.8" customHeight="1">
      <c r="A503" s="12"/>
      <c r="B503" s="149"/>
      <c r="C503" s="12"/>
      <c r="D503" s="150" t="s">
        <v>72</v>
      </c>
      <c r="E503" s="160" t="s">
        <v>602</v>
      </c>
      <c r="F503" s="160" t="s">
        <v>603</v>
      </c>
      <c r="G503" s="12"/>
      <c r="H503" s="12"/>
      <c r="I503" s="152"/>
      <c r="J503" s="161">
        <f>BK503</f>
        <v>0</v>
      </c>
      <c r="K503" s="12"/>
      <c r="L503" s="149"/>
      <c r="M503" s="154"/>
      <c r="N503" s="155"/>
      <c r="O503" s="155"/>
      <c r="P503" s="156">
        <f>SUM(P504:P512)</f>
        <v>0</v>
      </c>
      <c r="Q503" s="155"/>
      <c r="R503" s="156">
        <f>SUM(R504:R512)</f>
        <v>0</v>
      </c>
      <c r="S503" s="155"/>
      <c r="T503" s="157">
        <f>SUM(T504:T512)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50" t="s">
        <v>174</v>
      </c>
      <c r="AT503" s="158" t="s">
        <v>72</v>
      </c>
      <c r="AU503" s="158" t="s">
        <v>81</v>
      </c>
      <c r="AY503" s="150" t="s">
        <v>142</v>
      </c>
      <c r="BK503" s="159">
        <f>SUM(BK504:BK512)</f>
        <v>0</v>
      </c>
    </row>
    <row r="504" s="2" customFormat="1" ht="21.75" customHeight="1">
      <c r="A504" s="40"/>
      <c r="B504" s="162"/>
      <c r="C504" s="163" t="s">
        <v>604</v>
      </c>
      <c r="D504" s="163" t="s">
        <v>146</v>
      </c>
      <c r="E504" s="164" t="s">
        <v>605</v>
      </c>
      <c r="F504" s="165" t="s">
        <v>606</v>
      </c>
      <c r="G504" s="166" t="s">
        <v>533</v>
      </c>
      <c r="H504" s="167">
        <v>1</v>
      </c>
      <c r="I504" s="168"/>
      <c r="J504" s="169">
        <f>ROUND(I504*H504,2)</f>
        <v>0</v>
      </c>
      <c r="K504" s="165" t="s">
        <v>3</v>
      </c>
      <c r="L504" s="41"/>
      <c r="M504" s="170" t="s">
        <v>3</v>
      </c>
      <c r="N504" s="171" t="s">
        <v>44</v>
      </c>
      <c r="O504" s="74"/>
      <c r="P504" s="172">
        <f>O504*H504</f>
        <v>0</v>
      </c>
      <c r="Q504" s="172">
        <v>0</v>
      </c>
      <c r="R504" s="172">
        <f>Q504*H504</f>
        <v>0</v>
      </c>
      <c r="S504" s="172">
        <v>0</v>
      </c>
      <c r="T504" s="173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174" t="s">
        <v>607</v>
      </c>
      <c r="AT504" s="174" t="s">
        <v>146</v>
      </c>
      <c r="AU504" s="174" t="s">
        <v>83</v>
      </c>
      <c r="AY504" s="21" t="s">
        <v>142</v>
      </c>
      <c r="BE504" s="175">
        <f>IF(N504="základní",J504,0)</f>
        <v>0</v>
      </c>
      <c r="BF504" s="175">
        <f>IF(N504="snížená",J504,0)</f>
        <v>0</v>
      </c>
      <c r="BG504" s="175">
        <f>IF(N504="zákl. přenesená",J504,0)</f>
        <v>0</v>
      </c>
      <c r="BH504" s="175">
        <f>IF(N504="sníž. přenesená",J504,0)</f>
        <v>0</v>
      </c>
      <c r="BI504" s="175">
        <f>IF(N504="nulová",J504,0)</f>
        <v>0</v>
      </c>
      <c r="BJ504" s="21" t="s">
        <v>81</v>
      </c>
      <c r="BK504" s="175">
        <f>ROUND(I504*H504,2)</f>
        <v>0</v>
      </c>
      <c r="BL504" s="21" t="s">
        <v>607</v>
      </c>
      <c r="BM504" s="174" t="s">
        <v>608</v>
      </c>
    </row>
    <row r="505" s="13" customFormat="1">
      <c r="A505" s="13"/>
      <c r="B505" s="181"/>
      <c r="C505" s="13"/>
      <c r="D505" s="182" t="s">
        <v>156</v>
      </c>
      <c r="E505" s="183" t="s">
        <v>3</v>
      </c>
      <c r="F505" s="184" t="s">
        <v>81</v>
      </c>
      <c r="G505" s="13"/>
      <c r="H505" s="185">
        <v>1</v>
      </c>
      <c r="I505" s="186"/>
      <c r="J505" s="13"/>
      <c r="K505" s="13"/>
      <c r="L505" s="181"/>
      <c r="M505" s="187"/>
      <c r="N505" s="188"/>
      <c r="O505" s="188"/>
      <c r="P505" s="188"/>
      <c r="Q505" s="188"/>
      <c r="R505" s="188"/>
      <c r="S505" s="188"/>
      <c r="T505" s="18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3" t="s">
        <v>156</v>
      </c>
      <c r="AU505" s="183" t="s">
        <v>83</v>
      </c>
      <c r="AV505" s="13" t="s">
        <v>83</v>
      </c>
      <c r="AW505" s="13" t="s">
        <v>35</v>
      </c>
      <c r="AX505" s="13" t="s">
        <v>73</v>
      </c>
      <c r="AY505" s="183" t="s">
        <v>142</v>
      </c>
    </row>
    <row r="506" s="15" customFormat="1">
      <c r="A506" s="15"/>
      <c r="B506" s="198"/>
      <c r="C506" s="15"/>
      <c r="D506" s="182" t="s">
        <v>156</v>
      </c>
      <c r="E506" s="199" t="s">
        <v>3</v>
      </c>
      <c r="F506" s="200" t="s">
        <v>159</v>
      </c>
      <c r="G506" s="15"/>
      <c r="H506" s="201">
        <v>1</v>
      </c>
      <c r="I506" s="202"/>
      <c r="J506" s="15"/>
      <c r="K506" s="15"/>
      <c r="L506" s="198"/>
      <c r="M506" s="203"/>
      <c r="N506" s="204"/>
      <c r="O506" s="204"/>
      <c r="P506" s="204"/>
      <c r="Q506" s="204"/>
      <c r="R506" s="204"/>
      <c r="S506" s="204"/>
      <c r="T506" s="20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199" t="s">
        <v>156</v>
      </c>
      <c r="AU506" s="199" t="s">
        <v>83</v>
      </c>
      <c r="AV506" s="15" t="s">
        <v>151</v>
      </c>
      <c r="AW506" s="15" t="s">
        <v>35</v>
      </c>
      <c r="AX506" s="15" t="s">
        <v>81</v>
      </c>
      <c r="AY506" s="199" t="s">
        <v>142</v>
      </c>
    </row>
    <row r="507" s="2" customFormat="1" ht="24.15" customHeight="1">
      <c r="A507" s="40"/>
      <c r="B507" s="162"/>
      <c r="C507" s="163" t="s">
        <v>609</v>
      </c>
      <c r="D507" s="163" t="s">
        <v>146</v>
      </c>
      <c r="E507" s="164" t="s">
        <v>610</v>
      </c>
      <c r="F507" s="165" t="s">
        <v>611</v>
      </c>
      <c r="G507" s="166" t="s">
        <v>533</v>
      </c>
      <c r="H507" s="167">
        <v>1</v>
      </c>
      <c r="I507" s="168"/>
      <c r="J507" s="169">
        <f>ROUND(I507*H507,2)</f>
        <v>0</v>
      </c>
      <c r="K507" s="165" t="s">
        <v>3</v>
      </c>
      <c r="L507" s="41"/>
      <c r="M507" s="170" t="s">
        <v>3</v>
      </c>
      <c r="N507" s="171" t="s">
        <v>44</v>
      </c>
      <c r="O507" s="74"/>
      <c r="P507" s="172">
        <f>O507*H507</f>
        <v>0</v>
      </c>
      <c r="Q507" s="172">
        <v>0</v>
      </c>
      <c r="R507" s="172">
        <f>Q507*H507</f>
        <v>0</v>
      </c>
      <c r="S507" s="172">
        <v>0</v>
      </c>
      <c r="T507" s="173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174" t="s">
        <v>607</v>
      </c>
      <c r="AT507" s="174" t="s">
        <v>146</v>
      </c>
      <c r="AU507" s="174" t="s">
        <v>83</v>
      </c>
      <c r="AY507" s="21" t="s">
        <v>142</v>
      </c>
      <c r="BE507" s="175">
        <f>IF(N507="základní",J507,0)</f>
        <v>0</v>
      </c>
      <c r="BF507" s="175">
        <f>IF(N507="snížená",J507,0)</f>
        <v>0</v>
      </c>
      <c r="BG507" s="175">
        <f>IF(N507="zákl. přenesená",J507,0)</f>
        <v>0</v>
      </c>
      <c r="BH507" s="175">
        <f>IF(N507="sníž. přenesená",J507,0)</f>
        <v>0</v>
      </c>
      <c r="BI507" s="175">
        <f>IF(N507="nulová",J507,0)</f>
        <v>0</v>
      </c>
      <c r="BJ507" s="21" t="s">
        <v>81</v>
      </c>
      <c r="BK507" s="175">
        <f>ROUND(I507*H507,2)</f>
        <v>0</v>
      </c>
      <c r="BL507" s="21" t="s">
        <v>607</v>
      </c>
      <c r="BM507" s="174" t="s">
        <v>612</v>
      </c>
    </row>
    <row r="508" s="13" customFormat="1">
      <c r="A508" s="13"/>
      <c r="B508" s="181"/>
      <c r="C508" s="13"/>
      <c r="D508" s="182" t="s">
        <v>156</v>
      </c>
      <c r="E508" s="183" t="s">
        <v>3</v>
      </c>
      <c r="F508" s="184" t="s">
        <v>81</v>
      </c>
      <c r="G508" s="13"/>
      <c r="H508" s="185">
        <v>1</v>
      </c>
      <c r="I508" s="186"/>
      <c r="J508" s="13"/>
      <c r="K508" s="13"/>
      <c r="L508" s="181"/>
      <c r="M508" s="187"/>
      <c r="N508" s="188"/>
      <c r="O508" s="188"/>
      <c r="P508" s="188"/>
      <c r="Q508" s="188"/>
      <c r="R508" s="188"/>
      <c r="S508" s="188"/>
      <c r="T508" s="18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3" t="s">
        <v>156</v>
      </c>
      <c r="AU508" s="183" t="s">
        <v>83</v>
      </c>
      <c r="AV508" s="13" t="s">
        <v>83</v>
      </c>
      <c r="AW508" s="13" t="s">
        <v>35</v>
      </c>
      <c r="AX508" s="13" t="s">
        <v>73</v>
      </c>
      <c r="AY508" s="183" t="s">
        <v>142</v>
      </c>
    </row>
    <row r="509" s="15" customFormat="1">
      <c r="A509" s="15"/>
      <c r="B509" s="198"/>
      <c r="C509" s="15"/>
      <c r="D509" s="182" t="s">
        <v>156</v>
      </c>
      <c r="E509" s="199" t="s">
        <v>3</v>
      </c>
      <c r="F509" s="200" t="s">
        <v>159</v>
      </c>
      <c r="G509" s="15"/>
      <c r="H509" s="201">
        <v>1</v>
      </c>
      <c r="I509" s="202"/>
      <c r="J509" s="15"/>
      <c r="K509" s="15"/>
      <c r="L509" s="198"/>
      <c r="M509" s="203"/>
      <c r="N509" s="204"/>
      <c r="O509" s="204"/>
      <c r="P509" s="204"/>
      <c r="Q509" s="204"/>
      <c r="R509" s="204"/>
      <c r="S509" s="204"/>
      <c r="T509" s="20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199" t="s">
        <v>156</v>
      </c>
      <c r="AU509" s="199" t="s">
        <v>83</v>
      </c>
      <c r="AV509" s="15" t="s">
        <v>151</v>
      </c>
      <c r="AW509" s="15" t="s">
        <v>35</v>
      </c>
      <c r="AX509" s="15" t="s">
        <v>81</v>
      </c>
      <c r="AY509" s="199" t="s">
        <v>142</v>
      </c>
    </row>
    <row r="510" s="2" customFormat="1" ht="16.5" customHeight="1">
      <c r="A510" s="40"/>
      <c r="B510" s="162"/>
      <c r="C510" s="163" t="s">
        <v>613</v>
      </c>
      <c r="D510" s="163" t="s">
        <v>146</v>
      </c>
      <c r="E510" s="164" t="s">
        <v>614</v>
      </c>
      <c r="F510" s="165" t="s">
        <v>615</v>
      </c>
      <c r="G510" s="166" t="s">
        <v>533</v>
      </c>
      <c r="H510" s="167">
        <v>1</v>
      </c>
      <c r="I510" s="168"/>
      <c r="J510" s="169">
        <f>ROUND(I510*H510,2)</f>
        <v>0</v>
      </c>
      <c r="K510" s="165" t="s">
        <v>3</v>
      </c>
      <c r="L510" s="41"/>
      <c r="M510" s="170" t="s">
        <v>3</v>
      </c>
      <c r="N510" s="171" t="s">
        <v>44</v>
      </c>
      <c r="O510" s="74"/>
      <c r="P510" s="172">
        <f>O510*H510</f>
        <v>0</v>
      </c>
      <c r="Q510" s="172">
        <v>0</v>
      </c>
      <c r="R510" s="172">
        <f>Q510*H510</f>
        <v>0</v>
      </c>
      <c r="S510" s="172">
        <v>0</v>
      </c>
      <c r="T510" s="173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174" t="s">
        <v>607</v>
      </c>
      <c r="AT510" s="174" t="s">
        <v>146</v>
      </c>
      <c r="AU510" s="174" t="s">
        <v>83</v>
      </c>
      <c r="AY510" s="21" t="s">
        <v>142</v>
      </c>
      <c r="BE510" s="175">
        <f>IF(N510="základní",J510,0)</f>
        <v>0</v>
      </c>
      <c r="BF510" s="175">
        <f>IF(N510="snížená",J510,0)</f>
        <v>0</v>
      </c>
      <c r="BG510" s="175">
        <f>IF(N510="zákl. přenesená",J510,0)</f>
        <v>0</v>
      </c>
      <c r="BH510" s="175">
        <f>IF(N510="sníž. přenesená",J510,0)</f>
        <v>0</v>
      </c>
      <c r="BI510" s="175">
        <f>IF(N510="nulová",J510,0)</f>
        <v>0</v>
      </c>
      <c r="BJ510" s="21" t="s">
        <v>81</v>
      </c>
      <c r="BK510" s="175">
        <f>ROUND(I510*H510,2)</f>
        <v>0</v>
      </c>
      <c r="BL510" s="21" t="s">
        <v>607</v>
      </c>
      <c r="BM510" s="174" t="s">
        <v>616</v>
      </c>
    </row>
    <row r="511" s="13" customFormat="1">
      <c r="A511" s="13"/>
      <c r="B511" s="181"/>
      <c r="C511" s="13"/>
      <c r="D511" s="182" t="s">
        <v>156</v>
      </c>
      <c r="E511" s="183" t="s">
        <v>3</v>
      </c>
      <c r="F511" s="184" t="s">
        <v>81</v>
      </c>
      <c r="G511" s="13"/>
      <c r="H511" s="185">
        <v>1</v>
      </c>
      <c r="I511" s="186"/>
      <c r="J511" s="13"/>
      <c r="K511" s="13"/>
      <c r="L511" s="181"/>
      <c r="M511" s="187"/>
      <c r="N511" s="188"/>
      <c r="O511" s="188"/>
      <c r="P511" s="188"/>
      <c r="Q511" s="188"/>
      <c r="R511" s="188"/>
      <c r="S511" s="188"/>
      <c r="T511" s="18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3" t="s">
        <v>156</v>
      </c>
      <c r="AU511" s="183" t="s">
        <v>83</v>
      </c>
      <c r="AV511" s="13" t="s">
        <v>83</v>
      </c>
      <c r="AW511" s="13" t="s">
        <v>35</v>
      </c>
      <c r="AX511" s="13" t="s">
        <v>73</v>
      </c>
      <c r="AY511" s="183" t="s">
        <v>142</v>
      </c>
    </row>
    <row r="512" s="15" customFormat="1">
      <c r="A512" s="15"/>
      <c r="B512" s="198"/>
      <c r="C512" s="15"/>
      <c r="D512" s="182" t="s">
        <v>156</v>
      </c>
      <c r="E512" s="199" t="s">
        <v>3</v>
      </c>
      <c r="F512" s="200" t="s">
        <v>159</v>
      </c>
      <c r="G512" s="15"/>
      <c r="H512" s="201">
        <v>1</v>
      </c>
      <c r="I512" s="202"/>
      <c r="J512" s="15"/>
      <c r="K512" s="15"/>
      <c r="L512" s="198"/>
      <c r="M512" s="203"/>
      <c r="N512" s="204"/>
      <c r="O512" s="204"/>
      <c r="P512" s="204"/>
      <c r="Q512" s="204"/>
      <c r="R512" s="204"/>
      <c r="S512" s="204"/>
      <c r="T512" s="20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199" t="s">
        <v>156</v>
      </c>
      <c r="AU512" s="199" t="s">
        <v>83</v>
      </c>
      <c r="AV512" s="15" t="s">
        <v>151</v>
      </c>
      <c r="AW512" s="15" t="s">
        <v>35</v>
      </c>
      <c r="AX512" s="15" t="s">
        <v>81</v>
      </c>
      <c r="AY512" s="199" t="s">
        <v>142</v>
      </c>
    </row>
    <row r="513" s="12" customFormat="1" ht="22.8" customHeight="1">
      <c r="A513" s="12"/>
      <c r="B513" s="149"/>
      <c r="C513" s="12"/>
      <c r="D513" s="150" t="s">
        <v>72</v>
      </c>
      <c r="E513" s="160" t="s">
        <v>617</v>
      </c>
      <c r="F513" s="160" t="s">
        <v>618</v>
      </c>
      <c r="G513" s="12"/>
      <c r="H513" s="12"/>
      <c r="I513" s="152"/>
      <c r="J513" s="161">
        <f>BK513</f>
        <v>0</v>
      </c>
      <c r="K513" s="12"/>
      <c r="L513" s="149"/>
      <c r="M513" s="154"/>
      <c r="N513" s="155"/>
      <c r="O513" s="155"/>
      <c r="P513" s="156">
        <f>SUM(P514:P516)</f>
        <v>0</v>
      </c>
      <c r="Q513" s="155"/>
      <c r="R513" s="156">
        <f>SUM(R514:R516)</f>
        <v>0</v>
      </c>
      <c r="S513" s="155"/>
      <c r="T513" s="157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150" t="s">
        <v>174</v>
      </c>
      <c r="AT513" s="158" t="s">
        <v>72</v>
      </c>
      <c r="AU513" s="158" t="s">
        <v>81</v>
      </c>
      <c r="AY513" s="150" t="s">
        <v>142</v>
      </c>
      <c r="BK513" s="159">
        <f>SUM(BK514:BK516)</f>
        <v>0</v>
      </c>
    </row>
    <row r="514" s="2" customFormat="1" ht="16.5" customHeight="1">
      <c r="A514" s="40"/>
      <c r="B514" s="162"/>
      <c r="C514" s="163" t="s">
        <v>619</v>
      </c>
      <c r="D514" s="163" t="s">
        <v>146</v>
      </c>
      <c r="E514" s="164" t="s">
        <v>620</v>
      </c>
      <c r="F514" s="165" t="s">
        <v>618</v>
      </c>
      <c r="G514" s="166" t="s">
        <v>533</v>
      </c>
      <c r="H514" s="167">
        <v>1</v>
      </c>
      <c r="I514" s="168"/>
      <c r="J514" s="169">
        <f>ROUND(I514*H514,2)</f>
        <v>0</v>
      </c>
      <c r="K514" s="165" t="s">
        <v>3</v>
      </c>
      <c r="L514" s="41"/>
      <c r="M514" s="170" t="s">
        <v>3</v>
      </c>
      <c r="N514" s="171" t="s">
        <v>44</v>
      </c>
      <c r="O514" s="74"/>
      <c r="P514" s="172">
        <f>O514*H514</f>
        <v>0</v>
      </c>
      <c r="Q514" s="172">
        <v>0</v>
      </c>
      <c r="R514" s="172">
        <f>Q514*H514</f>
        <v>0</v>
      </c>
      <c r="S514" s="172">
        <v>0</v>
      </c>
      <c r="T514" s="173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174" t="s">
        <v>607</v>
      </c>
      <c r="AT514" s="174" t="s">
        <v>146</v>
      </c>
      <c r="AU514" s="174" t="s">
        <v>83</v>
      </c>
      <c r="AY514" s="21" t="s">
        <v>142</v>
      </c>
      <c r="BE514" s="175">
        <f>IF(N514="základní",J514,0)</f>
        <v>0</v>
      </c>
      <c r="BF514" s="175">
        <f>IF(N514="snížená",J514,0)</f>
        <v>0</v>
      </c>
      <c r="BG514" s="175">
        <f>IF(N514="zákl. přenesená",J514,0)</f>
        <v>0</v>
      </c>
      <c r="BH514" s="175">
        <f>IF(N514="sníž. přenesená",J514,0)</f>
        <v>0</v>
      </c>
      <c r="BI514" s="175">
        <f>IF(N514="nulová",J514,0)</f>
        <v>0</v>
      </c>
      <c r="BJ514" s="21" t="s">
        <v>81</v>
      </c>
      <c r="BK514" s="175">
        <f>ROUND(I514*H514,2)</f>
        <v>0</v>
      </c>
      <c r="BL514" s="21" t="s">
        <v>607</v>
      </c>
      <c r="BM514" s="174" t="s">
        <v>621</v>
      </c>
    </row>
    <row r="515" s="13" customFormat="1">
      <c r="A515" s="13"/>
      <c r="B515" s="181"/>
      <c r="C515" s="13"/>
      <c r="D515" s="182" t="s">
        <v>156</v>
      </c>
      <c r="E515" s="183" t="s">
        <v>3</v>
      </c>
      <c r="F515" s="184" t="s">
        <v>81</v>
      </c>
      <c r="G515" s="13"/>
      <c r="H515" s="185">
        <v>1</v>
      </c>
      <c r="I515" s="186"/>
      <c r="J515" s="13"/>
      <c r="K515" s="13"/>
      <c r="L515" s="181"/>
      <c r="M515" s="187"/>
      <c r="N515" s="188"/>
      <c r="O515" s="188"/>
      <c r="P515" s="188"/>
      <c r="Q515" s="188"/>
      <c r="R515" s="188"/>
      <c r="S515" s="188"/>
      <c r="T515" s="18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3" t="s">
        <v>156</v>
      </c>
      <c r="AU515" s="183" t="s">
        <v>83</v>
      </c>
      <c r="AV515" s="13" t="s">
        <v>83</v>
      </c>
      <c r="AW515" s="13" t="s">
        <v>35</v>
      </c>
      <c r="AX515" s="13" t="s">
        <v>73</v>
      </c>
      <c r="AY515" s="183" t="s">
        <v>142</v>
      </c>
    </row>
    <row r="516" s="15" customFormat="1">
      <c r="A516" s="15"/>
      <c r="B516" s="198"/>
      <c r="C516" s="15"/>
      <c r="D516" s="182" t="s">
        <v>156</v>
      </c>
      <c r="E516" s="199" t="s">
        <v>3</v>
      </c>
      <c r="F516" s="200" t="s">
        <v>159</v>
      </c>
      <c r="G516" s="15"/>
      <c r="H516" s="201">
        <v>1</v>
      </c>
      <c r="I516" s="202"/>
      <c r="J516" s="15"/>
      <c r="K516" s="15"/>
      <c r="L516" s="198"/>
      <c r="M516" s="203"/>
      <c r="N516" s="204"/>
      <c r="O516" s="204"/>
      <c r="P516" s="204"/>
      <c r="Q516" s="204"/>
      <c r="R516" s="204"/>
      <c r="S516" s="204"/>
      <c r="T516" s="20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199" t="s">
        <v>156</v>
      </c>
      <c r="AU516" s="199" t="s">
        <v>83</v>
      </c>
      <c r="AV516" s="15" t="s">
        <v>151</v>
      </c>
      <c r="AW516" s="15" t="s">
        <v>35</v>
      </c>
      <c r="AX516" s="15" t="s">
        <v>81</v>
      </c>
      <c r="AY516" s="199" t="s">
        <v>142</v>
      </c>
    </row>
    <row r="517" s="12" customFormat="1" ht="22.8" customHeight="1">
      <c r="A517" s="12"/>
      <c r="B517" s="149"/>
      <c r="C517" s="12"/>
      <c r="D517" s="150" t="s">
        <v>72</v>
      </c>
      <c r="E517" s="160" t="s">
        <v>622</v>
      </c>
      <c r="F517" s="160" t="s">
        <v>623</v>
      </c>
      <c r="G517" s="12"/>
      <c r="H517" s="12"/>
      <c r="I517" s="152"/>
      <c r="J517" s="161">
        <f>BK517</f>
        <v>0</v>
      </c>
      <c r="K517" s="12"/>
      <c r="L517" s="149"/>
      <c r="M517" s="154"/>
      <c r="N517" s="155"/>
      <c r="O517" s="155"/>
      <c r="P517" s="156">
        <f>SUM(P518:P520)</f>
        <v>0</v>
      </c>
      <c r="Q517" s="155"/>
      <c r="R517" s="156">
        <f>SUM(R518:R520)</f>
        <v>0</v>
      </c>
      <c r="S517" s="155"/>
      <c r="T517" s="157">
        <f>SUM(T518:T520)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50" t="s">
        <v>174</v>
      </c>
      <c r="AT517" s="158" t="s">
        <v>72</v>
      </c>
      <c r="AU517" s="158" t="s">
        <v>81</v>
      </c>
      <c r="AY517" s="150" t="s">
        <v>142</v>
      </c>
      <c r="BK517" s="159">
        <f>SUM(BK518:BK520)</f>
        <v>0</v>
      </c>
    </row>
    <row r="518" s="2" customFormat="1" ht="16.5" customHeight="1">
      <c r="A518" s="40"/>
      <c r="B518" s="162"/>
      <c r="C518" s="163" t="s">
        <v>624</v>
      </c>
      <c r="D518" s="163" t="s">
        <v>146</v>
      </c>
      <c r="E518" s="164" t="s">
        <v>625</v>
      </c>
      <c r="F518" s="165" t="s">
        <v>626</v>
      </c>
      <c r="G518" s="166" t="s">
        <v>533</v>
      </c>
      <c r="H518" s="167">
        <v>1</v>
      </c>
      <c r="I518" s="168"/>
      <c r="J518" s="169">
        <f>ROUND(I518*H518,2)</f>
        <v>0</v>
      </c>
      <c r="K518" s="165" t="s">
        <v>3</v>
      </c>
      <c r="L518" s="41"/>
      <c r="M518" s="170" t="s">
        <v>3</v>
      </c>
      <c r="N518" s="171" t="s">
        <v>44</v>
      </c>
      <c r="O518" s="74"/>
      <c r="P518" s="172">
        <f>O518*H518</f>
        <v>0</v>
      </c>
      <c r="Q518" s="172">
        <v>0</v>
      </c>
      <c r="R518" s="172">
        <f>Q518*H518</f>
        <v>0</v>
      </c>
      <c r="S518" s="172">
        <v>0</v>
      </c>
      <c r="T518" s="173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174" t="s">
        <v>607</v>
      </c>
      <c r="AT518" s="174" t="s">
        <v>146</v>
      </c>
      <c r="AU518" s="174" t="s">
        <v>83</v>
      </c>
      <c r="AY518" s="21" t="s">
        <v>142</v>
      </c>
      <c r="BE518" s="175">
        <f>IF(N518="základní",J518,0)</f>
        <v>0</v>
      </c>
      <c r="BF518" s="175">
        <f>IF(N518="snížená",J518,0)</f>
        <v>0</v>
      </c>
      <c r="BG518" s="175">
        <f>IF(N518="zákl. přenesená",J518,0)</f>
        <v>0</v>
      </c>
      <c r="BH518" s="175">
        <f>IF(N518="sníž. přenesená",J518,0)</f>
        <v>0</v>
      </c>
      <c r="BI518" s="175">
        <f>IF(N518="nulová",J518,0)</f>
        <v>0</v>
      </c>
      <c r="BJ518" s="21" t="s">
        <v>81</v>
      </c>
      <c r="BK518" s="175">
        <f>ROUND(I518*H518,2)</f>
        <v>0</v>
      </c>
      <c r="BL518" s="21" t="s">
        <v>607</v>
      </c>
      <c r="BM518" s="174" t="s">
        <v>627</v>
      </c>
    </row>
    <row r="519" s="13" customFormat="1">
      <c r="A519" s="13"/>
      <c r="B519" s="181"/>
      <c r="C519" s="13"/>
      <c r="D519" s="182" t="s">
        <v>156</v>
      </c>
      <c r="E519" s="183" t="s">
        <v>3</v>
      </c>
      <c r="F519" s="184" t="s">
        <v>81</v>
      </c>
      <c r="G519" s="13"/>
      <c r="H519" s="185">
        <v>1</v>
      </c>
      <c r="I519" s="186"/>
      <c r="J519" s="13"/>
      <c r="K519" s="13"/>
      <c r="L519" s="181"/>
      <c r="M519" s="187"/>
      <c r="N519" s="188"/>
      <c r="O519" s="188"/>
      <c r="P519" s="188"/>
      <c r="Q519" s="188"/>
      <c r="R519" s="188"/>
      <c r="S519" s="188"/>
      <c r="T519" s="18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3" t="s">
        <v>156</v>
      </c>
      <c r="AU519" s="183" t="s">
        <v>83</v>
      </c>
      <c r="AV519" s="13" t="s">
        <v>83</v>
      </c>
      <c r="AW519" s="13" t="s">
        <v>35</v>
      </c>
      <c r="AX519" s="13" t="s">
        <v>73</v>
      </c>
      <c r="AY519" s="183" t="s">
        <v>142</v>
      </c>
    </row>
    <row r="520" s="15" customFormat="1">
      <c r="A520" s="15"/>
      <c r="B520" s="198"/>
      <c r="C520" s="15"/>
      <c r="D520" s="182" t="s">
        <v>156</v>
      </c>
      <c r="E520" s="199" t="s">
        <v>3</v>
      </c>
      <c r="F520" s="200" t="s">
        <v>159</v>
      </c>
      <c r="G520" s="15"/>
      <c r="H520" s="201">
        <v>1</v>
      </c>
      <c r="I520" s="202"/>
      <c r="J520" s="15"/>
      <c r="K520" s="15"/>
      <c r="L520" s="198"/>
      <c r="M520" s="203"/>
      <c r="N520" s="204"/>
      <c r="O520" s="204"/>
      <c r="P520" s="204"/>
      <c r="Q520" s="204"/>
      <c r="R520" s="204"/>
      <c r="S520" s="204"/>
      <c r="T520" s="20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199" t="s">
        <v>156</v>
      </c>
      <c r="AU520" s="199" t="s">
        <v>83</v>
      </c>
      <c r="AV520" s="15" t="s">
        <v>151</v>
      </c>
      <c r="AW520" s="15" t="s">
        <v>35</v>
      </c>
      <c r="AX520" s="15" t="s">
        <v>81</v>
      </c>
      <c r="AY520" s="199" t="s">
        <v>142</v>
      </c>
    </row>
    <row r="521" s="12" customFormat="1" ht="22.8" customHeight="1">
      <c r="A521" s="12"/>
      <c r="B521" s="149"/>
      <c r="C521" s="12"/>
      <c r="D521" s="150" t="s">
        <v>72</v>
      </c>
      <c r="E521" s="160" t="s">
        <v>628</v>
      </c>
      <c r="F521" s="160" t="s">
        <v>629</v>
      </c>
      <c r="G521" s="12"/>
      <c r="H521" s="12"/>
      <c r="I521" s="152"/>
      <c r="J521" s="161">
        <f>BK521</f>
        <v>0</v>
      </c>
      <c r="K521" s="12"/>
      <c r="L521" s="149"/>
      <c r="M521" s="154"/>
      <c r="N521" s="155"/>
      <c r="O521" s="155"/>
      <c r="P521" s="156">
        <f>P522</f>
        <v>0</v>
      </c>
      <c r="Q521" s="155"/>
      <c r="R521" s="156">
        <f>R522</f>
        <v>0</v>
      </c>
      <c r="S521" s="155"/>
      <c r="T521" s="157">
        <f>T522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150" t="s">
        <v>174</v>
      </c>
      <c r="AT521" s="158" t="s">
        <v>72</v>
      </c>
      <c r="AU521" s="158" t="s">
        <v>81</v>
      </c>
      <c r="AY521" s="150" t="s">
        <v>142</v>
      </c>
      <c r="BK521" s="159">
        <f>BK522</f>
        <v>0</v>
      </c>
    </row>
    <row r="522" s="12" customFormat="1" ht="20.88" customHeight="1">
      <c r="A522" s="12"/>
      <c r="B522" s="149"/>
      <c r="C522" s="12"/>
      <c r="D522" s="150" t="s">
        <v>72</v>
      </c>
      <c r="E522" s="160" t="s">
        <v>630</v>
      </c>
      <c r="F522" s="160" t="s">
        <v>631</v>
      </c>
      <c r="G522" s="12"/>
      <c r="H522" s="12"/>
      <c r="I522" s="152"/>
      <c r="J522" s="161">
        <f>BK522</f>
        <v>0</v>
      </c>
      <c r="K522" s="12"/>
      <c r="L522" s="149"/>
      <c r="M522" s="154"/>
      <c r="N522" s="155"/>
      <c r="O522" s="155"/>
      <c r="P522" s="156">
        <f>SUM(P523:P525)</f>
        <v>0</v>
      </c>
      <c r="Q522" s="155"/>
      <c r="R522" s="156">
        <f>SUM(R523:R525)</f>
        <v>0</v>
      </c>
      <c r="S522" s="155"/>
      <c r="T522" s="157">
        <f>SUM(T523:T525)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150" t="s">
        <v>174</v>
      </c>
      <c r="AT522" s="158" t="s">
        <v>72</v>
      </c>
      <c r="AU522" s="158" t="s">
        <v>83</v>
      </c>
      <c r="AY522" s="150" t="s">
        <v>142</v>
      </c>
      <c r="BK522" s="159">
        <f>SUM(BK523:BK525)</f>
        <v>0</v>
      </c>
    </row>
    <row r="523" s="2" customFormat="1" ht="24.15" customHeight="1">
      <c r="A523" s="40"/>
      <c r="B523" s="162"/>
      <c r="C523" s="163" t="s">
        <v>632</v>
      </c>
      <c r="D523" s="163" t="s">
        <v>146</v>
      </c>
      <c r="E523" s="164" t="s">
        <v>633</v>
      </c>
      <c r="F523" s="165" t="s">
        <v>634</v>
      </c>
      <c r="G523" s="166" t="s">
        <v>533</v>
      </c>
      <c r="H523" s="167">
        <v>1</v>
      </c>
      <c r="I523" s="168"/>
      <c r="J523" s="169">
        <f>ROUND(I523*H523,2)</f>
        <v>0</v>
      </c>
      <c r="K523" s="165" t="s">
        <v>3</v>
      </c>
      <c r="L523" s="41"/>
      <c r="M523" s="170" t="s">
        <v>3</v>
      </c>
      <c r="N523" s="171" t="s">
        <v>44</v>
      </c>
      <c r="O523" s="74"/>
      <c r="P523" s="172">
        <f>O523*H523</f>
        <v>0</v>
      </c>
      <c r="Q523" s="172">
        <v>0</v>
      </c>
      <c r="R523" s="172">
        <f>Q523*H523</f>
        <v>0</v>
      </c>
      <c r="S523" s="172">
        <v>0</v>
      </c>
      <c r="T523" s="173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174" t="s">
        <v>607</v>
      </c>
      <c r="AT523" s="174" t="s">
        <v>146</v>
      </c>
      <c r="AU523" s="174" t="s">
        <v>152</v>
      </c>
      <c r="AY523" s="21" t="s">
        <v>142</v>
      </c>
      <c r="BE523" s="175">
        <f>IF(N523="základní",J523,0)</f>
        <v>0</v>
      </c>
      <c r="BF523" s="175">
        <f>IF(N523="snížená",J523,0)</f>
        <v>0</v>
      </c>
      <c r="BG523" s="175">
        <f>IF(N523="zákl. přenesená",J523,0)</f>
        <v>0</v>
      </c>
      <c r="BH523" s="175">
        <f>IF(N523="sníž. přenesená",J523,0)</f>
        <v>0</v>
      </c>
      <c r="BI523" s="175">
        <f>IF(N523="nulová",J523,0)</f>
        <v>0</v>
      </c>
      <c r="BJ523" s="21" t="s">
        <v>81</v>
      </c>
      <c r="BK523" s="175">
        <f>ROUND(I523*H523,2)</f>
        <v>0</v>
      </c>
      <c r="BL523" s="21" t="s">
        <v>607</v>
      </c>
      <c r="BM523" s="174" t="s">
        <v>635</v>
      </c>
    </row>
    <row r="524" s="13" customFormat="1">
      <c r="A524" s="13"/>
      <c r="B524" s="181"/>
      <c r="C524" s="13"/>
      <c r="D524" s="182" t="s">
        <v>156</v>
      </c>
      <c r="E524" s="183" t="s">
        <v>3</v>
      </c>
      <c r="F524" s="184" t="s">
        <v>81</v>
      </c>
      <c r="G524" s="13"/>
      <c r="H524" s="185">
        <v>1</v>
      </c>
      <c r="I524" s="186"/>
      <c r="J524" s="13"/>
      <c r="K524" s="13"/>
      <c r="L524" s="181"/>
      <c r="M524" s="187"/>
      <c r="N524" s="188"/>
      <c r="O524" s="188"/>
      <c r="P524" s="188"/>
      <c r="Q524" s="188"/>
      <c r="R524" s="188"/>
      <c r="S524" s="188"/>
      <c r="T524" s="18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3" t="s">
        <v>156</v>
      </c>
      <c r="AU524" s="183" t="s">
        <v>152</v>
      </c>
      <c r="AV524" s="13" t="s">
        <v>83</v>
      </c>
      <c r="AW524" s="13" t="s">
        <v>35</v>
      </c>
      <c r="AX524" s="13" t="s">
        <v>73</v>
      </c>
      <c r="AY524" s="183" t="s">
        <v>142</v>
      </c>
    </row>
    <row r="525" s="15" customFormat="1">
      <c r="A525" s="15"/>
      <c r="B525" s="198"/>
      <c r="C525" s="15"/>
      <c r="D525" s="182" t="s">
        <v>156</v>
      </c>
      <c r="E525" s="199" t="s">
        <v>3</v>
      </c>
      <c r="F525" s="200" t="s">
        <v>159</v>
      </c>
      <c r="G525" s="15"/>
      <c r="H525" s="201">
        <v>1</v>
      </c>
      <c r="I525" s="202"/>
      <c r="J525" s="15"/>
      <c r="K525" s="15"/>
      <c r="L525" s="198"/>
      <c r="M525" s="224"/>
      <c r="N525" s="225"/>
      <c r="O525" s="225"/>
      <c r="P525" s="225"/>
      <c r="Q525" s="225"/>
      <c r="R525" s="225"/>
      <c r="S525" s="225"/>
      <c r="T525" s="22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199" t="s">
        <v>156</v>
      </c>
      <c r="AU525" s="199" t="s">
        <v>152</v>
      </c>
      <c r="AV525" s="15" t="s">
        <v>151</v>
      </c>
      <c r="AW525" s="15" t="s">
        <v>35</v>
      </c>
      <c r="AX525" s="15" t="s">
        <v>81</v>
      </c>
      <c r="AY525" s="199" t="s">
        <v>142</v>
      </c>
    </row>
    <row r="526" s="2" customFormat="1" ht="6.96" customHeight="1">
      <c r="A526" s="40"/>
      <c r="B526" s="57"/>
      <c r="C526" s="58"/>
      <c r="D526" s="58"/>
      <c r="E526" s="58"/>
      <c r="F526" s="58"/>
      <c r="G526" s="58"/>
      <c r="H526" s="58"/>
      <c r="I526" s="58"/>
      <c r="J526" s="58"/>
      <c r="K526" s="58"/>
      <c r="L526" s="41"/>
      <c r="M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</sheetData>
  <autoFilter ref="C114:K525"/>
  <mergeCells count="9">
    <mergeCell ref="E7:H7"/>
    <mergeCell ref="E9:H9"/>
    <mergeCell ref="E18:H18"/>
    <mergeCell ref="E27:H27"/>
    <mergeCell ref="E48:H48"/>
    <mergeCell ref="E50:H50"/>
    <mergeCell ref="E105:H105"/>
    <mergeCell ref="E107:H107"/>
    <mergeCell ref="L2:V2"/>
  </mergeCells>
  <hyperlinks>
    <hyperlink ref="F120" r:id="rId1" display="https://podminky.urs.cz/item/CS_URS_2024_01/111211241"/>
    <hyperlink ref="F125" r:id="rId2" display="https://podminky.urs.cz/item/CS_URS_2024_01/111251202"/>
    <hyperlink ref="F130" r:id="rId3" display="https://podminky.urs.cz/item/CS_URS_2024_01/112101101"/>
    <hyperlink ref="F135" r:id="rId4" display="https://podminky.urs.cz/item/CS_URS_2024_01/112251101"/>
    <hyperlink ref="F140" r:id="rId5" display="https://podminky.urs.cz/item/CS_URS_2024_01/113107223"/>
    <hyperlink ref="F147" r:id="rId6" display="https://podminky.urs.cz/item/CS_URS_2024_01/113107242"/>
    <hyperlink ref="F152" r:id="rId7" display="https://podminky.urs.cz/item/CS_URS_2024_01/113154113"/>
    <hyperlink ref="F158" r:id="rId8" display="https://podminky.urs.cz/item/CS_URS_2024_01/128611101"/>
    <hyperlink ref="F164" r:id="rId9" display="https://podminky.urs.cz/item/CS_URS_2024_01/131111332"/>
    <hyperlink ref="F170" r:id="rId10" display="https://podminky.urs.cz/item/CS_URS_2024_01/151101201"/>
    <hyperlink ref="F175" r:id="rId11" display="https://podminky.urs.cz/item/CS_URS_2024_01/151101211"/>
    <hyperlink ref="F180" r:id="rId12" display="https://podminky.urs.cz/item/CS_URS_2024_01/151101401"/>
    <hyperlink ref="F185" r:id="rId13" display="https://podminky.urs.cz/item/CS_URS_2024_01/151101411"/>
    <hyperlink ref="F191" r:id="rId14" display="https://podminky.urs.cz/item/CS_URS_2024_01/162201401"/>
    <hyperlink ref="F196" r:id="rId15" display="https://podminky.urs.cz/item/CS_URS_2024_01/162201411"/>
    <hyperlink ref="F201" r:id="rId16" display="https://podminky.urs.cz/item/CS_URS_2024_01/162301501"/>
    <hyperlink ref="F207" r:id="rId17" display="https://podminky.urs.cz/item/CS_URS_2024_01/162301931"/>
    <hyperlink ref="F213" r:id="rId18" display="https://podminky.urs.cz/item/CS_URS_2024_01/162301951"/>
    <hyperlink ref="F219" r:id="rId19" display="https://podminky.urs.cz/item/CS_URS_2024_01/162301971"/>
    <hyperlink ref="F225" r:id="rId20" display="https://podminky.urs.cz/item/CS_URS_2024_01/166111121"/>
    <hyperlink ref="F230" r:id="rId21" display="https://podminky.urs.cz/item/CS_URS_2024_01/167151113"/>
    <hyperlink ref="F236" r:id="rId22" display="https://podminky.urs.cz/item/CS_URS_2024_01/174111101"/>
    <hyperlink ref="F248" r:id="rId23" display="https://podminky.urs.cz/item/CS_URS_2024_01/181152302"/>
    <hyperlink ref="F255" r:id="rId24" display="https://podminky.urs.cz/item/CS_URS_2024_01/211561111"/>
    <hyperlink ref="F260" r:id="rId25" display="https://podminky.urs.cz/item/CS_URS_2024_01/211971121"/>
    <hyperlink ref="F269" r:id="rId26" display="https://podminky.urs.cz/item/CS_URS_2024_01/212532111"/>
    <hyperlink ref="F274" r:id="rId27" display="https://podminky.urs.cz/item/CS_URS_2024_01/212755216"/>
    <hyperlink ref="F280" r:id="rId28" display="https://podminky.urs.cz/item/CS_URS_2024_01/275313611"/>
    <hyperlink ref="F287" r:id="rId29" display="https://podminky.urs.cz/item/CS_URS_2024_01/275353141"/>
    <hyperlink ref="F297" r:id="rId30" display="https://podminky.urs.cz/item/CS_URS_2024_01/327215141"/>
    <hyperlink ref="F311" r:id="rId31" display="https://podminky.urs.cz/item/CS_URS_2024_01/564861111"/>
    <hyperlink ref="F316" r:id="rId32" display="https://podminky.urs.cz/item/CS_URS_2024_01/564911411"/>
    <hyperlink ref="F321" r:id="rId33" display="https://podminky.urs.cz/item/CS_URS_2024_01/569951133"/>
    <hyperlink ref="F331" r:id="rId34" display="https://podminky.urs.cz/item/CS_URS_2024_01/573211107"/>
    <hyperlink ref="F336" r:id="rId35" display="https://podminky.urs.cz/item/CS_URS_2024_01/577144111"/>
    <hyperlink ref="F343" r:id="rId36" display="https://podminky.urs.cz/item/CS_URS_2024_01/628613611"/>
    <hyperlink ref="F352" r:id="rId37" display="https://podminky.urs.cz/item/CS_URS_2024_01/871260310"/>
    <hyperlink ref="F362" r:id="rId38" display="https://podminky.urs.cz/item/CS_URS_2024_01/871350310"/>
    <hyperlink ref="F373" r:id="rId39" display="https://podminky.urs.cz/item/CS_URS_2024_01/899132121"/>
    <hyperlink ref="F384" r:id="rId40" display="https://podminky.urs.cz/item/CS_URS_2024_01/911381832"/>
    <hyperlink ref="F389" r:id="rId41" display="https://podminky.urs.cz/item/CS_URS_2024_01/919112213"/>
    <hyperlink ref="F393" r:id="rId42" display="https://podminky.urs.cz/item/CS_URS_2024_01/919121213"/>
    <hyperlink ref="F397" r:id="rId43" display="https://podminky.urs.cz/item/CS_URS_2024_01/919735113"/>
    <hyperlink ref="F402" r:id="rId44" display="https://podminky.urs.cz/item/CS_URS_2024_01/962022491"/>
    <hyperlink ref="F407" r:id="rId45" display="https://podminky.urs.cz/item/CS_URS_2024_01/962022591"/>
    <hyperlink ref="F412" r:id="rId46" display="https://podminky.urs.cz/item/CS_URS_2024_01/966005111"/>
    <hyperlink ref="F417" r:id="rId47" display="https://podminky.urs.cz/item/CS_URS_2024_01/274322511"/>
    <hyperlink ref="F423" r:id="rId48" display="https://podminky.urs.cz/item/CS_URS_2024_01/274351121"/>
    <hyperlink ref="F427" r:id="rId49" display="https://podminky.urs.cz/item/CS_URS_2024_01/274351122"/>
    <hyperlink ref="F431" r:id="rId50" display="https://podminky.urs.cz/item/CS_URS_2024_01/274362021"/>
    <hyperlink ref="F446" r:id="rId51" display="https://podminky.urs.cz/item/CS_URS_2024_01/997013861"/>
    <hyperlink ref="F451" r:id="rId52" display="https://podminky.urs.cz/item/CS_URS_2024_01/997013873"/>
    <hyperlink ref="F458" r:id="rId53" display="https://podminky.urs.cz/item/CS_URS_2024_01/997013875"/>
    <hyperlink ref="F469" r:id="rId54" display="https://podminky.urs.cz/item/CS_URS_2024_01/997221551"/>
    <hyperlink ref="F477" r:id="rId55" display="https://podminky.urs.cz/item/CS_URS_2024_01/997221559"/>
    <hyperlink ref="F486" r:id="rId56" display="https://podminky.urs.cz/item/CS_URS_2024_01/997221561"/>
    <hyperlink ref="F493" r:id="rId57" display="https://podminky.urs.cz/item/CS_URS_2024_01/997221569"/>
    <hyperlink ref="F501" r:id="rId58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7" customWidth="1"/>
    <col min="2" max="2" width="1.667969" style="227" customWidth="1"/>
    <col min="3" max="4" width="5" style="227" customWidth="1"/>
    <col min="5" max="5" width="11.66016" style="227" customWidth="1"/>
    <col min="6" max="6" width="9.160156" style="227" customWidth="1"/>
    <col min="7" max="7" width="5" style="227" customWidth="1"/>
    <col min="8" max="8" width="77.83203" style="227" customWidth="1"/>
    <col min="9" max="10" width="20" style="227" customWidth="1"/>
    <col min="11" max="11" width="1.667969" style="227" customWidth="1"/>
  </cols>
  <sheetData>
    <row r="1" s="1" customFormat="1" ht="37.5" customHeight="1"/>
    <row r="2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7" customFormat="1" ht="45" customHeight="1">
      <c r="B3" s="231"/>
      <c r="C3" s="232" t="s">
        <v>636</v>
      </c>
      <c r="D3" s="232"/>
      <c r="E3" s="232"/>
      <c r="F3" s="232"/>
      <c r="G3" s="232"/>
      <c r="H3" s="232"/>
      <c r="I3" s="232"/>
      <c r="J3" s="232"/>
      <c r="K3" s="233"/>
    </row>
    <row r="4" s="1" customFormat="1" ht="25.5" customHeight="1">
      <c r="B4" s="234"/>
      <c r="C4" s="235" t="s">
        <v>637</v>
      </c>
      <c r="D4" s="235"/>
      <c r="E4" s="235"/>
      <c r="F4" s="235"/>
      <c r="G4" s="235"/>
      <c r="H4" s="235"/>
      <c r="I4" s="235"/>
      <c r="J4" s="235"/>
      <c r="K4" s="236"/>
    </row>
    <row r="5" s="1" customFormat="1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s="1" customFormat="1" ht="15" customHeight="1">
      <c r="B6" s="234"/>
      <c r="C6" s="238" t="s">
        <v>638</v>
      </c>
      <c r="D6" s="238"/>
      <c r="E6" s="238"/>
      <c r="F6" s="238"/>
      <c r="G6" s="238"/>
      <c r="H6" s="238"/>
      <c r="I6" s="238"/>
      <c r="J6" s="238"/>
      <c r="K6" s="236"/>
    </row>
    <row r="7" s="1" customFormat="1" ht="15" customHeight="1">
      <c r="B7" s="239"/>
      <c r="C7" s="238" t="s">
        <v>639</v>
      </c>
      <c r="D7" s="238"/>
      <c r="E7" s="238"/>
      <c r="F7" s="238"/>
      <c r="G7" s="238"/>
      <c r="H7" s="238"/>
      <c r="I7" s="238"/>
      <c r="J7" s="238"/>
      <c r="K7" s="236"/>
    </row>
    <row r="8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="1" customFormat="1" ht="15" customHeight="1">
      <c r="B9" s="239"/>
      <c r="C9" s="238" t="s">
        <v>640</v>
      </c>
      <c r="D9" s="238"/>
      <c r="E9" s="238"/>
      <c r="F9" s="238"/>
      <c r="G9" s="238"/>
      <c r="H9" s="238"/>
      <c r="I9" s="238"/>
      <c r="J9" s="238"/>
      <c r="K9" s="236"/>
    </row>
    <row r="10" s="1" customFormat="1" ht="15" customHeight="1">
      <c r="B10" s="239"/>
      <c r="C10" s="238"/>
      <c r="D10" s="238" t="s">
        <v>641</v>
      </c>
      <c r="E10" s="238"/>
      <c r="F10" s="238"/>
      <c r="G10" s="238"/>
      <c r="H10" s="238"/>
      <c r="I10" s="238"/>
      <c r="J10" s="238"/>
      <c r="K10" s="236"/>
    </row>
    <row r="11" s="1" customFormat="1" ht="15" customHeight="1">
      <c r="B11" s="239"/>
      <c r="C11" s="240"/>
      <c r="D11" s="238" t="s">
        <v>642</v>
      </c>
      <c r="E11" s="238"/>
      <c r="F11" s="238"/>
      <c r="G11" s="238"/>
      <c r="H11" s="238"/>
      <c r="I11" s="238"/>
      <c r="J11" s="238"/>
      <c r="K11" s="236"/>
    </row>
    <row r="12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="1" customFormat="1" ht="15" customHeight="1">
      <c r="B13" s="239"/>
      <c r="C13" s="240"/>
      <c r="D13" s="241" t="s">
        <v>643</v>
      </c>
      <c r="E13" s="238"/>
      <c r="F13" s="238"/>
      <c r="G13" s="238"/>
      <c r="H13" s="238"/>
      <c r="I13" s="238"/>
      <c r="J13" s="238"/>
      <c r="K13" s="236"/>
    </row>
    <row r="14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="1" customFormat="1" ht="15" customHeight="1">
      <c r="B15" s="239"/>
      <c r="C15" s="240"/>
      <c r="D15" s="238" t="s">
        <v>644</v>
      </c>
      <c r="E15" s="238"/>
      <c r="F15" s="238"/>
      <c r="G15" s="238"/>
      <c r="H15" s="238"/>
      <c r="I15" s="238"/>
      <c r="J15" s="238"/>
      <c r="K15" s="236"/>
    </row>
    <row r="16" s="1" customFormat="1" ht="15" customHeight="1">
      <c r="B16" s="239"/>
      <c r="C16" s="240"/>
      <c r="D16" s="238" t="s">
        <v>645</v>
      </c>
      <c r="E16" s="238"/>
      <c r="F16" s="238"/>
      <c r="G16" s="238"/>
      <c r="H16" s="238"/>
      <c r="I16" s="238"/>
      <c r="J16" s="238"/>
      <c r="K16" s="236"/>
    </row>
    <row r="17" s="1" customFormat="1" ht="15" customHeight="1">
      <c r="B17" s="239"/>
      <c r="C17" s="240"/>
      <c r="D17" s="238" t="s">
        <v>646</v>
      </c>
      <c r="E17" s="238"/>
      <c r="F17" s="238"/>
      <c r="G17" s="238"/>
      <c r="H17" s="238"/>
      <c r="I17" s="238"/>
      <c r="J17" s="238"/>
      <c r="K17" s="236"/>
    </row>
    <row r="18" s="1" customFormat="1" ht="15" customHeight="1">
      <c r="B18" s="239"/>
      <c r="C18" s="240"/>
      <c r="D18" s="240"/>
      <c r="E18" s="242" t="s">
        <v>80</v>
      </c>
      <c r="F18" s="238" t="s">
        <v>647</v>
      </c>
      <c r="G18" s="238"/>
      <c r="H18" s="238"/>
      <c r="I18" s="238"/>
      <c r="J18" s="238"/>
      <c r="K18" s="236"/>
    </row>
    <row r="19" s="1" customFormat="1" ht="15" customHeight="1">
      <c r="B19" s="239"/>
      <c r="C19" s="240"/>
      <c r="D19" s="240"/>
      <c r="E19" s="242" t="s">
        <v>648</v>
      </c>
      <c r="F19" s="238" t="s">
        <v>649</v>
      </c>
      <c r="G19" s="238"/>
      <c r="H19" s="238"/>
      <c r="I19" s="238"/>
      <c r="J19" s="238"/>
      <c r="K19" s="236"/>
    </row>
    <row r="20" s="1" customFormat="1" ht="15" customHeight="1">
      <c r="B20" s="239"/>
      <c r="C20" s="240"/>
      <c r="D20" s="240"/>
      <c r="E20" s="242" t="s">
        <v>650</v>
      </c>
      <c r="F20" s="238" t="s">
        <v>651</v>
      </c>
      <c r="G20" s="238"/>
      <c r="H20" s="238"/>
      <c r="I20" s="238"/>
      <c r="J20" s="238"/>
      <c r="K20" s="236"/>
    </row>
    <row r="21" s="1" customFormat="1" ht="15" customHeight="1">
      <c r="B21" s="239"/>
      <c r="C21" s="240"/>
      <c r="D21" s="240"/>
      <c r="E21" s="242" t="s">
        <v>652</v>
      </c>
      <c r="F21" s="238" t="s">
        <v>653</v>
      </c>
      <c r="G21" s="238"/>
      <c r="H21" s="238"/>
      <c r="I21" s="238"/>
      <c r="J21" s="238"/>
      <c r="K21" s="236"/>
    </row>
    <row r="22" s="1" customFormat="1" ht="15" customHeight="1">
      <c r="B22" s="239"/>
      <c r="C22" s="240"/>
      <c r="D22" s="240"/>
      <c r="E22" s="242" t="s">
        <v>654</v>
      </c>
      <c r="F22" s="238" t="s">
        <v>655</v>
      </c>
      <c r="G22" s="238"/>
      <c r="H22" s="238"/>
      <c r="I22" s="238"/>
      <c r="J22" s="238"/>
      <c r="K22" s="236"/>
    </row>
    <row r="23" s="1" customFormat="1" ht="15" customHeight="1">
      <c r="B23" s="239"/>
      <c r="C23" s="240"/>
      <c r="D23" s="240"/>
      <c r="E23" s="242" t="s">
        <v>656</v>
      </c>
      <c r="F23" s="238" t="s">
        <v>657</v>
      </c>
      <c r="G23" s="238"/>
      <c r="H23" s="238"/>
      <c r="I23" s="238"/>
      <c r="J23" s="238"/>
      <c r="K23" s="236"/>
    </row>
    <row r="24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="1" customFormat="1" ht="15" customHeight="1">
      <c r="B25" s="239"/>
      <c r="C25" s="238" t="s">
        <v>658</v>
      </c>
      <c r="D25" s="238"/>
      <c r="E25" s="238"/>
      <c r="F25" s="238"/>
      <c r="G25" s="238"/>
      <c r="H25" s="238"/>
      <c r="I25" s="238"/>
      <c r="J25" s="238"/>
      <c r="K25" s="236"/>
    </row>
    <row r="26" s="1" customFormat="1" ht="15" customHeight="1">
      <c r="B26" s="239"/>
      <c r="C26" s="238" t="s">
        <v>659</v>
      </c>
      <c r="D26" s="238"/>
      <c r="E26" s="238"/>
      <c r="F26" s="238"/>
      <c r="G26" s="238"/>
      <c r="H26" s="238"/>
      <c r="I26" s="238"/>
      <c r="J26" s="238"/>
      <c r="K26" s="236"/>
    </row>
    <row r="27" s="1" customFormat="1" ht="15" customHeight="1">
      <c r="B27" s="239"/>
      <c r="C27" s="238"/>
      <c r="D27" s="238" t="s">
        <v>660</v>
      </c>
      <c r="E27" s="238"/>
      <c r="F27" s="238"/>
      <c r="G27" s="238"/>
      <c r="H27" s="238"/>
      <c r="I27" s="238"/>
      <c r="J27" s="238"/>
      <c r="K27" s="236"/>
    </row>
    <row r="28" s="1" customFormat="1" ht="15" customHeight="1">
      <c r="B28" s="239"/>
      <c r="C28" s="240"/>
      <c r="D28" s="238" t="s">
        <v>661</v>
      </c>
      <c r="E28" s="238"/>
      <c r="F28" s="238"/>
      <c r="G28" s="238"/>
      <c r="H28" s="238"/>
      <c r="I28" s="238"/>
      <c r="J28" s="238"/>
      <c r="K28" s="236"/>
    </row>
    <row r="29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="1" customFormat="1" ht="15" customHeight="1">
      <c r="B30" s="239"/>
      <c r="C30" s="240"/>
      <c r="D30" s="238" t="s">
        <v>662</v>
      </c>
      <c r="E30" s="238"/>
      <c r="F30" s="238"/>
      <c r="G30" s="238"/>
      <c r="H30" s="238"/>
      <c r="I30" s="238"/>
      <c r="J30" s="238"/>
      <c r="K30" s="236"/>
    </row>
    <row r="31" s="1" customFormat="1" ht="15" customHeight="1">
      <c r="B31" s="239"/>
      <c r="C31" s="240"/>
      <c r="D31" s="238" t="s">
        <v>663</v>
      </c>
      <c r="E31" s="238"/>
      <c r="F31" s="238"/>
      <c r="G31" s="238"/>
      <c r="H31" s="238"/>
      <c r="I31" s="238"/>
      <c r="J31" s="238"/>
      <c r="K31" s="236"/>
    </row>
    <row r="32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="1" customFormat="1" ht="15" customHeight="1">
      <c r="B33" s="239"/>
      <c r="C33" s="240"/>
      <c r="D33" s="238" t="s">
        <v>664</v>
      </c>
      <c r="E33" s="238"/>
      <c r="F33" s="238"/>
      <c r="G33" s="238"/>
      <c r="H33" s="238"/>
      <c r="I33" s="238"/>
      <c r="J33" s="238"/>
      <c r="K33" s="236"/>
    </row>
    <row r="34" s="1" customFormat="1" ht="15" customHeight="1">
      <c r="B34" s="239"/>
      <c r="C34" s="240"/>
      <c r="D34" s="238" t="s">
        <v>665</v>
      </c>
      <c r="E34" s="238"/>
      <c r="F34" s="238"/>
      <c r="G34" s="238"/>
      <c r="H34" s="238"/>
      <c r="I34" s="238"/>
      <c r="J34" s="238"/>
      <c r="K34" s="236"/>
    </row>
    <row r="35" s="1" customFormat="1" ht="15" customHeight="1">
      <c r="B35" s="239"/>
      <c r="C35" s="240"/>
      <c r="D35" s="238" t="s">
        <v>666</v>
      </c>
      <c r="E35" s="238"/>
      <c r="F35" s="238"/>
      <c r="G35" s="238"/>
      <c r="H35" s="238"/>
      <c r="I35" s="238"/>
      <c r="J35" s="238"/>
      <c r="K35" s="236"/>
    </row>
    <row r="36" s="1" customFormat="1" ht="15" customHeight="1">
      <c r="B36" s="239"/>
      <c r="C36" s="240"/>
      <c r="D36" s="238"/>
      <c r="E36" s="241" t="s">
        <v>128</v>
      </c>
      <c r="F36" s="238"/>
      <c r="G36" s="238" t="s">
        <v>667</v>
      </c>
      <c r="H36" s="238"/>
      <c r="I36" s="238"/>
      <c r="J36" s="238"/>
      <c r="K36" s="236"/>
    </row>
    <row r="37" s="1" customFormat="1" ht="30.75" customHeight="1">
      <c r="B37" s="239"/>
      <c r="C37" s="240"/>
      <c r="D37" s="238"/>
      <c r="E37" s="241" t="s">
        <v>668</v>
      </c>
      <c r="F37" s="238"/>
      <c r="G37" s="238" t="s">
        <v>669</v>
      </c>
      <c r="H37" s="238"/>
      <c r="I37" s="238"/>
      <c r="J37" s="238"/>
      <c r="K37" s="236"/>
    </row>
    <row r="38" s="1" customFormat="1" ht="15" customHeight="1">
      <c r="B38" s="239"/>
      <c r="C38" s="240"/>
      <c r="D38" s="238"/>
      <c r="E38" s="241" t="s">
        <v>54</v>
      </c>
      <c r="F38" s="238"/>
      <c r="G38" s="238" t="s">
        <v>670</v>
      </c>
      <c r="H38" s="238"/>
      <c r="I38" s="238"/>
      <c r="J38" s="238"/>
      <c r="K38" s="236"/>
    </row>
    <row r="39" s="1" customFormat="1" ht="15" customHeight="1">
      <c r="B39" s="239"/>
      <c r="C39" s="240"/>
      <c r="D39" s="238"/>
      <c r="E39" s="241" t="s">
        <v>55</v>
      </c>
      <c r="F39" s="238"/>
      <c r="G39" s="238" t="s">
        <v>671</v>
      </c>
      <c r="H39" s="238"/>
      <c r="I39" s="238"/>
      <c r="J39" s="238"/>
      <c r="K39" s="236"/>
    </row>
    <row r="40" s="1" customFormat="1" ht="15" customHeight="1">
      <c r="B40" s="239"/>
      <c r="C40" s="240"/>
      <c r="D40" s="238"/>
      <c r="E40" s="241" t="s">
        <v>129</v>
      </c>
      <c r="F40" s="238"/>
      <c r="G40" s="238" t="s">
        <v>672</v>
      </c>
      <c r="H40" s="238"/>
      <c r="I40" s="238"/>
      <c r="J40" s="238"/>
      <c r="K40" s="236"/>
    </row>
    <row r="41" s="1" customFormat="1" ht="15" customHeight="1">
      <c r="B41" s="239"/>
      <c r="C41" s="240"/>
      <c r="D41" s="238"/>
      <c r="E41" s="241" t="s">
        <v>130</v>
      </c>
      <c r="F41" s="238"/>
      <c r="G41" s="238" t="s">
        <v>673</v>
      </c>
      <c r="H41" s="238"/>
      <c r="I41" s="238"/>
      <c r="J41" s="238"/>
      <c r="K41" s="236"/>
    </row>
    <row r="42" s="1" customFormat="1" ht="15" customHeight="1">
      <c r="B42" s="239"/>
      <c r="C42" s="240"/>
      <c r="D42" s="238"/>
      <c r="E42" s="241" t="s">
        <v>674</v>
      </c>
      <c r="F42" s="238"/>
      <c r="G42" s="238" t="s">
        <v>675</v>
      </c>
      <c r="H42" s="238"/>
      <c r="I42" s="238"/>
      <c r="J42" s="238"/>
      <c r="K42" s="236"/>
    </row>
    <row r="43" s="1" customFormat="1" ht="15" customHeight="1">
      <c r="B43" s="239"/>
      <c r="C43" s="240"/>
      <c r="D43" s="238"/>
      <c r="E43" s="241"/>
      <c r="F43" s="238"/>
      <c r="G43" s="238" t="s">
        <v>676</v>
      </c>
      <c r="H43" s="238"/>
      <c r="I43" s="238"/>
      <c r="J43" s="238"/>
      <c r="K43" s="236"/>
    </row>
    <row r="44" s="1" customFormat="1" ht="15" customHeight="1">
      <c r="B44" s="239"/>
      <c r="C44" s="240"/>
      <c r="D44" s="238"/>
      <c r="E44" s="241" t="s">
        <v>677</v>
      </c>
      <c r="F44" s="238"/>
      <c r="G44" s="238" t="s">
        <v>678</v>
      </c>
      <c r="H44" s="238"/>
      <c r="I44" s="238"/>
      <c r="J44" s="238"/>
      <c r="K44" s="236"/>
    </row>
    <row r="45" s="1" customFormat="1" ht="15" customHeight="1">
      <c r="B45" s="239"/>
      <c r="C45" s="240"/>
      <c r="D45" s="238"/>
      <c r="E45" s="241" t="s">
        <v>132</v>
      </c>
      <c r="F45" s="238"/>
      <c r="G45" s="238" t="s">
        <v>679</v>
      </c>
      <c r="H45" s="238"/>
      <c r="I45" s="238"/>
      <c r="J45" s="238"/>
      <c r="K45" s="236"/>
    </row>
    <row r="46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="1" customFormat="1" ht="15" customHeight="1">
      <c r="B47" s="239"/>
      <c r="C47" s="240"/>
      <c r="D47" s="238" t="s">
        <v>680</v>
      </c>
      <c r="E47" s="238"/>
      <c r="F47" s="238"/>
      <c r="G47" s="238"/>
      <c r="H47" s="238"/>
      <c r="I47" s="238"/>
      <c r="J47" s="238"/>
      <c r="K47" s="236"/>
    </row>
    <row r="48" s="1" customFormat="1" ht="15" customHeight="1">
      <c r="B48" s="239"/>
      <c r="C48" s="240"/>
      <c r="D48" s="240"/>
      <c r="E48" s="238" t="s">
        <v>681</v>
      </c>
      <c r="F48" s="238"/>
      <c r="G48" s="238"/>
      <c r="H48" s="238"/>
      <c r="I48" s="238"/>
      <c r="J48" s="238"/>
      <c r="K48" s="236"/>
    </row>
    <row r="49" s="1" customFormat="1" ht="15" customHeight="1">
      <c r="B49" s="239"/>
      <c r="C49" s="240"/>
      <c r="D49" s="240"/>
      <c r="E49" s="238" t="s">
        <v>682</v>
      </c>
      <c r="F49" s="238"/>
      <c r="G49" s="238"/>
      <c r="H49" s="238"/>
      <c r="I49" s="238"/>
      <c r="J49" s="238"/>
      <c r="K49" s="236"/>
    </row>
    <row r="50" s="1" customFormat="1" ht="15" customHeight="1">
      <c r="B50" s="239"/>
      <c r="C50" s="240"/>
      <c r="D50" s="240"/>
      <c r="E50" s="238" t="s">
        <v>683</v>
      </c>
      <c r="F50" s="238"/>
      <c r="G50" s="238"/>
      <c r="H50" s="238"/>
      <c r="I50" s="238"/>
      <c r="J50" s="238"/>
      <c r="K50" s="236"/>
    </row>
    <row r="51" s="1" customFormat="1" ht="15" customHeight="1">
      <c r="B51" s="239"/>
      <c r="C51" s="240"/>
      <c r="D51" s="238" t="s">
        <v>684</v>
      </c>
      <c r="E51" s="238"/>
      <c r="F51" s="238"/>
      <c r="G51" s="238"/>
      <c r="H51" s="238"/>
      <c r="I51" s="238"/>
      <c r="J51" s="238"/>
      <c r="K51" s="236"/>
    </row>
    <row r="52" s="1" customFormat="1" ht="25.5" customHeight="1">
      <c r="B52" s="234"/>
      <c r="C52" s="235" t="s">
        <v>685</v>
      </c>
      <c r="D52" s="235"/>
      <c r="E52" s="235"/>
      <c r="F52" s="235"/>
      <c r="G52" s="235"/>
      <c r="H52" s="235"/>
      <c r="I52" s="235"/>
      <c r="J52" s="235"/>
      <c r="K52" s="236"/>
    </row>
    <row r="53" s="1" customFormat="1" ht="5.25" customHeight="1">
      <c r="B53" s="234"/>
      <c r="C53" s="237"/>
      <c r="D53" s="237"/>
      <c r="E53" s="237"/>
      <c r="F53" s="237"/>
      <c r="G53" s="237"/>
      <c r="H53" s="237"/>
      <c r="I53" s="237"/>
      <c r="J53" s="237"/>
      <c r="K53" s="236"/>
    </row>
    <row r="54" s="1" customFormat="1" ht="15" customHeight="1">
      <c r="B54" s="234"/>
      <c r="C54" s="238" t="s">
        <v>686</v>
      </c>
      <c r="D54" s="238"/>
      <c r="E54" s="238"/>
      <c r="F54" s="238"/>
      <c r="G54" s="238"/>
      <c r="H54" s="238"/>
      <c r="I54" s="238"/>
      <c r="J54" s="238"/>
      <c r="K54" s="236"/>
    </row>
    <row r="55" s="1" customFormat="1" ht="15" customHeight="1">
      <c r="B55" s="234"/>
      <c r="C55" s="238" t="s">
        <v>687</v>
      </c>
      <c r="D55" s="238"/>
      <c r="E55" s="238"/>
      <c r="F55" s="238"/>
      <c r="G55" s="238"/>
      <c r="H55" s="238"/>
      <c r="I55" s="238"/>
      <c r="J55" s="238"/>
      <c r="K55" s="236"/>
    </row>
    <row r="56" s="1" customFormat="1" ht="12.75" customHeight="1">
      <c r="B56" s="234"/>
      <c r="C56" s="238"/>
      <c r="D56" s="238"/>
      <c r="E56" s="238"/>
      <c r="F56" s="238"/>
      <c r="G56" s="238"/>
      <c r="H56" s="238"/>
      <c r="I56" s="238"/>
      <c r="J56" s="238"/>
      <c r="K56" s="236"/>
    </row>
    <row r="57" s="1" customFormat="1" ht="15" customHeight="1">
      <c r="B57" s="234"/>
      <c r="C57" s="238" t="s">
        <v>688</v>
      </c>
      <c r="D57" s="238"/>
      <c r="E57" s="238"/>
      <c r="F57" s="238"/>
      <c r="G57" s="238"/>
      <c r="H57" s="238"/>
      <c r="I57" s="238"/>
      <c r="J57" s="238"/>
      <c r="K57" s="236"/>
    </row>
    <row r="58" s="1" customFormat="1" ht="15" customHeight="1">
      <c r="B58" s="234"/>
      <c r="C58" s="240"/>
      <c r="D58" s="238" t="s">
        <v>689</v>
      </c>
      <c r="E58" s="238"/>
      <c r="F58" s="238"/>
      <c r="G58" s="238"/>
      <c r="H58" s="238"/>
      <c r="I58" s="238"/>
      <c r="J58" s="238"/>
      <c r="K58" s="236"/>
    </row>
    <row r="59" s="1" customFormat="1" ht="15" customHeight="1">
      <c r="B59" s="234"/>
      <c r="C59" s="240"/>
      <c r="D59" s="238" t="s">
        <v>690</v>
      </c>
      <c r="E59" s="238"/>
      <c r="F59" s="238"/>
      <c r="G59" s="238"/>
      <c r="H59" s="238"/>
      <c r="I59" s="238"/>
      <c r="J59" s="238"/>
      <c r="K59" s="236"/>
    </row>
    <row r="60" s="1" customFormat="1" ht="15" customHeight="1">
      <c r="B60" s="234"/>
      <c r="C60" s="240"/>
      <c r="D60" s="238" t="s">
        <v>691</v>
      </c>
      <c r="E60" s="238"/>
      <c r="F60" s="238"/>
      <c r="G60" s="238"/>
      <c r="H60" s="238"/>
      <c r="I60" s="238"/>
      <c r="J60" s="238"/>
      <c r="K60" s="236"/>
    </row>
    <row r="61" s="1" customFormat="1" ht="15" customHeight="1">
      <c r="B61" s="234"/>
      <c r="C61" s="240"/>
      <c r="D61" s="238" t="s">
        <v>692</v>
      </c>
      <c r="E61" s="238"/>
      <c r="F61" s="238"/>
      <c r="G61" s="238"/>
      <c r="H61" s="238"/>
      <c r="I61" s="238"/>
      <c r="J61" s="238"/>
      <c r="K61" s="236"/>
    </row>
    <row r="62" s="1" customFormat="1" ht="15" customHeight="1">
      <c r="B62" s="234"/>
      <c r="C62" s="240"/>
      <c r="D62" s="243" t="s">
        <v>693</v>
      </c>
      <c r="E62" s="243"/>
      <c r="F62" s="243"/>
      <c r="G62" s="243"/>
      <c r="H62" s="243"/>
      <c r="I62" s="243"/>
      <c r="J62" s="243"/>
      <c r="K62" s="236"/>
    </row>
    <row r="63" s="1" customFormat="1" ht="15" customHeight="1">
      <c r="B63" s="234"/>
      <c r="C63" s="240"/>
      <c r="D63" s="238" t="s">
        <v>694</v>
      </c>
      <c r="E63" s="238"/>
      <c r="F63" s="238"/>
      <c r="G63" s="238"/>
      <c r="H63" s="238"/>
      <c r="I63" s="238"/>
      <c r="J63" s="238"/>
      <c r="K63" s="236"/>
    </row>
    <row r="64" s="1" customFormat="1" ht="12.75" customHeight="1">
      <c r="B64" s="234"/>
      <c r="C64" s="240"/>
      <c r="D64" s="240"/>
      <c r="E64" s="244"/>
      <c r="F64" s="240"/>
      <c r="G64" s="240"/>
      <c r="H64" s="240"/>
      <c r="I64" s="240"/>
      <c r="J64" s="240"/>
      <c r="K64" s="236"/>
    </row>
    <row r="65" s="1" customFormat="1" ht="15" customHeight="1">
      <c r="B65" s="234"/>
      <c r="C65" s="240"/>
      <c r="D65" s="238" t="s">
        <v>695</v>
      </c>
      <c r="E65" s="238"/>
      <c r="F65" s="238"/>
      <c r="G65" s="238"/>
      <c r="H65" s="238"/>
      <c r="I65" s="238"/>
      <c r="J65" s="238"/>
      <c r="K65" s="236"/>
    </row>
    <row r="66" s="1" customFormat="1" ht="15" customHeight="1">
      <c r="B66" s="234"/>
      <c r="C66" s="240"/>
      <c r="D66" s="243" t="s">
        <v>696</v>
      </c>
      <c r="E66" s="243"/>
      <c r="F66" s="243"/>
      <c r="G66" s="243"/>
      <c r="H66" s="243"/>
      <c r="I66" s="243"/>
      <c r="J66" s="243"/>
      <c r="K66" s="236"/>
    </row>
    <row r="67" s="1" customFormat="1" ht="15" customHeight="1">
      <c r="B67" s="234"/>
      <c r="C67" s="240"/>
      <c r="D67" s="238" t="s">
        <v>697</v>
      </c>
      <c r="E67" s="238"/>
      <c r="F67" s="238"/>
      <c r="G67" s="238"/>
      <c r="H67" s="238"/>
      <c r="I67" s="238"/>
      <c r="J67" s="238"/>
      <c r="K67" s="236"/>
    </row>
    <row r="68" s="1" customFormat="1" ht="15" customHeight="1">
      <c r="B68" s="234"/>
      <c r="C68" s="240"/>
      <c r="D68" s="238" t="s">
        <v>698</v>
      </c>
      <c r="E68" s="238"/>
      <c r="F68" s="238"/>
      <c r="G68" s="238"/>
      <c r="H68" s="238"/>
      <c r="I68" s="238"/>
      <c r="J68" s="238"/>
      <c r="K68" s="236"/>
    </row>
    <row r="69" s="1" customFormat="1" ht="15" customHeight="1">
      <c r="B69" s="234"/>
      <c r="C69" s="240"/>
      <c r="D69" s="238" t="s">
        <v>699</v>
      </c>
      <c r="E69" s="238"/>
      <c r="F69" s="238"/>
      <c r="G69" s="238"/>
      <c r="H69" s="238"/>
      <c r="I69" s="238"/>
      <c r="J69" s="238"/>
      <c r="K69" s="236"/>
    </row>
    <row r="70" s="1" customFormat="1" ht="15" customHeight="1">
      <c r="B70" s="234"/>
      <c r="C70" s="240"/>
      <c r="D70" s="238" t="s">
        <v>700</v>
      </c>
      <c r="E70" s="238"/>
      <c r="F70" s="238"/>
      <c r="G70" s="238"/>
      <c r="H70" s="238"/>
      <c r="I70" s="238"/>
      <c r="J70" s="238"/>
      <c r="K70" s="236"/>
    </row>
    <row r="7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="1" customFormat="1" ht="45" customHeight="1">
      <c r="B75" s="253"/>
      <c r="C75" s="254" t="s">
        <v>701</v>
      </c>
      <c r="D75" s="254"/>
      <c r="E75" s="254"/>
      <c r="F75" s="254"/>
      <c r="G75" s="254"/>
      <c r="H75" s="254"/>
      <c r="I75" s="254"/>
      <c r="J75" s="254"/>
      <c r="K75" s="255"/>
    </row>
    <row r="76" s="1" customFormat="1" ht="17.25" customHeight="1">
      <c r="B76" s="253"/>
      <c r="C76" s="256" t="s">
        <v>702</v>
      </c>
      <c r="D76" s="256"/>
      <c r="E76" s="256"/>
      <c r="F76" s="256" t="s">
        <v>703</v>
      </c>
      <c r="G76" s="257"/>
      <c r="H76" s="256" t="s">
        <v>55</v>
      </c>
      <c r="I76" s="256" t="s">
        <v>58</v>
      </c>
      <c r="J76" s="256" t="s">
        <v>704</v>
      </c>
      <c r="K76" s="255"/>
    </row>
    <row r="77" s="1" customFormat="1" ht="17.25" customHeight="1">
      <c r="B77" s="253"/>
      <c r="C77" s="258" t="s">
        <v>705</v>
      </c>
      <c r="D77" s="258"/>
      <c r="E77" s="258"/>
      <c r="F77" s="259" t="s">
        <v>706</v>
      </c>
      <c r="G77" s="260"/>
      <c r="H77" s="258"/>
      <c r="I77" s="258"/>
      <c r="J77" s="258" t="s">
        <v>707</v>
      </c>
      <c r="K77" s="255"/>
    </row>
    <row r="78" s="1" customFormat="1" ht="5.25" customHeight="1">
      <c r="B78" s="253"/>
      <c r="C78" s="261"/>
      <c r="D78" s="261"/>
      <c r="E78" s="261"/>
      <c r="F78" s="261"/>
      <c r="G78" s="262"/>
      <c r="H78" s="261"/>
      <c r="I78" s="261"/>
      <c r="J78" s="261"/>
      <c r="K78" s="255"/>
    </row>
    <row r="79" s="1" customFormat="1" ht="15" customHeight="1">
      <c r="B79" s="253"/>
      <c r="C79" s="241" t="s">
        <v>54</v>
      </c>
      <c r="D79" s="263"/>
      <c r="E79" s="263"/>
      <c r="F79" s="264" t="s">
        <v>708</v>
      </c>
      <c r="G79" s="265"/>
      <c r="H79" s="241" t="s">
        <v>709</v>
      </c>
      <c r="I79" s="241" t="s">
        <v>710</v>
      </c>
      <c r="J79" s="241">
        <v>20</v>
      </c>
      <c r="K79" s="255"/>
    </row>
    <row r="80" s="1" customFormat="1" ht="15" customHeight="1">
      <c r="B80" s="253"/>
      <c r="C80" s="241" t="s">
        <v>711</v>
      </c>
      <c r="D80" s="241"/>
      <c r="E80" s="241"/>
      <c r="F80" s="264" t="s">
        <v>708</v>
      </c>
      <c r="G80" s="265"/>
      <c r="H80" s="241" t="s">
        <v>712</v>
      </c>
      <c r="I80" s="241" t="s">
        <v>710</v>
      </c>
      <c r="J80" s="241">
        <v>120</v>
      </c>
      <c r="K80" s="255"/>
    </row>
    <row r="81" s="1" customFormat="1" ht="15" customHeight="1">
      <c r="B81" s="266"/>
      <c r="C81" s="241" t="s">
        <v>713</v>
      </c>
      <c r="D81" s="241"/>
      <c r="E81" s="241"/>
      <c r="F81" s="264" t="s">
        <v>714</v>
      </c>
      <c r="G81" s="265"/>
      <c r="H81" s="241" t="s">
        <v>715</v>
      </c>
      <c r="I81" s="241" t="s">
        <v>710</v>
      </c>
      <c r="J81" s="241">
        <v>50</v>
      </c>
      <c r="K81" s="255"/>
    </row>
    <row r="82" s="1" customFormat="1" ht="15" customHeight="1">
      <c r="B82" s="266"/>
      <c r="C82" s="241" t="s">
        <v>716</v>
      </c>
      <c r="D82" s="241"/>
      <c r="E82" s="241"/>
      <c r="F82" s="264" t="s">
        <v>708</v>
      </c>
      <c r="G82" s="265"/>
      <c r="H82" s="241" t="s">
        <v>717</v>
      </c>
      <c r="I82" s="241" t="s">
        <v>718</v>
      </c>
      <c r="J82" s="241"/>
      <c r="K82" s="255"/>
    </row>
    <row r="83" s="1" customFormat="1" ht="15" customHeight="1">
      <c r="B83" s="266"/>
      <c r="C83" s="267" t="s">
        <v>719</v>
      </c>
      <c r="D83" s="267"/>
      <c r="E83" s="267"/>
      <c r="F83" s="268" t="s">
        <v>714</v>
      </c>
      <c r="G83" s="267"/>
      <c r="H83" s="267" t="s">
        <v>720</v>
      </c>
      <c r="I83" s="267" t="s">
        <v>710</v>
      </c>
      <c r="J83" s="267">
        <v>15</v>
      </c>
      <c r="K83" s="255"/>
    </row>
    <row r="84" s="1" customFormat="1" ht="15" customHeight="1">
      <c r="B84" s="266"/>
      <c r="C84" s="267" t="s">
        <v>721</v>
      </c>
      <c r="D84" s="267"/>
      <c r="E84" s="267"/>
      <c r="F84" s="268" t="s">
        <v>714</v>
      </c>
      <c r="G84" s="267"/>
      <c r="H84" s="267" t="s">
        <v>722</v>
      </c>
      <c r="I84" s="267" t="s">
        <v>710</v>
      </c>
      <c r="J84" s="267">
        <v>15</v>
      </c>
      <c r="K84" s="255"/>
    </row>
    <row r="85" s="1" customFormat="1" ht="15" customHeight="1">
      <c r="B85" s="266"/>
      <c r="C85" s="267" t="s">
        <v>723</v>
      </c>
      <c r="D85" s="267"/>
      <c r="E85" s="267"/>
      <c r="F85" s="268" t="s">
        <v>714</v>
      </c>
      <c r="G85" s="267"/>
      <c r="H85" s="267" t="s">
        <v>724</v>
      </c>
      <c r="I85" s="267" t="s">
        <v>710</v>
      </c>
      <c r="J85" s="267">
        <v>20</v>
      </c>
      <c r="K85" s="255"/>
    </row>
    <row r="86" s="1" customFormat="1" ht="15" customHeight="1">
      <c r="B86" s="266"/>
      <c r="C86" s="267" t="s">
        <v>725</v>
      </c>
      <c r="D86" s="267"/>
      <c r="E86" s="267"/>
      <c r="F86" s="268" t="s">
        <v>714</v>
      </c>
      <c r="G86" s="267"/>
      <c r="H86" s="267" t="s">
        <v>726</v>
      </c>
      <c r="I86" s="267" t="s">
        <v>710</v>
      </c>
      <c r="J86" s="267">
        <v>20</v>
      </c>
      <c r="K86" s="255"/>
    </row>
    <row r="87" s="1" customFormat="1" ht="15" customHeight="1">
      <c r="B87" s="266"/>
      <c r="C87" s="241" t="s">
        <v>727</v>
      </c>
      <c r="D87" s="241"/>
      <c r="E87" s="241"/>
      <c r="F87" s="264" t="s">
        <v>714</v>
      </c>
      <c r="G87" s="265"/>
      <c r="H87" s="241" t="s">
        <v>728</v>
      </c>
      <c r="I87" s="241" t="s">
        <v>710</v>
      </c>
      <c r="J87" s="241">
        <v>50</v>
      </c>
      <c r="K87" s="255"/>
    </row>
    <row r="88" s="1" customFormat="1" ht="15" customHeight="1">
      <c r="B88" s="266"/>
      <c r="C88" s="241" t="s">
        <v>729</v>
      </c>
      <c r="D88" s="241"/>
      <c r="E88" s="241"/>
      <c r="F88" s="264" t="s">
        <v>714</v>
      </c>
      <c r="G88" s="265"/>
      <c r="H88" s="241" t="s">
        <v>730</v>
      </c>
      <c r="I88" s="241" t="s">
        <v>710</v>
      </c>
      <c r="J88" s="241">
        <v>20</v>
      </c>
      <c r="K88" s="255"/>
    </row>
    <row r="89" s="1" customFormat="1" ht="15" customHeight="1">
      <c r="B89" s="266"/>
      <c r="C89" s="241" t="s">
        <v>731</v>
      </c>
      <c r="D89" s="241"/>
      <c r="E89" s="241"/>
      <c r="F89" s="264" t="s">
        <v>714</v>
      </c>
      <c r="G89" s="265"/>
      <c r="H89" s="241" t="s">
        <v>732</v>
      </c>
      <c r="I89" s="241" t="s">
        <v>710</v>
      </c>
      <c r="J89" s="241">
        <v>20</v>
      </c>
      <c r="K89" s="255"/>
    </row>
    <row r="90" s="1" customFormat="1" ht="15" customHeight="1">
      <c r="B90" s="266"/>
      <c r="C90" s="241" t="s">
        <v>733</v>
      </c>
      <c r="D90" s="241"/>
      <c r="E90" s="241"/>
      <c r="F90" s="264" t="s">
        <v>714</v>
      </c>
      <c r="G90" s="265"/>
      <c r="H90" s="241" t="s">
        <v>734</v>
      </c>
      <c r="I90" s="241" t="s">
        <v>710</v>
      </c>
      <c r="J90" s="241">
        <v>50</v>
      </c>
      <c r="K90" s="255"/>
    </row>
    <row r="91" s="1" customFormat="1" ht="15" customHeight="1">
      <c r="B91" s="266"/>
      <c r="C91" s="241" t="s">
        <v>735</v>
      </c>
      <c r="D91" s="241"/>
      <c r="E91" s="241"/>
      <c r="F91" s="264" t="s">
        <v>714</v>
      </c>
      <c r="G91" s="265"/>
      <c r="H91" s="241" t="s">
        <v>735</v>
      </c>
      <c r="I91" s="241" t="s">
        <v>710</v>
      </c>
      <c r="J91" s="241">
        <v>50</v>
      </c>
      <c r="K91" s="255"/>
    </row>
    <row r="92" s="1" customFormat="1" ht="15" customHeight="1">
      <c r="B92" s="266"/>
      <c r="C92" s="241" t="s">
        <v>736</v>
      </c>
      <c r="D92" s="241"/>
      <c r="E92" s="241"/>
      <c r="F92" s="264" t="s">
        <v>714</v>
      </c>
      <c r="G92" s="265"/>
      <c r="H92" s="241" t="s">
        <v>737</v>
      </c>
      <c r="I92" s="241" t="s">
        <v>710</v>
      </c>
      <c r="J92" s="241">
        <v>255</v>
      </c>
      <c r="K92" s="255"/>
    </row>
    <row r="93" s="1" customFormat="1" ht="15" customHeight="1">
      <c r="B93" s="266"/>
      <c r="C93" s="241" t="s">
        <v>738</v>
      </c>
      <c r="D93" s="241"/>
      <c r="E93" s="241"/>
      <c r="F93" s="264" t="s">
        <v>708</v>
      </c>
      <c r="G93" s="265"/>
      <c r="H93" s="241" t="s">
        <v>739</v>
      </c>
      <c r="I93" s="241" t="s">
        <v>740</v>
      </c>
      <c r="J93" s="241"/>
      <c r="K93" s="255"/>
    </row>
    <row r="94" s="1" customFormat="1" ht="15" customHeight="1">
      <c r="B94" s="266"/>
      <c r="C94" s="241" t="s">
        <v>741</v>
      </c>
      <c r="D94" s="241"/>
      <c r="E94" s="241"/>
      <c r="F94" s="264" t="s">
        <v>708</v>
      </c>
      <c r="G94" s="265"/>
      <c r="H94" s="241" t="s">
        <v>742</v>
      </c>
      <c r="I94" s="241" t="s">
        <v>743</v>
      </c>
      <c r="J94" s="241"/>
      <c r="K94" s="255"/>
    </row>
    <row r="95" s="1" customFormat="1" ht="15" customHeight="1">
      <c r="B95" s="266"/>
      <c r="C95" s="241" t="s">
        <v>744</v>
      </c>
      <c r="D95" s="241"/>
      <c r="E95" s="241"/>
      <c r="F95" s="264" t="s">
        <v>708</v>
      </c>
      <c r="G95" s="265"/>
      <c r="H95" s="241" t="s">
        <v>744</v>
      </c>
      <c r="I95" s="241" t="s">
        <v>743</v>
      </c>
      <c r="J95" s="241"/>
      <c r="K95" s="255"/>
    </row>
    <row r="96" s="1" customFormat="1" ht="15" customHeight="1">
      <c r="B96" s="266"/>
      <c r="C96" s="241" t="s">
        <v>39</v>
      </c>
      <c r="D96" s="241"/>
      <c r="E96" s="241"/>
      <c r="F96" s="264" t="s">
        <v>708</v>
      </c>
      <c r="G96" s="265"/>
      <c r="H96" s="241" t="s">
        <v>745</v>
      </c>
      <c r="I96" s="241" t="s">
        <v>743</v>
      </c>
      <c r="J96" s="241"/>
      <c r="K96" s="255"/>
    </row>
    <row r="97" s="1" customFormat="1" ht="15" customHeight="1">
      <c r="B97" s="266"/>
      <c r="C97" s="241" t="s">
        <v>49</v>
      </c>
      <c r="D97" s="241"/>
      <c r="E97" s="241"/>
      <c r="F97" s="264" t="s">
        <v>708</v>
      </c>
      <c r="G97" s="265"/>
      <c r="H97" s="241" t="s">
        <v>746</v>
      </c>
      <c r="I97" s="241" t="s">
        <v>743</v>
      </c>
      <c r="J97" s="241"/>
      <c r="K97" s="255"/>
    </row>
    <row r="98" s="1" customFormat="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="1" customFormat="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="1" customFormat="1" ht="45" customHeight="1">
      <c r="B102" s="253"/>
      <c r="C102" s="254" t="s">
        <v>747</v>
      </c>
      <c r="D102" s="254"/>
      <c r="E102" s="254"/>
      <c r="F102" s="254"/>
      <c r="G102" s="254"/>
      <c r="H102" s="254"/>
      <c r="I102" s="254"/>
      <c r="J102" s="254"/>
      <c r="K102" s="255"/>
    </row>
    <row r="103" s="1" customFormat="1" ht="17.25" customHeight="1">
      <c r="B103" s="253"/>
      <c r="C103" s="256" t="s">
        <v>702</v>
      </c>
      <c r="D103" s="256"/>
      <c r="E103" s="256"/>
      <c r="F103" s="256" t="s">
        <v>703</v>
      </c>
      <c r="G103" s="257"/>
      <c r="H103" s="256" t="s">
        <v>55</v>
      </c>
      <c r="I103" s="256" t="s">
        <v>58</v>
      </c>
      <c r="J103" s="256" t="s">
        <v>704</v>
      </c>
      <c r="K103" s="255"/>
    </row>
    <row r="104" s="1" customFormat="1" ht="17.25" customHeight="1">
      <c r="B104" s="253"/>
      <c r="C104" s="258" t="s">
        <v>705</v>
      </c>
      <c r="D104" s="258"/>
      <c r="E104" s="258"/>
      <c r="F104" s="259" t="s">
        <v>706</v>
      </c>
      <c r="G104" s="260"/>
      <c r="H104" s="258"/>
      <c r="I104" s="258"/>
      <c r="J104" s="258" t="s">
        <v>707</v>
      </c>
      <c r="K104" s="255"/>
    </row>
    <row r="105" s="1" customFormat="1" ht="5.25" customHeight="1">
      <c r="B105" s="253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="1" customFormat="1" ht="15" customHeight="1">
      <c r="B106" s="253"/>
      <c r="C106" s="241" t="s">
        <v>54</v>
      </c>
      <c r="D106" s="263"/>
      <c r="E106" s="263"/>
      <c r="F106" s="264" t="s">
        <v>708</v>
      </c>
      <c r="G106" s="241"/>
      <c r="H106" s="241" t="s">
        <v>748</v>
      </c>
      <c r="I106" s="241" t="s">
        <v>710</v>
      </c>
      <c r="J106" s="241">
        <v>20</v>
      </c>
      <c r="K106" s="255"/>
    </row>
    <row r="107" s="1" customFormat="1" ht="15" customHeight="1">
      <c r="B107" s="253"/>
      <c r="C107" s="241" t="s">
        <v>711</v>
      </c>
      <c r="D107" s="241"/>
      <c r="E107" s="241"/>
      <c r="F107" s="264" t="s">
        <v>708</v>
      </c>
      <c r="G107" s="241"/>
      <c r="H107" s="241" t="s">
        <v>748</v>
      </c>
      <c r="I107" s="241" t="s">
        <v>710</v>
      </c>
      <c r="J107" s="241">
        <v>120</v>
      </c>
      <c r="K107" s="255"/>
    </row>
    <row r="108" s="1" customFormat="1" ht="15" customHeight="1">
      <c r="B108" s="266"/>
      <c r="C108" s="241" t="s">
        <v>713</v>
      </c>
      <c r="D108" s="241"/>
      <c r="E108" s="241"/>
      <c r="F108" s="264" t="s">
        <v>714</v>
      </c>
      <c r="G108" s="241"/>
      <c r="H108" s="241" t="s">
        <v>748</v>
      </c>
      <c r="I108" s="241" t="s">
        <v>710</v>
      </c>
      <c r="J108" s="241">
        <v>50</v>
      </c>
      <c r="K108" s="255"/>
    </row>
    <row r="109" s="1" customFormat="1" ht="15" customHeight="1">
      <c r="B109" s="266"/>
      <c r="C109" s="241" t="s">
        <v>716</v>
      </c>
      <c r="D109" s="241"/>
      <c r="E109" s="241"/>
      <c r="F109" s="264" t="s">
        <v>708</v>
      </c>
      <c r="G109" s="241"/>
      <c r="H109" s="241" t="s">
        <v>748</v>
      </c>
      <c r="I109" s="241" t="s">
        <v>718</v>
      </c>
      <c r="J109" s="241"/>
      <c r="K109" s="255"/>
    </row>
    <row r="110" s="1" customFormat="1" ht="15" customHeight="1">
      <c r="B110" s="266"/>
      <c r="C110" s="241" t="s">
        <v>727</v>
      </c>
      <c r="D110" s="241"/>
      <c r="E110" s="241"/>
      <c r="F110" s="264" t="s">
        <v>714</v>
      </c>
      <c r="G110" s="241"/>
      <c r="H110" s="241" t="s">
        <v>748</v>
      </c>
      <c r="I110" s="241" t="s">
        <v>710</v>
      </c>
      <c r="J110" s="241">
        <v>50</v>
      </c>
      <c r="K110" s="255"/>
    </row>
    <row r="111" s="1" customFormat="1" ht="15" customHeight="1">
      <c r="B111" s="266"/>
      <c r="C111" s="241" t="s">
        <v>735</v>
      </c>
      <c r="D111" s="241"/>
      <c r="E111" s="241"/>
      <c r="F111" s="264" t="s">
        <v>714</v>
      </c>
      <c r="G111" s="241"/>
      <c r="H111" s="241" t="s">
        <v>748</v>
      </c>
      <c r="I111" s="241" t="s">
        <v>710</v>
      </c>
      <c r="J111" s="241">
        <v>50</v>
      </c>
      <c r="K111" s="255"/>
    </row>
    <row r="112" s="1" customFormat="1" ht="15" customHeight="1">
      <c r="B112" s="266"/>
      <c r="C112" s="241" t="s">
        <v>733</v>
      </c>
      <c r="D112" s="241"/>
      <c r="E112" s="241"/>
      <c r="F112" s="264" t="s">
        <v>714</v>
      </c>
      <c r="G112" s="241"/>
      <c r="H112" s="241" t="s">
        <v>748</v>
      </c>
      <c r="I112" s="241" t="s">
        <v>710</v>
      </c>
      <c r="J112" s="241">
        <v>50</v>
      </c>
      <c r="K112" s="255"/>
    </row>
    <row r="113" s="1" customFormat="1" ht="15" customHeight="1">
      <c r="B113" s="266"/>
      <c r="C113" s="241" t="s">
        <v>54</v>
      </c>
      <c r="D113" s="241"/>
      <c r="E113" s="241"/>
      <c r="F113" s="264" t="s">
        <v>708</v>
      </c>
      <c r="G113" s="241"/>
      <c r="H113" s="241" t="s">
        <v>749</v>
      </c>
      <c r="I113" s="241" t="s">
        <v>710</v>
      </c>
      <c r="J113" s="241">
        <v>20</v>
      </c>
      <c r="K113" s="255"/>
    </row>
    <row r="114" s="1" customFormat="1" ht="15" customHeight="1">
      <c r="B114" s="266"/>
      <c r="C114" s="241" t="s">
        <v>750</v>
      </c>
      <c r="D114" s="241"/>
      <c r="E114" s="241"/>
      <c r="F114" s="264" t="s">
        <v>708</v>
      </c>
      <c r="G114" s="241"/>
      <c r="H114" s="241" t="s">
        <v>751</v>
      </c>
      <c r="I114" s="241" t="s">
        <v>710</v>
      </c>
      <c r="J114" s="241">
        <v>120</v>
      </c>
      <c r="K114" s="255"/>
    </row>
    <row r="115" s="1" customFormat="1" ht="15" customHeight="1">
      <c r="B115" s="266"/>
      <c r="C115" s="241" t="s">
        <v>39</v>
      </c>
      <c r="D115" s="241"/>
      <c r="E115" s="241"/>
      <c r="F115" s="264" t="s">
        <v>708</v>
      </c>
      <c r="G115" s="241"/>
      <c r="H115" s="241" t="s">
        <v>752</v>
      </c>
      <c r="I115" s="241" t="s">
        <v>743</v>
      </c>
      <c r="J115" s="241"/>
      <c r="K115" s="255"/>
    </row>
    <row r="116" s="1" customFormat="1" ht="15" customHeight="1">
      <c r="B116" s="266"/>
      <c r="C116" s="241" t="s">
        <v>49</v>
      </c>
      <c r="D116" s="241"/>
      <c r="E116" s="241"/>
      <c r="F116" s="264" t="s">
        <v>708</v>
      </c>
      <c r="G116" s="241"/>
      <c r="H116" s="241" t="s">
        <v>753</v>
      </c>
      <c r="I116" s="241" t="s">
        <v>743</v>
      </c>
      <c r="J116" s="241"/>
      <c r="K116" s="255"/>
    </row>
    <row r="117" s="1" customFormat="1" ht="15" customHeight="1">
      <c r="B117" s="266"/>
      <c r="C117" s="241" t="s">
        <v>58</v>
      </c>
      <c r="D117" s="241"/>
      <c r="E117" s="241"/>
      <c r="F117" s="264" t="s">
        <v>708</v>
      </c>
      <c r="G117" s="241"/>
      <c r="H117" s="241" t="s">
        <v>754</v>
      </c>
      <c r="I117" s="241" t="s">
        <v>755</v>
      </c>
      <c r="J117" s="241"/>
      <c r="K117" s="255"/>
    </row>
    <row r="118" s="1" customFormat="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="1" customFormat="1" ht="18.75" customHeight="1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="1" customFormat="1" ht="45" customHeight="1">
      <c r="B122" s="282"/>
      <c r="C122" s="232" t="s">
        <v>756</v>
      </c>
      <c r="D122" s="232"/>
      <c r="E122" s="232"/>
      <c r="F122" s="232"/>
      <c r="G122" s="232"/>
      <c r="H122" s="232"/>
      <c r="I122" s="232"/>
      <c r="J122" s="232"/>
      <c r="K122" s="283"/>
    </row>
    <row r="123" s="1" customFormat="1" ht="17.25" customHeight="1">
      <c r="B123" s="284"/>
      <c r="C123" s="256" t="s">
        <v>702</v>
      </c>
      <c r="D123" s="256"/>
      <c r="E123" s="256"/>
      <c r="F123" s="256" t="s">
        <v>703</v>
      </c>
      <c r="G123" s="257"/>
      <c r="H123" s="256" t="s">
        <v>55</v>
      </c>
      <c r="I123" s="256" t="s">
        <v>58</v>
      </c>
      <c r="J123" s="256" t="s">
        <v>704</v>
      </c>
      <c r="K123" s="285"/>
    </row>
    <row r="124" s="1" customFormat="1" ht="17.25" customHeight="1">
      <c r="B124" s="284"/>
      <c r="C124" s="258" t="s">
        <v>705</v>
      </c>
      <c r="D124" s="258"/>
      <c r="E124" s="258"/>
      <c r="F124" s="259" t="s">
        <v>706</v>
      </c>
      <c r="G124" s="260"/>
      <c r="H124" s="258"/>
      <c r="I124" s="258"/>
      <c r="J124" s="258" t="s">
        <v>707</v>
      </c>
      <c r="K124" s="285"/>
    </row>
    <row r="125" s="1" customFormat="1" ht="5.25" customHeight="1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="1" customFormat="1" ht="15" customHeight="1">
      <c r="B126" s="286"/>
      <c r="C126" s="241" t="s">
        <v>711</v>
      </c>
      <c r="D126" s="263"/>
      <c r="E126" s="263"/>
      <c r="F126" s="264" t="s">
        <v>708</v>
      </c>
      <c r="G126" s="241"/>
      <c r="H126" s="241" t="s">
        <v>748</v>
      </c>
      <c r="I126" s="241" t="s">
        <v>710</v>
      </c>
      <c r="J126" s="241">
        <v>120</v>
      </c>
      <c r="K126" s="289"/>
    </row>
    <row r="127" s="1" customFormat="1" ht="15" customHeight="1">
      <c r="B127" s="286"/>
      <c r="C127" s="241" t="s">
        <v>757</v>
      </c>
      <c r="D127" s="241"/>
      <c r="E127" s="241"/>
      <c r="F127" s="264" t="s">
        <v>708</v>
      </c>
      <c r="G127" s="241"/>
      <c r="H127" s="241" t="s">
        <v>758</v>
      </c>
      <c r="I127" s="241" t="s">
        <v>710</v>
      </c>
      <c r="J127" s="241" t="s">
        <v>759</v>
      </c>
      <c r="K127" s="289"/>
    </row>
    <row r="128" s="1" customFormat="1" ht="15" customHeight="1">
      <c r="B128" s="286"/>
      <c r="C128" s="241" t="s">
        <v>656</v>
      </c>
      <c r="D128" s="241"/>
      <c r="E128" s="241"/>
      <c r="F128" s="264" t="s">
        <v>708</v>
      </c>
      <c r="G128" s="241"/>
      <c r="H128" s="241" t="s">
        <v>760</v>
      </c>
      <c r="I128" s="241" t="s">
        <v>710</v>
      </c>
      <c r="J128" s="241" t="s">
        <v>759</v>
      </c>
      <c r="K128" s="289"/>
    </row>
    <row r="129" s="1" customFormat="1" ht="15" customHeight="1">
      <c r="B129" s="286"/>
      <c r="C129" s="241" t="s">
        <v>719</v>
      </c>
      <c r="D129" s="241"/>
      <c r="E129" s="241"/>
      <c r="F129" s="264" t="s">
        <v>714</v>
      </c>
      <c r="G129" s="241"/>
      <c r="H129" s="241" t="s">
        <v>720</v>
      </c>
      <c r="I129" s="241" t="s">
        <v>710</v>
      </c>
      <c r="J129" s="241">
        <v>15</v>
      </c>
      <c r="K129" s="289"/>
    </row>
    <row r="130" s="1" customFormat="1" ht="15" customHeight="1">
      <c r="B130" s="286"/>
      <c r="C130" s="267" t="s">
        <v>721</v>
      </c>
      <c r="D130" s="267"/>
      <c r="E130" s="267"/>
      <c r="F130" s="268" t="s">
        <v>714</v>
      </c>
      <c r="G130" s="267"/>
      <c r="H130" s="267" t="s">
        <v>722</v>
      </c>
      <c r="I130" s="267" t="s">
        <v>710</v>
      </c>
      <c r="J130" s="267">
        <v>15</v>
      </c>
      <c r="K130" s="289"/>
    </row>
    <row r="131" s="1" customFormat="1" ht="15" customHeight="1">
      <c r="B131" s="286"/>
      <c r="C131" s="267" t="s">
        <v>723</v>
      </c>
      <c r="D131" s="267"/>
      <c r="E131" s="267"/>
      <c r="F131" s="268" t="s">
        <v>714</v>
      </c>
      <c r="G131" s="267"/>
      <c r="H131" s="267" t="s">
        <v>724</v>
      </c>
      <c r="I131" s="267" t="s">
        <v>710</v>
      </c>
      <c r="J131" s="267">
        <v>20</v>
      </c>
      <c r="K131" s="289"/>
    </row>
    <row r="132" s="1" customFormat="1" ht="15" customHeight="1">
      <c r="B132" s="286"/>
      <c r="C132" s="267" t="s">
        <v>725</v>
      </c>
      <c r="D132" s="267"/>
      <c r="E132" s="267"/>
      <c r="F132" s="268" t="s">
        <v>714</v>
      </c>
      <c r="G132" s="267"/>
      <c r="H132" s="267" t="s">
        <v>726</v>
      </c>
      <c r="I132" s="267" t="s">
        <v>710</v>
      </c>
      <c r="J132" s="267">
        <v>20</v>
      </c>
      <c r="K132" s="289"/>
    </row>
    <row r="133" s="1" customFormat="1" ht="15" customHeight="1">
      <c r="B133" s="286"/>
      <c r="C133" s="241" t="s">
        <v>713</v>
      </c>
      <c r="D133" s="241"/>
      <c r="E133" s="241"/>
      <c r="F133" s="264" t="s">
        <v>714</v>
      </c>
      <c r="G133" s="241"/>
      <c r="H133" s="241" t="s">
        <v>748</v>
      </c>
      <c r="I133" s="241" t="s">
        <v>710</v>
      </c>
      <c r="J133" s="241">
        <v>50</v>
      </c>
      <c r="K133" s="289"/>
    </row>
    <row r="134" s="1" customFormat="1" ht="15" customHeight="1">
      <c r="B134" s="286"/>
      <c r="C134" s="241" t="s">
        <v>727</v>
      </c>
      <c r="D134" s="241"/>
      <c r="E134" s="241"/>
      <c r="F134" s="264" t="s">
        <v>714</v>
      </c>
      <c r="G134" s="241"/>
      <c r="H134" s="241" t="s">
        <v>748</v>
      </c>
      <c r="I134" s="241" t="s">
        <v>710</v>
      </c>
      <c r="J134" s="241">
        <v>50</v>
      </c>
      <c r="K134" s="289"/>
    </row>
    <row r="135" s="1" customFormat="1" ht="15" customHeight="1">
      <c r="B135" s="286"/>
      <c r="C135" s="241" t="s">
        <v>733</v>
      </c>
      <c r="D135" s="241"/>
      <c r="E135" s="241"/>
      <c r="F135" s="264" t="s">
        <v>714</v>
      </c>
      <c r="G135" s="241"/>
      <c r="H135" s="241" t="s">
        <v>748</v>
      </c>
      <c r="I135" s="241" t="s">
        <v>710</v>
      </c>
      <c r="J135" s="241">
        <v>50</v>
      </c>
      <c r="K135" s="289"/>
    </row>
    <row r="136" s="1" customFormat="1" ht="15" customHeight="1">
      <c r="B136" s="286"/>
      <c r="C136" s="241" t="s">
        <v>735</v>
      </c>
      <c r="D136" s="241"/>
      <c r="E136" s="241"/>
      <c r="F136" s="264" t="s">
        <v>714</v>
      </c>
      <c r="G136" s="241"/>
      <c r="H136" s="241" t="s">
        <v>748</v>
      </c>
      <c r="I136" s="241" t="s">
        <v>710</v>
      </c>
      <c r="J136" s="241">
        <v>50</v>
      </c>
      <c r="K136" s="289"/>
    </row>
    <row r="137" s="1" customFormat="1" ht="15" customHeight="1">
      <c r="B137" s="286"/>
      <c r="C137" s="241" t="s">
        <v>736</v>
      </c>
      <c r="D137" s="241"/>
      <c r="E137" s="241"/>
      <c r="F137" s="264" t="s">
        <v>714</v>
      </c>
      <c r="G137" s="241"/>
      <c r="H137" s="241" t="s">
        <v>761</v>
      </c>
      <c r="I137" s="241" t="s">
        <v>710</v>
      </c>
      <c r="J137" s="241">
        <v>255</v>
      </c>
      <c r="K137" s="289"/>
    </row>
    <row r="138" s="1" customFormat="1" ht="15" customHeight="1">
      <c r="B138" s="286"/>
      <c r="C138" s="241" t="s">
        <v>738</v>
      </c>
      <c r="D138" s="241"/>
      <c r="E138" s="241"/>
      <c r="F138" s="264" t="s">
        <v>708</v>
      </c>
      <c r="G138" s="241"/>
      <c r="H138" s="241" t="s">
        <v>762</v>
      </c>
      <c r="I138" s="241" t="s">
        <v>740</v>
      </c>
      <c r="J138" s="241"/>
      <c r="K138" s="289"/>
    </row>
    <row r="139" s="1" customFormat="1" ht="15" customHeight="1">
      <c r="B139" s="286"/>
      <c r="C139" s="241" t="s">
        <v>741</v>
      </c>
      <c r="D139" s="241"/>
      <c r="E139" s="241"/>
      <c r="F139" s="264" t="s">
        <v>708</v>
      </c>
      <c r="G139" s="241"/>
      <c r="H139" s="241" t="s">
        <v>763</v>
      </c>
      <c r="I139" s="241" t="s">
        <v>743</v>
      </c>
      <c r="J139" s="241"/>
      <c r="K139" s="289"/>
    </row>
    <row r="140" s="1" customFormat="1" ht="15" customHeight="1">
      <c r="B140" s="286"/>
      <c r="C140" s="241" t="s">
        <v>744</v>
      </c>
      <c r="D140" s="241"/>
      <c r="E140" s="241"/>
      <c r="F140" s="264" t="s">
        <v>708</v>
      </c>
      <c r="G140" s="241"/>
      <c r="H140" s="241" t="s">
        <v>744</v>
      </c>
      <c r="I140" s="241" t="s">
        <v>743</v>
      </c>
      <c r="J140" s="241"/>
      <c r="K140" s="289"/>
    </row>
    <row r="141" s="1" customFormat="1" ht="15" customHeight="1">
      <c r="B141" s="286"/>
      <c r="C141" s="241" t="s">
        <v>39</v>
      </c>
      <c r="D141" s="241"/>
      <c r="E141" s="241"/>
      <c r="F141" s="264" t="s">
        <v>708</v>
      </c>
      <c r="G141" s="241"/>
      <c r="H141" s="241" t="s">
        <v>764</v>
      </c>
      <c r="I141" s="241" t="s">
        <v>743</v>
      </c>
      <c r="J141" s="241"/>
      <c r="K141" s="289"/>
    </row>
    <row r="142" s="1" customFormat="1" ht="15" customHeight="1">
      <c r="B142" s="286"/>
      <c r="C142" s="241" t="s">
        <v>765</v>
      </c>
      <c r="D142" s="241"/>
      <c r="E142" s="241"/>
      <c r="F142" s="264" t="s">
        <v>708</v>
      </c>
      <c r="G142" s="241"/>
      <c r="H142" s="241" t="s">
        <v>766</v>
      </c>
      <c r="I142" s="241" t="s">
        <v>743</v>
      </c>
      <c r="J142" s="241"/>
      <c r="K142" s="289"/>
    </row>
    <row r="143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="1" customFormat="1" ht="18.75" customHeight="1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="1" customFormat="1" ht="45" customHeight="1">
      <c r="B147" s="253"/>
      <c r="C147" s="254" t="s">
        <v>767</v>
      </c>
      <c r="D147" s="254"/>
      <c r="E147" s="254"/>
      <c r="F147" s="254"/>
      <c r="G147" s="254"/>
      <c r="H147" s="254"/>
      <c r="I147" s="254"/>
      <c r="J147" s="254"/>
      <c r="K147" s="255"/>
    </row>
    <row r="148" s="1" customFormat="1" ht="17.25" customHeight="1">
      <c r="B148" s="253"/>
      <c r="C148" s="256" t="s">
        <v>702</v>
      </c>
      <c r="D148" s="256"/>
      <c r="E148" s="256"/>
      <c r="F148" s="256" t="s">
        <v>703</v>
      </c>
      <c r="G148" s="257"/>
      <c r="H148" s="256" t="s">
        <v>55</v>
      </c>
      <c r="I148" s="256" t="s">
        <v>58</v>
      </c>
      <c r="J148" s="256" t="s">
        <v>704</v>
      </c>
      <c r="K148" s="255"/>
    </row>
    <row r="149" s="1" customFormat="1" ht="17.25" customHeight="1">
      <c r="B149" s="253"/>
      <c r="C149" s="258" t="s">
        <v>705</v>
      </c>
      <c r="D149" s="258"/>
      <c r="E149" s="258"/>
      <c r="F149" s="259" t="s">
        <v>706</v>
      </c>
      <c r="G149" s="260"/>
      <c r="H149" s="258"/>
      <c r="I149" s="258"/>
      <c r="J149" s="258" t="s">
        <v>707</v>
      </c>
      <c r="K149" s="255"/>
    </row>
    <row r="150" s="1" customFormat="1" ht="5.25" customHeight="1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="1" customFormat="1" ht="15" customHeight="1">
      <c r="B151" s="266"/>
      <c r="C151" s="293" t="s">
        <v>711</v>
      </c>
      <c r="D151" s="241"/>
      <c r="E151" s="241"/>
      <c r="F151" s="294" t="s">
        <v>708</v>
      </c>
      <c r="G151" s="241"/>
      <c r="H151" s="293" t="s">
        <v>748</v>
      </c>
      <c r="I151" s="293" t="s">
        <v>710</v>
      </c>
      <c r="J151" s="293">
        <v>120</v>
      </c>
      <c r="K151" s="289"/>
    </row>
    <row r="152" s="1" customFormat="1" ht="15" customHeight="1">
      <c r="B152" s="266"/>
      <c r="C152" s="293" t="s">
        <v>757</v>
      </c>
      <c r="D152" s="241"/>
      <c r="E152" s="241"/>
      <c r="F152" s="294" t="s">
        <v>708</v>
      </c>
      <c r="G152" s="241"/>
      <c r="H152" s="293" t="s">
        <v>768</v>
      </c>
      <c r="I152" s="293" t="s">
        <v>710</v>
      </c>
      <c r="J152" s="293" t="s">
        <v>759</v>
      </c>
      <c r="K152" s="289"/>
    </row>
    <row r="153" s="1" customFormat="1" ht="15" customHeight="1">
      <c r="B153" s="266"/>
      <c r="C153" s="293" t="s">
        <v>656</v>
      </c>
      <c r="D153" s="241"/>
      <c r="E153" s="241"/>
      <c r="F153" s="294" t="s">
        <v>708</v>
      </c>
      <c r="G153" s="241"/>
      <c r="H153" s="293" t="s">
        <v>769</v>
      </c>
      <c r="I153" s="293" t="s">
        <v>710</v>
      </c>
      <c r="J153" s="293" t="s">
        <v>759</v>
      </c>
      <c r="K153" s="289"/>
    </row>
    <row r="154" s="1" customFormat="1" ht="15" customHeight="1">
      <c r="B154" s="266"/>
      <c r="C154" s="293" t="s">
        <v>713</v>
      </c>
      <c r="D154" s="241"/>
      <c r="E154" s="241"/>
      <c r="F154" s="294" t="s">
        <v>714</v>
      </c>
      <c r="G154" s="241"/>
      <c r="H154" s="293" t="s">
        <v>748</v>
      </c>
      <c r="I154" s="293" t="s">
        <v>710</v>
      </c>
      <c r="J154" s="293">
        <v>50</v>
      </c>
      <c r="K154" s="289"/>
    </row>
    <row r="155" s="1" customFormat="1" ht="15" customHeight="1">
      <c r="B155" s="266"/>
      <c r="C155" s="293" t="s">
        <v>716</v>
      </c>
      <c r="D155" s="241"/>
      <c r="E155" s="241"/>
      <c r="F155" s="294" t="s">
        <v>708</v>
      </c>
      <c r="G155" s="241"/>
      <c r="H155" s="293" t="s">
        <v>748</v>
      </c>
      <c r="I155" s="293" t="s">
        <v>718</v>
      </c>
      <c r="J155" s="293"/>
      <c r="K155" s="289"/>
    </row>
    <row r="156" s="1" customFormat="1" ht="15" customHeight="1">
      <c r="B156" s="266"/>
      <c r="C156" s="293" t="s">
        <v>727</v>
      </c>
      <c r="D156" s="241"/>
      <c r="E156" s="241"/>
      <c r="F156" s="294" t="s">
        <v>714</v>
      </c>
      <c r="G156" s="241"/>
      <c r="H156" s="293" t="s">
        <v>748</v>
      </c>
      <c r="I156" s="293" t="s">
        <v>710</v>
      </c>
      <c r="J156" s="293">
        <v>50</v>
      </c>
      <c r="K156" s="289"/>
    </row>
    <row r="157" s="1" customFormat="1" ht="15" customHeight="1">
      <c r="B157" s="266"/>
      <c r="C157" s="293" t="s">
        <v>735</v>
      </c>
      <c r="D157" s="241"/>
      <c r="E157" s="241"/>
      <c r="F157" s="294" t="s">
        <v>714</v>
      </c>
      <c r="G157" s="241"/>
      <c r="H157" s="293" t="s">
        <v>748</v>
      </c>
      <c r="I157" s="293" t="s">
        <v>710</v>
      </c>
      <c r="J157" s="293">
        <v>50</v>
      </c>
      <c r="K157" s="289"/>
    </row>
    <row r="158" s="1" customFormat="1" ht="15" customHeight="1">
      <c r="B158" s="266"/>
      <c r="C158" s="293" t="s">
        <v>733</v>
      </c>
      <c r="D158" s="241"/>
      <c r="E158" s="241"/>
      <c r="F158" s="294" t="s">
        <v>714</v>
      </c>
      <c r="G158" s="241"/>
      <c r="H158" s="293" t="s">
        <v>748</v>
      </c>
      <c r="I158" s="293" t="s">
        <v>710</v>
      </c>
      <c r="J158" s="293">
        <v>50</v>
      </c>
      <c r="K158" s="289"/>
    </row>
    <row r="159" s="1" customFormat="1" ht="15" customHeight="1">
      <c r="B159" s="266"/>
      <c r="C159" s="293" t="s">
        <v>88</v>
      </c>
      <c r="D159" s="241"/>
      <c r="E159" s="241"/>
      <c r="F159" s="294" t="s">
        <v>708</v>
      </c>
      <c r="G159" s="241"/>
      <c r="H159" s="293" t="s">
        <v>770</v>
      </c>
      <c r="I159" s="293" t="s">
        <v>710</v>
      </c>
      <c r="J159" s="293" t="s">
        <v>771</v>
      </c>
      <c r="K159" s="289"/>
    </row>
    <row r="160" s="1" customFormat="1" ht="15" customHeight="1">
      <c r="B160" s="266"/>
      <c r="C160" s="293" t="s">
        <v>772</v>
      </c>
      <c r="D160" s="241"/>
      <c r="E160" s="241"/>
      <c r="F160" s="294" t="s">
        <v>708</v>
      </c>
      <c r="G160" s="241"/>
      <c r="H160" s="293" t="s">
        <v>773</v>
      </c>
      <c r="I160" s="293" t="s">
        <v>743</v>
      </c>
      <c r="J160" s="293"/>
      <c r="K160" s="289"/>
    </row>
    <row r="161" s="1" customFormat="1" ht="15" customHeight="1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="1" customFormat="1" ht="18.75" customHeight="1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="1" customFormat="1" ht="45" customHeight="1">
      <c r="B165" s="231"/>
      <c r="C165" s="232" t="s">
        <v>774</v>
      </c>
      <c r="D165" s="232"/>
      <c r="E165" s="232"/>
      <c r="F165" s="232"/>
      <c r="G165" s="232"/>
      <c r="H165" s="232"/>
      <c r="I165" s="232"/>
      <c r="J165" s="232"/>
      <c r="K165" s="233"/>
    </row>
    <row r="166" s="1" customFormat="1" ht="17.25" customHeight="1">
      <c r="B166" s="231"/>
      <c r="C166" s="256" t="s">
        <v>702</v>
      </c>
      <c r="D166" s="256"/>
      <c r="E166" s="256"/>
      <c r="F166" s="256" t="s">
        <v>703</v>
      </c>
      <c r="G166" s="298"/>
      <c r="H166" s="299" t="s">
        <v>55</v>
      </c>
      <c r="I166" s="299" t="s">
        <v>58</v>
      </c>
      <c r="J166" s="256" t="s">
        <v>704</v>
      </c>
      <c r="K166" s="233"/>
    </row>
    <row r="167" s="1" customFormat="1" ht="17.25" customHeight="1">
      <c r="B167" s="234"/>
      <c r="C167" s="258" t="s">
        <v>705</v>
      </c>
      <c r="D167" s="258"/>
      <c r="E167" s="258"/>
      <c r="F167" s="259" t="s">
        <v>706</v>
      </c>
      <c r="G167" s="300"/>
      <c r="H167" s="301"/>
      <c r="I167" s="301"/>
      <c r="J167" s="258" t="s">
        <v>707</v>
      </c>
      <c r="K167" s="236"/>
    </row>
    <row r="168" s="1" customFormat="1" ht="5.25" customHeight="1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="1" customFormat="1" ht="15" customHeight="1">
      <c r="B169" s="266"/>
      <c r="C169" s="241" t="s">
        <v>711</v>
      </c>
      <c r="D169" s="241"/>
      <c r="E169" s="241"/>
      <c r="F169" s="264" t="s">
        <v>708</v>
      </c>
      <c r="G169" s="241"/>
      <c r="H169" s="241" t="s">
        <v>748</v>
      </c>
      <c r="I169" s="241" t="s">
        <v>710</v>
      </c>
      <c r="J169" s="241">
        <v>120</v>
      </c>
      <c r="K169" s="289"/>
    </row>
    <row r="170" s="1" customFormat="1" ht="15" customHeight="1">
      <c r="B170" s="266"/>
      <c r="C170" s="241" t="s">
        <v>757</v>
      </c>
      <c r="D170" s="241"/>
      <c r="E170" s="241"/>
      <c r="F170" s="264" t="s">
        <v>708</v>
      </c>
      <c r="G170" s="241"/>
      <c r="H170" s="241" t="s">
        <v>758</v>
      </c>
      <c r="I170" s="241" t="s">
        <v>710</v>
      </c>
      <c r="J170" s="241" t="s">
        <v>759</v>
      </c>
      <c r="K170" s="289"/>
    </row>
    <row r="171" s="1" customFormat="1" ht="15" customHeight="1">
      <c r="B171" s="266"/>
      <c r="C171" s="241" t="s">
        <v>656</v>
      </c>
      <c r="D171" s="241"/>
      <c r="E171" s="241"/>
      <c r="F171" s="264" t="s">
        <v>708</v>
      </c>
      <c r="G171" s="241"/>
      <c r="H171" s="241" t="s">
        <v>775</v>
      </c>
      <c r="I171" s="241" t="s">
        <v>710</v>
      </c>
      <c r="J171" s="241" t="s">
        <v>759</v>
      </c>
      <c r="K171" s="289"/>
    </row>
    <row r="172" s="1" customFormat="1" ht="15" customHeight="1">
      <c r="B172" s="266"/>
      <c r="C172" s="241" t="s">
        <v>713</v>
      </c>
      <c r="D172" s="241"/>
      <c r="E172" s="241"/>
      <c r="F172" s="264" t="s">
        <v>714</v>
      </c>
      <c r="G172" s="241"/>
      <c r="H172" s="241" t="s">
        <v>775</v>
      </c>
      <c r="I172" s="241" t="s">
        <v>710</v>
      </c>
      <c r="J172" s="241">
        <v>50</v>
      </c>
      <c r="K172" s="289"/>
    </row>
    <row r="173" s="1" customFormat="1" ht="15" customHeight="1">
      <c r="B173" s="266"/>
      <c r="C173" s="241" t="s">
        <v>716</v>
      </c>
      <c r="D173" s="241"/>
      <c r="E173" s="241"/>
      <c r="F173" s="264" t="s">
        <v>708</v>
      </c>
      <c r="G173" s="241"/>
      <c r="H173" s="241" t="s">
        <v>775</v>
      </c>
      <c r="I173" s="241" t="s">
        <v>718</v>
      </c>
      <c r="J173" s="241"/>
      <c r="K173" s="289"/>
    </row>
    <row r="174" s="1" customFormat="1" ht="15" customHeight="1">
      <c r="B174" s="266"/>
      <c r="C174" s="241" t="s">
        <v>727</v>
      </c>
      <c r="D174" s="241"/>
      <c r="E174" s="241"/>
      <c r="F174" s="264" t="s">
        <v>714</v>
      </c>
      <c r="G174" s="241"/>
      <c r="H174" s="241" t="s">
        <v>775</v>
      </c>
      <c r="I174" s="241" t="s">
        <v>710</v>
      </c>
      <c r="J174" s="241">
        <v>50</v>
      </c>
      <c r="K174" s="289"/>
    </row>
    <row r="175" s="1" customFormat="1" ht="15" customHeight="1">
      <c r="B175" s="266"/>
      <c r="C175" s="241" t="s">
        <v>735</v>
      </c>
      <c r="D175" s="241"/>
      <c r="E175" s="241"/>
      <c r="F175" s="264" t="s">
        <v>714</v>
      </c>
      <c r="G175" s="241"/>
      <c r="H175" s="241" t="s">
        <v>775</v>
      </c>
      <c r="I175" s="241" t="s">
        <v>710</v>
      </c>
      <c r="J175" s="241">
        <v>50</v>
      </c>
      <c r="K175" s="289"/>
    </row>
    <row r="176" s="1" customFormat="1" ht="15" customHeight="1">
      <c r="B176" s="266"/>
      <c r="C176" s="241" t="s">
        <v>733</v>
      </c>
      <c r="D176" s="241"/>
      <c r="E176" s="241"/>
      <c r="F176" s="264" t="s">
        <v>714</v>
      </c>
      <c r="G176" s="241"/>
      <c r="H176" s="241" t="s">
        <v>775</v>
      </c>
      <c r="I176" s="241" t="s">
        <v>710</v>
      </c>
      <c r="J176" s="241">
        <v>50</v>
      </c>
      <c r="K176" s="289"/>
    </row>
    <row r="177" s="1" customFormat="1" ht="15" customHeight="1">
      <c r="B177" s="266"/>
      <c r="C177" s="241" t="s">
        <v>128</v>
      </c>
      <c r="D177" s="241"/>
      <c r="E177" s="241"/>
      <c r="F177" s="264" t="s">
        <v>708</v>
      </c>
      <c r="G177" s="241"/>
      <c r="H177" s="241" t="s">
        <v>776</v>
      </c>
      <c r="I177" s="241" t="s">
        <v>777</v>
      </c>
      <c r="J177" s="241"/>
      <c r="K177" s="289"/>
    </row>
    <row r="178" s="1" customFormat="1" ht="15" customHeight="1">
      <c r="B178" s="266"/>
      <c r="C178" s="241" t="s">
        <v>58</v>
      </c>
      <c r="D178" s="241"/>
      <c r="E178" s="241"/>
      <c r="F178" s="264" t="s">
        <v>708</v>
      </c>
      <c r="G178" s="241"/>
      <c r="H178" s="241" t="s">
        <v>778</v>
      </c>
      <c r="I178" s="241" t="s">
        <v>779</v>
      </c>
      <c r="J178" s="241">
        <v>1</v>
      </c>
      <c r="K178" s="289"/>
    </row>
    <row r="179" s="1" customFormat="1" ht="15" customHeight="1">
      <c r="B179" s="266"/>
      <c r="C179" s="241" t="s">
        <v>54</v>
      </c>
      <c r="D179" s="241"/>
      <c r="E179" s="241"/>
      <c r="F179" s="264" t="s">
        <v>708</v>
      </c>
      <c r="G179" s="241"/>
      <c r="H179" s="241" t="s">
        <v>780</v>
      </c>
      <c r="I179" s="241" t="s">
        <v>710</v>
      </c>
      <c r="J179" s="241">
        <v>20</v>
      </c>
      <c r="K179" s="289"/>
    </row>
    <row r="180" s="1" customFormat="1" ht="15" customHeight="1">
      <c r="B180" s="266"/>
      <c r="C180" s="241" t="s">
        <v>55</v>
      </c>
      <c r="D180" s="241"/>
      <c r="E180" s="241"/>
      <c r="F180" s="264" t="s">
        <v>708</v>
      </c>
      <c r="G180" s="241"/>
      <c r="H180" s="241" t="s">
        <v>781</v>
      </c>
      <c r="I180" s="241" t="s">
        <v>710</v>
      </c>
      <c r="J180" s="241">
        <v>255</v>
      </c>
      <c r="K180" s="289"/>
    </row>
    <row r="181" s="1" customFormat="1" ht="15" customHeight="1">
      <c r="B181" s="266"/>
      <c r="C181" s="241" t="s">
        <v>129</v>
      </c>
      <c r="D181" s="241"/>
      <c r="E181" s="241"/>
      <c r="F181" s="264" t="s">
        <v>708</v>
      </c>
      <c r="G181" s="241"/>
      <c r="H181" s="241" t="s">
        <v>672</v>
      </c>
      <c r="I181" s="241" t="s">
        <v>710</v>
      </c>
      <c r="J181" s="241">
        <v>10</v>
      </c>
      <c r="K181" s="289"/>
    </row>
    <row r="182" s="1" customFormat="1" ht="15" customHeight="1">
      <c r="B182" s="266"/>
      <c r="C182" s="241" t="s">
        <v>130</v>
      </c>
      <c r="D182" s="241"/>
      <c r="E182" s="241"/>
      <c r="F182" s="264" t="s">
        <v>708</v>
      </c>
      <c r="G182" s="241"/>
      <c r="H182" s="241" t="s">
        <v>782</v>
      </c>
      <c r="I182" s="241" t="s">
        <v>743</v>
      </c>
      <c r="J182" s="241"/>
      <c r="K182" s="289"/>
    </row>
    <row r="183" s="1" customFormat="1" ht="15" customHeight="1">
      <c r="B183" s="266"/>
      <c r="C183" s="241" t="s">
        <v>783</v>
      </c>
      <c r="D183" s="241"/>
      <c r="E183" s="241"/>
      <c r="F183" s="264" t="s">
        <v>708</v>
      </c>
      <c r="G183" s="241"/>
      <c r="H183" s="241" t="s">
        <v>784</v>
      </c>
      <c r="I183" s="241" t="s">
        <v>743</v>
      </c>
      <c r="J183" s="241"/>
      <c r="K183" s="289"/>
    </row>
    <row r="184" s="1" customFormat="1" ht="15" customHeight="1">
      <c r="B184" s="266"/>
      <c r="C184" s="241" t="s">
        <v>772</v>
      </c>
      <c r="D184" s="241"/>
      <c r="E184" s="241"/>
      <c r="F184" s="264" t="s">
        <v>708</v>
      </c>
      <c r="G184" s="241"/>
      <c r="H184" s="241" t="s">
        <v>785</v>
      </c>
      <c r="I184" s="241" t="s">
        <v>743</v>
      </c>
      <c r="J184" s="241"/>
      <c r="K184" s="289"/>
    </row>
    <row r="185" s="1" customFormat="1" ht="15" customHeight="1">
      <c r="B185" s="266"/>
      <c r="C185" s="241" t="s">
        <v>132</v>
      </c>
      <c r="D185" s="241"/>
      <c r="E185" s="241"/>
      <c r="F185" s="264" t="s">
        <v>714</v>
      </c>
      <c r="G185" s="241"/>
      <c r="H185" s="241" t="s">
        <v>786</v>
      </c>
      <c r="I185" s="241" t="s">
        <v>710</v>
      </c>
      <c r="J185" s="241">
        <v>50</v>
      </c>
      <c r="K185" s="289"/>
    </row>
    <row r="186" s="1" customFormat="1" ht="15" customHeight="1">
      <c r="B186" s="266"/>
      <c r="C186" s="241" t="s">
        <v>787</v>
      </c>
      <c r="D186" s="241"/>
      <c r="E186" s="241"/>
      <c r="F186" s="264" t="s">
        <v>714</v>
      </c>
      <c r="G186" s="241"/>
      <c r="H186" s="241" t="s">
        <v>788</v>
      </c>
      <c r="I186" s="241" t="s">
        <v>789</v>
      </c>
      <c r="J186" s="241"/>
      <c r="K186" s="289"/>
    </row>
    <row r="187" s="1" customFormat="1" ht="15" customHeight="1">
      <c r="B187" s="266"/>
      <c r="C187" s="241" t="s">
        <v>790</v>
      </c>
      <c r="D187" s="241"/>
      <c r="E187" s="241"/>
      <c r="F187" s="264" t="s">
        <v>714</v>
      </c>
      <c r="G187" s="241"/>
      <c r="H187" s="241" t="s">
        <v>791</v>
      </c>
      <c r="I187" s="241" t="s">
        <v>789</v>
      </c>
      <c r="J187" s="241"/>
      <c r="K187" s="289"/>
    </row>
    <row r="188" s="1" customFormat="1" ht="15" customHeight="1">
      <c r="B188" s="266"/>
      <c r="C188" s="241" t="s">
        <v>792</v>
      </c>
      <c r="D188" s="241"/>
      <c r="E188" s="241"/>
      <c r="F188" s="264" t="s">
        <v>714</v>
      </c>
      <c r="G188" s="241"/>
      <c r="H188" s="241" t="s">
        <v>793</v>
      </c>
      <c r="I188" s="241" t="s">
        <v>789</v>
      </c>
      <c r="J188" s="241"/>
      <c r="K188" s="289"/>
    </row>
    <row r="189" s="1" customFormat="1" ht="15" customHeight="1">
      <c r="B189" s="266"/>
      <c r="C189" s="302" t="s">
        <v>794</v>
      </c>
      <c r="D189" s="241"/>
      <c r="E189" s="241"/>
      <c r="F189" s="264" t="s">
        <v>714</v>
      </c>
      <c r="G189" s="241"/>
      <c r="H189" s="241" t="s">
        <v>795</v>
      </c>
      <c r="I189" s="241" t="s">
        <v>796</v>
      </c>
      <c r="J189" s="303" t="s">
        <v>797</v>
      </c>
      <c r="K189" s="289"/>
    </row>
    <row r="190" s="18" customFormat="1" ht="15" customHeight="1">
      <c r="B190" s="304"/>
      <c r="C190" s="305" t="s">
        <v>798</v>
      </c>
      <c r="D190" s="306"/>
      <c r="E190" s="306"/>
      <c r="F190" s="307" t="s">
        <v>714</v>
      </c>
      <c r="G190" s="306"/>
      <c r="H190" s="306" t="s">
        <v>799</v>
      </c>
      <c r="I190" s="306" t="s">
        <v>796</v>
      </c>
      <c r="J190" s="308" t="s">
        <v>797</v>
      </c>
      <c r="K190" s="309"/>
    </row>
    <row r="191" s="1" customFormat="1" ht="15" customHeight="1">
      <c r="B191" s="266"/>
      <c r="C191" s="302" t="s">
        <v>43</v>
      </c>
      <c r="D191" s="241"/>
      <c r="E191" s="241"/>
      <c r="F191" s="264" t="s">
        <v>708</v>
      </c>
      <c r="G191" s="241"/>
      <c r="H191" s="238" t="s">
        <v>800</v>
      </c>
      <c r="I191" s="241" t="s">
        <v>801</v>
      </c>
      <c r="J191" s="241"/>
      <c r="K191" s="289"/>
    </row>
    <row r="192" s="1" customFormat="1" ht="15" customHeight="1">
      <c r="B192" s="266"/>
      <c r="C192" s="302" t="s">
        <v>802</v>
      </c>
      <c r="D192" s="241"/>
      <c r="E192" s="241"/>
      <c r="F192" s="264" t="s">
        <v>708</v>
      </c>
      <c r="G192" s="241"/>
      <c r="H192" s="241" t="s">
        <v>803</v>
      </c>
      <c r="I192" s="241" t="s">
        <v>743</v>
      </c>
      <c r="J192" s="241"/>
      <c r="K192" s="289"/>
    </row>
    <row r="193" s="1" customFormat="1" ht="15" customHeight="1">
      <c r="B193" s="266"/>
      <c r="C193" s="302" t="s">
        <v>804</v>
      </c>
      <c r="D193" s="241"/>
      <c r="E193" s="241"/>
      <c r="F193" s="264" t="s">
        <v>708</v>
      </c>
      <c r="G193" s="241"/>
      <c r="H193" s="241" t="s">
        <v>805</v>
      </c>
      <c r="I193" s="241" t="s">
        <v>743</v>
      </c>
      <c r="J193" s="241"/>
      <c r="K193" s="289"/>
    </row>
    <row r="194" s="1" customFormat="1" ht="15" customHeight="1">
      <c r="B194" s="266"/>
      <c r="C194" s="302" t="s">
        <v>806</v>
      </c>
      <c r="D194" s="241"/>
      <c r="E194" s="241"/>
      <c r="F194" s="264" t="s">
        <v>714</v>
      </c>
      <c r="G194" s="241"/>
      <c r="H194" s="241" t="s">
        <v>807</v>
      </c>
      <c r="I194" s="241" t="s">
        <v>743</v>
      </c>
      <c r="J194" s="241"/>
      <c r="K194" s="289"/>
    </row>
    <row r="195" s="1" customFormat="1" ht="15" customHeight="1">
      <c r="B195" s="295"/>
      <c r="C195" s="310"/>
      <c r="D195" s="275"/>
      <c r="E195" s="275"/>
      <c r="F195" s="275"/>
      <c r="G195" s="275"/>
      <c r="H195" s="275"/>
      <c r="I195" s="275"/>
      <c r="J195" s="275"/>
      <c r="K195" s="296"/>
    </row>
    <row r="196" s="1" customFormat="1" ht="18.75" customHeight="1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="1" customFormat="1" ht="18.75" customHeight="1">
      <c r="B197" s="277"/>
      <c r="C197" s="287"/>
      <c r="D197" s="287"/>
      <c r="E197" s="287"/>
      <c r="F197" s="297"/>
      <c r="G197" s="287"/>
      <c r="H197" s="287"/>
      <c r="I197" s="287"/>
      <c r="J197" s="287"/>
      <c r="K197" s="277"/>
    </row>
    <row r="198" s="1" customFormat="1" ht="18.75" customHeight="1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</row>
    <row r="199" s="1" customFormat="1" ht="13.5">
      <c r="B199" s="228"/>
      <c r="C199" s="229"/>
      <c r="D199" s="229"/>
      <c r="E199" s="229"/>
      <c r="F199" s="229"/>
      <c r="G199" s="229"/>
      <c r="H199" s="229"/>
      <c r="I199" s="229"/>
      <c r="J199" s="229"/>
      <c r="K199" s="230"/>
    </row>
    <row r="200" s="1" customFormat="1" ht="21">
      <c r="B200" s="231"/>
      <c r="C200" s="232" t="s">
        <v>808</v>
      </c>
      <c r="D200" s="232"/>
      <c r="E200" s="232"/>
      <c r="F200" s="232"/>
      <c r="G200" s="232"/>
      <c r="H200" s="232"/>
      <c r="I200" s="232"/>
      <c r="J200" s="232"/>
      <c r="K200" s="233"/>
    </row>
    <row r="201" s="1" customFormat="1" ht="25.5" customHeight="1">
      <c r="B201" s="231"/>
      <c r="C201" s="311" t="s">
        <v>809</v>
      </c>
      <c r="D201" s="311"/>
      <c r="E201" s="311"/>
      <c r="F201" s="311" t="s">
        <v>810</v>
      </c>
      <c r="G201" s="312"/>
      <c r="H201" s="311" t="s">
        <v>811</v>
      </c>
      <c r="I201" s="311"/>
      <c r="J201" s="311"/>
      <c r="K201" s="233"/>
    </row>
    <row r="202" s="1" customFormat="1" ht="5.25" customHeight="1">
      <c r="B202" s="266"/>
      <c r="C202" s="261"/>
      <c r="D202" s="261"/>
      <c r="E202" s="261"/>
      <c r="F202" s="261"/>
      <c r="G202" s="287"/>
      <c r="H202" s="261"/>
      <c r="I202" s="261"/>
      <c r="J202" s="261"/>
      <c r="K202" s="289"/>
    </row>
    <row r="203" s="1" customFormat="1" ht="15" customHeight="1">
      <c r="B203" s="266"/>
      <c r="C203" s="241" t="s">
        <v>801</v>
      </c>
      <c r="D203" s="241"/>
      <c r="E203" s="241"/>
      <c r="F203" s="264" t="s">
        <v>44</v>
      </c>
      <c r="G203" s="241"/>
      <c r="H203" s="241" t="s">
        <v>812</v>
      </c>
      <c r="I203" s="241"/>
      <c r="J203" s="241"/>
      <c r="K203" s="289"/>
    </row>
    <row r="204" s="1" customFormat="1" ht="15" customHeight="1">
      <c r="B204" s="266"/>
      <c r="C204" s="241"/>
      <c r="D204" s="241"/>
      <c r="E204" s="241"/>
      <c r="F204" s="264" t="s">
        <v>45</v>
      </c>
      <c r="G204" s="241"/>
      <c r="H204" s="241" t="s">
        <v>813</v>
      </c>
      <c r="I204" s="241"/>
      <c r="J204" s="241"/>
      <c r="K204" s="289"/>
    </row>
    <row r="205" s="1" customFormat="1" ht="15" customHeight="1">
      <c r="B205" s="266"/>
      <c r="C205" s="241"/>
      <c r="D205" s="241"/>
      <c r="E205" s="241"/>
      <c r="F205" s="264" t="s">
        <v>48</v>
      </c>
      <c r="G205" s="241"/>
      <c r="H205" s="241" t="s">
        <v>814</v>
      </c>
      <c r="I205" s="241"/>
      <c r="J205" s="241"/>
      <c r="K205" s="289"/>
    </row>
    <row r="206" s="1" customFormat="1" ht="15" customHeight="1">
      <c r="B206" s="266"/>
      <c r="C206" s="241"/>
      <c r="D206" s="241"/>
      <c r="E206" s="241"/>
      <c r="F206" s="264" t="s">
        <v>46</v>
      </c>
      <c r="G206" s="241"/>
      <c r="H206" s="241" t="s">
        <v>815</v>
      </c>
      <c r="I206" s="241"/>
      <c r="J206" s="241"/>
      <c r="K206" s="289"/>
    </row>
    <row r="207" s="1" customFormat="1" ht="15" customHeight="1">
      <c r="B207" s="266"/>
      <c r="C207" s="241"/>
      <c r="D207" s="241"/>
      <c r="E207" s="241"/>
      <c r="F207" s="264" t="s">
        <v>47</v>
      </c>
      <c r="G207" s="241"/>
      <c r="H207" s="241" t="s">
        <v>816</v>
      </c>
      <c r="I207" s="241"/>
      <c r="J207" s="241"/>
      <c r="K207" s="289"/>
    </row>
    <row r="208" s="1" customFormat="1" ht="15" customHeight="1">
      <c r="B208" s="266"/>
      <c r="C208" s="241"/>
      <c r="D208" s="241"/>
      <c r="E208" s="241"/>
      <c r="F208" s="264"/>
      <c r="G208" s="241"/>
      <c r="H208" s="241"/>
      <c r="I208" s="241"/>
      <c r="J208" s="241"/>
      <c r="K208" s="289"/>
    </row>
    <row r="209" s="1" customFormat="1" ht="15" customHeight="1">
      <c r="B209" s="266"/>
      <c r="C209" s="241" t="s">
        <v>755</v>
      </c>
      <c r="D209" s="241"/>
      <c r="E209" s="241"/>
      <c r="F209" s="264" t="s">
        <v>80</v>
      </c>
      <c r="G209" s="241"/>
      <c r="H209" s="241" t="s">
        <v>817</v>
      </c>
      <c r="I209" s="241"/>
      <c r="J209" s="241"/>
      <c r="K209" s="289"/>
    </row>
    <row r="210" s="1" customFormat="1" ht="15" customHeight="1">
      <c r="B210" s="266"/>
      <c r="C210" s="241"/>
      <c r="D210" s="241"/>
      <c r="E210" s="241"/>
      <c r="F210" s="264" t="s">
        <v>650</v>
      </c>
      <c r="G210" s="241"/>
      <c r="H210" s="241" t="s">
        <v>651</v>
      </c>
      <c r="I210" s="241"/>
      <c r="J210" s="241"/>
      <c r="K210" s="289"/>
    </row>
    <row r="211" s="1" customFormat="1" ht="15" customHeight="1">
      <c r="B211" s="266"/>
      <c r="C211" s="241"/>
      <c r="D211" s="241"/>
      <c r="E211" s="241"/>
      <c r="F211" s="264" t="s">
        <v>648</v>
      </c>
      <c r="G211" s="241"/>
      <c r="H211" s="241" t="s">
        <v>818</v>
      </c>
      <c r="I211" s="241"/>
      <c r="J211" s="241"/>
      <c r="K211" s="289"/>
    </row>
    <row r="212" s="1" customFormat="1" ht="15" customHeight="1">
      <c r="B212" s="313"/>
      <c r="C212" s="241"/>
      <c r="D212" s="241"/>
      <c r="E212" s="241"/>
      <c r="F212" s="264" t="s">
        <v>652</v>
      </c>
      <c r="G212" s="302"/>
      <c r="H212" s="293" t="s">
        <v>653</v>
      </c>
      <c r="I212" s="293"/>
      <c r="J212" s="293"/>
      <c r="K212" s="314"/>
    </row>
    <row r="213" s="1" customFormat="1" ht="15" customHeight="1">
      <c r="B213" s="313"/>
      <c r="C213" s="241"/>
      <c r="D213" s="241"/>
      <c r="E213" s="241"/>
      <c r="F213" s="264" t="s">
        <v>654</v>
      </c>
      <c r="G213" s="302"/>
      <c r="H213" s="293" t="s">
        <v>819</v>
      </c>
      <c r="I213" s="293"/>
      <c r="J213" s="293"/>
      <c r="K213" s="314"/>
    </row>
    <row r="214" s="1" customFormat="1" ht="15" customHeight="1">
      <c r="B214" s="313"/>
      <c r="C214" s="241"/>
      <c r="D214" s="241"/>
      <c r="E214" s="241"/>
      <c r="F214" s="264"/>
      <c r="G214" s="302"/>
      <c r="H214" s="293"/>
      <c r="I214" s="293"/>
      <c r="J214" s="293"/>
      <c r="K214" s="314"/>
    </row>
    <row r="215" s="1" customFormat="1" ht="15" customHeight="1">
      <c r="B215" s="313"/>
      <c r="C215" s="241" t="s">
        <v>779</v>
      </c>
      <c r="D215" s="241"/>
      <c r="E215" s="241"/>
      <c r="F215" s="264">
        <v>1</v>
      </c>
      <c r="G215" s="302"/>
      <c r="H215" s="293" t="s">
        <v>820</v>
      </c>
      <c r="I215" s="293"/>
      <c r="J215" s="293"/>
      <c r="K215" s="314"/>
    </row>
    <row r="216" s="1" customFormat="1" ht="15" customHeight="1">
      <c r="B216" s="313"/>
      <c r="C216" s="241"/>
      <c r="D216" s="241"/>
      <c r="E216" s="241"/>
      <c r="F216" s="264">
        <v>2</v>
      </c>
      <c r="G216" s="302"/>
      <c r="H216" s="293" t="s">
        <v>821</v>
      </c>
      <c r="I216" s="293"/>
      <c r="J216" s="293"/>
      <c r="K216" s="314"/>
    </row>
    <row r="217" s="1" customFormat="1" ht="15" customHeight="1">
      <c r="B217" s="313"/>
      <c r="C217" s="241"/>
      <c r="D217" s="241"/>
      <c r="E217" s="241"/>
      <c r="F217" s="264">
        <v>3</v>
      </c>
      <c r="G217" s="302"/>
      <c r="H217" s="293" t="s">
        <v>822</v>
      </c>
      <c r="I217" s="293"/>
      <c r="J217" s="293"/>
      <c r="K217" s="314"/>
    </row>
    <row r="218" s="1" customFormat="1" ht="15" customHeight="1">
      <c r="B218" s="313"/>
      <c r="C218" s="241"/>
      <c r="D218" s="241"/>
      <c r="E218" s="241"/>
      <c r="F218" s="264">
        <v>4</v>
      </c>
      <c r="G218" s="302"/>
      <c r="H218" s="293" t="s">
        <v>823</v>
      </c>
      <c r="I218" s="293"/>
      <c r="J218" s="293"/>
      <c r="K218" s="314"/>
    </row>
    <row r="219" s="1" customFormat="1" ht="12.75" customHeight="1">
      <c r="B219" s="315"/>
      <c r="C219" s="316"/>
      <c r="D219" s="316"/>
      <c r="E219" s="316"/>
      <c r="F219" s="316"/>
      <c r="G219" s="316"/>
      <c r="H219" s="316"/>
      <c r="I219" s="316"/>
      <c r="J219" s="316"/>
      <c r="K219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DESKTOP-U75I702\Josef</dc:creator>
  <cp:lastModifiedBy>DESKTOP-U75I702\Josef</cp:lastModifiedBy>
  <dcterms:created xsi:type="dcterms:W3CDTF">2024-02-24T14:09:03Z</dcterms:created>
  <dcterms:modified xsi:type="dcterms:W3CDTF">2024-02-24T14:09:09Z</dcterms:modified>
</cp:coreProperties>
</file>