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tavební část" sheetId="2" r:id="rId2"/>
    <sheet name="02 - EI hrubé rozvody" sheetId="3" r:id="rId3"/>
    <sheet name="03 - EI kompletace" sheetId="4" r:id="rId4"/>
  </sheets>
  <definedNames>
    <definedName name="_xlnm.Print_Area" localSheetId="0">'Rekapitulace stavby'!$D$4:$AO$76,'Rekapitulace stavby'!$C$82:$AQ$98</definedName>
    <definedName name="_xlnm._FilterDatabase" localSheetId="1" hidden="1">'01 - Stavební část'!$C$134:$K$301</definedName>
    <definedName name="_xlnm.Print_Area" localSheetId="1">'01 - Stavební část'!$C$4:$J$76,'01 - Stavební část'!$C$82:$J$116,'01 - Stavební část'!$C$122:$K$301</definedName>
    <definedName name="_xlnm._FilterDatabase" localSheetId="2" hidden="1">'02 - EI hrubé rozvody'!$C$117:$K$134</definedName>
    <definedName name="_xlnm.Print_Area" localSheetId="2">'02 - EI hrubé rozvody'!$C$4:$J$76,'02 - EI hrubé rozvody'!$C$82:$J$99,'02 - EI hrubé rozvody'!$C$105:$K$134</definedName>
    <definedName name="_xlnm._FilterDatabase" localSheetId="3" hidden="1">'03 - EI kompletace'!$C$117:$K$156</definedName>
    <definedName name="_xlnm.Print_Area" localSheetId="3">'03 - EI kompletace'!$C$4:$J$76,'03 - EI kompletace'!$C$82:$J$99,'03 - EI kompletace'!$C$105:$K$156</definedName>
    <definedName name="_xlnm.Print_Titles" localSheetId="0">'Rekapitulace stavby'!$92:$92</definedName>
    <definedName name="_xlnm.Print_Titles" localSheetId="1">'01 - Stavební část'!$134:$134</definedName>
    <definedName name="_xlnm.Print_Titles" localSheetId="2">'02 - EI hrubé rozvody'!$117:$117</definedName>
    <definedName name="_xlnm.Print_Titles" localSheetId="3">'03 - EI kompletace'!$117:$117</definedName>
  </definedNames>
  <calcPr fullCalcOnLoad="1"/>
</workbook>
</file>

<file path=xl/sharedStrings.xml><?xml version="1.0" encoding="utf-8"?>
<sst xmlns="http://schemas.openxmlformats.org/spreadsheetml/2006/main" count="3192" uniqueCount="602">
  <si>
    <t>Export Komplet</t>
  </si>
  <si>
    <t/>
  </si>
  <si>
    <t>2.0</t>
  </si>
  <si>
    <t>ZAMOK</t>
  </si>
  <si>
    <t>False</t>
  </si>
  <si>
    <t>{290d241b-fa9d-443e-93a0-66adc5a1b66d}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</si>
  <si>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</si>
  <si>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</si>
  <si>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</si>
  <si>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</si>
  <si>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</si>
  <si>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</si>
  <si>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</si>
  <si>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</si>
  <si>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20231128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</si>
  <si>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</si>
  <si>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</si>
  <si>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ZŠ Za Nádražím, oprava odborné učebny - cvičná kuchyňka</t>
  </si>
  <si>
    <t>KSO:</t>
  </si>
  <si>
    <t>CC-CZ:</t>
  </si>
  <si>
    <t>Místo:</t>
  </si>
  <si>
    <t>ZŠ Za Nádražím</t>
  </si>
  <si>
    <t>Datum:</t>
  </si>
  <si>
    <t>5. 4. 2024</t>
  </si>
  <si>
    <t>Zadavatel:</t>
  </si>
  <si>
    <t>IČ: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</si>
  <si>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</si>
  <si>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</si>
  <si>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</si>
  <si>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</si>
  <si>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</si>
  <si>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</si>
  <si>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</si>
  <si>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75454084</t>
  </si>
  <si>
    <t>Filip Šimek www.rozp.cz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</si>
  <si>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</si>
  <si>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</si>
  <si>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</si>
  <si>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</si>
  <si>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</si>
  <si>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</si>
  <si>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</si>
  <si>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</si>
  <si>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</si>
  <si>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</si>
  <si>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</si>
  <si>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</si>
  <si>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</si>
  <si>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</si>
  <si>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</si>
  <si>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</si>
  <si>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</si>
  <si>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</si>
  <si>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</si>
  <si>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</si>
  <si>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</si>
  <si>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</si>
  <si>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</si>
  <si>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</si>
  <si>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</si>
  <si>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</si>
  <si>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</si>
  <si>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</si>
  <si>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</si>
  <si>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</si>
  <si>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</si>
  <si>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</si>
  <si>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</si>
  <si>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</si>
  <si>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</si>
  <si>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</si>
  <si>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</si>
  <si>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</si>
  <si>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</si>
  <si>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</si>
  <si>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</si>
  <si>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</si>
  <si>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</si>
  <si>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</si>
  <si>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</si>
  <si>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</si>
  <si>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</si>
  <si>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</si>
  <si>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</si>
  <si>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1</t>
  </si>
  <si>
    <t>{44f682ed-e7c7-4ae4-93ff-70865f9d9ff1}</t>
  </si>
  <si>
    <t>2</t>
  </si>
  <si>
    <t>02</t>
  </si>
  <si>
    <t>EI hrubé rozvody</t>
  </si>
  <si>
    <t>{6fdf332a-f08c-4cf3-ac6f-0e03e51e6438}</t>
  </si>
  <si>
    <t>03</t>
  </si>
  <si>
    <t>EI kompletace</t>
  </si>
  <si>
    <t>{b7e0b0a5-693e-4bd2-a105-4d7ac2795c0b}</t>
  </si>
  <si>
    <t>KRYCÍ LIST SOUPISU PRACÍ</t>
  </si>
  <si>
    <t>Objekt:</t>
  </si>
  <si>
    <t>01 -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</si>
  <si>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</si>
  <si>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</si>
  <si>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</si>
  <si>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</si>
  <si>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</si>
  <si>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</si>
  <si>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</si>
  <si>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</si>
  <si>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</si>
  <si>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</si>
  <si>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</si>
  <si>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725 - Zdravotechnika - zařizovací předměty</t>
  </si>
  <si>
    <t xml:space="preserve">    731 - Ústřední vytápění 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</si>
  <si>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</si>
  <si>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</si>
  <si>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</si>
  <si>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</si>
  <si>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</si>
  <si>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</si>
  <si>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</si>
  <si>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</si>
  <si>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OST - Ostatní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</si>
  <si>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</si>
  <si>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</si>
  <si>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</si>
  <si>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</si>
  <si>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</si>
  <si>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</si>
  <si>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</si>
  <si>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</si>
  <si>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</si>
  <si>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</si>
  <si>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</si>
  <si>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</si>
  <si>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</si>
  <si>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</si>
  <si>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</si>
  <si>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</si>
  <si>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</si>
  <si>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</si>
  <si>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</si>
  <si>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</si>
  <si>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</si>
  <si>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611325416</t>
  </si>
  <si>
    <t>Oprava vnitřní vápenocementové hladké omítky stropů v rozsahu plochy do 10 % s celoplošným přeštukováním</t>
  </si>
  <si>
    <t>m2</t>
  </si>
  <si>
    <t>CS ÚRS 2024 01</t>
  </si>
  <si>
    <t>4</t>
  </si>
  <si>
    <t>-740852004</t>
  </si>
  <si>
    <t>VV</t>
  </si>
  <si>
    <t>strop</t>
  </si>
  <si>
    <t>5,4*9+1,5*9</t>
  </si>
  <si>
    <t>612321121</t>
  </si>
  <si>
    <t>Vápenocementová omítka hladká jednovrstvá vnitřních stěn nanášená ručně</t>
  </si>
  <si>
    <t>-1366036453</t>
  </si>
  <si>
    <t>26,24</t>
  </si>
  <si>
    <t>3</t>
  </si>
  <si>
    <t>612321141</t>
  </si>
  <si>
    <t>Vápenocementová omítka štuková dvouvrstvá vnitřních stěn nanášená ručně</t>
  </si>
  <si>
    <t>-1871013707</t>
  </si>
  <si>
    <t>612325416</t>
  </si>
  <si>
    <t>Oprava vnitřní vápenocementové hladké omítky stěn v rozsahu plochy do 10 % s celoplošným přeštukováním</t>
  </si>
  <si>
    <t>593333225</t>
  </si>
  <si>
    <t>stěny</t>
  </si>
  <si>
    <t>3,5*(5,4*2+9*4+1,5*4)</t>
  </si>
  <si>
    <t>-70,08</t>
  </si>
  <si>
    <t>Součet</t>
  </si>
  <si>
    <t>5</t>
  </si>
  <si>
    <t>619996137</t>
  </si>
  <si>
    <t>Ochrana samostatných konstrukcí a prvků obedněním z OSB desek</t>
  </si>
  <si>
    <t>1019471482</t>
  </si>
  <si>
    <t>ochrana okna - přesu suti</t>
  </si>
  <si>
    <t>9</t>
  </si>
  <si>
    <t>Ostatní konstrukce a práce, bourání</t>
  </si>
  <si>
    <t>949101112</t>
  </si>
  <si>
    <t>Lešení pomocné pro objekty pozemních staveb s lešeňovou podlahou v přes 1,9 do 3,5 m zatížení do 150 kg/m2</t>
  </si>
  <si>
    <t>-1631967049</t>
  </si>
  <si>
    <t>lešení pro transport materiálu a suti oknem</t>
  </si>
  <si>
    <t>20</t>
  </si>
  <si>
    <t>7</t>
  </si>
  <si>
    <t>952901111</t>
  </si>
  <si>
    <t>Vyčištění budov bytové a občanské výstavby při výšce podlaží do 4 m</t>
  </si>
  <si>
    <t>1737058616</t>
  </si>
  <si>
    <t>8</t>
  </si>
  <si>
    <t>978013191</t>
  </si>
  <si>
    <t>Otlučení (osekání) vnitřní vápenné nebo vápenocementové omítky stěn v rozsahu přes 50 do 100 %</t>
  </si>
  <si>
    <t>-1637258205</t>
  </si>
  <si>
    <t>po obkladech</t>
  </si>
  <si>
    <t>1,6*(9+5,4*2)</t>
  </si>
  <si>
    <t>olejový nátěr předsíň</t>
  </si>
  <si>
    <t>1,6*(9*2+1,5*4)</t>
  </si>
  <si>
    <t>997</t>
  </si>
  <si>
    <t>Přesun sutě</t>
  </si>
  <si>
    <t>997013211</t>
  </si>
  <si>
    <t>Vnitrostaveništní doprava suti a vybouraných hmot pro budovy v do 6 m ručně</t>
  </si>
  <si>
    <t>t</t>
  </si>
  <si>
    <t>381028954</t>
  </si>
  <si>
    <t>10</t>
  </si>
  <si>
    <t>997013219</t>
  </si>
  <si>
    <t>Příplatek k vnitrostaveništní dopravě suti a vybouraných hmot za zvětšenou dopravu suti ZKD 10 m</t>
  </si>
  <si>
    <t>-917009521</t>
  </si>
  <si>
    <t>11</t>
  </si>
  <si>
    <t>997013501</t>
  </si>
  <si>
    <t>Odvoz suti a vybouraných hmot na skládku nebo meziskládku do 1 km se složením</t>
  </si>
  <si>
    <t>-1990282495</t>
  </si>
  <si>
    <t>997013509</t>
  </si>
  <si>
    <t>Příplatek k odvozu suti a vybouraných hmot na skládku ZKD 1 km přes 1 km</t>
  </si>
  <si>
    <t>487109590</t>
  </si>
  <si>
    <t>9,127*25 'Přepočtené koeficientem množství</t>
  </si>
  <si>
    <t>13</t>
  </si>
  <si>
    <t>997013631</t>
  </si>
  <si>
    <t>Poplatek za uložení na skládce (skládkovné) stavebního odpadu směsného kód odpadu 17 09 04</t>
  </si>
  <si>
    <t>-1437907082</t>
  </si>
  <si>
    <t>998</t>
  </si>
  <si>
    <t>Přesun hmot</t>
  </si>
  <si>
    <t>14</t>
  </si>
  <si>
    <t>998018001</t>
  </si>
  <si>
    <t>Přesun hmot ruční pro budovy v do 6 m</t>
  </si>
  <si>
    <t>-65738028</t>
  </si>
  <si>
    <t>PSV</t>
  </si>
  <si>
    <t>Práce a dodávky PSV</t>
  </si>
  <si>
    <t>725</t>
  </si>
  <si>
    <t>Zdravotechnika - zařizovací předměty</t>
  </si>
  <si>
    <t>15</t>
  </si>
  <si>
    <t>725330820</t>
  </si>
  <si>
    <t>Demontáž výlevka vč. likvidace</t>
  </si>
  <si>
    <t>soubor</t>
  </si>
  <si>
    <t>16</t>
  </si>
  <si>
    <t>1829270369</t>
  </si>
  <si>
    <t>725551501</t>
  </si>
  <si>
    <t>Zaslepení vody u výlevky</t>
  </si>
  <si>
    <t>kus</t>
  </si>
  <si>
    <t>-903348401</t>
  </si>
  <si>
    <t>17</t>
  </si>
  <si>
    <t>725551502</t>
  </si>
  <si>
    <t xml:space="preserve">Úprava rozvodů vody a kanalizace </t>
  </si>
  <si>
    <t>kpl</t>
  </si>
  <si>
    <t>-966361659</t>
  </si>
  <si>
    <t>stávající baterie se demontují a přívody vody a kanalizace se polohově upraví pro nové dřezy a baterie</t>
  </si>
  <si>
    <t>731</t>
  </si>
  <si>
    <t xml:space="preserve">Ústřední vytápění </t>
  </si>
  <si>
    <t>18</t>
  </si>
  <si>
    <t>731501101</t>
  </si>
  <si>
    <t>Demontáž a zpětná montáž radiátorů</t>
  </si>
  <si>
    <t>2124354510</t>
  </si>
  <si>
    <t>3 otopná tělesa budou demontována, po provedení povrchové úpravy (olejový nátěr) parapetního zdiva pod okny, budou radiátory namontovány zpět</t>
  </si>
  <si>
    <t>pro demontáž nutno zmrazit rozvod topné vody, osadit uzávěry na potrubí a poté vrátit do původního stavu</t>
  </si>
  <si>
    <t>763</t>
  </si>
  <si>
    <t>Konstrukce suché výstavby</t>
  </si>
  <si>
    <t>19</t>
  </si>
  <si>
    <t>763111821</t>
  </si>
  <si>
    <t>Demontáž SDK příčky se zdvojenou ocelovou nosnou konstrukcí opláštění dvojité</t>
  </si>
  <si>
    <t>-825398230</t>
  </si>
  <si>
    <t>5*3</t>
  </si>
  <si>
    <t>766</t>
  </si>
  <si>
    <t>Konstrukce truhlářské</t>
  </si>
  <si>
    <t>766501101</t>
  </si>
  <si>
    <t>Demontáž, uskladnění a zpětná montáž plastového okna vč, ochrany rámu</t>
  </si>
  <si>
    <t>1465273213</t>
  </si>
  <si>
    <t>suť a materiál bude do stavby transportován skrze okno do dvora</t>
  </si>
  <si>
    <t>766660002</t>
  </si>
  <si>
    <t>Montáž dveřních křídel otvíravých jednokřídlových š přes 0,8 m do ocelové zárubně</t>
  </si>
  <si>
    <t>-1221816785</t>
  </si>
  <si>
    <t>22</t>
  </si>
  <si>
    <t>M</t>
  </si>
  <si>
    <t>MSN.0027432.URS</t>
  </si>
  <si>
    <t>dveře interiérové jednokřídlé plné, voština, CPL deluxe, 100x197</t>
  </si>
  <si>
    <t>32</t>
  </si>
  <si>
    <t>-1402672578</t>
  </si>
  <si>
    <t>23</t>
  </si>
  <si>
    <t>766660713</t>
  </si>
  <si>
    <t>Montáž okopového plechu dveřních křídel</t>
  </si>
  <si>
    <t>2117886678</t>
  </si>
  <si>
    <t>24</t>
  </si>
  <si>
    <t>766660714</t>
  </si>
  <si>
    <t>Montáž krycího plechu dveřních křídel - 1/2 plochy dveří</t>
  </si>
  <si>
    <t>2009864349</t>
  </si>
  <si>
    <t>25</t>
  </si>
  <si>
    <t>54915213R</t>
  </si>
  <si>
    <t>plech okopový nerez 915x900x0,6mm</t>
  </si>
  <si>
    <t>-18370406</t>
  </si>
  <si>
    <t>26</t>
  </si>
  <si>
    <t>766660728</t>
  </si>
  <si>
    <t>Montáž dveřního interiérového kování - zámku</t>
  </si>
  <si>
    <t>1510092469</t>
  </si>
  <si>
    <t>27</t>
  </si>
  <si>
    <t>54924002</t>
  </si>
  <si>
    <t>zámek zadlabací mezipokojový levý s dozickým klíčem rozteč 72x55mm</t>
  </si>
  <si>
    <t>-845894314</t>
  </si>
  <si>
    <t>28</t>
  </si>
  <si>
    <t>766660729</t>
  </si>
  <si>
    <t>Montáž dveřního interiérového kování - štítku s klikou</t>
  </si>
  <si>
    <t>-2097448780</t>
  </si>
  <si>
    <t>29</t>
  </si>
  <si>
    <t>54914123</t>
  </si>
  <si>
    <t>kování rozetové klika/klika</t>
  </si>
  <si>
    <t>1999149350</t>
  </si>
  <si>
    <t>30</t>
  </si>
  <si>
    <t>766660741</t>
  </si>
  <si>
    <t>Montáž držadla kyvných dveří</t>
  </si>
  <si>
    <t>1623376522</t>
  </si>
  <si>
    <t>31</t>
  </si>
  <si>
    <t>54934107</t>
  </si>
  <si>
    <t>madlo na dveře dl 1m</t>
  </si>
  <si>
    <t>1119847363</t>
  </si>
  <si>
    <t>766812840</t>
  </si>
  <si>
    <t>Demontáž kuchyňských linek dřevěných nebo kovových dl přes 1,8 do 2,1 m</t>
  </si>
  <si>
    <t>1986279055</t>
  </si>
  <si>
    <t>33</t>
  </si>
  <si>
    <t>998766101</t>
  </si>
  <si>
    <t>Přesun hmot tonážní pro kce truhlářské v objektech v do 6 m</t>
  </si>
  <si>
    <t>-1723591031</t>
  </si>
  <si>
    <t>771</t>
  </si>
  <si>
    <t>Podlahy z dlaždic</t>
  </si>
  <si>
    <t>34</t>
  </si>
  <si>
    <t>771471810</t>
  </si>
  <si>
    <t>Demontáž soklíků z dlaždic keramických kladených do malty rovných</t>
  </si>
  <si>
    <t>m</t>
  </si>
  <si>
    <t>-940013737</t>
  </si>
  <si>
    <t>3,1*2+5,4+1,5*2+3*2</t>
  </si>
  <si>
    <t>35</t>
  </si>
  <si>
    <t>771573810</t>
  </si>
  <si>
    <t>Demontáž podlah z dlaždic keramických lepených</t>
  </si>
  <si>
    <t>-215560995</t>
  </si>
  <si>
    <t>5,4*3,1</t>
  </si>
  <si>
    <t>1,5*3</t>
  </si>
  <si>
    <t>40,86</t>
  </si>
  <si>
    <t>776</t>
  </si>
  <si>
    <t>Podlahy povlakové</t>
  </si>
  <si>
    <t>36</t>
  </si>
  <si>
    <t>776111116</t>
  </si>
  <si>
    <t>Odstranění zbytků lepidla z podkladu povlakových podlah broušením</t>
  </si>
  <si>
    <t>-1951946592</t>
  </si>
  <si>
    <t>37</t>
  </si>
  <si>
    <t>776111311</t>
  </si>
  <si>
    <t>Vysátí podkladu povlakových podlah</t>
  </si>
  <si>
    <t>1498096912</t>
  </si>
  <si>
    <t>38</t>
  </si>
  <si>
    <t>776121321</t>
  </si>
  <si>
    <t>Neředěná penetrace savého podkladu povlakových podlah</t>
  </si>
  <si>
    <t>1958513000</t>
  </si>
  <si>
    <t>39</t>
  </si>
  <si>
    <t>776141122</t>
  </si>
  <si>
    <t>Stěrka podlahová nivelační pro vyrovnání podkladu povlakových podlah pevnosti 30 MPa tl přes 3 do 5 mm</t>
  </si>
  <si>
    <t>175670285</t>
  </si>
  <si>
    <t>62,1-21,24</t>
  </si>
  <si>
    <t>40</t>
  </si>
  <si>
    <t>776141124</t>
  </si>
  <si>
    <t>Stěrka podlahová nivelační pro vyrovnání podkladu povlakových podlah pevnosti 30 MPa tl přes 8 do 10 mm</t>
  </si>
  <si>
    <t>-1610503069</t>
  </si>
  <si>
    <t>41</t>
  </si>
  <si>
    <t>776201812</t>
  </si>
  <si>
    <t>Demontáž lepených povlakových podlah s podložkou ručně</t>
  </si>
  <si>
    <t>1714391451</t>
  </si>
  <si>
    <t>9*5,4+9*1,5</t>
  </si>
  <si>
    <t>-21,24</t>
  </si>
  <si>
    <t>42</t>
  </si>
  <si>
    <t>776221111</t>
  </si>
  <si>
    <t>Lepení pásů z PVC standardním lepidlem</t>
  </si>
  <si>
    <t>1389645592</t>
  </si>
  <si>
    <t>43</t>
  </si>
  <si>
    <t>28411143</t>
  </si>
  <si>
    <t>PVC vinyl homogenní protiskluzná se vsypem a výztuž. vrstvou, s nopy tl 2.00mm nášlapná vrstva 2.00mm, hořlavost Bfl-s1, třída zátěže 34/43, útlum 7dB, bodová zátěž ≤ 0.10mm, protiskluznost R10</t>
  </si>
  <si>
    <t>-1914934387</t>
  </si>
  <si>
    <t>62,1*1,1 'Přepočtené koeficientem množství</t>
  </si>
  <si>
    <t>44</t>
  </si>
  <si>
    <t>776410811</t>
  </si>
  <si>
    <t>Odstranění soklíků a lišt pryžových nebo plastových</t>
  </si>
  <si>
    <t>-843756171</t>
  </si>
  <si>
    <t>9*4+5,4*2+1,5*4</t>
  </si>
  <si>
    <t>-20,6</t>
  </si>
  <si>
    <t>45</t>
  </si>
  <si>
    <t>776411212R</t>
  </si>
  <si>
    <t>D+M tahaných obvodových soklíků z PVC výšky do 100 mm - fabion</t>
  </si>
  <si>
    <t>-553990117</t>
  </si>
  <si>
    <t>46</t>
  </si>
  <si>
    <t>998776101</t>
  </si>
  <si>
    <t>Přesun hmot tonážní pro podlahy povlakové v objektech v do 6 m</t>
  </si>
  <si>
    <t>-588768403</t>
  </si>
  <si>
    <t>781</t>
  </si>
  <si>
    <t>Dokončovací práce - obklady</t>
  </si>
  <si>
    <t>47</t>
  </si>
  <si>
    <t>781121011</t>
  </si>
  <si>
    <t>Nátěr penetrační na stěnu</t>
  </si>
  <si>
    <t>109740764</t>
  </si>
  <si>
    <t>48</t>
  </si>
  <si>
    <t>781473810</t>
  </si>
  <si>
    <t>Demontáž obkladů z obkladaček keramických lepených</t>
  </si>
  <si>
    <t>1591824326</t>
  </si>
  <si>
    <t>odstranění obkladů stěn</t>
  </si>
  <si>
    <t>49</t>
  </si>
  <si>
    <t>781474112</t>
  </si>
  <si>
    <t>Montáž obkladů vnitřních keramických hladkých přes 9 do 12 ks/m2 lepených flexibilním lepidlem</t>
  </si>
  <si>
    <t>-856387625</t>
  </si>
  <si>
    <t>v. 1,6</t>
  </si>
  <si>
    <t>1,6*(5,4+8+1)</t>
  </si>
  <si>
    <t>50</t>
  </si>
  <si>
    <t>59761026</t>
  </si>
  <si>
    <t>obklad keramický hladký do 12ks/m2</t>
  </si>
  <si>
    <t>CS ÚRS 2023 01</t>
  </si>
  <si>
    <t>-779738645</t>
  </si>
  <si>
    <t>23,04*1,1 'Přepočtené koeficientem množství</t>
  </si>
  <si>
    <t>51</t>
  </si>
  <si>
    <t>781495115</t>
  </si>
  <si>
    <t>Spárování vnitřních obkladů silikonem</t>
  </si>
  <si>
    <t>1243561366</t>
  </si>
  <si>
    <t>52</t>
  </si>
  <si>
    <t>781495117</t>
  </si>
  <si>
    <t>Spárování vnitřních obkladů akrylem</t>
  </si>
  <si>
    <t>-821420131</t>
  </si>
  <si>
    <t>53</t>
  </si>
  <si>
    <t>998781101</t>
  </si>
  <si>
    <t>Přesun hmot tonážní pro obklady keramické v objektech v do 6 m</t>
  </si>
  <si>
    <t>56822406</t>
  </si>
  <si>
    <t>783</t>
  </si>
  <si>
    <t>Dokončovací práce - nátěry</t>
  </si>
  <si>
    <t>54</t>
  </si>
  <si>
    <t>783000103</t>
  </si>
  <si>
    <t>Ochrana podlah nebo vodorovných ploch při provádění nátěrů položením fólie</t>
  </si>
  <si>
    <t>594659165</t>
  </si>
  <si>
    <t>55</t>
  </si>
  <si>
    <t>58124842</t>
  </si>
  <si>
    <t>fólie pro malířské potřeby zakrývací tl 7µ 4x5m</t>
  </si>
  <si>
    <t>1074171544</t>
  </si>
  <si>
    <t>65*1,05 'Přepočtené koeficientem množství</t>
  </si>
  <si>
    <t>56</t>
  </si>
  <si>
    <t>783000125</t>
  </si>
  <si>
    <t>Ochrana konstrukcí nebo prvků při provádění nátěrů obalením fólií</t>
  </si>
  <si>
    <t>-502629331</t>
  </si>
  <si>
    <t>okna</t>
  </si>
  <si>
    <t>8*2,5</t>
  </si>
  <si>
    <t>57</t>
  </si>
  <si>
    <t>1529217200</t>
  </si>
  <si>
    <t>20*1,05 'Přepočtené koeficientem množství</t>
  </si>
  <si>
    <t>58</t>
  </si>
  <si>
    <t>783301313</t>
  </si>
  <si>
    <t>Odmaštění zámečnických konstrukcí ředidlovým odmašťovačem</t>
  </si>
  <si>
    <t>2070770956</t>
  </si>
  <si>
    <t>59</t>
  </si>
  <si>
    <t>783306801</t>
  </si>
  <si>
    <t>Odstranění nátěru ze zámečnických konstrukcí obroušením</t>
  </si>
  <si>
    <t>1459327496</t>
  </si>
  <si>
    <t>zárubně 2ks</t>
  </si>
  <si>
    <t>0,5*(1+2*2)*2</t>
  </si>
  <si>
    <t>60</t>
  </si>
  <si>
    <t>783314101</t>
  </si>
  <si>
    <t>Základní jednonásobný syntetický nátěr zámečnických konstrukcí</t>
  </si>
  <si>
    <t>83141262</t>
  </si>
  <si>
    <t>61</t>
  </si>
  <si>
    <t>783315101</t>
  </si>
  <si>
    <t>Mezinátěr jednonásobný syntetický standardní zámečnických konstrukcí</t>
  </si>
  <si>
    <t>1297374287</t>
  </si>
  <si>
    <t>62</t>
  </si>
  <si>
    <t>783317101</t>
  </si>
  <si>
    <t>Krycí jednonásobný syntetický standardní nátěr zámečnických konstrukcí</t>
  </si>
  <si>
    <t>1918632272</t>
  </si>
  <si>
    <t>63</t>
  </si>
  <si>
    <t>783501101</t>
  </si>
  <si>
    <t>Nátěr otopných těles</t>
  </si>
  <si>
    <t>1305629757</t>
  </si>
  <si>
    <t xml:space="preserve">stávající tělesa budou očištěna a zbavena nátěru a opatřena novým dvojnásobným nátěrem </t>
  </si>
  <si>
    <t>64</t>
  </si>
  <si>
    <t>783501102</t>
  </si>
  <si>
    <t>Nátěr potrubí</t>
  </si>
  <si>
    <t>-984855938</t>
  </si>
  <si>
    <t xml:space="preserve">stávající potrubí bude očištěno a zbaveno nátěru a opatřeno novým dvojnásobným nátěrem </t>
  </si>
  <si>
    <t>3,5*3+5</t>
  </si>
  <si>
    <t>65</t>
  </si>
  <si>
    <t>783806811</t>
  </si>
  <si>
    <t>Odstranění nátěrů z omítek oškrábáním</t>
  </si>
  <si>
    <t>-1219865819</t>
  </si>
  <si>
    <t>66</t>
  </si>
  <si>
    <t>783836401</t>
  </si>
  <si>
    <t>Olejový nátěr omítek</t>
  </si>
  <si>
    <t>-1832211162</t>
  </si>
  <si>
    <t>olejový nátěr parapetního zdiva v 95cm a sloupů v 2m</t>
  </si>
  <si>
    <t>olejový nátěr předsíně</t>
  </si>
  <si>
    <t>784</t>
  </si>
  <si>
    <t>Dokončovací práce - malby a tapety</t>
  </si>
  <si>
    <t>67</t>
  </si>
  <si>
    <t>784121001</t>
  </si>
  <si>
    <t>Oškrabání malby v mísnostech v do 3,80 m</t>
  </si>
  <si>
    <t>-950465666</t>
  </si>
  <si>
    <t>Mezisoučet</t>
  </si>
  <si>
    <t>68</t>
  </si>
  <si>
    <t>784181101</t>
  </si>
  <si>
    <t>Základní akrylátová jednonásobná bezbarvá penetrace podkladu v místnostech v do 3,80 m</t>
  </si>
  <si>
    <t>-1566852285</t>
  </si>
  <si>
    <t>69</t>
  </si>
  <si>
    <t>784211101</t>
  </si>
  <si>
    <t>Dvojnásobné bílé malby ze směsí za mokra výborně oděruvzdorných v místnostech v do 3,80 m</t>
  </si>
  <si>
    <t>1019935814</t>
  </si>
  <si>
    <t>HZS</t>
  </si>
  <si>
    <t>Hodinové zúčtovací sazby</t>
  </si>
  <si>
    <t>70</t>
  </si>
  <si>
    <t>HZS1301</t>
  </si>
  <si>
    <t>Hodinová zúčtovací sazba zedník</t>
  </si>
  <si>
    <t>hod</t>
  </si>
  <si>
    <t>512</t>
  </si>
  <si>
    <t>-832027728</t>
  </si>
  <si>
    <t>nezměřitelné práce rekonstrukce</t>
  </si>
  <si>
    <t>71</t>
  </si>
  <si>
    <t>HZS2211</t>
  </si>
  <si>
    <t>Hodinová zúčtovací sazba instalatér</t>
  </si>
  <si>
    <t>1758812508</t>
  </si>
  <si>
    <t>úprava napojení pro kuchyně</t>
  </si>
  <si>
    <t>OST</t>
  </si>
  <si>
    <t>Ostatní</t>
  </si>
  <si>
    <t>72</t>
  </si>
  <si>
    <t>OST1</t>
  </si>
  <si>
    <t>Šatní lavice s věšáky délka 2000 mm jednostranná</t>
  </si>
  <si>
    <t>1121812592</t>
  </si>
  <si>
    <t>73</t>
  </si>
  <si>
    <t>OST2</t>
  </si>
  <si>
    <t xml:space="preserve">Kovový regál BIEDRAX 50 x 120 x 180 cm 5 polic lamino x 175 kg, bílý </t>
  </si>
  <si>
    <t>-997620707</t>
  </si>
  <si>
    <t>VRN</t>
  </si>
  <si>
    <t>Vedlejší rozpočtové náklady</t>
  </si>
  <si>
    <t>VRN3</t>
  </si>
  <si>
    <t>Zařízení staveniště</t>
  </si>
  <si>
    <t>74</t>
  </si>
  <si>
    <t>030001000</t>
  </si>
  <si>
    <t>…</t>
  </si>
  <si>
    <t>1024</t>
  </si>
  <si>
    <t>2099261567</t>
  </si>
  <si>
    <t>75</t>
  </si>
  <si>
    <t>030001001</t>
  </si>
  <si>
    <t>Koordinace profesí</t>
  </si>
  <si>
    <t>-2119694856</t>
  </si>
  <si>
    <t>02 - EI hrubé rozvody</t>
  </si>
  <si>
    <t xml:space="preserve">    741 - Elektroinstalace - silnoproud</t>
  </si>
  <si>
    <t>741</t>
  </si>
  <si>
    <t>Elektroinstalace - silnoproud</t>
  </si>
  <si>
    <t>Pol1</t>
  </si>
  <si>
    <t>KPR 68 KA</t>
  </si>
  <si>
    <t>ks</t>
  </si>
  <si>
    <t>Pol2</t>
  </si>
  <si>
    <t>KP 68 KA KRABICE PŘÍSTROJOVÁ</t>
  </si>
  <si>
    <t>Pol3</t>
  </si>
  <si>
    <t>KUL 68-45</t>
  </si>
  <si>
    <t>Pol4</t>
  </si>
  <si>
    <t>KPRL 68-70</t>
  </si>
  <si>
    <t>Pol5</t>
  </si>
  <si>
    <t>KLV 36 UPS-F rozvodnice pod omítku</t>
  </si>
  <si>
    <t>Pol6</t>
  </si>
  <si>
    <t>Cyky J3x1,5</t>
  </si>
  <si>
    <t>Pol7</t>
  </si>
  <si>
    <t>Cyky O3x1,5</t>
  </si>
  <si>
    <t>Pol8</t>
  </si>
  <si>
    <t>Cyky J3x2,5</t>
  </si>
  <si>
    <t>Pol9</t>
  </si>
  <si>
    <t>Cyky J5x2,5</t>
  </si>
  <si>
    <t>Pol10</t>
  </si>
  <si>
    <t>Sádra</t>
  </si>
  <si>
    <t>Pol11</t>
  </si>
  <si>
    <t>Materiál podružný 3%  (z pol. materiál mezisoučet)</t>
  </si>
  <si>
    <t>%</t>
  </si>
  <si>
    <t>Pol12</t>
  </si>
  <si>
    <t>GPP 6%                     (z položek celkem)</t>
  </si>
  <si>
    <t>Pol13</t>
  </si>
  <si>
    <t>Pomocné bourací práce</t>
  </si>
  <si>
    <t>724417812</t>
  </si>
  <si>
    <t>Pol14</t>
  </si>
  <si>
    <t>Frézování</t>
  </si>
  <si>
    <t>838525551</t>
  </si>
  <si>
    <t>03 - EI kompletace</t>
  </si>
  <si>
    <t>Zásuvka jednonásobná Tango</t>
  </si>
  <si>
    <t>Kryt spínače jednoduchý</t>
  </si>
  <si>
    <t>Kryt spínače dělený</t>
  </si>
  <si>
    <t>Přístroj spínače č. 1</t>
  </si>
  <si>
    <t>Přístroj spínače č. 5</t>
  </si>
  <si>
    <t>Přístroj spínače č. 6</t>
  </si>
  <si>
    <t>Rámeček jednonásobný</t>
  </si>
  <si>
    <t>Rámeček dvojnásobný vod.</t>
  </si>
  <si>
    <t>Rámeček trojnásobný vod.</t>
  </si>
  <si>
    <t>Rámeček čtyřnásobný vod.</t>
  </si>
  <si>
    <t>Přístroj spínače trojpólového</t>
  </si>
  <si>
    <t>PF7-40/4/003-A</t>
  </si>
  <si>
    <t>PFL7-10/1N/B/003-A</t>
  </si>
  <si>
    <t>PL7-B16/1</t>
  </si>
  <si>
    <t>PL7-B16/3</t>
  </si>
  <si>
    <t>Doutnavka signalizační pro 3f. Spínač</t>
  </si>
  <si>
    <t>Kryt jednoduchý pro 3f. Spínač</t>
  </si>
  <si>
    <t>Napájecí zdroj 60W 24V</t>
  </si>
  <si>
    <t>LED pásek studená bílá 24V</t>
  </si>
  <si>
    <t xml:space="preserve">Svítidlo kulaté nástěnné LED ROUND 10W </t>
  </si>
  <si>
    <t>Napájecí zdroj 40W 24V</t>
  </si>
  <si>
    <t>Svítidlo stropní š. 1200 mm LED INDUSTRY 34W</t>
  </si>
  <si>
    <t>Kovový úchyt k profilu RN</t>
  </si>
  <si>
    <t>Koncovka profilu RN L</t>
  </si>
  <si>
    <t>Koncovka profilu RN P</t>
  </si>
  <si>
    <t>Mléčný difuzor 2m</t>
  </si>
  <si>
    <t>Mléčný difuzor 1m</t>
  </si>
  <si>
    <t>Rohový profil RN 2m</t>
  </si>
  <si>
    <t>Rohový profil RN 1m</t>
  </si>
  <si>
    <t>Ukončení vodičů v rozvaděči</t>
  </si>
  <si>
    <t>Popisný štítek</t>
  </si>
  <si>
    <t>IS 40/3 hlavní vypínač</t>
  </si>
  <si>
    <t>Pol15</t>
  </si>
  <si>
    <t>Pol16</t>
  </si>
  <si>
    <t>Pol17</t>
  </si>
  <si>
    <t>POMOCNÉ PRÁCE 10% z  ELEKTROINSTALACE</t>
  </si>
  <si>
    <t>-1552341727</t>
  </si>
  <si>
    <t>Pol18</t>
  </si>
  <si>
    <t>REVIZE  4 hod á 771,-/hod</t>
  </si>
  <si>
    <t>657662377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</si>
</sst>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21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26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28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28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26</v>
      </c>
      <c r="AL14" s="23"/>
      <c r="AM14" s="23"/>
      <c r="AN14" s="35" t="s">
        <v>28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29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26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31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33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26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31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36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37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38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39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40</v>
      </c>
      <c r="E29" s="48"/>
      <c r="F29" s="33" t="s">
        <v>41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42</v>
      </c>
      <c r="G30" s="48"/>
      <c r="H30" s="48"/>
      <c r="I30" s="48"/>
      <c r="J30" s="48"/>
      <c r="K30" s="48"/>
      <c r="L30" s="49">
        <v>0.12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43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44</v>
      </c>
      <c r="G32" s="48"/>
      <c r="H32" s="48"/>
      <c r="I32" s="48"/>
      <c r="J32" s="48"/>
      <c r="K32" s="48"/>
      <c r="L32" s="49">
        <v>0.12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45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46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47</v>
      </c>
      <c r="U35" s="55"/>
      <c r="V35" s="55"/>
      <c r="W35" s="55"/>
      <c r="X35" s="57" t="s">
        <v>48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49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50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51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52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51</v>
      </c>
      <c r="AI60" s="43"/>
      <c r="AJ60" s="43"/>
      <c r="AK60" s="43"/>
      <c r="AL60" s="43"/>
      <c r="AM60" s="65" t="s">
        <v>52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53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54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51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52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51</v>
      </c>
      <c r="AI75" s="43"/>
      <c r="AJ75" s="43"/>
      <c r="AK75" s="43"/>
      <c r="AL75" s="43"/>
      <c r="AM75" s="65" t="s">
        <v>52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55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20231128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ZŠ Za Nádražím, oprava odborné učebny - cvičná kuchyňka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ZŠ Za Nádražím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5. 4. 2024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ZŠ Za Nádražím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29</v>
      </c>
      <c r="AJ89" s="41"/>
      <c r="AK89" s="41"/>
      <c r="AL89" s="41"/>
      <c r="AM89" s="81" t="str">
        <f>IF(E17="","",E17)</f>
        <v xml:space="preserve"> </v>
      </c>
      <c r="AN89" s="72"/>
      <c r="AO89" s="72"/>
      <c r="AP89" s="72"/>
      <c r="AQ89" s="41"/>
      <c r="AR89" s="45"/>
      <c r="AS89" s="82" t="s">
        <v>56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27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32</v>
      </c>
      <c r="AJ90" s="41"/>
      <c r="AK90" s="41"/>
      <c r="AL90" s="41"/>
      <c r="AM90" s="81" t="str">
        <f>IF(E20="","",E20)</f>
        <v>Filip Šimek www.rozp.cz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57</v>
      </c>
      <c r="D92" s="95"/>
      <c r="E92" s="95"/>
      <c r="F92" s="95"/>
      <c r="G92" s="95"/>
      <c r="H92" s="96"/>
      <c r="I92" s="97" t="s">
        <v>58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59</v>
      </c>
      <c r="AH92" s="95"/>
      <c r="AI92" s="95"/>
      <c r="AJ92" s="95"/>
      <c r="AK92" s="95"/>
      <c r="AL92" s="95"/>
      <c r="AM92" s="95"/>
      <c r="AN92" s="97" t="s">
        <v>60</v>
      </c>
      <c r="AO92" s="95"/>
      <c r="AP92" s="99"/>
      <c r="AQ92" s="100" t="s">
        <v>61</v>
      </c>
      <c r="AR92" s="45"/>
      <c r="AS92" s="101" t="s">
        <v>62</v>
      </c>
      <c r="AT92" s="102" t="s">
        <v>63</v>
      </c>
      <c r="AU92" s="102" t="s">
        <v>64</v>
      </c>
      <c r="AV92" s="102" t="s">
        <v>65</v>
      </c>
      <c r="AW92" s="102" t="s">
        <v>66</v>
      </c>
      <c r="AX92" s="102" t="s">
        <v>67</v>
      </c>
      <c r="AY92" s="102" t="s">
        <v>68</v>
      </c>
      <c r="AZ92" s="102" t="s">
        <v>69</v>
      </c>
      <c r="BA92" s="102" t="s">
        <v>70</v>
      </c>
      <c r="BB92" s="102" t="s">
        <v>71</v>
      </c>
      <c r="BC92" s="102" t="s">
        <v>72</v>
      </c>
      <c r="BD92" s="103" t="s">
        <v>73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74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ROUND(SUM(AG95:AG97),2)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ROUND(SUM(AS95:AS97),2)</f>
        <v>0</v>
      </c>
      <c r="AT94" s="115">
        <f>ROUND(SUM(AV94:AW94),2)</f>
        <v>0</v>
      </c>
      <c r="AU94" s="116">
        <f>ROUND(SUM(AU95:AU97),5)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ROUND(SUM(AZ95:AZ97),2)</f>
        <v>0</v>
      </c>
      <c r="BA94" s="115">
        <f>ROUND(SUM(BA95:BA97),2)</f>
        <v>0</v>
      </c>
      <c r="BB94" s="115">
        <f>ROUND(SUM(BB95:BB97),2)</f>
        <v>0</v>
      </c>
      <c r="BC94" s="115">
        <f>ROUND(SUM(BC95:BC97),2)</f>
        <v>0</v>
      </c>
      <c r="BD94" s="117">
        <f>ROUND(SUM(BD95:BD97),2)</f>
        <v>0</v>
      </c>
      <c r="BE94" s="6"/>
      <c r="BS94" s="118" t="s">
        <v>75</v>
      </c>
      <c r="BT94" s="118" t="s">
        <v>76</v>
      </c>
      <c r="BU94" s="119" t="s">
        <v>77</v>
      </c>
      <c r="BV94" s="118" t="s">
        <v>78</v>
      </c>
      <c r="BW94" s="118" t="s">
        <v>5</v>
      </c>
      <c r="BX94" s="118" t="s">
        <v>79</v>
      </c>
      <c r="CL94" s="118" t="s">
        <v>1</v>
      </c>
    </row>
    <row r="95" spans="1:91" s="7" customFormat="1" ht="16.5" customHeight="1">
      <c r="A95" s="120" t="s">
        <v>80</v>
      </c>
      <c r="B95" s="121"/>
      <c r="C95" s="122"/>
      <c r="D95" s="123" t="s">
        <v>81</v>
      </c>
      <c r="E95" s="123"/>
      <c r="F95" s="123"/>
      <c r="G95" s="123"/>
      <c r="H95" s="123"/>
      <c r="I95" s="124"/>
      <c r="J95" s="123" t="s">
        <v>82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'01 - Stavební část'!J30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83</v>
      </c>
      <c r="AR95" s="127"/>
      <c r="AS95" s="128">
        <v>0</v>
      </c>
      <c r="AT95" s="129">
        <f>ROUND(SUM(AV95:AW95),2)</f>
        <v>0</v>
      </c>
      <c r="AU95" s="130">
        <f>'01 - Stavební část'!P135</f>
        <v>0</v>
      </c>
      <c r="AV95" s="129">
        <f>'01 - Stavební část'!J33</f>
        <v>0</v>
      </c>
      <c r="AW95" s="129">
        <f>'01 - Stavební část'!J34</f>
        <v>0</v>
      </c>
      <c r="AX95" s="129">
        <f>'01 - Stavební část'!J35</f>
        <v>0</v>
      </c>
      <c r="AY95" s="129">
        <f>'01 - Stavební část'!J36</f>
        <v>0</v>
      </c>
      <c r="AZ95" s="129">
        <f>'01 - Stavební část'!F33</f>
        <v>0</v>
      </c>
      <c r="BA95" s="129">
        <f>'01 - Stavební část'!F34</f>
        <v>0</v>
      </c>
      <c r="BB95" s="129">
        <f>'01 - Stavební část'!F35</f>
        <v>0</v>
      </c>
      <c r="BC95" s="129">
        <f>'01 - Stavební část'!F36</f>
        <v>0</v>
      </c>
      <c r="BD95" s="131">
        <f>'01 - Stavební část'!F37</f>
        <v>0</v>
      </c>
      <c r="BE95" s="7"/>
      <c r="BT95" s="132" t="s">
        <v>84</v>
      </c>
      <c r="BV95" s="132" t="s">
        <v>78</v>
      </c>
      <c r="BW95" s="132" t="s">
        <v>85</v>
      </c>
      <c r="BX95" s="132" t="s">
        <v>5</v>
      </c>
      <c r="CL95" s="132" t="s">
        <v>1</v>
      </c>
      <c r="CM95" s="132" t="s">
        <v>86</v>
      </c>
    </row>
    <row r="96" spans="1:91" s="7" customFormat="1" ht="16.5" customHeight="1">
      <c r="A96" s="120" t="s">
        <v>80</v>
      </c>
      <c r="B96" s="121"/>
      <c r="C96" s="122"/>
      <c r="D96" s="123" t="s">
        <v>87</v>
      </c>
      <c r="E96" s="123"/>
      <c r="F96" s="123"/>
      <c r="G96" s="123"/>
      <c r="H96" s="123"/>
      <c r="I96" s="124"/>
      <c r="J96" s="123" t="s">
        <v>88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'02 - EI hrubé rozvody'!J30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83</v>
      </c>
      <c r="AR96" s="127"/>
      <c r="AS96" s="128">
        <v>0</v>
      </c>
      <c r="AT96" s="129">
        <f>ROUND(SUM(AV96:AW96),2)</f>
        <v>0</v>
      </c>
      <c r="AU96" s="130">
        <f>'02 - EI hrubé rozvody'!P118</f>
        <v>0</v>
      </c>
      <c r="AV96" s="129">
        <f>'02 - EI hrubé rozvody'!J33</f>
        <v>0</v>
      </c>
      <c r="AW96" s="129">
        <f>'02 - EI hrubé rozvody'!J34</f>
        <v>0</v>
      </c>
      <c r="AX96" s="129">
        <f>'02 - EI hrubé rozvody'!J35</f>
        <v>0</v>
      </c>
      <c r="AY96" s="129">
        <f>'02 - EI hrubé rozvody'!J36</f>
        <v>0</v>
      </c>
      <c r="AZ96" s="129">
        <f>'02 - EI hrubé rozvody'!F33</f>
        <v>0</v>
      </c>
      <c r="BA96" s="129">
        <f>'02 - EI hrubé rozvody'!F34</f>
        <v>0</v>
      </c>
      <c r="BB96" s="129">
        <f>'02 - EI hrubé rozvody'!F35</f>
        <v>0</v>
      </c>
      <c r="BC96" s="129">
        <f>'02 - EI hrubé rozvody'!F36</f>
        <v>0</v>
      </c>
      <c r="BD96" s="131">
        <f>'02 - EI hrubé rozvody'!F37</f>
        <v>0</v>
      </c>
      <c r="BE96" s="7"/>
      <c r="BT96" s="132" t="s">
        <v>84</v>
      </c>
      <c r="BV96" s="132" t="s">
        <v>78</v>
      </c>
      <c r="BW96" s="132" t="s">
        <v>89</v>
      </c>
      <c r="BX96" s="132" t="s">
        <v>5</v>
      </c>
      <c r="CL96" s="132" t="s">
        <v>1</v>
      </c>
      <c r="CM96" s="132" t="s">
        <v>86</v>
      </c>
    </row>
    <row r="97" spans="1:91" s="7" customFormat="1" ht="16.5" customHeight="1">
      <c r="A97" s="120" t="s">
        <v>80</v>
      </c>
      <c r="B97" s="121"/>
      <c r="C97" s="122"/>
      <c r="D97" s="123" t="s">
        <v>90</v>
      </c>
      <c r="E97" s="123"/>
      <c r="F97" s="123"/>
      <c r="G97" s="123"/>
      <c r="H97" s="123"/>
      <c r="I97" s="124"/>
      <c r="J97" s="123" t="s">
        <v>91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'03 - EI kompletace'!J30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83</v>
      </c>
      <c r="AR97" s="127"/>
      <c r="AS97" s="133">
        <v>0</v>
      </c>
      <c r="AT97" s="134">
        <f>ROUND(SUM(AV97:AW97),2)</f>
        <v>0</v>
      </c>
      <c r="AU97" s="135">
        <f>'03 - EI kompletace'!P118</f>
        <v>0</v>
      </c>
      <c r="AV97" s="134">
        <f>'03 - EI kompletace'!J33</f>
        <v>0</v>
      </c>
      <c r="AW97" s="134">
        <f>'03 - EI kompletace'!J34</f>
        <v>0</v>
      </c>
      <c r="AX97" s="134">
        <f>'03 - EI kompletace'!J35</f>
        <v>0</v>
      </c>
      <c r="AY97" s="134">
        <f>'03 - EI kompletace'!J36</f>
        <v>0</v>
      </c>
      <c r="AZ97" s="134">
        <f>'03 - EI kompletace'!F33</f>
        <v>0</v>
      </c>
      <c r="BA97" s="134">
        <f>'03 - EI kompletace'!F34</f>
        <v>0</v>
      </c>
      <c r="BB97" s="134">
        <f>'03 - EI kompletace'!F35</f>
        <v>0</v>
      </c>
      <c r="BC97" s="134">
        <f>'03 - EI kompletace'!F36</f>
        <v>0</v>
      </c>
      <c r="BD97" s="136">
        <f>'03 - EI kompletace'!F37</f>
        <v>0</v>
      </c>
      <c r="BE97" s="7"/>
      <c r="BT97" s="132" t="s">
        <v>84</v>
      </c>
      <c r="BV97" s="132" t="s">
        <v>78</v>
      </c>
      <c r="BW97" s="132" t="s">
        <v>92</v>
      </c>
      <c r="BX97" s="132" t="s">
        <v>5</v>
      </c>
      <c r="CL97" s="132" t="s">
        <v>1</v>
      </c>
      <c r="CM97" s="132" t="s">
        <v>86</v>
      </c>
    </row>
    <row r="98" spans="1:57" s="2" customFormat="1" ht="30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5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  <row r="99" spans="1:57" s="2" customFormat="1" ht="6.95" customHeight="1">
      <c r="A99" s="39"/>
      <c r="B99" s="67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45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</sheetData>
  <sheetProtection password="9690" sheet="1" objects="1" scenarios="1" formatColumns="0" formatRows="0"/>
  <mergeCells count="50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01 - Stavební část'!C2" display="/"/>
    <hyperlink ref="A96" location="'02 - EI hrubé rozvody'!C2" display="/"/>
    <hyperlink ref="A97" location="'03 - EI kompletace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93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ZŠ Za Nádražím, oprava odborné učebny - cvičná kuchyňka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94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95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5. 4. 2024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21</v>
      </c>
      <c r="F15" s="39"/>
      <c r="G15" s="39"/>
      <c r="H15" s="39"/>
      <c r="I15" s="141" t="s">
        <v>26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32</v>
      </c>
      <c r="E23" s="39"/>
      <c r="F23" s="39"/>
      <c r="G23" s="39"/>
      <c r="H23" s="39"/>
      <c r="I23" s="141" t="s">
        <v>25</v>
      </c>
      <c r="J23" s="144" t="s">
        <v>33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26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ROUND(J135,2)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ROUND((SUM(BE135:BE301)),2)</f>
        <v>0</v>
      </c>
      <c r="G33" s="39"/>
      <c r="H33" s="39"/>
      <c r="I33" s="156">
        <v>0.21</v>
      </c>
      <c r="J33" s="155">
        <f>ROUND(((SUM(BE135:BE301))*I33),2)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ROUND((SUM(BF135:BF301)),2)</f>
        <v>0</v>
      </c>
      <c r="G34" s="39"/>
      <c r="H34" s="39"/>
      <c r="I34" s="156">
        <v>0.12</v>
      </c>
      <c r="J34" s="155">
        <f>ROUND(((SUM(BF135:BF301))*I34),2)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ROUND((SUM(BG135:BG301)),2)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ROUND((SUM(BH135:BH301)),2)</f>
        <v>0</v>
      </c>
      <c r="G36" s="39"/>
      <c r="H36" s="39"/>
      <c r="I36" s="156">
        <v>0.12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ROUND((SUM(BI135:BI301)),2)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ZŠ Za Nádražím, oprava odborné učebny - cvičná kuchyňka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94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01 - Stavební část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ZŠ Za Nádražím</v>
      </c>
      <c r="G89" s="41"/>
      <c r="H89" s="41"/>
      <c r="I89" s="33" t="s">
        <v>22</v>
      </c>
      <c r="J89" s="80" t="str">
        <f>IF(J12="","",J12)</f>
        <v>5. 4. 2024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ZŠ Za Nádražím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5.6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32</v>
      </c>
      <c r="J92" s="37" t="str">
        <f>E24</f>
        <v>Filip Šimek www.rozp.cz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97</v>
      </c>
      <c r="D94" s="177"/>
      <c r="E94" s="177"/>
      <c r="F94" s="177"/>
      <c r="G94" s="177"/>
      <c r="H94" s="177"/>
      <c r="I94" s="177"/>
      <c r="J94" s="178" t="s">
        <v>98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99</v>
      </c>
      <c r="D96" s="41"/>
      <c r="E96" s="41"/>
      <c r="F96" s="41"/>
      <c r="G96" s="41"/>
      <c r="H96" s="41"/>
      <c r="I96" s="41"/>
      <c r="J96" s="111">
        <f>J135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100</v>
      </c>
    </row>
    <row r="97" spans="1:31" s="9" customFormat="1" ht="24.95" customHeight="1">
      <c r="A97" s="9"/>
      <c r="B97" s="180"/>
      <c r="C97" s="181"/>
      <c r="D97" s="182" t="s">
        <v>101</v>
      </c>
      <c r="E97" s="183"/>
      <c r="F97" s="183"/>
      <c r="G97" s="183"/>
      <c r="H97" s="183"/>
      <c r="I97" s="183"/>
      <c r="J97" s="184">
        <f>J136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102</v>
      </c>
      <c r="E98" s="189"/>
      <c r="F98" s="189"/>
      <c r="G98" s="189"/>
      <c r="H98" s="189"/>
      <c r="I98" s="189"/>
      <c r="J98" s="190">
        <f>J137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103</v>
      </c>
      <c r="E99" s="189"/>
      <c r="F99" s="189"/>
      <c r="G99" s="189"/>
      <c r="H99" s="189"/>
      <c r="I99" s="189"/>
      <c r="J99" s="190">
        <f>J152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104</v>
      </c>
      <c r="E100" s="189"/>
      <c r="F100" s="189"/>
      <c r="G100" s="189"/>
      <c r="H100" s="189"/>
      <c r="I100" s="189"/>
      <c r="J100" s="190">
        <f>J163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105</v>
      </c>
      <c r="E101" s="189"/>
      <c r="F101" s="189"/>
      <c r="G101" s="189"/>
      <c r="H101" s="189"/>
      <c r="I101" s="189"/>
      <c r="J101" s="190">
        <f>J170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80"/>
      <c r="C102" s="181"/>
      <c r="D102" s="182" t="s">
        <v>106</v>
      </c>
      <c r="E102" s="183"/>
      <c r="F102" s="183"/>
      <c r="G102" s="183"/>
      <c r="H102" s="183"/>
      <c r="I102" s="183"/>
      <c r="J102" s="184">
        <f>J172</f>
        <v>0</v>
      </c>
      <c r="K102" s="181"/>
      <c r="L102" s="18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86"/>
      <c r="C103" s="187"/>
      <c r="D103" s="188" t="s">
        <v>107</v>
      </c>
      <c r="E103" s="189"/>
      <c r="F103" s="189"/>
      <c r="G103" s="189"/>
      <c r="H103" s="189"/>
      <c r="I103" s="189"/>
      <c r="J103" s="190">
        <f>J173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108</v>
      </c>
      <c r="E104" s="189"/>
      <c r="F104" s="189"/>
      <c r="G104" s="189"/>
      <c r="H104" s="189"/>
      <c r="I104" s="189"/>
      <c r="J104" s="190">
        <f>J179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109</v>
      </c>
      <c r="E105" s="189"/>
      <c r="F105" s="189"/>
      <c r="G105" s="189"/>
      <c r="H105" s="189"/>
      <c r="I105" s="189"/>
      <c r="J105" s="190">
        <f>J184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6"/>
      <c r="C106" s="187"/>
      <c r="D106" s="188" t="s">
        <v>110</v>
      </c>
      <c r="E106" s="189"/>
      <c r="F106" s="189"/>
      <c r="G106" s="189"/>
      <c r="H106" s="189"/>
      <c r="I106" s="189"/>
      <c r="J106" s="190">
        <f>J187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6"/>
      <c r="C107" s="187"/>
      <c r="D107" s="188" t="s">
        <v>111</v>
      </c>
      <c r="E107" s="189"/>
      <c r="F107" s="189"/>
      <c r="G107" s="189"/>
      <c r="H107" s="189"/>
      <c r="I107" s="189"/>
      <c r="J107" s="190">
        <f>J204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6"/>
      <c r="C108" s="187"/>
      <c r="D108" s="188" t="s">
        <v>112</v>
      </c>
      <c r="E108" s="189"/>
      <c r="F108" s="189"/>
      <c r="G108" s="189"/>
      <c r="H108" s="189"/>
      <c r="I108" s="189"/>
      <c r="J108" s="190">
        <f>J212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6"/>
      <c r="C109" s="187"/>
      <c r="D109" s="188" t="s">
        <v>113</v>
      </c>
      <c r="E109" s="189"/>
      <c r="F109" s="189"/>
      <c r="G109" s="189"/>
      <c r="H109" s="189"/>
      <c r="I109" s="189"/>
      <c r="J109" s="190">
        <f>J232</f>
        <v>0</v>
      </c>
      <c r="K109" s="187"/>
      <c r="L109" s="19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6"/>
      <c r="C110" s="187"/>
      <c r="D110" s="188" t="s">
        <v>114</v>
      </c>
      <c r="E110" s="189"/>
      <c r="F110" s="189"/>
      <c r="G110" s="189"/>
      <c r="H110" s="189"/>
      <c r="I110" s="189"/>
      <c r="J110" s="190">
        <f>J245</f>
        <v>0</v>
      </c>
      <c r="K110" s="187"/>
      <c r="L110" s="19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6"/>
      <c r="C111" s="187"/>
      <c r="D111" s="188" t="s">
        <v>115</v>
      </c>
      <c r="E111" s="189"/>
      <c r="F111" s="189"/>
      <c r="G111" s="189"/>
      <c r="H111" s="189"/>
      <c r="I111" s="189"/>
      <c r="J111" s="190">
        <f>J276</f>
        <v>0</v>
      </c>
      <c r="K111" s="187"/>
      <c r="L111" s="19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9" customFormat="1" ht="24.95" customHeight="1">
      <c r="A112" s="9"/>
      <c r="B112" s="180"/>
      <c r="C112" s="181"/>
      <c r="D112" s="182" t="s">
        <v>116</v>
      </c>
      <c r="E112" s="183"/>
      <c r="F112" s="183"/>
      <c r="G112" s="183"/>
      <c r="H112" s="183"/>
      <c r="I112" s="183"/>
      <c r="J112" s="184">
        <f>J288</f>
        <v>0</v>
      </c>
      <c r="K112" s="181"/>
      <c r="L112" s="185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s="9" customFormat="1" ht="24.95" customHeight="1">
      <c r="A113" s="9"/>
      <c r="B113" s="180"/>
      <c r="C113" s="181"/>
      <c r="D113" s="182" t="s">
        <v>117</v>
      </c>
      <c r="E113" s="183"/>
      <c r="F113" s="183"/>
      <c r="G113" s="183"/>
      <c r="H113" s="183"/>
      <c r="I113" s="183"/>
      <c r="J113" s="184">
        <f>J295</f>
        <v>0</v>
      </c>
      <c r="K113" s="181"/>
      <c r="L113" s="185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s="9" customFormat="1" ht="24.95" customHeight="1">
      <c r="A114" s="9"/>
      <c r="B114" s="180"/>
      <c r="C114" s="181"/>
      <c r="D114" s="182" t="s">
        <v>118</v>
      </c>
      <c r="E114" s="183"/>
      <c r="F114" s="183"/>
      <c r="G114" s="183"/>
      <c r="H114" s="183"/>
      <c r="I114" s="183"/>
      <c r="J114" s="184">
        <f>J298</f>
        <v>0</v>
      </c>
      <c r="K114" s="181"/>
      <c r="L114" s="185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s="10" customFormat="1" ht="19.9" customHeight="1">
      <c r="A115" s="10"/>
      <c r="B115" s="186"/>
      <c r="C115" s="187"/>
      <c r="D115" s="188" t="s">
        <v>119</v>
      </c>
      <c r="E115" s="189"/>
      <c r="F115" s="189"/>
      <c r="G115" s="189"/>
      <c r="H115" s="189"/>
      <c r="I115" s="189"/>
      <c r="J115" s="190">
        <f>J299</f>
        <v>0</v>
      </c>
      <c r="K115" s="187"/>
      <c r="L115" s="191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2" customFormat="1" ht="21.8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67"/>
      <c r="C117" s="68"/>
      <c r="D117" s="68"/>
      <c r="E117" s="68"/>
      <c r="F117" s="68"/>
      <c r="G117" s="68"/>
      <c r="H117" s="68"/>
      <c r="I117" s="68"/>
      <c r="J117" s="68"/>
      <c r="K117" s="68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21" spans="1:31" s="2" customFormat="1" ht="6.95" customHeight="1">
      <c r="A121" s="39"/>
      <c r="B121" s="69"/>
      <c r="C121" s="70"/>
      <c r="D121" s="70"/>
      <c r="E121" s="70"/>
      <c r="F121" s="70"/>
      <c r="G121" s="70"/>
      <c r="H121" s="70"/>
      <c r="I121" s="70"/>
      <c r="J121" s="70"/>
      <c r="K121" s="70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24.95" customHeight="1">
      <c r="A122" s="39"/>
      <c r="B122" s="40"/>
      <c r="C122" s="24" t="s">
        <v>120</v>
      </c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2" customHeight="1">
      <c r="A124" s="39"/>
      <c r="B124" s="40"/>
      <c r="C124" s="33" t="s">
        <v>16</v>
      </c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6.5" customHeight="1">
      <c r="A125" s="39"/>
      <c r="B125" s="40"/>
      <c r="C125" s="41"/>
      <c r="D125" s="41"/>
      <c r="E125" s="175" t="str">
        <f>E7</f>
        <v>ZŠ Za Nádražím, oprava odborné učebny - cvičná kuchyňka</v>
      </c>
      <c r="F125" s="33"/>
      <c r="G125" s="33"/>
      <c r="H125" s="33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3" t="s">
        <v>94</v>
      </c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6.5" customHeight="1">
      <c r="A127" s="39"/>
      <c r="B127" s="40"/>
      <c r="C127" s="41"/>
      <c r="D127" s="41"/>
      <c r="E127" s="77" t="str">
        <f>E9</f>
        <v>01 - Stavební část</v>
      </c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6.95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2" customHeight="1">
      <c r="A129" s="39"/>
      <c r="B129" s="40"/>
      <c r="C129" s="33" t="s">
        <v>20</v>
      </c>
      <c r="D129" s="41"/>
      <c r="E129" s="41"/>
      <c r="F129" s="28" t="str">
        <f>F12</f>
        <v>ZŠ Za Nádražím</v>
      </c>
      <c r="G129" s="41"/>
      <c r="H129" s="41"/>
      <c r="I129" s="33" t="s">
        <v>22</v>
      </c>
      <c r="J129" s="80" t="str">
        <f>IF(J12="","",J12)</f>
        <v>5. 4. 2024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6.95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5.15" customHeight="1">
      <c r="A131" s="39"/>
      <c r="B131" s="40"/>
      <c r="C131" s="33" t="s">
        <v>24</v>
      </c>
      <c r="D131" s="41"/>
      <c r="E131" s="41"/>
      <c r="F131" s="28" t="str">
        <f>E15</f>
        <v>ZŠ Za Nádražím</v>
      </c>
      <c r="G131" s="41"/>
      <c r="H131" s="41"/>
      <c r="I131" s="33" t="s">
        <v>29</v>
      </c>
      <c r="J131" s="37" t="str">
        <f>E21</f>
        <v xml:space="preserve"> </v>
      </c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25.65" customHeight="1">
      <c r="A132" s="39"/>
      <c r="B132" s="40"/>
      <c r="C132" s="33" t="s">
        <v>27</v>
      </c>
      <c r="D132" s="41"/>
      <c r="E132" s="41"/>
      <c r="F132" s="28" t="str">
        <f>IF(E18="","",E18)</f>
        <v>Vyplň údaj</v>
      </c>
      <c r="G132" s="41"/>
      <c r="H132" s="41"/>
      <c r="I132" s="33" t="s">
        <v>32</v>
      </c>
      <c r="J132" s="37" t="str">
        <f>E24</f>
        <v>Filip Šimek www.rozp.cz</v>
      </c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0.3" customHeight="1">
      <c r="A133" s="39"/>
      <c r="B133" s="40"/>
      <c r="C133" s="41"/>
      <c r="D133" s="41"/>
      <c r="E133" s="41"/>
      <c r="F133" s="41"/>
      <c r="G133" s="41"/>
      <c r="H133" s="41"/>
      <c r="I133" s="41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11" customFormat="1" ht="29.25" customHeight="1">
      <c r="A134" s="192"/>
      <c r="B134" s="193"/>
      <c r="C134" s="194" t="s">
        <v>121</v>
      </c>
      <c r="D134" s="195" t="s">
        <v>61</v>
      </c>
      <c r="E134" s="195" t="s">
        <v>57</v>
      </c>
      <c r="F134" s="195" t="s">
        <v>58</v>
      </c>
      <c r="G134" s="195" t="s">
        <v>122</v>
      </c>
      <c r="H134" s="195" t="s">
        <v>123</v>
      </c>
      <c r="I134" s="195" t="s">
        <v>124</v>
      </c>
      <c r="J134" s="195" t="s">
        <v>98</v>
      </c>
      <c r="K134" s="196" t="s">
        <v>125</v>
      </c>
      <c r="L134" s="197"/>
      <c r="M134" s="101" t="s">
        <v>1</v>
      </c>
      <c r="N134" s="102" t="s">
        <v>40</v>
      </c>
      <c r="O134" s="102" t="s">
        <v>126</v>
      </c>
      <c r="P134" s="102" t="s">
        <v>127</v>
      </c>
      <c r="Q134" s="102" t="s">
        <v>128</v>
      </c>
      <c r="R134" s="102" t="s">
        <v>129</v>
      </c>
      <c r="S134" s="102" t="s">
        <v>130</v>
      </c>
      <c r="T134" s="103" t="s">
        <v>131</v>
      </c>
      <c r="U134" s="192"/>
      <c r="V134" s="192"/>
      <c r="W134" s="192"/>
      <c r="X134" s="192"/>
      <c r="Y134" s="192"/>
      <c r="Z134" s="192"/>
      <c r="AA134" s="192"/>
      <c r="AB134" s="192"/>
      <c r="AC134" s="192"/>
      <c r="AD134" s="192"/>
      <c r="AE134" s="192"/>
    </row>
    <row r="135" spans="1:63" s="2" customFormat="1" ht="22.8" customHeight="1">
      <c r="A135" s="39"/>
      <c r="B135" s="40"/>
      <c r="C135" s="108" t="s">
        <v>132</v>
      </c>
      <c r="D135" s="41"/>
      <c r="E135" s="41"/>
      <c r="F135" s="41"/>
      <c r="G135" s="41"/>
      <c r="H135" s="41"/>
      <c r="I135" s="41"/>
      <c r="J135" s="198">
        <f>BK135</f>
        <v>0</v>
      </c>
      <c r="K135" s="41"/>
      <c r="L135" s="45"/>
      <c r="M135" s="104"/>
      <c r="N135" s="199"/>
      <c r="O135" s="105"/>
      <c r="P135" s="200">
        <f>P136+P172+P288+P295+P298</f>
        <v>0</v>
      </c>
      <c r="Q135" s="105"/>
      <c r="R135" s="200">
        <f>R136+R172+R288+R295+R298</f>
        <v>4.7643244</v>
      </c>
      <c r="S135" s="105"/>
      <c r="T135" s="201">
        <f>T136+T172+T288+T295+T298</f>
        <v>9.1267292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75</v>
      </c>
      <c r="AU135" s="18" t="s">
        <v>100</v>
      </c>
      <c r="BK135" s="202">
        <f>BK136+BK172+BK288+BK295+BK298</f>
        <v>0</v>
      </c>
    </row>
    <row r="136" spans="1:63" s="12" customFormat="1" ht="25.9" customHeight="1">
      <c r="A136" s="12"/>
      <c r="B136" s="203"/>
      <c r="C136" s="204"/>
      <c r="D136" s="205" t="s">
        <v>75</v>
      </c>
      <c r="E136" s="206" t="s">
        <v>133</v>
      </c>
      <c r="F136" s="206" t="s">
        <v>134</v>
      </c>
      <c r="G136" s="204"/>
      <c r="H136" s="204"/>
      <c r="I136" s="207"/>
      <c r="J136" s="208">
        <f>BK136</f>
        <v>0</v>
      </c>
      <c r="K136" s="204"/>
      <c r="L136" s="209"/>
      <c r="M136" s="210"/>
      <c r="N136" s="211"/>
      <c r="O136" s="211"/>
      <c r="P136" s="212">
        <f>P137+P152+P163+P170</f>
        <v>0</v>
      </c>
      <c r="Q136" s="211"/>
      <c r="R136" s="212">
        <f>R137+R152+R163+R170</f>
        <v>3.14812</v>
      </c>
      <c r="S136" s="211"/>
      <c r="T136" s="213">
        <f>T137+T152+T163+T170</f>
        <v>3.32368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4" t="s">
        <v>84</v>
      </c>
      <c r="AT136" s="215" t="s">
        <v>75</v>
      </c>
      <c r="AU136" s="215" t="s">
        <v>76</v>
      </c>
      <c r="AY136" s="214" t="s">
        <v>135</v>
      </c>
      <c r="BK136" s="216">
        <f>BK137+BK152+BK163+BK170</f>
        <v>0</v>
      </c>
    </row>
    <row r="137" spans="1:63" s="12" customFormat="1" ht="22.8" customHeight="1">
      <c r="A137" s="12"/>
      <c r="B137" s="203"/>
      <c r="C137" s="204"/>
      <c r="D137" s="205" t="s">
        <v>75</v>
      </c>
      <c r="E137" s="217" t="s">
        <v>136</v>
      </c>
      <c r="F137" s="217" t="s">
        <v>137</v>
      </c>
      <c r="G137" s="204"/>
      <c r="H137" s="204"/>
      <c r="I137" s="207"/>
      <c r="J137" s="218">
        <f>BK137</f>
        <v>0</v>
      </c>
      <c r="K137" s="204"/>
      <c r="L137" s="209"/>
      <c r="M137" s="210"/>
      <c r="N137" s="211"/>
      <c r="O137" s="211"/>
      <c r="P137" s="212">
        <f>SUM(P138:P151)</f>
        <v>0</v>
      </c>
      <c r="Q137" s="211"/>
      <c r="R137" s="212">
        <f>SUM(R138:R151)</f>
        <v>3.14132</v>
      </c>
      <c r="S137" s="211"/>
      <c r="T137" s="213">
        <f>SUM(T138:T151)</f>
        <v>0.1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4" t="s">
        <v>84</v>
      </c>
      <c r="AT137" s="215" t="s">
        <v>75</v>
      </c>
      <c r="AU137" s="215" t="s">
        <v>84</v>
      </c>
      <c r="AY137" s="214" t="s">
        <v>135</v>
      </c>
      <c r="BK137" s="216">
        <f>SUM(BK138:BK151)</f>
        <v>0</v>
      </c>
    </row>
    <row r="138" spans="1:65" s="2" customFormat="1" ht="37.8" customHeight="1">
      <c r="A138" s="39"/>
      <c r="B138" s="40"/>
      <c r="C138" s="219" t="s">
        <v>84</v>
      </c>
      <c r="D138" s="219" t="s">
        <v>138</v>
      </c>
      <c r="E138" s="220" t="s">
        <v>139</v>
      </c>
      <c r="F138" s="221" t="s">
        <v>140</v>
      </c>
      <c r="G138" s="222" t="s">
        <v>141</v>
      </c>
      <c r="H138" s="223">
        <v>62.1</v>
      </c>
      <c r="I138" s="224"/>
      <c r="J138" s="225">
        <f>ROUND(I138*H138,2)</f>
        <v>0</v>
      </c>
      <c r="K138" s="221" t="s">
        <v>142</v>
      </c>
      <c r="L138" s="45"/>
      <c r="M138" s="226" t="s">
        <v>1</v>
      </c>
      <c r="N138" s="227" t="s">
        <v>41</v>
      </c>
      <c r="O138" s="92"/>
      <c r="P138" s="228">
        <f>O138*H138</f>
        <v>0</v>
      </c>
      <c r="Q138" s="228">
        <v>0.0092</v>
      </c>
      <c r="R138" s="228">
        <f>Q138*H138</f>
        <v>0.57132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143</v>
      </c>
      <c r="AT138" s="230" t="s">
        <v>138</v>
      </c>
      <c r="AU138" s="230" t="s">
        <v>86</v>
      </c>
      <c r="AY138" s="18" t="s">
        <v>135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84</v>
      </c>
      <c r="BK138" s="231">
        <f>ROUND(I138*H138,2)</f>
        <v>0</v>
      </c>
      <c r="BL138" s="18" t="s">
        <v>143</v>
      </c>
      <c r="BM138" s="230" t="s">
        <v>144</v>
      </c>
    </row>
    <row r="139" spans="1:51" s="13" customFormat="1" ht="12">
      <c r="A139" s="13"/>
      <c r="B139" s="232"/>
      <c r="C139" s="233"/>
      <c r="D139" s="234" t="s">
        <v>145</v>
      </c>
      <c r="E139" s="235" t="s">
        <v>1</v>
      </c>
      <c r="F139" s="236" t="s">
        <v>146</v>
      </c>
      <c r="G139" s="233"/>
      <c r="H139" s="235" t="s">
        <v>1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2" t="s">
        <v>145</v>
      </c>
      <c r="AU139" s="242" t="s">
        <v>86</v>
      </c>
      <c r="AV139" s="13" t="s">
        <v>84</v>
      </c>
      <c r="AW139" s="13" t="s">
        <v>31</v>
      </c>
      <c r="AX139" s="13" t="s">
        <v>76</v>
      </c>
      <c r="AY139" s="242" t="s">
        <v>135</v>
      </c>
    </row>
    <row r="140" spans="1:51" s="14" customFormat="1" ht="12">
      <c r="A140" s="14"/>
      <c r="B140" s="243"/>
      <c r="C140" s="244"/>
      <c r="D140" s="234" t="s">
        <v>145</v>
      </c>
      <c r="E140" s="245" t="s">
        <v>1</v>
      </c>
      <c r="F140" s="246" t="s">
        <v>147</v>
      </c>
      <c r="G140" s="244"/>
      <c r="H140" s="247">
        <v>62.1</v>
      </c>
      <c r="I140" s="248"/>
      <c r="J140" s="244"/>
      <c r="K140" s="244"/>
      <c r="L140" s="249"/>
      <c r="M140" s="250"/>
      <c r="N140" s="251"/>
      <c r="O140" s="251"/>
      <c r="P140" s="251"/>
      <c r="Q140" s="251"/>
      <c r="R140" s="251"/>
      <c r="S140" s="251"/>
      <c r="T140" s="252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3" t="s">
        <v>145</v>
      </c>
      <c r="AU140" s="253" t="s">
        <v>86</v>
      </c>
      <c r="AV140" s="14" t="s">
        <v>86</v>
      </c>
      <c r="AW140" s="14" t="s">
        <v>31</v>
      </c>
      <c r="AX140" s="14" t="s">
        <v>84</v>
      </c>
      <c r="AY140" s="253" t="s">
        <v>135</v>
      </c>
    </row>
    <row r="141" spans="1:65" s="2" customFormat="1" ht="24.15" customHeight="1">
      <c r="A141" s="39"/>
      <c r="B141" s="40"/>
      <c r="C141" s="219" t="s">
        <v>86</v>
      </c>
      <c r="D141" s="219" t="s">
        <v>138</v>
      </c>
      <c r="E141" s="220" t="s">
        <v>148</v>
      </c>
      <c r="F141" s="221" t="s">
        <v>149</v>
      </c>
      <c r="G141" s="222" t="s">
        <v>141</v>
      </c>
      <c r="H141" s="223">
        <v>26.24</v>
      </c>
      <c r="I141" s="224"/>
      <c r="J141" s="225">
        <f>ROUND(I141*H141,2)</f>
        <v>0</v>
      </c>
      <c r="K141" s="221" t="s">
        <v>142</v>
      </c>
      <c r="L141" s="45"/>
      <c r="M141" s="226" t="s">
        <v>1</v>
      </c>
      <c r="N141" s="227" t="s">
        <v>41</v>
      </c>
      <c r="O141" s="92"/>
      <c r="P141" s="228">
        <f>O141*H141</f>
        <v>0</v>
      </c>
      <c r="Q141" s="228">
        <v>0.0154</v>
      </c>
      <c r="R141" s="228">
        <f>Q141*H141</f>
        <v>0.404096</v>
      </c>
      <c r="S141" s="228">
        <v>0</v>
      </c>
      <c r="T141" s="22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0" t="s">
        <v>143</v>
      </c>
      <c r="AT141" s="230" t="s">
        <v>138</v>
      </c>
      <c r="AU141" s="230" t="s">
        <v>86</v>
      </c>
      <c r="AY141" s="18" t="s">
        <v>135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8" t="s">
        <v>84</v>
      </c>
      <c r="BK141" s="231">
        <f>ROUND(I141*H141,2)</f>
        <v>0</v>
      </c>
      <c r="BL141" s="18" t="s">
        <v>143</v>
      </c>
      <c r="BM141" s="230" t="s">
        <v>150</v>
      </c>
    </row>
    <row r="142" spans="1:51" s="14" customFormat="1" ht="12">
      <c r="A142" s="14"/>
      <c r="B142" s="243"/>
      <c r="C142" s="244"/>
      <c r="D142" s="234" t="s">
        <v>145</v>
      </c>
      <c r="E142" s="245" t="s">
        <v>1</v>
      </c>
      <c r="F142" s="246" t="s">
        <v>151</v>
      </c>
      <c r="G142" s="244"/>
      <c r="H142" s="247">
        <v>26.24</v>
      </c>
      <c r="I142" s="248"/>
      <c r="J142" s="244"/>
      <c r="K142" s="244"/>
      <c r="L142" s="249"/>
      <c r="M142" s="250"/>
      <c r="N142" s="251"/>
      <c r="O142" s="251"/>
      <c r="P142" s="251"/>
      <c r="Q142" s="251"/>
      <c r="R142" s="251"/>
      <c r="S142" s="251"/>
      <c r="T142" s="252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3" t="s">
        <v>145</v>
      </c>
      <c r="AU142" s="253" t="s">
        <v>86</v>
      </c>
      <c r="AV142" s="14" t="s">
        <v>86</v>
      </c>
      <c r="AW142" s="14" t="s">
        <v>31</v>
      </c>
      <c r="AX142" s="14" t="s">
        <v>84</v>
      </c>
      <c r="AY142" s="253" t="s">
        <v>135</v>
      </c>
    </row>
    <row r="143" spans="1:65" s="2" customFormat="1" ht="24.15" customHeight="1">
      <c r="A143" s="39"/>
      <c r="B143" s="40"/>
      <c r="C143" s="219" t="s">
        <v>152</v>
      </c>
      <c r="D143" s="219" t="s">
        <v>138</v>
      </c>
      <c r="E143" s="220" t="s">
        <v>153</v>
      </c>
      <c r="F143" s="221" t="s">
        <v>154</v>
      </c>
      <c r="G143" s="222" t="s">
        <v>141</v>
      </c>
      <c r="H143" s="223">
        <v>54.1</v>
      </c>
      <c r="I143" s="224"/>
      <c r="J143" s="225">
        <f>ROUND(I143*H143,2)</f>
        <v>0</v>
      </c>
      <c r="K143" s="221" t="s">
        <v>142</v>
      </c>
      <c r="L143" s="45"/>
      <c r="M143" s="226" t="s">
        <v>1</v>
      </c>
      <c r="N143" s="227" t="s">
        <v>41</v>
      </c>
      <c r="O143" s="92"/>
      <c r="P143" s="228">
        <f>O143*H143</f>
        <v>0</v>
      </c>
      <c r="Q143" s="228">
        <v>0.01838</v>
      </c>
      <c r="R143" s="228">
        <f>Q143*H143</f>
        <v>0.9943580000000001</v>
      </c>
      <c r="S143" s="228">
        <v>0</v>
      </c>
      <c r="T143" s="22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143</v>
      </c>
      <c r="AT143" s="230" t="s">
        <v>138</v>
      </c>
      <c r="AU143" s="230" t="s">
        <v>86</v>
      </c>
      <c r="AY143" s="18" t="s">
        <v>135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84</v>
      </c>
      <c r="BK143" s="231">
        <f>ROUND(I143*H143,2)</f>
        <v>0</v>
      </c>
      <c r="BL143" s="18" t="s">
        <v>143</v>
      </c>
      <c r="BM143" s="230" t="s">
        <v>155</v>
      </c>
    </row>
    <row r="144" spans="1:65" s="2" customFormat="1" ht="33" customHeight="1">
      <c r="A144" s="39"/>
      <c r="B144" s="40"/>
      <c r="C144" s="219" t="s">
        <v>143</v>
      </c>
      <c r="D144" s="219" t="s">
        <v>138</v>
      </c>
      <c r="E144" s="220" t="s">
        <v>156</v>
      </c>
      <c r="F144" s="221" t="s">
        <v>157</v>
      </c>
      <c r="G144" s="222" t="s">
        <v>141</v>
      </c>
      <c r="H144" s="223">
        <v>114.72</v>
      </c>
      <c r="I144" s="224"/>
      <c r="J144" s="225">
        <f>ROUND(I144*H144,2)</f>
        <v>0</v>
      </c>
      <c r="K144" s="221" t="s">
        <v>142</v>
      </c>
      <c r="L144" s="45"/>
      <c r="M144" s="226" t="s">
        <v>1</v>
      </c>
      <c r="N144" s="227" t="s">
        <v>41</v>
      </c>
      <c r="O144" s="92"/>
      <c r="P144" s="228">
        <f>O144*H144</f>
        <v>0</v>
      </c>
      <c r="Q144" s="228">
        <v>0.0093</v>
      </c>
      <c r="R144" s="228">
        <f>Q144*H144</f>
        <v>1.0668959999999998</v>
      </c>
      <c r="S144" s="228">
        <v>0</v>
      </c>
      <c r="T144" s="22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143</v>
      </c>
      <c r="AT144" s="230" t="s">
        <v>138</v>
      </c>
      <c r="AU144" s="230" t="s">
        <v>86</v>
      </c>
      <c r="AY144" s="18" t="s">
        <v>135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84</v>
      </c>
      <c r="BK144" s="231">
        <f>ROUND(I144*H144,2)</f>
        <v>0</v>
      </c>
      <c r="BL144" s="18" t="s">
        <v>143</v>
      </c>
      <c r="BM144" s="230" t="s">
        <v>158</v>
      </c>
    </row>
    <row r="145" spans="1:51" s="13" customFormat="1" ht="12">
      <c r="A145" s="13"/>
      <c r="B145" s="232"/>
      <c r="C145" s="233"/>
      <c r="D145" s="234" t="s">
        <v>145</v>
      </c>
      <c r="E145" s="235" t="s">
        <v>1</v>
      </c>
      <c r="F145" s="236" t="s">
        <v>159</v>
      </c>
      <c r="G145" s="233"/>
      <c r="H145" s="235" t="s">
        <v>1</v>
      </c>
      <c r="I145" s="237"/>
      <c r="J145" s="233"/>
      <c r="K145" s="233"/>
      <c r="L145" s="238"/>
      <c r="M145" s="239"/>
      <c r="N145" s="240"/>
      <c r="O145" s="240"/>
      <c r="P145" s="240"/>
      <c r="Q145" s="240"/>
      <c r="R145" s="240"/>
      <c r="S145" s="240"/>
      <c r="T145" s="24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2" t="s">
        <v>145</v>
      </c>
      <c r="AU145" s="242" t="s">
        <v>86</v>
      </c>
      <c r="AV145" s="13" t="s">
        <v>84</v>
      </c>
      <c r="AW145" s="13" t="s">
        <v>31</v>
      </c>
      <c r="AX145" s="13" t="s">
        <v>76</v>
      </c>
      <c r="AY145" s="242" t="s">
        <v>135</v>
      </c>
    </row>
    <row r="146" spans="1:51" s="14" customFormat="1" ht="12">
      <c r="A146" s="14"/>
      <c r="B146" s="243"/>
      <c r="C146" s="244"/>
      <c r="D146" s="234" t="s">
        <v>145</v>
      </c>
      <c r="E146" s="245" t="s">
        <v>1</v>
      </c>
      <c r="F146" s="246" t="s">
        <v>160</v>
      </c>
      <c r="G146" s="244"/>
      <c r="H146" s="247">
        <v>184.8</v>
      </c>
      <c r="I146" s="248"/>
      <c r="J146" s="244"/>
      <c r="K146" s="244"/>
      <c r="L146" s="249"/>
      <c r="M146" s="250"/>
      <c r="N146" s="251"/>
      <c r="O146" s="251"/>
      <c r="P146" s="251"/>
      <c r="Q146" s="251"/>
      <c r="R146" s="251"/>
      <c r="S146" s="251"/>
      <c r="T146" s="252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3" t="s">
        <v>145</v>
      </c>
      <c r="AU146" s="253" t="s">
        <v>86</v>
      </c>
      <c r="AV146" s="14" t="s">
        <v>86</v>
      </c>
      <c r="AW146" s="14" t="s">
        <v>31</v>
      </c>
      <c r="AX146" s="14" t="s">
        <v>76</v>
      </c>
      <c r="AY146" s="253" t="s">
        <v>135</v>
      </c>
    </row>
    <row r="147" spans="1:51" s="14" customFormat="1" ht="12">
      <c r="A147" s="14"/>
      <c r="B147" s="243"/>
      <c r="C147" s="244"/>
      <c r="D147" s="234" t="s">
        <v>145</v>
      </c>
      <c r="E147" s="245" t="s">
        <v>1</v>
      </c>
      <c r="F147" s="246" t="s">
        <v>161</v>
      </c>
      <c r="G147" s="244"/>
      <c r="H147" s="247">
        <v>-70.08</v>
      </c>
      <c r="I147" s="248"/>
      <c r="J147" s="244"/>
      <c r="K147" s="244"/>
      <c r="L147" s="249"/>
      <c r="M147" s="250"/>
      <c r="N147" s="251"/>
      <c r="O147" s="251"/>
      <c r="P147" s="251"/>
      <c r="Q147" s="251"/>
      <c r="R147" s="251"/>
      <c r="S147" s="251"/>
      <c r="T147" s="252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3" t="s">
        <v>145</v>
      </c>
      <c r="AU147" s="253" t="s">
        <v>86</v>
      </c>
      <c r="AV147" s="14" t="s">
        <v>86</v>
      </c>
      <c r="AW147" s="14" t="s">
        <v>31</v>
      </c>
      <c r="AX147" s="14" t="s">
        <v>76</v>
      </c>
      <c r="AY147" s="253" t="s">
        <v>135</v>
      </c>
    </row>
    <row r="148" spans="1:51" s="15" customFormat="1" ht="12">
      <c r="A148" s="15"/>
      <c r="B148" s="254"/>
      <c r="C148" s="255"/>
      <c r="D148" s="234" t="s">
        <v>145</v>
      </c>
      <c r="E148" s="256" t="s">
        <v>1</v>
      </c>
      <c r="F148" s="257" t="s">
        <v>162</v>
      </c>
      <c r="G148" s="255"/>
      <c r="H148" s="258">
        <v>114.72000000000001</v>
      </c>
      <c r="I148" s="259"/>
      <c r="J148" s="255"/>
      <c r="K148" s="255"/>
      <c r="L148" s="260"/>
      <c r="M148" s="261"/>
      <c r="N148" s="262"/>
      <c r="O148" s="262"/>
      <c r="P148" s="262"/>
      <c r="Q148" s="262"/>
      <c r="R148" s="262"/>
      <c r="S148" s="262"/>
      <c r="T148" s="263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64" t="s">
        <v>145</v>
      </c>
      <c r="AU148" s="264" t="s">
        <v>86</v>
      </c>
      <c r="AV148" s="15" t="s">
        <v>143</v>
      </c>
      <c r="AW148" s="15" t="s">
        <v>31</v>
      </c>
      <c r="AX148" s="15" t="s">
        <v>84</v>
      </c>
      <c r="AY148" s="264" t="s">
        <v>135</v>
      </c>
    </row>
    <row r="149" spans="1:65" s="2" customFormat="1" ht="24.15" customHeight="1">
      <c r="A149" s="39"/>
      <c r="B149" s="40"/>
      <c r="C149" s="219" t="s">
        <v>163</v>
      </c>
      <c r="D149" s="219" t="s">
        <v>138</v>
      </c>
      <c r="E149" s="220" t="s">
        <v>164</v>
      </c>
      <c r="F149" s="221" t="s">
        <v>165</v>
      </c>
      <c r="G149" s="222" t="s">
        <v>141</v>
      </c>
      <c r="H149" s="223">
        <v>5</v>
      </c>
      <c r="I149" s="224"/>
      <c r="J149" s="225">
        <f>ROUND(I149*H149,2)</f>
        <v>0</v>
      </c>
      <c r="K149" s="221" t="s">
        <v>142</v>
      </c>
      <c r="L149" s="45"/>
      <c r="M149" s="226" t="s">
        <v>1</v>
      </c>
      <c r="N149" s="227" t="s">
        <v>41</v>
      </c>
      <c r="O149" s="92"/>
      <c r="P149" s="228">
        <f>O149*H149</f>
        <v>0</v>
      </c>
      <c r="Q149" s="228">
        <v>0.02093</v>
      </c>
      <c r="R149" s="228">
        <f>Q149*H149</f>
        <v>0.10465</v>
      </c>
      <c r="S149" s="228">
        <v>0.02</v>
      </c>
      <c r="T149" s="229">
        <f>S149*H149</f>
        <v>0.1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143</v>
      </c>
      <c r="AT149" s="230" t="s">
        <v>138</v>
      </c>
      <c r="AU149" s="230" t="s">
        <v>86</v>
      </c>
      <c r="AY149" s="18" t="s">
        <v>135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84</v>
      </c>
      <c r="BK149" s="231">
        <f>ROUND(I149*H149,2)</f>
        <v>0</v>
      </c>
      <c r="BL149" s="18" t="s">
        <v>143</v>
      </c>
      <c r="BM149" s="230" t="s">
        <v>166</v>
      </c>
    </row>
    <row r="150" spans="1:51" s="13" customFormat="1" ht="12">
      <c r="A150" s="13"/>
      <c r="B150" s="232"/>
      <c r="C150" s="233"/>
      <c r="D150" s="234" t="s">
        <v>145</v>
      </c>
      <c r="E150" s="235" t="s">
        <v>1</v>
      </c>
      <c r="F150" s="236" t="s">
        <v>167</v>
      </c>
      <c r="G150" s="233"/>
      <c r="H150" s="235" t="s">
        <v>1</v>
      </c>
      <c r="I150" s="237"/>
      <c r="J150" s="233"/>
      <c r="K150" s="233"/>
      <c r="L150" s="238"/>
      <c r="M150" s="239"/>
      <c r="N150" s="240"/>
      <c r="O150" s="240"/>
      <c r="P150" s="240"/>
      <c r="Q150" s="240"/>
      <c r="R150" s="240"/>
      <c r="S150" s="240"/>
      <c r="T150" s="24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2" t="s">
        <v>145</v>
      </c>
      <c r="AU150" s="242" t="s">
        <v>86</v>
      </c>
      <c r="AV150" s="13" t="s">
        <v>84</v>
      </c>
      <c r="AW150" s="13" t="s">
        <v>31</v>
      </c>
      <c r="AX150" s="13" t="s">
        <v>76</v>
      </c>
      <c r="AY150" s="242" t="s">
        <v>135</v>
      </c>
    </row>
    <row r="151" spans="1:51" s="14" customFormat="1" ht="12">
      <c r="A151" s="14"/>
      <c r="B151" s="243"/>
      <c r="C151" s="244"/>
      <c r="D151" s="234" t="s">
        <v>145</v>
      </c>
      <c r="E151" s="245" t="s">
        <v>1</v>
      </c>
      <c r="F151" s="246" t="s">
        <v>163</v>
      </c>
      <c r="G151" s="244"/>
      <c r="H151" s="247">
        <v>5</v>
      </c>
      <c r="I151" s="248"/>
      <c r="J151" s="244"/>
      <c r="K151" s="244"/>
      <c r="L151" s="249"/>
      <c r="M151" s="250"/>
      <c r="N151" s="251"/>
      <c r="O151" s="251"/>
      <c r="P151" s="251"/>
      <c r="Q151" s="251"/>
      <c r="R151" s="251"/>
      <c r="S151" s="251"/>
      <c r="T151" s="252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3" t="s">
        <v>145</v>
      </c>
      <c r="AU151" s="253" t="s">
        <v>86</v>
      </c>
      <c r="AV151" s="14" t="s">
        <v>86</v>
      </c>
      <c r="AW151" s="14" t="s">
        <v>31</v>
      </c>
      <c r="AX151" s="14" t="s">
        <v>84</v>
      </c>
      <c r="AY151" s="253" t="s">
        <v>135</v>
      </c>
    </row>
    <row r="152" spans="1:63" s="12" customFormat="1" ht="22.8" customHeight="1">
      <c r="A152" s="12"/>
      <c r="B152" s="203"/>
      <c r="C152" s="204"/>
      <c r="D152" s="205" t="s">
        <v>75</v>
      </c>
      <c r="E152" s="217" t="s">
        <v>168</v>
      </c>
      <c r="F152" s="217" t="s">
        <v>169</v>
      </c>
      <c r="G152" s="204"/>
      <c r="H152" s="204"/>
      <c r="I152" s="207"/>
      <c r="J152" s="218">
        <f>BK152</f>
        <v>0</v>
      </c>
      <c r="K152" s="204"/>
      <c r="L152" s="209"/>
      <c r="M152" s="210"/>
      <c r="N152" s="211"/>
      <c r="O152" s="211"/>
      <c r="P152" s="212">
        <f>SUM(P153:P162)</f>
        <v>0</v>
      </c>
      <c r="Q152" s="211"/>
      <c r="R152" s="212">
        <f>SUM(R153:R162)</f>
        <v>0.0068000000000000005</v>
      </c>
      <c r="S152" s="211"/>
      <c r="T152" s="213">
        <f>SUM(T153:T162)</f>
        <v>3.22368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4" t="s">
        <v>84</v>
      </c>
      <c r="AT152" s="215" t="s">
        <v>75</v>
      </c>
      <c r="AU152" s="215" t="s">
        <v>84</v>
      </c>
      <c r="AY152" s="214" t="s">
        <v>135</v>
      </c>
      <c r="BK152" s="216">
        <f>SUM(BK153:BK162)</f>
        <v>0</v>
      </c>
    </row>
    <row r="153" spans="1:65" s="2" customFormat="1" ht="37.8" customHeight="1">
      <c r="A153" s="39"/>
      <c r="B153" s="40"/>
      <c r="C153" s="219" t="s">
        <v>136</v>
      </c>
      <c r="D153" s="219" t="s">
        <v>138</v>
      </c>
      <c r="E153" s="220" t="s">
        <v>170</v>
      </c>
      <c r="F153" s="221" t="s">
        <v>171</v>
      </c>
      <c r="G153" s="222" t="s">
        <v>141</v>
      </c>
      <c r="H153" s="223">
        <v>20</v>
      </c>
      <c r="I153" s="224"/>
      <c r="J153" s="225">
        <f>ROUND(I153*H153,2)</f>
        <v>0</v>
      </c>
      <c r="K153" s="221" t="s">
        <v>142</v>
      </c>
      <c r="L153" s="45"/>
      <c r="M153" s="226" t="s">
        <v>1</v>
      </c>
      <c r="N153" s="227" t="s">
        <v>41</v>
      </c>
      <c r="O153" s="92"/>
      <c r="P153" s="228">
        <f>O153*H153</f>
        <v>0</v>
      </c>
      <c r="Q153" s="228">
        <v>0.00021</v>
      </c>
      <c r="R153" s="228">
        <f>Q153*H153</f>
        <v>0.004200000000000001</v>
      </c>
      <c r="S153" s="228">
        <v>0</v>
      </c>
      <c r="T153" s="22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0" t="s">
        <v>143</v>
      </c>
      <c r="AT153" s="230" t="s">
        <v>138</v>
      </c>
      <c r="AU153" s="230" t="s">
        <v>86</v>
      </c>
      <c r="AY153" s="18" t="s">
        <v>135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8" t="s">
        <v>84</v>
      </c>
      <c r="BK153" s="231">
        <f>ROUND(I153*H153,2)</f>
        <v>0</v>
      </c>
      <c r="BL153" s="18" t="s">
        <v>143</v>
      </c>
      <c r="BM153" s="230" t="s">
        <v>172</v>
      </c>
    </row>
    <row r="154" spans="1:51" s="13" customFormat="1" ht="12">
      <c r="A154" s="13"/>
      <c r="B154" s="232"/>
      <c r="C154" s="233"/>
      <c r="D154" s="234" t="s">
        <v>145</v>
      </c>
      <c r="E154" s="235" t="s">
        <v>1</v>
      </c>
      <c r="F154" s="236" t="s">
        <v>173</v>
      </c>
      <c r="G154" s="233"/>
      <c r="H154" s="235" t="s">
        <v>1</v>
      </c>
      <c r="I154" s="237"/>
      <c r="J154" s="233"/>
      <c r="K154" s="233"/>
      <c r="L154" s="238"/>
      <c r="M154" s="239"/>
      <c r="N154" s="240"/>
      <c r="O154" s="240"/>
      <c r="P154" s="240"/>
      <c r="Q154" s="240"/>
      <c r="R154" s="240"/>
      <c r="S154" s="240"/>
      <c r="T154" s="24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2" t="s">
        <v>145</v>
      </c>
      <c r="AU154" s="242" t="s">
        <v>86</v>
      </c>
      <c r="AV154" s="13" t="s">
        <v>84</v>
      </c>
      <c r="AW154" s="13" t="s">
        <v>31</v>
      </c>
      <c r="AX154" s="13" t="s">
        <v>76</v>
      </c>
      <c r="AY154" s="242" t="s">
        <v>135</v>
      </c>
    </row>
    <row r="155" spans="1:51" s="14" customFormat="1" ht="12">
      <c r="A155" s="14"/>
      <c r="B155" s="243"/>
      <c r="C155" s="244"/>
      <c r="D155" s="234" t="s">
        <v>145</v>
      </c>
      <c r="E155" s="245" t="s">
        <v>1</v>
      </c>
      <c r="F155" s="246" t="s">
        <v>174</v>
      </c>
      <c r="G155" s="244"/>
      <c r="H155" s="247">
        <v>20</v>
      </c>
      <c r="I155" s="248"/>
      <c r="J155" s="244"/>
      <c r="K155" s="244"/>
      <c r="L155" s="249"/>
      <c r="M155" s="250"/>
      <c r="N155" s="251"/>
      <c r="O155" s="251"/>
      <c r="P155" s="251"/>
      <c r="Q155" s="251"/>
      <c r="R155" s="251"/>
      <c r="S155" s="251"/>
      <c r="T155" s="252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3" t="s">
        <v>145</v>
      </c>
      <c r="AU155" s="253" t="s">
        <v>86</v>
      </c>
      <c r="AV155" s="14" t="s">
        <v>86</v>
      </c>
      <c r="AW155" s="14" t="s">
        <v>31</v>
      </c>
      <c r="AX155" s="14" t="s">
        <v>84</v>
      </c>
      <c r="AY155" s="253" t="s">
        <v>135</v>
      </c>
    </row>
    <row r="156" spans="1:65" s="2" customFormat="1" ht="24.15" customHeight="1">
      <c r="A156" s="39"/>
      <c r="B156" s="40"/>
      <c r="C156" s="219" t="s">
        <v>175</v>
      </c>
      <c r="D156" s="219" t="s">
        <v>138</v>
      </c>
      <c r="E156" s="220" t="s">
        <v>176</v>
      </c>
      <c r="F156" s="221" t="s">
        <v>177</v>
      </c>
      <c r="G156" s="222" t="s">
        <v>141</v>
      </c>
      <c r="H156" s="223">
        <v>65</v>
      </c>
      <c r="I156" s="224"/>
      <c r="J156" s="225">
        <f>ROUND(I156*H156,2)</f>
        <v>0</v>
      </c>
      <c r="K156" s="221" t="s">
        <v>142</v>
      </c>
      <c r="L156" s="45"/>
      <c r="M156" s="226" t="s">
        <v>1</v>
      </c>
      <c r="N156" s="227" t="s">
        <v>41</v>
      </c>
      <c r="O156" s="92"/>
      <c r="P156" s="228">
        <f>O156*H156</f>
        <v>0</v>
      </c>
      <c r="Q156" s="228">
        <v>4E-05</v>
      </c>
      <c r="R156" s="228">
        <f>Q156*H156</f>
        <v>0.0026000000000000003</v>
      </c>
      <c r="S156" s="228">
        <v>0</v>
      </c>
      <c r="T156" s="22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143</v>
      </c>
      <c r="AT156" s="230" t="s">
        <v>138</v>
      </c>
      <c r="AU156" s="230" t="s">
        <v>86</v>
      </c>
      <c r="AY156" s="18" t="s">
        <v>135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84</v>
      </c>
      <c r="BK156" s="231">
        <f>ROUND(I156*H156,2)</f>
        <v>0</v>
      </c>
      <c r="BL156" s="18" t="s">
        <v>143</v>
      </c>
      <c r="BM156" s="230" t="s">
        <v>178</v>
      </c>
    </row>
    <row r="157" spans="1:65" s="2" customFormat="1" ht="37.8" customHeight="1">
      <c r="A157" s="39"/>
      <c r="B157" s="40"/>
      <c r="C157" s="219" t="s">
        <v>179</v>
      </c>
      <c r="D157" s="219" t="s">
        <v>138</v>
      </c>
      <c r="E157" s="220" t="s">
        <v>180</v>
      </c>
      <c r="F157" s="221" t="s">
        <v>181</v>
      </c>
      <c r="G157" s="222" t="s">
        <v>141</v>
      </c>
      <c r="H157" s="223">
        <v>70.08</v>
      </c>
      <c r="I157" s="224"/>
      <c r="J157" s="225">
        <f>ROUND(I157*H157,2)</f>
        <v>0</v>
      </c>
      <c r="K157" s="221" t="s">
        <v>142</v>
      </c>
      <c r="L157" s="45"/>
      <c r="M157" s="226" t="s">
        <v>1</v>
      </c>
      <c r="N157" s="227" t="s">
        <v>41</v>
      </c>
      <c r="O157" s="92"/>
      <c r="P157" s="228">
        <f>O157*H157</f>
        <v>0</v>
      </c>
      <c r="Q157" s="228">
        <v>0</v>
      </c>
      <c r="R157" s="228">
        <f>Q157*H157</f>
        <v>0</v>
      </c>
      <c r="S157" s="228">
        <v>0.046</v>
      </c>
      <c r="T157" s="229">
        <f>S157*H157</f>
        <v>3.22368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0" t="s">
        <v>143</v>
      </c>
      <c r="AT157" s="230" t="s">
        <v>138</v>
      </c>
      <c r="AU157" s="230" t="s">
        <v>86</v>
      </c>
      <c r="AY157" s="18" t="s">
        <v>135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8" t="s">
        <v>84</v>
      </c>
      <c r="BK157" s="231">
        <f>ROUND(I157*H157,2)</f>
        <v>0</v>
      </c>
      <c r="BL157" s="18" t="s">
        <v>143</v>
      </c>
      <c r="BM157" s="230" t="s">
        <v>182</v>
      </c>
    </row>
    <row r="158" spans="1:51" s="13" customFormat="1" ht="12">
      <c r="A158" s="13"/>
      <c r="B158" s="232"/>
      <c r="C158" s="233"/>
      <c r="D158" s="234" t="s">
        <v>145</v>
      </c>
      <c r="E158" s="235" t="s">
        <v>1</v>
      </c>
      <c r="F158" s="236" t="s">
        <v>183</v>
      </c>
      <c r="G158" s="233"/>
      <c r="H158" s="235" t="s">
        <v>1</v>
      </c>
      <c r="I158" s="237"/>
      <c r="J158" s="233"/>
      <c r="K158" s="233"/>
      <c r="L158" s="238"/>
      <c r="M158" s="239"/>
      <c r="N158" s="240"/>
      <c r="O158" s="240"/>
      <c r="P158" s="240"/>
      <c r="Q158" s="240"/>
      <c r="R158" s="240"/>
      <c r="S158" s="240"/>
      <c r="T158" s="24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2" t="s">
        <v>145</v>
      </c>
      <c r="AU158" s="242" t="s">
        <v>86</v>
      </c>
      <c r="AV158" s="13" t="s">
        <v>84</v>
      </c>
      <c r="AW158" s="13" t="s">
        <v>31</v>
      </c>
      <c r="AX158" s="13" t="s">
        <v>76</v>
      </c>
      <c r="AY158" s="242" t="s">
        <v>135</v>
      </c>
    </row>
    <row r="159" spans="1:51" s="14" customFormat="1" ht="12">
      <c r="A159" s="14"/>
      <c r="B159" s="243"/>
      <c r="C159" s="244"/>
      <c r="D159" s="234" t="s">
        <v>145</v>
      </c>
      <c r="E159" s="245" t="s">
        <v>1</v>
      </c>
      <c r="F159" s="246" t="s">
        <v>184</v>
      </c>
      <c r="G159" s="244"/>
      <c r="H159" s="247">
        <v>31.68</v>
      </c>
      <c r="I159" s="248"/>
      <c r="J159" s="244"/>
      <c r="K159" s="244"/>
      <c r="L159" s="249"/>
      <c r="M159" s="250"/>
      <c r="N159" s="251"/>
      <c r="O159" s="251"/>
      <c r="P159" s="251"/>
      <c r="Q159" s="251"/>
      <c r="R159" s="251"/>
      <c r="S159" s="251"/>
      <c r="T159" s="252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3" t="s">
        <v>145</v>
      </c>
      <c r="AU159" s="253" t="s">
        <v>86</v>
      </c>
      <c r="AV159" s="14" t="s">
        <v>86</v>
      </c>
      <c r="AW159" s="14" t="s">
        <v>31</v>
      </c>
      <c r="AX159" s="14" t="s">
        <v>76</v>
      </c>
      <c r="AY159" s="253" t="s">
        <v>135</v>
      </c>
    </row>
    <row r="160" spans="1:51" s="13" customFormat="1" ht="12">
      <c r="A160" s="13"/>
      <c r="B160" s="232"/>
      <c r="C160" s="233"/>
      <c r="D160" s="234" t="s">
        <v>145</v>
      </c>
      <c r="E160" s="235" t="s">
        <v>1</v>
      </c>
      <c r="F160" s="236" t="s">
        <v>185</v>
      </c>
      <c r="G160" s="233"/>
      <c r="H160" s="235" t="s">
        <v>1</v>
      </c>
      <c r="I160" s="237"/>
      <c r="J160" s="233"/>
      <c r="K160" s="233"/>
      <c r="L160" s="238"/>
      <c r="M160" s="239"/>
      <c r="N160" s="240"/>
      <c r="O160" s="240"/>
      <c r="P160" s="240"/>
      <c r="Q160" s="240"/>
      <c r="R160" s="240"/>
      <c r="S160" s="240"/>
      <c r="T160" s="24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2" t="s">
        <v>145</v>
      </c>
      <c r="AU160" s="242" t="s">
        <v>86</v>
      </c>
      <c r="AV160" s="13" t="s">
        <v>84</v>
      </c>
      <c r="AW160" s="13" t="s">
        <v>31</v>
      </c>
      <c r="AX160" s="13" t="s">
        <v>76</v>
      </c>
      <c r="AY160" s="242" t="s">
        <v>135</v>
      </c>
    </row>
    <row r="161" spans="1:51" s="14" customFormat="1" ht="12">
      <c r="A161" s="14"/>
      <c r="B161" s="243"/>
      <c r="C161" s="244"/>
      <c r="D161" s="234" t="s">
        <v>145</v>
      </c>
      <c r="E161" s="245" t="s">
        <v>1</v>
      </c>
      <c r="F161" s="246" t="s">
        <v>186</v>
      </c>
      <c r="G161" s="244"/>
      <c r="H161" s="247">
        <v>38.4</v>
      </c>
      <c r="I161" s="248"/>
      <c r="J161" s="244"/>
      <c r="K161" s="244"/>
      <c r="L161" s="249"/>
      <c r="M161" s="250"/>
      <c r="N161" s="251"/>
      <c r="O161" s="251"/>
      <c r="P161" s="251"/>
      <c r="Q161" s="251"/>
      <c r="R161" s="251"/>
      <c r="S161" s="251"/>
      <c r="T161" s="252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3" t="s">
        <v>145</v>
      </c>
      <c r="AU161" s="253" t="s">
        <v>86</v>
      </c>
      <c r="AV161" s="14" t="s">
        <v>86</v>
      </c>
      <c r="AW161" s="14" t="s">
        <v>31</v>
      </c>
      <c r="AX161" s="14" t="s">
        <v>76</v>
      </c>
      <c r="AY161" s="253" t="s">
        <v>135</v>
      </c>
    </row>
    <row r="162" spans="1:51" s="15" customFormat="1" ht="12">
      <c r="A162" s="15"/>
      <c r="B162" s="254"/>
      <c r="C162" s="255"/>
      <c r="D162" s="234" t="s">
        <v>145</v>
      </c>
      <c r="E162" s="256" t="s">
        <v>1</v>
      </c>
      <c r="F162" s="257" t="s">
        <v>162</v>
      </c>
      <c r="G162" s="255"/>
      <c r="H162" s="258">
        <v>70.08</v>
      </c>
      <c r="I162" s="259"/>
      <c r="J162" s="255"/>
      <c r="K162" s="255"/>
      <c r="L162" s="260"/>
      <c r="M162" s="261"/>
      <c r="N162" s="262"/>
      <c r="O162" s="262"/>
      <c r="P162" s="262"/>
      <c r="Q162" s="262"/>
      <c r="R162" s="262"/>
      <c r="S162" s="262"/>
      <c r="T162" s="263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64" t="s">
        <v>145</v>
      </c>
      <c r="AU162" s="264" t="s">
        <v>86</v>
      </c>
      <c r="AV162" s="15" t="s">
        <v>143</v>
      </c>
      <c r="AW162" s="15" t="s">
        <v>31</v>
      </c>
      <c r="AX162" s="15" t="s">
        <v>84</v>
      </c>
      <c r="AY162" s="264" t="s">
        <v>135</v>
      </c>
    </row>
    <row r="163" spans="1:63" s="12" customFormat="1" ht="22.8" customHeight="1">
      <c r="A163" s="12"/>
      <c r="B163" s="203"/>
      <c r="C163" s="204"/>
      <c r="D163" s="205" t="s">
        <v>75</v>
      </c>
      <c r="E163" s="217" t="s">
        <v>187</v>
      </c>
      <c r="F163" s="217" t="s">
        <v>188</v>
      </c>
      <c r="G163" s="204"/>
      <c r="H163" s="204"/>
      <c r="I163" s="207"/>
      <c r="J163" s="218">
        <f>BK163</f>
        <v>0</v>
      </c>
      <c r="K163" s="204"/>
      <c r="L163" s="209"/>
      <c r="M163" s="210"/>
      <c r="N163" s="211"/>
      <c r="O163" s="211"/>
      <c r="P163" s="212">
        <f>SUM(P164:P169)</f>
        <v>0</v>
      </c>
      <c r="Q163" s="211"/>
      <c r="R163" s="212">
        <f>SUM(R164:R169)</f>
        <v>0</v>
      </c>
      <c r="S163" s="211"/>
      <c r="T163" s="213">
        <f>SUM(T164:T169)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4" t="s">
        <v>84</v>
      </c>
      <c r="AT163" s="215" t="s">
        <v>75</v>
      </c>
      <c r="AU163" s="215" t="s">
        <v>84</v>
      </c>
      <c r="AY163" s="214" t="s">
        <v>135</v>
      </c>
      <c r="BK163" s="216">
        <f>SUM(BK164:BK169)</f>
        <v>0</v>
      </c>
    </row>
    <row r="164" spans="1:65" s="2" customFormat="1" ht="24.15" customHeight="1">
      <c r="A164" s="39"/>
      <c r="B164" s="40"/>
      <c r="C164" s="219" t="s">
        <v>168</v>
      </c>
      <c r="D164" s="219" t="s">
        <v>138</v>
      </c>
      <c r="E164" s="220" t="s">
        <v>189</v>
      </c>
      <c r="F164" s="221" t="s">
        <v>190</v>
      </c>
      <c r="G164" s="222" t="s">
        <v>191</v>
      </c>
      <c r="H164" s="223">
        <v>9.127</v>
      </c>
      <c r="I164" s="224"/>
      <c r="J164" s="225">
        <f>ROUND(I164*H164,2)</f>
        <v>0</v>
      </c>
      <c r="K164" s="221" t="s">
        <v>142</v>
      </c>
      <c r="L164" s="45"/>
      <c r="M164" s="226" t="s">
        <v>1</v>
      </c>
      <c r="N164" s="227" t="s">
        <v>41</v>
      </c>
      <c r="O164" s="92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0" t="s">
        <v>143</v>
      </c>
      <c r="AT164" s="230" t="s">
        <v>138</v>
      </c>
      <c r="AU164" s="230" t="s">
        <v>86</v>
      </c>
      <c r="AY164" s="18" t="s">
        <v>135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8" t="s">
        <v>84</v>
      </c>
      <c r="BK164" s="231">
        <f>ROUND(I164*H164,2)</f>
        <v>0</v>
      </c>
      <c r="BL164" s="18" t="s">
        <v>143</v>
      </c>
      <c r="BM164" s="230" t="s">
        <v>192</v>
      </c>
    </row>
    <row r="165" spans="1:65" s="2" customFormat="1" ht="33" customHeight="1">
      <c r="A165" s="39"/>
      <c r="B165" s="40"/>
      <c r="C165" s="219" t="s">
        <v>193</v>
      </c>
      <c r="D165" s="219" t="s">
        <v>138</v>
      </c>
      <c r="E165" s="220" t="s">
        <v>194</v>
      </c>
      <c r="F165" s="221" t="s">
        <v>195</v>
      </c>
      <c r="G165" s="222" t="s">
        <v>191</v>
      </c>
      <c r="H165" s="223">
        <v>9.127</v>
      </c>
      <c r="I165" s="224"/>
      <c r="J165" s="225">
        <f>ROUND(I165*H165,2)</f>
        <v>0</v>
      </c>
      <c r="K165" s="221" t="s">
        <v>142</v>
      </c>
      <c r="L165" s="45"/>
      <c r="M165" s="226" t="s">
        <v>1</v>
      </c>
      <c r="N165" s="227" t="s">
        <v>41</v>
      </c>
      <c r="O165" s="92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0" t="s">
        <v>143</v>
      </c>
      <c r="AT165" s="230" t="s">
        <v>138</v>
      </c>
      <c r="AU165" s="230" t="s">
        <v>86</v>
      </c>
      <c r="AY165" s="18" t="s">
        <v>135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8" t="s">
        <v>84</v>
      </c>
      <c r="BK165" s="231">
        <f>ROUND(I165*H165,2)</f>
        <v>0</v>
      </c>
      <c r="BL165" s="18" t="s">
        <v>143</v>
      </c>
      <c r="BM165" s="230" t="s">
        <v>196</v>
      </c>
    </row>
    <row r="166" spans="1:65" s="2" customFormat="1" ht="24.15" customHeight="1">
      <c r="A166" s="39"/>
      <c r="B166" s="40"/>
      <c r="C166" s="219" t="s">
        <v>197</v>
      </c>
      <c r="D166" s="219" t="s">
        <v>138</v>
      </c>
      <c r="E166" s="220" t="s">
        <v>198</v>
      </c>
      <c r="F166" s="221" t="s">
        <v>199</v>
      </c>
      <c r="G166" s="222" t="s">
        <v>191</v>
      </c>
      <c r="H166" s="223">
        <v>9.127</v>
      </c>
      <c r="I166" s="224"/>
      <c r="J166" s="225">
        <f>ROUND(I166*H166,2)</f>
        <v>0</v>
      </c>
      <c r="K166" s="221" t="s">
        <v>142</v>
      </c>
      <c r="L166" s="45"/>
      <c r="M166" s="226" t="s">
        <v>1</v>
      </c>
      <c r="N166" s="227" t="s">
        <v>41</v>
      </c>
      <c r="O166" s="92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0" t="s">
        <v>143</v>
      </c>
      <c r="AT166" s="230" t="s">
        <v>138</v>
      </c>
      <c r="AU166" s="230" t="s">
        <v>86</v>
      </c>
      <c r="AY166" s="18" t="s">
        <v>135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8" t="s">
        <v>84</v>
      </c>
      <c r="BK166" s="231">
        <f>ROUND(I166*H166,2)</f>
        <v>0</v>
      </c>
      <c r="BL166" s="18" t="s">
        <v>143</v>
      </c>
      <c r="BM166" s="230" t="s">
        <v>200</v>
      </c>
    </row>
    <row r="167" spans="1:65" s="2" customFormat="1" ht="24.15" customHeight="1">
      <c r="A167" s="39"/>
      <c r="B167" s="40"/>
      <c r="C167" s="219" t="s">
        <v>8</v>
      </c>
      <c r="D167" s="219" t="s">
        <v>138</v>
      </c>
      <c r="E167" s="220" t="s">
        <v>201</v>
      </c>
      <c r="F167" s="221" t="s">
        <v>202</v>
      </c>
      <c r="G167" s="222" t="s">
        <v>191</v>
      </c>
      <c r="H167" s="223">
        <v>228.175</v>
      </c>
      <c r="I167" s="224"/>
      <c r="J167" s="225">
        <f>ROUND(I167*H167,2)</f>
        <v>0</v>
      </c>
      <c r="K167" s="221" t="s">
        <v>142</v>
      </c>
      <c r="L167" s="45"/>
      <c r="M167" s="226" t="s">
        <v>1</v>
      </c>
      <c r="N167" s="227" t="s">
        <v>41</v>
      </c>
      <c r="O167" s="92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0" t="s">
        <v>143</v>
      </c>
      <c r="AT167" s="230" t="s">
        <v>138</v>
      </c>
      <c r="AU167" s="230" t="s">
        <v>86</v>
      </c>
      <c r="AY167" s="18" t="s">
        <v>135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8" t="s">
        <v>84</v>
      </c>
      <c r="BK167" s="231">
        <f>ROUND(I167*H167,2)</f>
        <v>0</v>
      </c>
      <c r="BL167" s="18" t="s">
        <v>143</v>
      </c>
      <c r="BM167" s="230" t="s">
        <v>203</v>
      </c>
    </row>
    <row r="168" spans="1:51" s="14" customFormat="1" ht="12">
      <c r="A168" s="14"/>
      <c r="B168" s="243"/>
      <c r="C168" s="244"/>
      <c r="D168" s="234" t="s">
        <v>145</v>
      </c>
      <c r="E168" s="244"/>
      <c r="F168" s="246" t="s">
        <v>204</v>
      </c>
      <c r="G168" s="244"/>
      <c r="H168" s="247">
        <v>228.175</v>
      </c>
      <c r="I168" s="248"/>
      <c r="J168" s="244"/>
      <c r="K168" s="244"/>
      <c r="L168" s="249"/>
      <c r="M168" s="250"/>
      <c r="N168" s="251"/>
      <c r="O168" s="251"/>
      <c r="P168" s="251"/>
      <c r="Q168" s="251"/>
      <c r="R168" s="251"/>
      <c r="S168" s="251"/>
      <c r="T168" s="252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3" t="s">
        <v>145</v>
      </c>
      <c r="AU168" s="253" t="s">
        <v>86</v>
      </c>
      <c r="AV168" s="14" t="s">
        <v>86</v>
      </c>
      <c r="AW168" s="14" t="s">
        <v>4</v>
      </c>
      <c r="AX168" s="14" t="s">
        <v>84</v>
      </c>
      <c r="AY168" s="253" t="s">
        <v>135</v>
      </c>
    </row>
    <row r="169" spans="1:65" s="2" customFormat="1" ht="33" customHeight="1">
      <c r="A169" s="39"/>
      <c r="B169" s="40"/>
      <c r="C169" s="219" t="s">
        <v>205</v>
      </c>
      <c r="D169" s="219" t="s">
        <v>138</v>
      </c>
      <c r="E169" s="220" t="s">
        <v>206</v>
      </c>
      <c r="F169" s="221" t="s">
        <v>207</v>
      </c>
      <c r="G169" s="222" t="s">
        <v>191</v>
      </c>
      <c r="H169" s="223">
        <v>9.127</v>
      </c>
      <c r="I169" s="224"/>
      <c r="J169" s="225">
        <f>ROUND(I169*H169,2)</f>
        <v>0</v>
      </c>
      <c r="K169" s="221" t="s">
        <v>142</v>
      </c>
      <c r="L169" s="45"/>
      <c r="M169" s="226" t="s">
        <v>1</v>
      </c>
      <c r="N169" s="227" t="s">
        <v>41</v>
      </c>
      <c r="O169" s="92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0" t="s">
        <v>143</v>
      </c>
      <c r="AT169" s="230" t="s">
        <v>138</v>
      </c>
      <c r="AU169" s="230" t="s">
        <v>86</v>
      </c>
      <c r="AY169" s="18" t="s">
        <v>135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8" t="s">
        <v>84</v>
      </c>
      <c r="BK169" s="231">
        <f>ROUND(I169*H169,2)</f>
        <v>0</v>
      </c>
      <c r="BL169" s="18" t="s">
        <v>143</v>
      </c>
      <c r="BM169" s="230" t="s">
        <v>208</v>
      </c>
    </row>
    <row r="170" spans="1:63" s="12" customFormat="1" ht="22.8" customHeight="1">
      <c r="A170" s="12"/>
      <c r="B170" s="203"/>
      <c r="C170" s="204"/>
      <c r="D170" s="205" t="s">
        <v>75</v>
      </c>
      <c r="E170" s="217" t="s">
        <v>209</v>
      </c>
      <c r="F170" s="217" t="s">
        <v>210</v>
      </c>
      <c r="G170" s="204"/>
      <c r="H170" s="204"/>
      <c r="I170" s="207"/>
      <c r="J170" s="218">
        <f>BK170</f>
        <v>0</v>
      </c>
      <c r="K170" s="204"/>
      <c r="L170" s="209"/>
      <c r="M170" s="210"/>
      <c r="N170" s="211"/>
      <c r="O170" s="211"/>
      <c r="P170" s="212">
        <f>P171</f>
        <v>0</v>
      </c>
      <c r="Q170" s="211"/>
      <c r="R170" s="212">
        <f>R171</f>
        <v>0</v>
      </c>
      <c r="S170" s="211"/>
      <c r="T170" s="213">
        <f>T171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4" t="s">
        <v>84</v>
      </c>
      <c r="AT170" s="215" t="s">
        <v>75</v>
      </c>
      <c r="AU170" s="215" t="s">
        <v>84</v>
      </c>
      <c r="AY170" s="214" t="s">
        <v>135</v>
      </c>
      <c r="BK170" s="216">
        <f>BK171</f>
        <v>0</v>
      </c>
    </row>
    <row r="171" spans="1:65" s="2" customFormat="1" ht="16.5" customHeight="1">
      <c r="A171" s="39"/>
      <c r="B171" s="40"/>
      <c r="C171" s="219" t="s">
        <v>211</v>
      </c>
      <c r="D171" s="219" t="s">
        <v>138</v>
      </c>
      <c r="E171" s="220" t="s">
        <v>212</v>
      </c>
      <c r="F171" s="221" t="s">
        <v>213</v>
      </c>
      <c r="G171" s="222" t="s">
        <v>191</v>
      </c>
      <c r="H171" s="223">
        <v>3.148</v>
      </c>
      <c r="I171" s="224"/>
      <c r="J171" s="225">
        <f>ROUND(I171*H171,2)</f>
        <v>0</v>
      </c>
      <c r="K171" s="221" t="s">
        <v>142</v>
      </c>
      <c r="L171" s="45"/>
      <c r="M171" s="226" t="s">
        <v>1</v>
      </c>
      <c r="N171" s="227" t="s">
        <v>41</v>
      </c>
      <c r="O171" s="92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0" t="s">
        <v>143</v>
      </c>
      <c r="AT171" s="230" t="s">
        <v>138</v>
      </c>
      <c r="AU171" s="230" t="s">
        <v>86</v>
      </c>
      <c r="AY171" s="18" t="s">
        <v>135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8" t="s">
        <v>84</v>
      </c>
      <c r="BK171" s="231">
        <f>ROUND(I171*H171,2)</f>
        <v>0</v>
      </c>
      <c r="BL171" s="18" t="s">
        <v>143</v>
      </c>
      <c r="BM171" s="230" t="s">
        <v>214</v>
      </c>
    </row>
    <row r="172" spans="1:63" s="12" customFormat="1" ht="25.9" customHeight="1">
      <c r="A172" s="12"/>
      <c r="B172" s="203"/>
      <c r="C172" s="204"/>
      <c r="D172" s="205" t="s">
        <v>75</v>
      </c>
      <c r="E172" s="206" t="s">
        <v>215</v>
      </c>
      <c r="F172" s="206" t="s">
        <v>216</v>
      </c>
      <c r="G172" s="204"/>
      <c r="H172" s="204"/>
      <c r="I172" s="207"/>
      <c r="J172" s="208">
        <f>BK172</f>
        <v>0</v>
      </c>
      <c r="K172" s="204"/>
      <c r="L172" s="209"/>
      <c r="M172" s="210"/>
      <c r="N172" s="211"/>
      <c r="O172" s="211"/>
      <c r="P172" s="212">
        <f>P173+P179+P184+P187+P204+P212+P232+P245+P276</f>
        <v>0</v>
      </c>
      <c r="Q172" s="211"/>
      <c r="R172" s="212">
        <f>R173+R179+R184+R187+R204+R212+R232+R245+R276</f>
        <v>1.6162043999999995</v>
      </c>
      <c r="S172" s="211"/>
      <c r="T172" s="213">
        <f>T173+T179+T184+T187+T204+T212+T232+T245+T276</f>
        <v>5.8030492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14" t="s">
        <v>86</v>
      </c>
      <c r="AT172" s="215" t="s">
        <v>75</v>
      </c>
      <c r="AU172" s="215" t="s">
        <v>76</v>
      </c>
      <c r="AY172" s="214" t="s">
        <v>135</v>
      </c>
      <c r="BK172" s="216">
        <f>BK173+BK179+BK184+BK187+BK204+BK212+BK232+BK245+BK276</f>
        <v>0</v>
      </c>
    </row>
    <row r="173" spans="1:63" s="12" customFormat="1" ht="22.8" customHeight="1">
      <c r="A173" s="12"/>
      <c r="B173" s="203"/>
      <c r="C173" s="204"/>
      <c r="D173" s="205" t="s">
        <v>75</v>
      </c>
      <c r="E173" s="217" t="s">
        <v>217</v>
      </c>
      <c r="F173" s="217" t="s">
        <v>218</v>
      </c>
      <c r="G173" s="204"/>
      <c r="H173" s="204"/>
      <c r="I173" s="207"/>
      <c r="J173" s="218">
        <f>BK173</f>
        <v>0</v>
      </c>
      <c r="K173" s="204"/>
      <c r="L173" s="209"/>
      <c r="M173" s="210"/>
      <c r="N173" s="211"/>
      <c r="O173" s="211"/>
      <c r="P173" s="212">
        <f>SUM(P174:P178)</f>
        <v>0</v>
      </c>
      <c r="Q173" s="211"/>
      <c r="R173" s="212">
        <f>SUM(R174:R178)</f>
        <v>0</v>
      </c>
      <c r="S173" s="211"/>
      <c r="T173" s="213">
        <f>SUM(T174:T178)</f>
        <v>0.0347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14" t="s">
        <v>86</v>
      </c>
      <c r="AT173" s="215" t="s">
        <v>75</v>
      </c>
      <c r="AU173" s="215" t="s">
        <v>84</v>
      </c>
      <c r="AY173" s="214" t="s">
        <v>135</v>
      </c>
      <c r="BK173" s="216">
        <f>SUM(BK174:BK178)</f>
        <v>0</v>
      </c>
    </row>
    <row r="174" spans="1:65" s="2" customFormat="1" ht="16.5" customHeight="1">
      <c r="A174" s="39"/>
      <c r="B174" s="40"/>
      <c r="C174" s="219" t="s">
        <v>219</v>
      </c>
      <c r="D174" s="219" t="s">
        <v>138</v>
      </c>
      <c r="E174" s="220" t="s">
        <v>220</v>
      </c>
      <c r="F174" s="221" t="s">
        <v>221</v>
      </c>
      <c r="G174" s="222" t="s">
        <v>222</v>
      </c>
      <c r="H174" s="223">
        <v>1</v>
      </c>
      <c r="I174" s="224"/>
      <c r="J174" s="225">
        <f>ROUND(I174*H174,2)</f>
        <v>0</v>
      </c>
      <c r="K174" s="221" t="s">
        <v>142</v>
      </c>
      <c r="L174" s="45"/>
      <c r="M174" s="226" t="s">
        <v>1</v>
      </c>
      <c r="N174" s="227" t="s">
        <v>41</v>
      </c>
      <c r="O174" s="92"/>
      <c r="P174" s="228">
        <f>O174*H174</f>
        <v>0</v>
      </c>
      <c r="Q174" s="228">
        <v>0</v>
      </c>
      <c r="R174" s="228">
        <f>Q174*H174</f>
        <v>0</v>
      </c>
      <c r="S174" s="228">
        <v>0.0347</v>
      </c>
      <c r="T174" s="229">
        <f>S174*H174</f>
        <v>0.0347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0" t="s">
        <v>223</v>
      </c>
      <c r="AT174" s="230" t="s">
        <v>138</v>
      </c>
      <c r="AU174" s="230" t="s">
        <v>86</v>
      </c>
      <c r="AY174" s="18" t="s">
        <v>135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8" t="s">
        <v>84</v>
      </c>
      <c r="BK174" s="231">
        <f>ROUND(I174*H174,2)</f>
        <v>0</v>
      </c>
      <c r="BL174" s="18" t="s">
        <v>223</v>
      </c>
      <c r="BM174" s="230" t="s">
        <v>224</v>
      </c>
    </row>
    <row r="175" spans="1:65" s="2" customFormat="1" ht="16.5" customHeight="1">
      <c r="A175" s="39"/>
      <c r="B175" s="40"/>
      <c r="C175" s="219" t="s">
        <v>223</v>
      </c>
      <c r="D175" s="219" t="s">
        <v>138</v>
      </c>
      <c r="E175" s="220" t="s">
        <v>225</v>
      </c>
      <c r="F175" s="221" t="s">
        <v>226</v>
      </c>
      <c r="G175" s="222" t="s">
        <v>227</v>
      </c>
      <c r="H175" s="223">
        <v>1</v>
      </c>
      <c r="I175" s="224"/>
      <c r="J175" s="225">
        <f>ROUND(I175*H175,2)</f>
        <v>0</v>
      </c>
      <c r="K175" s="221" t="s">
        <v>1</v>
      </c>
      <c r="L175" s="45"/>
      <c r="M175" s="226" t="s">
        <v>1</v>
      </c>
      <c r="N175" s="227" t="s">
        <v>41</v>
      </c>
      <c r="O175" s="92"/>
      <c r="P175" s="228">
        <f>O175*H175</f>
        <v>0</v>
      </c>
      <c r="Q175" s="228">
        <v>0</v>
      </c>
      <c r="R175" s="228">
        <f>Q175*H175</f>
        <v>0</v>
      </c>
      <c r="S175" s="228">
        <v>0</v>
      </c>
      <c r="T175" s="22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0" t="s">
        <v>223</v>
      </c>
      <c r="AT175" s="230" t="s">
        <v>138</v>
      </c>
      <c r="AU175" s="230" t="s">
        <v>86</v>
      </c>
      <c r="AY175" s="18" t="s">
        <v>135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8" t="s">
        <v>84</v>
      </c>
      <c r="BK175" s="231">
        <f>ROUND(I175*H175,2)</f>
        <v>0</v>
      </c>
      <c r="BL175" s="18" t="s">
        <v>223</v>
      </c>
      <c r="BM175" s="230" t="s">
        <v>228</v>
      </c>
    </row>
    <row r="176" spans="1:65" s="2" customFormat="1" ht="16.5" customHeight="1">
      <c r="A176" s="39"/>
      <c r="B176" s="40"/>
      <c r="C176" s="219" t="s">
        <v>229</v>
      </c>
      <c r="D176" s="219" t="s">
        <v>138</v>
      </c>
      <c r="E176" s="220" t="s">
        <v>230</v>
      </c>
      <c r="F176" s="221" t="s">
        <v>231</v>
      </c>
      <c r="G176" s="222" t="s">
        <v>232</v>
      </c>
      <c r="H176" s="223">
        <v>1</v>
      </c>
      <c r="I176" s="224"/>
      <c r="J176" s="225">
        <f>ROUND(I176*H176,2)</f>
        <v>0</v>
      </c>
      <c r="K176" s="221" t="s">
        <v>1</v>
      </c>
      <c r="L176" s="45"/>
      <c r="M176" s="226" t="s">
        <v>1</v>
      </c>
      <c r="N176" s="227" t="s">
        <v>41</v>
      </c>
      <c r="O176" s="92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0" t="s">
        <v>223</v>
      </c>
      <c r="AT176" s="230" t="s">
        <v>138</v>
      </c>
      <c r="AU176" s="230" t="s">
        <v>86</v>
      </c>
      <c r="AY176" s="18" t="s">
        <v>135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8" t="s">
        <v>84</v>
      </c>
      <c r="BK176" s="231">
        <f>ROUND(I176*H176,2)</f>
        <v>0</v>
      </c>
      <c r="BL176" s="18" t="s">
        <v>223</v>
      </c>
      <c r="BM176" s="230" t="s">
        <v>233</v>
      </c>
    </row>
    <row r="177" spans="1:51" s="13" customFormat="1" ht="12">
      <c r="A177" s="13"/>
      <c r="B177" s="232"/>
      <c r="C177" s="233"/>
      <c r="D177" s="234" t="s">
        <v>145</v>
      </c>
      <c r="E177" s="235" t="s">
        <v>1</v>
      </c>
      <c r="F177" s="236" t="s">
        <v>234</v>
      </c>
      <c r="G177" s="233"/>
      <c r="H177" s="235" t="s">
        <v>1</v>
      </c>
      <c r="I177" s="237"/>
      <c r="J177" s="233"/>
      <c r="K177" s="233"/>
      <c r="L177" s="238"/>
      <c r="M177" s="239"/>
      <c r="N177" s="240"/>
      <c r="O177" s="240"/>
      <c r="P177" s="240"/>
      <c r="Q177" s="240"/>
      <c r="R177" s="240"/>
      <c r="S177" s="240"/>
      <c r="T177" s="241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2" t="s">
        <v>145</v>
      </c>
      <c r="AU177" s="242" t="s">
        <v>86</v>
      </c>
      <c r="AV177" s="13" t="s">
        <v>84</v>
      </c>
      <c r="AW177" s="13" t="s">
        <v>31</v>
      </c>
      <c r="AX177" s="13" t="s">
        <v>76</v>
      </c>
      <c r="AY177" s="242" t="s">
        <v>135</v>
      </c>
    </row>
    <row r="178" spans="1:51" s="14" customFormat="1" ht="12">
      <c r="A178" s="14"/>
      <c r="B178" s="243"/>
      <c r="C178" s="244"/>
      <c r="D178" s="234" t="s">
        <v>145</v>
      </c>
      <c r="E178" s="245" t="s">
        <v>1</v>
      </c>
      <c r="F178" s="246" t="s">
        <v>84</v>
      </c>
      <c r="G178" s="244"/>
      <c r="H178" s="247">
        <v>1</v>
      </c>
      <c r="I178" s="248"/>
      <c r="J178" s="244"/>
      <c r="K178" s="244"/>
      <c r="L178" s="249"/>
      <c r="M178" s="250"/>
      <c r="N178" s="251"/>
      <c r="O178" s="251"/>
      <c r="P178" s="251"/>
      <c r="Q178" s="251"/>
      <c r="R178" s="251"/>
      <c r="S178" s="251"/>
      <c r="T178" s="252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3" t="s">
        <v>145</v>
      </c>
      <c r="AU178" s="253" t="s">
        <v>86</v>
      </c>
      <c r="AV178" s="14" t="s">
        <v>86</v>
      </c>
      <c r="AW178" s="14" t="s">
        <v>31</v>
      </c>
      <c r="AX178" s="14" t="s">
        <v>84</v>
      </c>
      <c r="AY178" s="253" t="s">
        <v>135</v>
      </c>
    </row>
    <row r="179" spans="1:63" s="12" customFormat="1" ht="22.8" customHeight="1">
      <c r="A179" s="12"/>
      <c r="B179" s="203"/>
      <c r="C179" s="204"/>
      <c r="D179" s="205" t="s">
        <v>75</v>
      </c>
      <c r="E179" s="217" t="s">
        <v>235</v>
      </c>
      <c r="F179" s="217" t="s">
        <v>236</v>
      </c>
      <c r="G179" s="204"/>
      <c r="H179" s="204"/>
      <c r="I179" s="207"/>
      <c r="J179" s="218">
        <f>BK179</f>
        <v>0</v>
      </c>
      <c r="K179" s="204"/>
      <c r="L179" s="209"/>
      <c r="M179" s="210"/>
      <c r="N179" s="211"/>
      <c r="O179" s="211"/>
      <c r="P179" s="212">
        <f>SUM(P180:P183)</f>
        <v>0</v>
      </c>
      <c r="Q179" s="211"/>
      <c r="R179" s="212">
        <f>SUM(R180:R183)</f>
        <v>0</v>
      </c>
      <c r="S179" s="211"/>
      <c r="T179" s="213">
        <f>SUM(T180:T183)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14" t="s">
        <v>86</v>
      </c>
      <c r="AT179" s="215" t="s">
        <v>75</v>
      </c>
      <c r="AU179" s="215" t="s">
        <v>84</v>
      </c>
      <c r="AY179" s="214" t="s">
        <v>135</v>
      </c>
      <c r="BK179" s="216">
        <f>SUM(BK180:BK183)</f>
        <v>0</v>
      </c>
    </row>
    <row r="180" spans="1:65" s="2" customFormat="1" ht="16.5" customHeight="1">
      <c r="A180" s="39"/>
      <c r="B180" s="40"/>
      <c r="C180" s="219" t="s">
        <v>237</v>
      </c>
      <c r="D180" s="219" t="s">
        <v>138</v>
      </c>
      <c r="E180" s="220" t="s">
        <v>238</v>
      </c>
      <c r="F180" s="221" t="s">
        <v>239</v>
      </c>
      <c r="G180" s="222" t="s">
        <v>232</v>
      </c>
      <c r="H180" s="223">
        <v>1</v>
      </c>
      <c r="I180" s="224"/>
      <c r="J180" s="225">
        <f>ROUND(I180*H180,2)</f>
        <v>0</v>
      </c>
      <c r="K180" s="221" t="s">
        <v>1</v>
      </c>
      <c r="L180" s="45"/>
      <c r="M180" s="226" t="s">
        <v>1</v>
      </c>
      <c r="N180" s="227" t="s">
        <v>41</v>
      </c>
      <c r="O180" s="92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0" t="s">
        <v>223</v>
      </c>
      <c r="AT180" s="230" t="s">
        <v>138</v>
      </c>
      <c r="AU180" s="230" t="s">
        <v>86</v>
      </c>
      <c r="AY180" s="18" t="s">
        <v>135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8" t="s">
        <v>84</v>
      </c>
      <c r="BK180" s="231">
        <f>ROUND(I180*H180,2)</f>
        <v>0</v>
      </c>
      <c r="BL180" s="18" t="s">
        <v>223</v>
      </c>
      <c r="BM180" s="230" t="s">
        <v>240</v>
      </c>
    </row>
    <row r="181" spans="1:51" s="13" customFormat="1" ht="12">
      <c r="A181" s="13"/>
      <c r="B181" s="232"/>
      <c r="C181" s="233"/>
      <c r="D181" s="234" t="s">
        <v>145</v>
      </c>
      <c r="E181" s="235" t="s">
        <v>1</v>
      </c>
      <c r="F181" s="236" t="s">
        <v>241</v>
      </c>
      <c r="G181" s="233"/>
      <c r="H181" s="235" t="s">
        <v>1</v>
      </c>
      <c r="I181" s="237"/>
      <c r="J181" s="233"/>
      <c r="K181" s="233"/>
      <c r="L181" s="238"/>
      <c r="M181" s="239"/>
      <c r="N181" s="240"/>
      <c r="O181" s="240"/>
      <c r="P181" s="240"/>
      <c r="Q181" s="240"/>
      <c r="R181" s="240"/>
      <c r="S181" s="240"/>
      <c r="T181" s="24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2" t="s">
        <v>145</v>
      </c>
      <c r="AU181" s="242" t="s">
        <v>86</v>
      </c>
      <c r="AV181" s="13" t="s">
        <v>84</v>
      </c>
      <c r="AW181" s="13" t="s">
        <v>31</v>
      </c>
      <c r="AX181" s="13" t="s">
        <v>76</v>
      </c>
      <c r="AY181" s="242" t="s">
        <v>135</v>
      </c>
    </row>
    <row r="182" spans="1:51" s="13" customFormat="1" ht="12">
      <c r="A182" s="13"/>
      <c r="B182" s="232"/>
      <c r="C182" s="233"/>
      <c r="D182" s="234" t="s">
        <v>145</v>
      </c>
      <c r="E182" s="235" t="s">
        <v>1</v>
      </c>
      <c r="F182" s="236" t="s">
        <v>242</v>
      </c>
      <c r="G182" s="233"/>
      <c r="H182" s="235" t="s">
        <v>1</v>
      </c>
      <c r="I182" s="237"/>
      <c r="J182" s="233"/>
      <c r="K182" s="233"/>
      <c r="L182" s="238"/>
      <c r="M182" s="239"/>
      <c r="N182" s="240"/>
      <c r="O182" s="240"/>
      <c r="P182" s="240"/>
      <c r="Q182" s="240"/>
      <c r="R182" s="240"/>
      <c r="S182" s="240"/>
      <c r="T182" s="241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2" t="s">
        <v>145</v>
      </c>
      <c r="AU182" s="242" t="s">
        <v>86</v>
      </c>
      <c r="AV182" s="13" t="s">
        <v>84</v>
      </c>
      <c r="AW182" s="13" t="s">
        <v>31</v>
      </c>
      <c r="AX182" s="13" t="s">
        <v>76</v>
      </c>
      <c r="AY182" s="242" t="s">
        <v>135</v>
      </c>
    </row>
    <row r="183" spans="1:51" s="14" customFormat="1" ht="12">
      <c r="A183" s="14"/>
      <c r="B183" s="243"/>
      <c r="C183" s="244"/>
      <c r="D183" s="234" t="s">
        <v>145</v>
      </c>
      <c r="E183" s="245" t="s">
        <v>1</v>
      </c>
      <c r="F183" s="246" t="s">
        <v>84</v>
      </c>
      <c r="G183" s="244"/>
      <c r="H183" s="247">
        <v>1</v>
      </c>
      <c r="I183" s="248"/>
      <c r="J183" s="244"/>
      <c r="K183" s="244"/>
      <c r="L183" s="249"/>
      <c r="M183" s="250"/>
      <c r="N183" s="251"/>
      <c r="O183" s="251"/>
      <c r="P183" s="251"/>
      <c r="Q183" s="251"/>
      <c r="R183" s="251"/>
      <c r="S183" s="251"/>
      <c r="T183" s="252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3" t="s">
        <v>145</v>
      </c>
      <c r="AU183" s="253" t="s">
        <v>86</v>
      </c>
      <c r="AV183" s="14" t="s">
        <v>86</v>
      </c>
      <c r="AW183" s="14" t="s">
        <v>31</v>
      </c>
      <c r="AX183" s="14" t="s">
        <v>84</v>
      </c>
      <c r="AY183" s="253" t="s">
        <v>135</v>
      </c>
    </row>
    <row r="184" spans="1:63" s="12" customFormat="1" ht="22.8" customHeight="1">
      <c r="A184" s="12"/>
      <c r="B184" s="203"/>
      <c r="C184" s="204"/>
      <c r="D184" s="205" t="s">
        <v>75</v>
      </c>
      <c r="E184" s="217" t="s">
        <v>243</v>
      </c>
      <c r="F184" s="217" t="s">
        <v>244</v>
      </c>
      <c r="G184" s="204"/>
      <c r="H184" s="204"/>
      <c r="I184" s="207"/>
      <c r="J184" s="218">
        <f>BK184</f>
        <v>0</v>
      </c>
      <c r="K184" s="204"/>
      <c r="L184" s="209"/>
      <c r="M184" s="210"/>
      <c r="N184" s="211"/>
      <c r="O184" s="211"/>
      <c r="P184" s="212">
        <f>SUM(P185:P186)</f>
        <v>0</v>
      </c>
      <c r="Q184" s="211"/>
      <c r="R184" s="212">
        <f>SUM(R185:R186)</f>
        <v>0</v>
      </c>
      <c r="S184" s="211"/>
      <c r="T184" s="213">
        <f>SUM(T185:T186)</f>
        <v>0.89115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14" t="s">
        <v>86</v>
      </c>
      <c r="AT184" s="215" t="s">
        <v>75</v>
      </c>
      <c r="AU184" s="215" t="s">
        <v>84</v>
      </c>
      <c r="AY184" s="214" t="s">
        <v>135</v>
      </c>
      <c r="BK184" s="216">
        <f>SUM(BK185:BK186)</f>
        <v>0</v>
      </c>
    </row>
    <row r="185" spans="1:65" s="2" customFormat="1" ht="24.15" customHeight="1">
      <c r="A185" s="39"/>
      <c r="B185" s="40"/>
      <c r="C185" s="219" t="s">
        <v>245</v>
      </c>
      <c r="D185" s="219" t="s">
        <v>138</v>
      </c>
      <c r="E185" s="220" t="s">
        <v>246</v>
      </c>
      <c r="F185" s="221" t="s">
        <v>247</v>
      </c>
      <c r="G185" s="222" t="s">
        <v>141</v>
      </c>
      <c r="H185" s="223">
        <v>15</v>
      </c>
      <c r="I185" s="224"/>
      <c r="J185" s="225">
        <f>ROUND(I185*H185,2)</f>
        <v>0</v>
      </c>
      <c r="K185" s="221" t="s">
        <v>142</v>
      </c>
      <c r="L185" s="45"/>
      <c r="M185" s="226" t="s">
        <v>1</v>
      </c>
      <c r="N185" s="227" t="s">
        <v>41</v>
      </c>
      <c r="O185" s="92"/>
      <c r="P185" s="228">
        <f>O185*H185</f>
        <v>0</v>
      </c>
      <c r="Q185" s="228">
        <v>0</v>
      </c>
      <c r="R185" s="228">
        <f>Q185*H185</f>
        <v>0</v>
      </c>
      <c r="S185" s="228">
        <v>0.05941</v>
      </c>
      <c r="T185" s="229">
        <f>S185*H185</f>
        <v>0.89115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0" t="s">
        <v>223</v>
      </c>
      <c r="AT185" s="230" t="s">
        <v>138</v>
      </c>
      <c r="AU185" s="230" t="s">
        <v>86</v>
      </c>
      <c r="AY185" s="18" t="s">
        <v>135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8" t="s">
        <v>84</v>
      </c>
      <c r="BK185" s="231">
        <f>ROUND(I185*H185,2)</f>
        <v>0</v>
      </c>
      <c r="BL185" s="18" t="s">
        <v>223</v>
      </c>
      <c r="BM185" s="230" t="s">
        <v>248</v>
      </c>
    </row>
    <row r="186" spans="1:51" s="14" customFormat="1" ht="12">
      <c r="A186" s="14"/>
      <c r="B186" s="243"/>
      <c r="C186" s="244"/>
      <c r="D186" s="234" t="s">
        <v>145</v>
      </c>
      <c r="E186" s="245" t="s">
        <v>1</v>
      </c>
      <c r="F186" s="246" t="s">
        <v>249</v>
      </c>
      <c r="G186" s="244"/>
      <c r="H186" s="247">
        <v>15</v>
      </c>
      <c r="I186" s="248"/>
      <c r="J186" s="244"/>
      <c r="K186" s="244"/>
      <c r="L186" s="249"/>
      <c r="M186" s="250"/>
      <c r="N186" s="251"/>
      <c r="O186" s="251"/>
      <c r="P186" s="251"/>
      <c r="Q186" s="251"/>
      <c r="R186" s="251"/>
      <c r="S186" s="251"/>
      <c r="T186" s="252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3" t="s">
        <v>145</v>
      </c>
      <c r="AU186" s="253" t="s">
        <v>86</v>
      </c>
      <c r="AV186" s="14" t="s">
        <v>86</v>
      </c>
      <c r="AW186" s="14" t="s">
        <v>31</v>
      </c>
      <c r="AX186" s="14" t="s">
        <v>84</v>
      </c>
      <c r="AY186" s="253" t="s">
        <v>135</v>
      </c>
    </row>
    <row r="187" spans="1:63" s="12" customFormat="1" ht="22.8" customHeight="1">
      <c r="A187" s="12"/>
      <c r="B187" s="203"/>
      <c r="C187" s="204"/>
      <c r="D187" s="205" t="s">
        <v>75</v>
      </c>
      <c r="E187" s="217" t="s">
        <v>250</v>
      </c>
      <c r="F187" s="217" t="s">
        <v>251</v>
      </c>
      <c r="G187" s="204"/>
      <c r="H187" s="204"/>
      <c r="I187" s="207"/>
      <c r="J187" s="218">
        <f>BK187</f>
        <v>0</v>
      </c>
      <c r="K187" s="204"/>
      <c r="L187" s="209"/>
      <c r="M187" s="210"/>
      <c r="N187" s="211"/>
      <c r="O187" s="211"/>
      <c r="P187" s="212">
        <f>SUM(P188:P203)</f>
        <v>0</v>
      </c>
      <c r="Q187" s="211"/>
      <c r="R187" s="212">
        <f>SUM(R188:R203)</f>
        <v>0.0453</v>
      </c>
      <c r="S187" s="211"/>
      <c r="T187" s="213">
        <f>SUM(T188:T203)</f>
        <v>1.392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14" t="s">
        <v>86</v>
      </c>
      <c r="AT187" s="215" t="s">
        <v>75</v>
      </c>
      <c r="AU187" s="215" t="s">
        <v>84</v>
      </c>
      <c r="AY187" s="214" t="s">
        <v>135</v>
      </c>
      <c r="BK187" s="216">
        <f>SUM(BK188:BK203)</f>
        <v>0</v>
      </c>
    </row>
    <row r="188" spans="1:65" s="2" customFormat="1" ht="24.15" customHeight="1">
      <c r="A188" s="39"/>
      <c r="B188" s="40"/>
      <c r="C188" s="219" t="s">
        <v>174</v>
      </c>
      <c r="D188" s="219" t="s">
        <v>138</v>
      </c>
      <c r="E188" s="220" t="s">
        <v>252</v>
      </c>
      <c r="F188" s="221" t="s">
        <v>253</v>
      </c>
      <c r="G188" s="222" t="s">
        <v>227</v>
      </c>
      <c r="H188" s="223">
        <v>1</v>
      </c>
      <c r="I188" s="224"/>
      <c r="J188" s="225">
        <f>ROUND(I188*H188,2)</f>
        <v>0</v>
      </c>
      <c r="K188" s="221" t="s">
        <v>1</v>
      </c>
      <c r="L188" s="45"/>
      <c r="M188" s="226" t="s">
        <v>1</v>
      </c>
      <c r="N188" s="227" t="s">
        <v>41</v>
      </c>
      <c r="O188" s="92"/>
      <c r="P188" s="228">
        <f>O188*H188</f>
        <v>0</v>
      </c>
      <c r="Q188" s="228">
        <v>0</v>
      </c>
      <c r="R188" s="228">
        <f>Q188*H188</f>
        <v>0</v>
      </c>
      <c r="S188" s="228">
        <v>0</v>
      </c>
      <c r="T188" s="22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0" t="s">
        <v>223</v>
      </c>
      <c r="AT188" s="230" t="s">
        <v>138</v>
      </c>
      <c r="AU188" s="230" t="s">
        <v>86</v>
      </c>
      <c r="AY188" s="18" t="s">
        <v>135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8" t="s">
        <v>84</v>
      </c>
      <c r="BK188" s="231">
        <f>ROUND(I188*H188,2)</f>
        <v>0</v>
      </c>
      <c r="BL188" s="18" t="s">
        <v>223</v>
      </c>
      <c r="BM188" s="230" t="s">
        <v>254</v>
      </c>
    </row>
    <row r="189" spans="1:51" s="13" customFormat="1" ht="12">
      <c r="A189" s="13"/>
      <c r="B189" s="232"/>
      <c r="C189" s="233"/>
      <c r="D189" s="234" t="s">
        <v>145</v>
      </c>
      <c r="E189" s="235" t="s">
        <v>1</v>
      </c>
      <c r="F189" s="236" t="s">
        <v>255</v>
      </c>
      <c r="G189" s="233"/>
      <c r="H189" s="235" t="s">
        <v>1</v>
      </c>
      <c r="I189" s="237"/>
      <c r="J189" s="233"/>
      <c r="K189" s="233"/>
      <c r="L189" s="238"/>
      <c r="M189" s="239"/>
      <c r="N189" s="240"/>
      <c r="O189" s="240"/>
      <c r="P189" s="240"/>
      <c r="Q189" s="240"/>
      <c r="R189" s="240"/>
      <c r="S189" s="240"/>
      <c r="T189" s="241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2" t="s">
        <v>145</v>
      </c>
      <c r="AU189" s="242" t="s">
        <v>86</v>
      </c>
      <c r="AV189" s="13" t="s">
        <v>84</v>
      </c>
      <c r="AW189" s="13" t="s">
        <v>31</v>
      </c>
      <c r="AX189" s="13" t="s">
        <v>76</v>
      </c>
      <c r="AY189" s="242" t="s">
        <v>135</v>
      </c>
    </row>
    <row r="190" spans="1:51" s="14" customFormat="1" ht="12">
      <c r="A190" s="14"/>
      <c r="B190" s="243"/>
      <c r="C190" s="244"/>
      <c r="D190" s="234" t="s">
        <v>145</v>
      </c>
      <c r="E190" s="245" t="s">
        <v>1</v>
      </c>
      <c r="F190" s="246" t="s">
        <v>84</v>
      </c>
      <c r="G190" s="244"/>
      <c r="H190" s="247">
        <v>1</v>
      </c>
      <c r="I190" s="248"/>
      <c r="J190" s="244"/>
      <c r="K190" s="244"/>
      <c r="L190" s="249"/>
      <c r="M190" s="250"/>
      <c r="N190" s="251"/>
      <c r="O190" s="251"/>
      <c r="P190" s="251"/>
      <c r="Q190" s="251"/>
      <c r="R190" s="251"/>
      <c r="S190" s="251"/>
      <c r="T190" s="252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3" t="s">
        <v>145</v>
      </c>
      <c r="AU190" s="253" t="s">
        <v>86</v>
      </c>
      <c r="AV190" s="14" t="s">
        <v>86</v>
      </c>
      <c r="AW190" s="14" t="s">
        <v>31</v>
      </c>
      <c r="AX190" s="14" t="s">
        <v>84</v>
      </c>
      <c r="AY190" s="253" t="s">
        <v>135</v>
      </c>
    </row>
    <row r="191" spans="1:65" s="2" customFormat="1" ht="24.15" customHeight="1">
      <c r="A191" s="39"/>
      <c r="B191" s="40"/>
      <c r="C191" s="219" t="s">
        <v>7</v>
      </c>
      <c r="D191" s="219" t="s">
        <v>138</v>
      </c>
      <c r="E191" s="220" t="s">
        <v>256</v>
      </c>
      <c r="F191" s="221" t="s">
        <v>257</v>
      </c>
      <c r="G191" s="222" t="s">
        <v>227</v>
      </c>
      <c r="H191" s="223">
        <v>2</v>
      </c>
      <c r="I191" s="224"/>
      <c r="J191" s="225">
        <f>ROUND(I191*H191,2)</f>
        <v>0</v>
      </c>
      <c r="K191" s="221" t="s">
        <v>142</v>
      </c>
      <c r="L191" s="45"/>
      <c r="M191" s="226" t="s">
        <v>1</v>
      </c>
      <c r="N191" s="227" t="s">
        <v>41</v>
      </c>
      <c r="O191" s="92"/>
      <c r="P191" s="228">
        <f>O191*H191</f>
        <v>0</v>
      </c>
      <c r="Q191" s="228">
        <v>0</v>
      </c>
      <c r="R191" s="228">
        <f>Q191*H191</f>
        <v>0</v>
      </c>
      <c r="S191" s="228">
        <v>0</v>
      </c>
      <c r="T191" s="22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0" t="s">
        <v>223</v>
      </c>
      <c r="AT191" s="230" t="s">
        <v>138</v>
      </c>
      <c r="AU191" s="230" t="s">
        <v>86</v>
      </c>
      <c r="AY191" s="18" t="s">
        <v>135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8" t="s">
        <v>84</v>
      </c>
      <c r="BK191" s="231">
        <f>ROUND(I191*H191,2)</f>
        <v>0</v>
      </c>
      <c r="BL191" s="18" t="s">
        <v>223</v>
      </c>
      <c r="BM191" s="230" t="s">
        <v>258</v>
      </c>
    </row>
    <row r="192" spans="1:65" s="2" customFormat="1" ht="24.15" customHeight="1">
      <c r="A192" s="39"/>
      <c r="B192" s="40"/>
      <c r="C192" s="265" t="s">
        <v>259</v>
      </c>
      <c r="D192" s="265" t="s">
        <v>260</v>
      </c>
      <c r="E192" s="266" t="s">
        <v>261</v>
      </c>
      <c r="F192" s="267" t="s">
        <v>262</v>
      </c>
      <c r="G192" s="268" t="s">
        <v>227</v>
      </c>
      <c r="H192" s="269">
        <v>2</v>
      </c>
      <c r="I192" s="270"/>
      <c r="J192" s="271">
        <f>ROUND(I192*H192,2)</f>
        <v>0</v>
      </c>
      <c r="K192" s="267" t="s">
        <v>1</v>
      </c>
      <c r="L192" s="272"/>
      <c r="M192" s="273" t="s">
        <v>1</v>
      </c>
      <c r="N192" s="274" t="s">
        <v>41</v>
      </c>
      <c r="O192" s="92"/>
      <c r="P192" s="228">
        <f>O192*H192</f>
        <v>0</v>
      </c>
      <c r="Q192" s="228">
        <v>0.0185</v>
      </c>
      <c r="R192" s="228">
        <f>Q192*H192</f>
        <v>0.037</v>
      </c>
      <c r="S192" s="228">
        <v>0</v>
      </c>
      <c r="T192" s="22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0" t="s">
        <v>263</v>
      </c>
      <c r="AT192" s="230" t="s">
        <v>260</v>
      </c>
      <c r="AU192" s="230" t="s">
        <v>86</v>
      </c>
      <c r="AY192" s="18" t="s">
        <v>135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8" t="s">
        <v>84</v>
      </c>
      <c r="BK192" s="231">
        <f>ROUND(I192*H192,2)</f>
        <v>0</v>
      </c>
      <c r="BL192" s="18" t="s">
        <v>223</v>
      </c>
      <c r="BM192" s="230" t="s">
        <v>264</v>
      </c>
    </row>
    <row r="193" spans="1:65" s="2" customFormat="1" ht="16.5" customHeight="1">
      <c r="A193" s="39"/>
      <c r="B193" s="40"/>
      <c r="C193" s="219" t="s">
        <v>265</v>
      </c>
      <c r="D193" s="219" t="s">
        <v>138</v>
      </c>
      <c r="E193" s="220" t="s">
        <v>266</v>
      </c>
      <c r="F193" s="221" t="s">
        <v>267</v>
      </c>
      <c r="G193" s="222" t="s">
        <v>227</v>
      </c>
      <c r="H193" s="223">
        <v>4</v>
      </c>
      <c r="I193" s="224"/>
      <c r="J193" s="225">
        <f>ROUND(I193*H193,2)</f>
        <v>0</v>
      </c>
      <c r="K193" s="221" t="s">
        <v>142</v>
      </c>
      <c r="L193" s="45"/>
      <c r="M193" s="226" t="s">
        <v>1</v>
      </c>
      <c r="N193" s="227" t="s">
        <v>41</v>
      </c>
      <c r="O193" s="92"/>
      <c r="P193" s="228">
        <f>O193*H193</f>
        <v>0</v>
      </c>
      <c r="Q193" s="228">
        <v>0</v>
      </c>
      <c r="R193" s="228">
        <f>Q193*H193</f>
        <v>0</v>
      </c>
      <c r="S193" s="228">
        <v>0</v>
      </c>
      <c r="T193" s="22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0" t="s">
        <v>223</v>
      </c>
      <c r="AT193" s="230" t="s">
        <v>138</v>
      </c>
      <c r="AU193" s="230" t="s">
        <v>86</v>
      </c>
      <c r="AY193" s="18" t="s">
        <v>135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8" t="s">
        <v>84</v>
      </c>
      <c r="BK193" s="231">
        <f>ROUND(I193*H193,2)</f>
        <v>0</v>
      </c>
      <c r="BL193" s="18" t="s">
        <v>223</v>
      </c>
      <c r="BM193" s="230" t="s">
        <v>268</v>
      </c>
    </row>
    <row r="194" spans="1:65" s="2" customFormat="1" ht="21.75" customHeight="1">
      <c r="A194" s="39"/>
      <c r="B194" s="40"/>
      <c r="C194" s="219" t="s">
        <v>269</v>
      </c>
      <c r="D194" s="219" t="s">
        <v>138</v>
      </c>
      <c r="E194" s="220" t="s">
        <v>270</v>
      </c>
      <c r="F194" s="221" t="s">
        <v>271</v>
      </c>
      <c r="G194" s="222" t="s">
        <v>227</v>
      </c>
      <c r="H194" s="223">
        <v>4</v>
      </c>
      <c r="I194" s="224"/>
      <c r="J194" s="225">
        <f>ROUND(I194*H194,2)</f>
        <v>0</v>
      </c>
      <c r="K194" s="221" t="s">
        <v>142</v>
      </c>
      <c r="L194" s="45"/>
      <c r="M194" s="226" t="s">
        <v>1</v>
      </c>
      <c r="N194" s="227" t="s">
        <v>41</v>
      </c>
      <c r="O194" s="92"/>
      <c r="P194" s="228">
        <f>O194*H194</f>
        <v>0</v>
      </c>
      <c r="Q194" s="228">
        <v>0</v>
      </c>
      <c r="R194" s="228">
        <f>Q194*H194</f>
        <v>0</v>
      </c>
      <c r="S194" s="228">
        <v>0</v>
      </c>
      <c r="T194" s="22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0" t="s">
        <v>223</v>
      </c>
      <c r="AT194" s="230" t="s">
        <v>138</v>
      </c>
      <c r="AU194" s="230" t="s">
        <v>86</v>
      </c>
      <c r="AY194" s="18" t="s">
        <v>135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8" t="s">
        <v>84</v>
      </c>
      <c r="BK194" s="231">
        <f>ROUND(I194*H194,2)</f>
        <v>0</v>
      </c>
      <c r="BL194" s="18" t="s">
        <v>223</v>
      </c>
      <c r="BM194" s="230" t="s">
        <v>272</v>
      </c>
    </row>
    <row r="195" spans="1:65" s="2" customFormat="1" ht="16.5" customHeight="1">
      <c r="A195" s="39"/>
      <c r="B195" s="40"/>
      <c r="C195" s="265" t="s">
        <v>273</v>
      </c>
      <c r="D195" s="265" t="s">
        <v>260</v>
      </c>
      <c r="E195" s="266" t="s">
        <v>274</v>
      </c>
      <c r="F195" s="267" t="s">
        <v>275</v>
      </c>
      <c r="G195" s="268" t="s">
        <v>227</v>
      </c>
      <c r="H195" s="269">
        <v>4</v>
      </c>
      <c r="I195" s="270"/>
      <c r="J195" s="271">
        <f>ROUND(I195*H195,2)</f>
        <v>0</v>
      </c>
      <c r="K195" s="267" t="s">
        <v>1</v>
      </c>
      <c r="L195" s="272"/>
      <c r="M195" s="273" t="s">
        <v>1</v>
      </c>
      <c r="N195" s="274" t="s">
        <v>41</v>
      </c>
      <c r="O195" s="92"/>
      <c r="P195" s="228">
        <f>O195*H195</f>
        <v>0</v>
      </c>
      <c r="Q195" s="228">
        <v>0.0006</v>
      </c>
      <c r="R195" s="228">
        <f>Q195*H195</f>
        <v>0.0024</v>
      </c>
      <c r="S195" s="228">
        <v>0</v>
      </c>
      <c r="T195" s="22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0" t="s">
        <v>263</v>
      </c>
      <c r="AT195" s="230" t="s">
        <v>260</v>
      </c>
      <c r="AU195" s="230" t="s">
        <v>86</v>
      </c>
      <c r="AY195" s="18" t="s">
        <v>135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8" t="s">
        <v>84</v>
      </c>
      <c r="BK195" s="231">
        <f>ROUND(I195*H195,2)</f>
        <v>0</v>
      </c>
      <c r="BL195" s="18" t="s">
        <v>223</v>
      </c>
      <c r="BM195" s="230" t="s">
        <v>276</v>
      </c>
    </row>
    <row r="196" spans="1:65" s="2" customFormat="1" ht="16.5" customHeight="1">
      <c r="A196" s="39"/>
      <c r="B196" s="40"/>
      <c r="C196" s="219" t="s">
        <v>277</v>
      </c>
      <c r="D196" s="219" t="s">
        <v>138</v>
      </c>
      <c r="E196" s="220" t="s">
        <v>278</v>
      </c>
      <c r="F196" s="221" t="s">
        <v>279</v>
      </c>
      <c r="G196" s="222" t="s">
        <v>227</v>
      </c>
      <c r="H196" s="223">
        <v>2</v>
      </c>
      <c r="I196" s="224"/>
      <c r="J196" s="225">
        <f>ROUND(I196*H196,2)</f>
        <v>0</v>
      </c>
      <c r="K196" s="221" t="s">
        <v>142</v>
      </c>
      <c r="L196" s="45"/>
      <c r="M196" s="226" t="s">
        <v>1</v>
      </c>
      <c r="N196" s="227" t="s">
        <v>41</v>
      </c>
      <c r="O196" s="92"/>
      <c r="P196" s="228">
        <f>O196*H196</f>
        <v>0</v>
      </c>
      <c r="Q196" s="228">
        <v>0</v>
      </c>
      <c r="R196" s="228">
        <f>Q196*H196</f>
        <v>0</v>
      </c>
      <c r="S196" s="228">
        <v>0</v>
      </c>
      <c r="T196" s="22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0" t="s">
        <v>223</v>
      </c>
      <c r="AT196" s="230" t="s">
        <v>138</v>
      </c>
      <c r="AU196" s="230" t="s">
        <v>86</v>
      </c>
      <c r="AY196" s="18" t="s">
        <v>135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8" t="s">
        <v>84</v>
      </c>
      <c r="BK196" s="231">
        <f>ROUND(I196*H196,2)</f>
        <v>0</v>
      </c>
      <c r="BL196" s="18" t="s">
        <v>223</v>
      </c>
      <c r="BM196" s="230" t="s">
        <v>280</v>
      </c>
    </row>
    <row r="197" spans="1:65" s="2" customFormat="1" ht="24.15" customHeight="1">
      <c r="A197" s="39"/>
      <c r="B197" s="40"/>
      <c r="C197" s="265" t="s">
        <v>281</v>
      </c>
      <c r="D197" s="265" t="s">
        <v>260</v>
      </c>
      <c r="E197" s="266" t="s">
        <v>282</v>
      </c>
      <c r="F197" s="267" t="s">
        <v>283</v>
      </c>
      <c r="G197" s="268" t="s">
        <v>227</v>
      </c>
      <c r="H197" s="269">
        <v>2</v>
      </c>
      <c r="I197" s="270"/>
      <c r="J197" s="271">
        <f>ROUND(I197*H197,2)</f>
        <v>0</v>
      </c>
      <c r="K197" s="267" t="s">
        <v>142</v>
      </c>
      <c r="L197" s="272"/>
      <c r="M197" s="273" t="s">
        <v>1</v>
      </c>
      <c r="N197" s="274" t="s">
        <v>41</v>
      </c>
      <c r="O197" s="92"/>
      <c r="P197" s="228">
        <f>O197*H197</f>
        <v>0</v>
      </c>
      <c r="Q197" s="228">
        <v>0.00015</v>
      </c>
      <c r="R197" s="228">
        <f>Q197*H197</f>
        <v>0.0003</v>
      </c>
      <c r="S197" s="228">
        <v>0</v>
      </c>
      <c r="T197" s="22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0" t="s">
        <v>263</v>
      </c>
      <c r="AT197" s="230" t="s">
        <v>260</v>
      </c>
      <c r="AU197" s="230" t="s">
        <v>86</v>
      </c>
      <c r="AY197" s="18" t="s">
        <v>135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8" t="s">
        <v>84</v>
      </c>
      <c r="BK197" s="231">
        <f>ROUND(I197*H197,2)</f>
        <v>0</v>
      </c>
      <c r="BL197" s="18" t="s">
        <v>223</v>
      </c>
      <c r="BM197" s="230" t="s">
        <v>284</v>
      </c>
    </row>
    <row r="198" spans="1:65" s="2" customFormat="1" ht="21.75" customHeight="1">
      <c r="A198" s="39"/>
      <c r="B198" s="40"/>
      <c r="C198" s="219" t="s">
        <v>285</v>
      </c>
      <c r="D198" s="219" t="s">
        <v>138</v>
      </c>
      <c r="E198" s="220" t="s">
        <v>286</v>
      </c>
      <c r="F198" s="221" t="s">
        <v>287</v>
      </c>
      <c r="G198" s="222" t="s">
        <v>227</v>
      </c>
      <c r="H198" s="223">
        <v>2</v>
      </c>
      <c r="I198" s="224"/>
      <c r="J198" s="225">
        <f>ROUND(I198*H198,2)</f>
        <v>0</v>
      </c>
      <c r="K198" s="221" t="s">
        <v>142</v>
      </c>
      <c r="L198" s="45"/>
      <c r="M198" s="226" t="s">
        <v>1</v>
      </c>
      <c r="N198" s="227" t="s">
        <v>41</v>
      </c>
      <c r="O198" s="92"/>
      <c r="P198" s="228">
        <f>O198*H198</f>
        <v>0</v>
      </c>
      <c r="Q198" s="228">
        <v>0</v>
      </c>
      <c r="R198" s="228">
        <f>Q198*H198</f>
        <v>0</v>
      </c>
      <c r="S198" s="228">
        <v>0</v>
      </c>
      <c r="T198" s="22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0" t="s">
        <v>223</v>
      </c>
      <c r="AT198" s="230" t="s">
        <v>138</v>
      </c>
      <c r="AU198" s="230" t="s">
        <v>86</v>
      </c>
      <c r="AY198" s="18" t="s">
        <v>135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18" t="s">
        <v>84</v>
      </c>
      <c r="BK198" s="231">
        <f>ROUND(I198*H198,2)</f>
        <v>0</v>
      </c>
      <c r="BL198" s="18" t="s">
        <v>223</v>
      </c>
      <c r="BM198" s="230" t="s">
        <v>288</v>
      </c>
    </row>
    <row r="199" spans="1:65" s="2" customFormat="1" ht="16.5" customHeight="1">
      <c r="A199" s="39"/>
      <c r="B199" s="40"/>
      <c r="C199" s="265" t="s">
        <v>289</v>
      </c>
      <c r="D199" s="265" t="s">
        <v>260</v>
      </c>
      <c r="E199" s="266" t="s">
        <v>290</v>
      </c>
      <c r="F199" s="267" t="s">
        <v>291</v>
      </c>
      <c r="G199" s="268" t="s">
        <v>227</v>
      </c>
      <c r="H199" s="269">
        <v>2</v>
      </c>
      <c r="I199" s="270"/>
      <c r="J199" s="271">
        <f>ROUND(I199*H199,2)</f>
        <v>0</v>
      </c>
      <c r="K199" s="267" t="s">
        <v>142</v>
      </c>
      <c r="L199" s="272"/>
      <c r="M199" s="273" t="s">
        <v>1</v>
      </c>
      <c r="N199" s="274" t="s">
        <v>41</v>
      </c>
      <c r="O199" s="92"/>
      <c r="P199" s="228">
        <f>O199*H199</f>
        <v>0</v>
      </c>
      <c r="Q199" s="228">
        <v>0.0022</v>
      </c>
      <c r="R199" s="228">
        <f>Q199*H199</f>
        <v>0.0044</v>
      </c>
      <c r="S199" s="228">
        <v>0</v>
      </c>
      <c r="T199" s="22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0" t="s">
        <v>263</v>
      </c>
      <c r="AT199" s="230" t="s">
        <v>260</v>
      </c>
      <c r="AU199" s="230" t="s">
        <v>86</v>
      </c>
      <c r="AY199" s="18" t="s">
        <v>135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8" t="s">
        <v>84</v>
      </c>
      <c r="BK199" s="231">
        <f>ROUND(I199*H199,2)</f>
        <v>0</v>
      </c>
      <c r="BL199" s="18" t="s">
        <v>223</v>
      </c>
      <c r="BM199" s="230" t="s">
        <v>292</v>
      </c>
    </row>
    <row r="200" spans="1:65" s="2" customFormat="1" ht="16.5" customHeight="1">
      <c r="A200" s="39"/>
      <c r="B200" s="40"/>
      <c r="C200" s="219" t="s">
        <v>293</v>
      </c>
      <c r="D200" s="219" t="s">
        <v>138</v>
      </c>
      <c r="E200" s="220" t="s">
        <v>294</v>
      </c>
      <c r="F200" s="221" t="s">
        <v>295</v>
      </c>
      <c r="G200" s="222" t="s">
        <v>227</v>
      </c>
      <c r="H200" s="223">
        <v>2</v>
      </c>
      <c r="I200" s="224"/>
      <c r="J200" s="225">
        <f>ROUND(I200*H200,2)</f>
        <v>0</v>
      </c>
      <c r="K200" s="221" t="s">
        <v>142</v>
      </c>
      <c r="L200" s="45"/>
      <c r="M200" s="226" t="s">
        <v>1</v>
      </c>
      <c r="N200" s="227" t="s">
        <v>41</v>
      </c>
      <c r="O200" s="92"/>
      <c r="P200" s="228">
        <f>O200*H200</f>
        <v>0</v>
      </c>
      <c r="Q200" s="228">
        <v>0</v>
      </c>
      <c r="R200" s="228">
        <f>Q200*H200</f>
        <v>0</v>
      </c>
      <c r="S200" s="228">
        <v>0</v>
      </c>
      <c r="T200" s="229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0" t="s">
        <v>223</v>
      </c>
      <c r="AT200" s="230" t="s">
        <v>138</v>
      </c>
      <c r="AU200" s="230" t="s">
        <v>86</v>
      </c>
      <c r="AY200" s="18" t="s">
        <v>135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8" t="s">
        <v>84</v>
      </c>
      <c r="BK200" s="231">
        <f>ROUND(I200*H200,2)</f>
        <v>0</v>
      </c>
      <c r="BL200" s="18" t="s">
        <v>223</v>
      </c>
      <c r="BM200" s="230" t="s">
        <v>296</v>
      </c>
    </row>
    <row r="201" spans="1:65" s="2" customFormat="1" ht="16.5" customHeight="1">
      <c r="A201" s="39"/>
      <c r="B201" s="40"/>
      <c r="C201" s="265" t="s">
        <v>297</v>
      </c>
      <c r="D201" s="265" t="s">
        <v>260</v>
      </c>
      <c r="E201" s="266" t="s">
        <v>298</v>
      </c>
      <c r="F201" s="267" t="s">
        <v>299</v>
      </c>
      <c r="G201" s="268" t="s">
        <v>227</v>
      </c>
      <c r="H201" s="269">
        <v>2</v>
      </c>
      <c r="I201" s="270"/>
      <c r="J201" s="271">
        <f>ROUND(I201*H201,2)</f>
        <v>0</v>
      </c>
      <c r="K201" s="267" t="s">
        <v>142</v>
      </c>
      <c r="L201" s="272"/>
      <c r="M201" s="273" t="s">
        <v>1</v>
      </c>
      <c r="N201" s="274" t="s">
        <v>41</v>
      </c>
      <c r="O201" s="92"/>
      <c r="P201" s="228">
        <f>O201*H201</f>
        <v>0</v>
      </c>
      <c r="Q201" s="228">
        <v>0.0006</v>
      </c>
      <c r="R201" s="228">
        <f>Q201*H201</f>
        <v>0.0012</v>
      </c>
      <c r="S201" s="228">
        <v>0</v>
      </c>
      <c r="T201" s="22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0" t="s">
        <v>263</v>
      </c>
      <c r="AT201" s="230" t="s">
        <v>260</v>
      </c>
      <c r="AU201" s="230" t="s">
        <v>86</v>
      </c>
      <c r="AY201" s="18" t="s">
        <v>135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8" t="s">
        <v>84</v>
      </c>
      <c r="BK201" s="231">
        <f>ROUND(I201*H201,2)</f>
        <v>0</v>
      </c>
      <c r="BL201" s="18" t="s">
        <v>223</v>
      </c>
      <c r="BM201" s="230" t="s">
        <v>300</v>
      </c>
    </row>
    <row r="202" spans="1:65" s="2" customFormat="1" ht="24.15" customHeight="1">
      <c r="A202" s="39"/>
      <c r="B202" s="40"/>
      <c r="C202" s="219" t="s">
        <v>263</v>
      </c>
      <c r="D202" s="219" t="s">
        <v>138</v>
      </c>
      <c r="E202" s="220" t="s">
        <v>301</v>
      </c>
      <c r="F202" s="221" t="s">
        <v>302</v>
      </c>
      <c r="G202" s="222" t="s">
        <v>227</v>
      </c>
      <c r="H202" s="223">
        <v>8</v>
      </c>
      <c r="I202" s="224"/>
      <c r="J202" s="225">
        <f>ROUND(I202*H202,2)</f>
        <v>0</v>
      </c>
      <c r="K202" s="221" t="s">
        <v>142</v>
      </c>
      <c r="L202" s="45"/>
      <c r="M202" s="226" t="s">
        <v>1</v>
      </c>
      <c r="N202" s="227" t="s">
        <v>41</v>
      </c>
      <c r="O202" s="92"/>
      <c r="P202" s="228">
        <f>O202*H202</f>
        <v>0</v>
      </c>
      <c r="Q202" s="228">
        <v>0</v>
      </c>
      <c r="R202" s="228">
        <f>Q202*H202</f>
        <v>0</v>
      </c>
      <c r="S202" s="228">
        <v>0.174</v>
      </c>
      <c r="T202" s="229">
        <f>S202*H202</f>
        <v>1.392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0" t="s">
        <v>223</v>
      </c>
      <c r="AT202" s="230" t="s">
        <v>138</v>
      </c>
      <c r="AU202" s="230" t="s">
        <v>86</v>
      </c>
      <c r="AY202" s="18" t="s">
        <v>135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8" t="s">
        <v>84</v>
      </c>
      <c r="BK202" s="231">
        <f>ROUND(I202*H202,2)</f>
        <v>0</v>
      </c>
      <c r="BL202" s="18" t="s">
        <v>223</v>
      </c>
      <c r="BM202" s="230" t="s">
        <v>303</v>
      </c>
    </row>
    <row r="203" spans="1:65" s="2" customFormat="1" ht="24.15" customHeight="1">
      <c r="A203" s="39"/>
      <c r="B203" s="40"/>
      <c r="C203" s="219" t="s">
        <v>304</v>
      </c>
      <c r="D203" s="219" t="s">
        <v>138</v>
      </c>
      <c r="E203" s="220" t="s">
        <v>305</v>
      </c>
      <c r="F203" s="221" t="s">
        <v>306</v>
      </c>
      <c r="G203" s="222" t="s">
        <v>191</v>
      </c>
      <c r="H203" s="223">
        <v>0.045</v>
      </c>
      <c r="I203" s="224"/>
      <c r="J203" s="225">
        <f>ROUND(I203*H203,2)</f>
        <v>0</v>
      </c>
      <c r="K203" s="221" t="s">
        <v>142</v>
      </c>
      <c r="L203" s="45"/>
      <c r="M203" s="226" t="s">
        <v>1</v>
      </c>
      <c r="N203" s="227" t="s">
        <v>41</v>
      </c>
      <c r="O203" s="92"/>
      <c r="P203" s="228">
        <f>O203*H203</f>
        <v>0</v>
      </c>
      <c r="Q203" s="228">
        <v>0</v>
      </c>
      <c r="R203" s="228">
        <f>Q203*H203</f>
        <v>0</v>
      </c>
      <c r="S203" s="228">
        <v>0</v>
      </c>
      <c r="T203" s="22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0" t="s">
        <v>223</v>
      </c>
      <c r="AT203" s="230" t="s">
        <v>138</v>
      </c>
      <c r="AU203" s="230" t="s">
        <v>86</v>
      </c>
      <c r="AY203" s="18" t="s">
        <v>135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8" t="s">
        <v>84</v>
      </c>
      <c r="BK203" s="231">
        <f>ROUND(I203*H203,2)</f>
        <v>0</v>
      </c>
      <c r="BL203" s="18" t="s">
        <v>223</v>
      </c>
      <c r="BM203" s="230" t="s">
        <v>307</v>
      </c>
    </row>
    <row r="204" spans="1:63" s="12" customFormat="1" ht="22.8" customHeight="1">
      <c r="A204" s="12"/>
      <c r="B204" s="203"/>
      <c r="C204" s="204"/>
      <c r="D204" s="205" t="s">
        <v>75</v>
      </c>
      <c r="E204" s="217" t="s">
        <v>308</v>
      </c>
      <c r="F204" s="217" t="s">
        <v>309</v>
      </c>
      <c r="G204" s="204"/>
      <c r="H204" s="204"/>
      <c r="I204" s="207"/>
      <c r="J204" s="218">
        <f>BK204</f>
        <v>0</v>
      </c>
      <c r="K204" s="204"/>
      <c r="L204" s="209"/>
      <c r="M204" s="210"/>
      <c r="N204" s="211"/>
      <c r="O204" s="211"/>
      <c r="P204" s="212">
        <f>SUM(P205:P211)</f>
        <v>0</v>
      </c>
      <c r="Q204" s="211"/>
      <c r="R204" s="212">
        <f>SUM(R205:R211)</f>
        <v>0</v>
      </c>
      <c r="S204" s="211"/>
      <c r="T204" s="213">
        <f>SUM(T205:T211)</f>
        <v>2.433974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14" t="s">
        <v>86</v>
      </c>
      <c r="AT204" s="215" t="s">
        <v>75</v>
      </c>
      <c r="AU204" s="215" t="s">
        <v>84</v>
      </c>
      <c r="AY204" s="214" t="s">
        <v>135</v>
      </c>
      <c r="BK204" s="216">
        <f>SUM(BK205:BK211)</f>
        <v>0</v>
      </c>
    </row>
    <row r="205" spans="1:65" s="2" customFormat="1" ht="24.15" customHeight="1">
      <c r="A205" s="39"/>
      <c r="B205" s="40"/>
      <c r="C205" s="219" t="s">
        <v>310</v>
      </c>
      <c r="D205" s="219" t="s">
        <v>138</v>
      </c>
      <c r="E205" s="220" t="s">
        <v>311</v>
      </c>
      <c r="F205" s="221" t="s">
        <v>312</v>
      </c>
      <c r="G205" s="222" t="s">
        <v>313</v>
      </c>
      <c r="H205" s="223">
        <v>20.6</v>
      </c>
      <c r="I205" s="224"/>
      <c r="J205" s="225">
        <f>ROUND(I205*H205,2)</f>
        <v>0</v>
      </c>
      <c r="K205" s="221" t="s">
        <v>142</v>
      </c>
      <c r="L205" s="45"/>
      <c r="M205" s="226" t="s">
        <v>1</v>
      </c>
      <c r="N205" s="227" t="s">
        <v>41</v>
      </c>
      <c r="O205" s="92"/>
      <c r="P205" s="228">
        <f>O205*H205</f>
        <v>0</v>
      </c>
      <c r="Q205" s="228">
        <v>0</v>
      </c>
      <c r="R205" s="228">
        <f>Q205*H205</f>
        <v>0</v>
      </c>
      <c r="S205" s="228">
        <v>0.01174</v>
      </c>
      <c r="T205" s="229">
        <f>S205*H205</f>
        <v>0.24184400000000003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0" t="s">
        <v>223</v>
      </c>
      <c r="AT205" s="230" t="s">
        <v>138</v>
      </c>
      <c r="AU205" s="230" t="s">
        <v>86</v>
      </c>
      <c r="AY205" s="18" t="s">
        <v>135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8" t="s">
        <v>84</v>
      </c>
      <c r="BK205" s="231">
        <f>ROUND(I205*H205,2)</f>
        <v>0</v>
      </c>
      <c r="BL205" s="18" t="s">
        <v>223</v>
      </c>
      <c r="BM205" s="230" t="s">
        <v>314</v>
      </c>
    </row>
    <row r="206" spans="1:51" s="14" customFormat="1" ht="12">
      <c r="A206" s="14"/>
      <c r="B206" s="243"/>
      <c r="C206" s="244"/>
      <c r="D206" s="234" t="s">
        <v>145</v>
      </c>
      <c r="E206" s="245" t="s">
        <v>1</v>
      </c>
      <c r="F206" s="246" t="s">
        <v>315</v>
      </c>
      <c r="G206" s="244"/>
      <c r="H206" s="247">
        <v>20.6</v>
      </c>
      <c r="I206" s="248"/>
      <c r="J206" s="244"/>
      <c r="K206" s="244"/>
      <c r="L206" s="249"/>
      <c r="M206" s="250"/>
      <c r="N206" s="251"/>
      <c r="O206" s="251"/>
      <c r="P206" s="251"/>
      <c r="Q206" s="251"/>
      <c r="R206" s="251"/>
      <c r="S206" s="251"/>
      <c r="T206" s="252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3" t="s">
        <v>145</v>
      </c>
      <c r="AU206" s="253" t="s">
        <v>86</v>
      </c>
      <c r="AV206" s="14" t="s">
        <v>86</v>
      </c>
      <c r="AW206" s="14" t="s">
        <v>31</v>
      </c>
      <c r="AX206" s="14" t="s">
        <v>84</v>
      </c>
      <c r="AY206" s="253" t="s">
        <v>135</v>
      </c>
    </row>
    <row r="207" spans="1:65" s="2" customFormat="1" ht="16.5" customHeight="1">
      <c r="A207" s="39"/>
      <c r="B207" s="40"/>
      <c r="C207" s="219" t="s">
        <v>316</v>
      </c>
      <c r="D207" s="219" t="s">
        <v>138</v>
      </c>
      <c r="E207" s="220" t="s">
        <v>317</v>
      </c>
      <c r="F207" s="221" t="s">
        <v>318</v>
      </c>
      <c r="G207" s="222" t="s">
        <v>141</v>
      </c>
      <c r="H207" s="223">
        <v>62.1</v>
      </c>
      <c r="I207" s="224"/>
      <c r="J207" s="225">
        <f>ROUND(I207*H207,2)</f>
        <v>0</v>
      </c>
      <c r="K207" s="221" t="s">
        <v>142</v>
      </c>
      <c r="L207" s="45"/>
      <c r="M207" s="226" t="s">
        <v>1</v>
      </c>
      <c r="N207" s="227" t="s">
        <v>41</v>
      </c>
      <c r="O207" s="92"/>
      <c r="P207" s="228">
        <f>O207*H207</f>
        <v>0</v>
      </c>
      <c r="Q207" s="228">
        <v>0</v>
      </c>
      <c r="R207" s="228">
        <f>Q207*H207</f>
        <v>0</v>
      </c>
      <c r="S207" s="228">
        <v>0.0353</v>
      </c>
      <c r="T207" s="229">
        <f>S207*H207</f>
        <v>2.19213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0" t="s">
        <v>223</v>
      </c>
      <c r="AT207" s="230" t="s">
        <v>138</v>
      </c>
      <c r="AU207" s="230" t="s">
        <v>86</v>
      </c>
      <c r="AY207" s="18" t="s">
        <v>135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8" t="s">
        <v>84</v>
      </c>
      <c r="BK207" s="231">
        <f>ROUND(I207*H207,2)</f>
        <v>0</v>
      </c>
      <c r="BL207" s="18" t="s">
        <v>223</v>
      </c>
      <c r="BM207" s="230" t="s">
        <v>319</v>
      </c>
    </row>
    <row r="208" spans="1:51" s="14" customFormat="1" ht="12">
      <c r="A208" s="14"/>
      <c r="B208" s="243"/>
      <c r="C208" s="244"/>
      <c r="D208" s="234" t="s">
        <v>145</v>
      </c>
      <c r="E208" s="245" t="s">
        <v>1</v>
      </c>
      <c r="F208" s="246" t="s">
        <v>320</v>
      </c>
      <c r="G208" s="244"/>
      <c r="H208" s="247">
        <v>16.74</v>
      </c>
      <c r="I208" s="248"/>
      <c r="J208" s="244"/>
      <c r="K208" s="244"/>
      <c r="L208" s="249"/>
      <c r="M208" s="250"/>
      <c r="N208" s="251"/>
      <c r="O208" s="251"/>
      <c r="P208" s="251"/>
      <c r="Q208" s="251"/>
      <c r="R208" s="251"/>
      <c r="S208" s="251"/>
      <c r="T208" s="252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3" t="s">
        <v>145</v>
      </c>
      <c r="AU208" s="253" t="s">
        <v>86</v>
      </c>
      <c r="AV208" s="14" t="s">
        <v>86</v>
      </c>
      <c r="AW208" s="14" t="s">
        <v>31</v>
      </c>
      <c r="AX208" s="14" t="s">
        <v>76</v>
      </c>
      <c r="AY208" s="253" t="s">
        <v>135</v>
      </c>
    </row>
    <row r="209" spans="1:51" s="14" customFormat="1" ht="12">
      <c r="A209" s="14"/>
      <c r="B209" s="243"/>
      <c r="C209" s="244"/>
      <c r="D209" s="234" t="s">
        <v>145</v>
      </c>
      <c r="E209" s="245" t="s">
        <v>1</v>
      </c>
      <c r="F209" s="246" t="s">
        <v>321</v>
      </c>
      <c r="G209" s="244"/>
      <c r="H209" s="247">
        <v>4.5</v>
      </c>
      <c r="I209" s="248"/>
      <c r="J209" s="244"/>
      <c r="K209" s="244"/>
      <c r="L209" s="249"/>
      <c r="M209" s="250"/>
      <c r="N209" s="251"/>
      <c r="O209" s="251"/>
      <c r="P209" s="251"/>
      <c r="Q209" s="251"/>
      <c r="R209" s="251"/>
      <c r="S209" s="251"/>
      <c r="T209" s="252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3" t="s">
        <v>145</v>
      </c>
      <c r="AU209" s="253" t="s">
        <v>86</v>
      </c>
      <c r="AV209" s="14" t="s">
        <v>86</v>
      </c>
      <c r="AW209" s="14" t="s">
        <v>31</v>
      </c>
      <c r="AX209" s="14" t="s">
        <v>76</v>
      </c>
      <c r="AY209" s="253" t="s">
        <v>135</v>
      </c>
    </row>
    <row r="210" spans="1:51" s="14" customFormat="1" ht="12">
      <c r="A210" s="14"/>
      <c r="B210" s="243"/>
      <c r="C210" s="244"/>
      <c r="D210" s="234" t="s">
        <v>145</v>
      </c>
      <c r="E210" s="245" t="s">
        <v>1</v>
      </c>
      <c r="F210" s="246" t="s">
        <v>322</v>
      </c>
      <c r="G210" s="244"/>
      <c r="H210" s="247">
        <v>40.86</v>
      </c>
      <c r="I210" s="248"/>
      <c r="J210" s="244"/>
      <c r="K210" s="244"/>
      <c r="L210" s="249"/>
      <c r="M210" s="250"/>
      <c r="N210" s="251"/>
      <c r="O210" s="251"/>
      <c r="P210" s="251"/>
      <c r="Q210" s="251"/>
      <c r="R210" s="251"/>
      <c r="S210" s="251"/>
      <c r="T210" s="252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3" t="s">
        <v>145</v>
      </c>
      <c r="AU210" s="253" t="s">
        <v>86</v>
      </c>
      <c r="AV210" s="14" t="s">
        <v>86</v>
      </c>
      <c r="AW210" s="14" t="s">
        <v>31</v>
      </c>
      <c r="AX210" s="14" t="s">
        <v>76</v>
      </c>
      <c r="AY210" s="253" t="s">
        <v>135</v>
      </c>
    </row>
    <row r="211" spans="1:51" s="15" customFormat="1" ht="12">
      <c r="A211" s="15"/>
      <c r="B211" s="254"/>
      <c r="C211" s="255"/>
      <c r="D211" s="234" t="s">
        <v>145</v>
      </c>
      <c r="E211" s="256" t="s">
        <v>1</v>
      </c>
      <c r="F211" s="257" t="s">
        <v>162</v>
      </c>
      <c r="G211" s="255"/>
      <c r="H211" s="258">
        <v>62.099999999999994</v>
      </c>
      <c r="I211" s="259"/>
      <c r="J211" s="255"/>
      <c r="K211" s="255"/>
      <c r="L211" s="260"/>
      <c r="M211" s="261"/>
      <c r="N211" s="262"/>
      <c r="O211" s="262"/>
      <c r="P211" s="262"/>
      <c r="Q211" s="262"/>
      <c r="R211" s="262"/>
      <c r="S211" s="262"/>
      <c r="T211" s="263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64" t="s">
        <v>145</v>
      </c>
      <c r="AU211" s="264" t="s">
        <v>86</v>
      </c>
      <c r="AV211" s="15" t="s">
        <v>143</v>
      </c>
      <c r="AW211" s="15" t="s">
        <v>31</v>
      </c>
      <c r="AX211" s="15" t="s">
        <v>84</v>
      </c>
      <c r="AY211" s="264" t="s">
        <v>135</v>
      </c>
    </row>
    <row r="212" spans="1:63" s="12" customFormat="1" ht="22.8" customHeight="1">
      <c r="A212" s="12"/>
      <c r="B212" s="203"/>
      <c r="C212" s="204"/>
      <c r="D212" s="205" t="s">
        <v>75</v>
      </c>
      <c r="E212" s="217" t="s">
        <v>323</v>
      </c>
      <c r="F212" s="217" t="s">
        <v>324</v>
      </c>
      <c r="G212" s="204"/>
      <c r="H212" s="204"/>
      <c r="I212" s="207"/>
      <c r="J212" s="218">
        <f>BK212</f>
        <v>0</v>
      </c>
      <c r="K212" s="204"/>
      <c r="L212" s="209"/>
      <c r="M212" s="210"/>
      <c r="N212" s="211"/>
      <c r="O212" s="211"/>
      <c r="P212" s="212">
        <f>SUM(P213:P231)</f>
        <v>0</v>
      </c>
      <c r="Q212" s="211"/>
      <c r="R212" s="212">
        <f>SUM(R213:R231)</f>
        <v>0.8363459999999998</v>
      </c>
      <c r="S212" s="211"/>
      <c r="T212" s="213">
        <f>SUM(T213:T231)</f>
        <v>0.13224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14" t="s">
        <v>86</v>
      </c>
      <c r="AT212" s="215" t="s">
        <v>75</v>
      </c>
      <c r="AU212" s="215" t="s">
        <v>84</v>
      </c>
      <c r="AY212" s="214" t="s">
        <v>135</v>
      </c>
      <c r="BK212" s="216">
        <f>SUM(BK213:BK231)</f>
        <v>0</v>
      </c>
    </row>
    <row r="213" spans="1:65" s="2" customFormat="1" ht="24.15" customHeight="1">
      <c r="A213" s="39"/>
      <c r="B213" s="40"/>
      <c r="C213" s="219" t="s">
        <v>325</v>
      </c>
      <c r="D213" s="219" t="s">
        <v>138</v>
      </c>
      <c r="E213" s="220" t="s">
        <v>326</v>
      </c>
      <c r="F213" s="221" t="s">
        <v>327</v>
      </c>
      <c r="G213" s="222" t="s">
        <v>141</v>
      </c>
      <c r="H213" s="223">
        <v>40.86</v>
      </c>
      <c r="I213" s="224"/>
      <c r="J213" s="225">
        <f>ROUND(I213*H213,2)</f>
        <v>0</v>
      </c>
      <c r="K213" s="221" t="s">
        <v>142</v>
      </c>
      <c r="L213" s="45"/>
      <c r="M213" s="226" t="s">
        <v>1</v>
      </c>
      <c r="N213" s="227" t="s">
        <v>41</v>
      </c>
      <c r="O213" s="92"/>
      <c r="P213" s="228">
        <f>O213*H213</f>
        <v>0</v>
      </c>
      <c r="Q213" s="228">
        <v>0</v>
      </c>
      <c r="R213" s="228">
        <f>Q213*H213</f>
        <v>0</v>
      </c>
      <c r="S213" s="228">
        <v>0</v>
      </c>
      <c r="T213" s="229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0" t="s">
        <v>223</v>
      </c>
      <c r="AT213" s="230" t="s">
        <v>138</v>
      </c>
      <c r="AU213" s="230" t="s">
        <v>86</v>
      </c>
      <c r="AY213" s="18" t="s">
        <v>135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18" t="s">
        <v>84</v>
      </c>
      <c r="BK213" s="231">
        <f>ROUND(I213*H213,2)</f>
        <v>0</v>
      </c>
      <c r="BL213" s="18" t="s">
        <v>223</v>
      </c>
      <c r="BM213" s="230" t="s">
        <v>328</v>
      </c>
    </row>
    <row r="214" spans="1:65" s="2" customFormat="1" ht="16.5" customHeight="1">
      <c r="A214" s="39"/>
      <c r="B214" s="40"/>
      <c r="C214" s="219" t="s">
        <v>329</v>
      </c>
      <c r="D214" s="219" t="s">
        <v>138</v>
      </c>
      <c r="E214" s="220" t="s">
        <v>330</v>
      </c>
      <c r="F214" s="221" t="s">
        <v>331</v>
      </c>
      <c r="G214" s="222" t="s">
        <v>141</v>
      </c>
      <c r="H214" s="223">
        <v>62.1</v>
      </c>
      <c r="I214" s="224"/>
      <c r="J214" s="225">
        <f>ROUND(I214*H214,2)</f>
        <v>0</v>
      </c>
      <c r="K214" s="221" t="s">
        <v>142</v>
      </c>
      <c r="L214" s="45"/>
      <c r="M214" s="226" t="s">
        <v>1</v>
      </c>
      <c r="N214" s="227" t="s">
        <v>41</v>
      </c>
      <c r="O214" s="92"/>
      <c r="P214" s="228">
        <f>O214*H214</f>
        <v>0</v>
      </c>
      <c r="Q214" s="228">
        <v>0</v>
      </c>
      <c r="R214" s="228">
        <f>Q214*H214</f>
        <v>0</v>
      </c>
      <c r="S214" s="228">
        <v>0</v>
      </c>
      <c r="T214" s="229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0" t="s">
        <v>223</v>
      </c>
      <c r="AT214" s="230" t="s">
        <v>138</v>
      </c>
      <c r="AU214" s="230" t="s">
        <v>86</v>
      </c>
      <c r="AY214" s="18" t="s">
        <v>135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8" t="s">
        <v>84</v>
      </c>
      <c r="BK214" s="231">
        <f>ROUND(I214*H214,2)</f>
        <v>0</v>
      </c>
      <c r="BL214" s="18" t="s">
        <v>223</v>
      </c>
      <c r="BM214" s="230" t="s">
        <v>332</v>
      </c>
    </row>
    <row r="215" spans="1:65" s="2" customFormat="1" ht="24.15" customHeight="1">
      <c r="A215" s="39"/>
      <c r="B215" s="40"/>
      <c r="C215" s="219" t="s">
        <v>333</v>
      </c>
      <c r="D215" s="219" t="s">
        <v>138</v>
      </c>
      <c r="E215" s="220" t="s">
        <v>334</v>
      </c>
      <c r="F215" s="221" t="s">
        <v>335</v>
      </c>
      <c r="G215" s="222" t="s">
        <v>141</v>
      </c>
      <c r="H215" s="223">
        <v>62.1</v>
      </c>
      <c r="I215" s="224"/>
      <c r="J215" s="225">
        <f>ROUND(I215*H215,2)</f>
        <v>0</v>
      </c>
      <c r="K215" s="221" t="s">
        <v>142</v>
      </c>
      <c r="L215" s="45"/>
      <c r="M215" s="226" t="s">
        <v>1</v>
      </c>
      <c r="N215" s="227" t="s">
        <v>41</v>
      </c>
      <c r="O215" s="92"/>
      <c r="P215" s="228">
        <f>O215*H215</f>
        <v>0</v>
      </c>
      <c r="Q215" s="228">
        <v>0.0002</v>
      </c>
      <c r="R215" s="228">
        <f>Q215*H215</f>
        <v>0.01242</v>
      </c>
      <c r="S215" s="228">
        <v>0</v>
      </c>
      <c r="T215" s="229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0" t="s">
        <v>223</v>
      </c>
      <c r="AT215" s="230" t="s">
        <v>138</v>
      </c>
      <c r="AU215" s="230" t="s">
        <v>86</v>
      </c>
      <c r="AY215" s="18" t="s">
        <v>135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8" t="s">
        <v>84</v>
      </c>
      <c r="BK215" s="231">
        <f>ROUND(I215*H215,2)</f>
        <v>0</v>
      </c>
      <c r="BL215" s="18" t="s">
        <v>223</v>
      </c>
      <c r="BM215" s="230" t="s">
        <v>336</v>
      </c>
    </row>
    <row r="216" spans="1:65" s="2" customFormat="1" ht="33" customHeight="1">
      <c r="A216" s="39"/>
      <c r="B216" s="40"/>
      <c r="C216" s="219" t="s">
        <v>337</v>
      </c>
      <c r="D216" s="219" t="s">
        <v>138</v>
      </c>
      <c r="E216" s="220" t="s">
        <v>338</v>
      </c>
      <c r="F216" s="221" t="s">
        <v>339</v>
      </c>
      <c r="G216" s="222" t="s">
        <v>141</v>
      </c>
      <c r="H216" s="223">
        <v>40.86</v>
      </c>
      <c r="I216" s="224"/>
      <c r="J216" s="225">
        <f>ROUND(I216*H216,2)</f>
        <v>0</v>
      </c>
      <c r="K216" s="221" t="s">
        <v>142</v>
      </c>
      <c r="L216" s="45"/>
      <c r="M216" s="226" t="s">
        <v>1</v>
      </c>
      <c r="N216" s="227" t="s">
        <v>41</v>
      </c>
      <c r="O216" s="92"/>
      <c r="P216" s="228">
        <f>O216*H216</f>
        <v>0</v>
      </c>
      <c r="Q216" s="228">
        <v>0.0075</v>
      </c>
      <c r="R216" s="228">
        <f>Q216*H216</f>
        <v>0.30645</v>
      </c>
      <c r="S216" s="228">
        <v>0</v>
      </c>
      <c r="T216" s="22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0" t="s">
        <v>223</v>
      </c>
      <c r="AT216" s="230" t="s">
        <v>138</v>
      </c>
      <c r="AU216" s="230" t="s">
        <v>86</v>
      </c>
      <c r="AY216" s="18" t="s">
        <v>135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8" t="s">
        <v>84</v>
      </c>
      <c r="BK216" s="231">
        <f>ROUND(I216*H216,2)</f>
        <v>0</v>
      </c>
      <c r="BL216" s="18" t="s">
        <v>223</v>
      </c>
      <c r="BM216" s="230" t="s">
        <v>340</v>
      </c>
    </row>
    <row r="217" spans="1:51" s="14" customFormat="1" ht="12">
      <c r="A217" s="14"/>
      <c r="B217" s="243"/>
      <c r="C217" s="244"/>
      <c r="D217" s="234" t="s">
        <v>145</v>
      </c>
      <c r="E217" s="245" t="s">
        <v>1</v>
      </c>
      <c r="F217" s="246" t="s">
        <v>341</v>
      </c>
      <c r="G217" s="244"/>
      <c r="H217" s="247">
        <v>40.86</v>
      </c>
      <c r="I217" s="248"/>
      <c r="J217" s="244"/>
      <c r="K217" s="244"/>
      <c r="L217" s="249"/>
      <c r="M217" s="250"/>
      <c r="N217" s="251"/>
      <c r="O217" s="251"/>
      <c r="P217" s="251"/>
      <c r="Q217" s="251"/>
      <c r="R217" s="251"/>
      <c r="S217" s="251"/>
      <c r="T217" s="252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3" t="s">
        <v>145</v>
      </c>
      <c r="AU217" s="253" t="s">
        <v>86</v>
      </c>
      <c r="AV217" s="14" t="s">
        <v>86</v>
      </c>
      <c r="AW217" s="14" t="s">
        <v>31</v>
      </c>
      <c r="AX217" s="14" t="s">
        <v>84</v>
      </c>
      <c r="AY217" s="253" t="s">
        <v>135</v>
      </c>
    </row>
    <row r="218" spans="1:65" s="2" customFormat="1" ht="37.8" customHeight="1">
      <c r="A218" s="39"/>
      <c r="B218" s="40"/>
      <c r="C218" s="219" t="s">
        <v>342</v>
      </c>
      <c r="D218" s="219" t="s">
        <v>138</v>
      </c>
      <c r="E218" s="220" t="s">
        <v>343</v>
      </c>
      <c r="F218" s="221" t="s">
        <v>344</v>
      </c>
      <c r="G218" s="222" t="s">
        <v>141</v>
      </c>
      <c r="H218" s="223">
        <v>21.24</v>
      </c>
      <c r="I218" s="224"/>
      <c r="J218" s="225">
        <f>ROUND(I218*H218,2)</f>
        <v>0</v>
      </c>
      <c r="K218" s="221" t="s">
        <v>142</v>
      </c>
      <c r="L218" s="45"/>
      <c r="M218" s="226" t="s">
        <v>1</v>
      </c>
      <c r="N218" s="227" t="s">
        <v>41</v>
      </c>
      <c r="O218" s="92"/>
      <c r="P218" s="228">
        <f>O218*H218</f>
        <v>0</v>
      </c>
      <c r="Q218" s="228">
        <v>0.015</v>
      </c>
      <c r="R218" s="228">
        <f>Q218*H218</f>
        <v>0.31859999999999994</v>
      </c>
      <c r="S218" s="228">
        <v>0</v>
      </c>
      <c r="T218" s="229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0" t="s">
        <v>223</v>
      </c>
      <c r="AT218" s="230" t="s">
        <v>138</v>
      </c>
      <c r="AU218" s="230" t="s">
        <v>86</v>
      </c>
      <c r="AY218" s="18" t="s">
        <v>135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8" t="s">
        <v>84</v>
      </c>
      <c r="BK218" s="231">
        <f>ROUND(I218*H218,2)</f>
        <v>0</v>
      </c>
      <c r="BL218" s="18" t="s">
        <v>223</v>
      </c>
      <c r="BM218" s="230" t="s">
        <v>345</v>
      </c>
    </row>
    <row r="219" spans="1:65" s="2" customFormat="1" ht="24.15" customHeight="1">
      <c r="A219" s="39"/>
      <c r="B219" s="40"/>
      <c r="C219" s="219" t="s">
        <v>346</v>
      </c>
      <c r="D219" s="219" t="s">
        <v>138</v>
      </c>
      <c r="E219" s="220" t="s">
        <v>347</v>
      </c>
      <c r="F219" s="221" t="s">
        <v>348</v>
      </c>
      <c r="G219" s="222" t="s">
        <v>141</v>
      </c>
      <c r="H219" s="223">
        <v>40.86</v>
      </c>
      <c r="I219" s="224"/>
      <c r="J219" s="225">
        <f>ROUND(I219*H219,2)</f>
        <v>0</v>
      </c>
      <c r="K219" s="221" t="s">
        <v>142</v>
      </c>
      <c r="L219" s="45"/>
      <c r="M219" s="226" t="s">
        <v>1</v>
      </c>
      <c r="N219" s="227" t="s">
        <v>41</v>
      </c>
      <c r="O219" s="92"/>
      <c r="P219" s="228">
        <f>O219*H219</f>
        <v>0</v>
      </c>
      <c r="Q219" s="228">
        <v>0</v>
      </c>
      <c r="R219" s="228">
        <f>Q219*H219</f>
        <v>0</v>
      </c>
      <c r="S219" s="228">
        <v>0.003</v>
      </c>
      <c r="T219" s="229">
        <f>S219*H219</f>
        <v>0.12258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0" t="s">
        <v>223</v>
      </c>
      <c r="AT219" s="230" t="s">
        <v>138</v>
      </c>
      <c r="AU219" s="230" t="s">
        <v>86</v>
      </c>
      <c r="AY219" s="18" t="s">
        <v>135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18" t="s">
        <v>84</v>
      </c>
      <c r="BK219" s="231">
        <f>ROUND(I219*H219,2)</f>
        <v>0</v>
      </c>
      <c r="BL219" s="18" t="s">
        <v>223</v>
      </c>
      <c r="BM219" s="230" t="s">
        <v>349</v>
      </c>
    </row>
    <row r="220" spans="1:51" s="14" customFormat="1" ht="12">
      <c r="A220" s="14"/>
      <c r="B220" s="243"/>
      <c r="C220" s="244"/>
      <c r="D220" s="234" t="s">
        <v>145</v>
      </c>
      <c r="E220" s="245" t="s">
        <v>1</v>
      </c>
      <c r="F220" s="246" t="s">
        <v>350</v>
      </c>
      <c r="G220" s="244"/>
      <c r="H220" s="247">
        <v>62.1</v>
      </c>
      <c r="I220" s="248"/>
      <c r="J220" s="244"/>
      <c r="K220" s="244"/>
      <c r="L220" s="249"/>
      <c r="M220" s="250"/>
      <c r="N220" s="251"/>
      <c r="O220" s="251"/>
      <c r="P220" s="251"/>
      <c r="Q220" s="251"/>
      <c r="R220" s="251"/>
      <c r="S220" s="251"/>
      <c r="T220" s="252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3" t="s">
        <v>145</v>
      </c>
      <c r="AU220" s="253" t="s">
        <v>86</v>
      </c>
      <c r="AV220" s="14" t="s">
        <v>86</v>
      </c>
      <c r="AW220" s="14" t="s">
        <v>31</v>
      </c>
      <c r="AX220" s="14" t="s">
        <v>76</v>
      </c>
      <c r="AY220" s="253" t="s">
        <v>135</v>
      </c>
    </row>
    <row r="221" spans="1:51" s="14" customFormat="1" ht="12">
      <c r="A221" s="14"/>
      <c r="B221" s="243"/>
      <c r="C221" s="244"/>
      <c r="D221" s="234" t="s">
        <v>145</v>
      </c>
      <c r="E221" s="245" t="s">
        <v>1</v>
      </c>
      <c r="F221" s="246" t="s">
        <v>351</v>
      </c>
      <c r="G221" s="244"/>
      <c r="H221" s="247">
        <v>-21.24</v>
      </c>
      <c r="I221" s="248"/>
      <c r="J221" s="244"/>
      <c r="K221" s="244"/>
      <c r="L221" s="249"/>
      <c r="M221" s="250"/>
      <c r="N221" s="251"/>
      <c r="O221" s="251"/>
      <c r="P221" s="251"/>
      <c r="Q221" s="251"/>
      <c r="R221" s="251"/>
      <c r="S221" s="251"/>
      <c r="T221" s="252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3" t="s">
        <v>145</v>
      </c>
      <c r="AU221" s="253" t="s">
        <v>86</v>
      </c>
      <c r="AV221" s="14" t="s">
        <v>86</v>
      </c>
      <c r="AW221" s="14" t="s">
        <v>31</v>
      </c>
      <c r="AX221" s="14" t="s">
        <v>76</v>
      </c>
      <c r="AY221" s="253" t="s">
        <v>135</v>
      </c>
    </row>
    <row r="222" spans="1:51" s="15" customFormat="1" ht="12">
      <c r="A222" s="15"/>
      <c r="B222" s="254"/>
      <c r="C222" s="255"/>
      <c r="D222" s="234" t="s">
        <v>145</v>
      </c>
      <c r="E222" s="256" t="s">
        <v>1</v>
      </c>
      <c r="F222" s="257" t="s">
        <v>162</v>
      </c>
      <c r="G222" s="255"/>
      <c r="H222" s="258">
        <v>40.86</v>
      </c>
      <c r="I222" s="259"/>
      <c r="J222" s="255"/>
      <c r="K222" s="255"/>
      <c r="L222" s="260"/>
      <c r="M222" s="261"/>
      <c r="N222" s="262"/>
      <c r="O222" s="262"/>
      <c r="P222" s="262"/>
      <c r="Q222" s="262"/>
      <c r="R222" s="262"/>
      <c r="S222" s="262"/>
      <c r="T222" s="263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64" t="s">
        <v>145</v>
      </c>
      <c r="AU222" s="264" t="s">
        <v>86</v>
      </c>
      <c r="AV222" s="15" t="s">
        <v>143</v>
      </c>
      <c r="AW222" s="15" t="s">
        <v>31</v>
      </c>
      <c r="AX222" s="15" t="s">
        <v>84</v>
      </c>
      <c r="AY222" s="264" t="s">
        <v>135</v>
      </c>
    </row>
    <row r="223" spans="1:65" s="2" customFormat="1" ht="16.5" customHeight="1">
      <c r="A223" s="39"/>
      <c r="B223" s="40"/>
      <c r="C223" s="219" t="s">
        <v>352</v>
      </c>
      <c r="D223" s="219" t="s">
        <v>138</v>
      </c>
      <c r="E223" s="220" t="s">
        <v>353</v>
      </c>
      <c r="F223" s="221" t="s">
        <v>354</v>
      </c>
      <c r="G223" s="222" t="s">
        <v>141</v>
      </c>
      <c r="H223" s="223">
        <v>62.1</v>
      </c>
      <c r="I223" s="224"/>
      <c r="J223" s="225">
        <f>ROUND(I223*H223,2)</f>
        <v>0</v>
      </c>
      <c r="K223" s="221" t="s">
        <v>142</v>
      </c>
      <c r="L223" s="45"/>
      <c r="M223" s="226" t="s">
        <v>1</v>
      </c>
      <c r="N223" s="227" t="s">
        <v>41</v>
      </c>
      <c r="O223" s="92"/>
      <c r="P223" s="228">
        <f>O223*H223</f>
        <v>0</v>
      </c>
      <c r="Q223" s="228">
        <v>0.0003</v>
      </c>
      <c r="R223" s="228">
        <f>Q223*H223</f>
        <v>0.018629999999999997</v>
      </c>
      <c r="S223" s="228">
        <v>0</v>
      </c>
      <c r="T223" s="229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0" t="s">
        <v>223</v>
      </c>
      <c r="AT223" s="230" t="s">
        <v>138</v>
      </c>
      <c r="AU223" s="230" t="s">
        <v>86</v>
      </c>
      <c r="AY223" s="18" t="s">
        <v>135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8" t="s">
        <v>84</v>
      </c>
      <c r="BK223" s="231">
        <f>ROUND(I223*H223,2)</f>
        <v>0</v>
      </c>
      <c r="BL223" s="18" t="s">
        <v>223</v>
      </c>
      <c r="BM223" s="230" t="s">
        <v>355</v>
      </c>
    </row>
    <row r="224" spans="1:65" s="2" customFormat="1" ht="55.5" customHeight="1">
      <c r="A224" s="39"/>
      <c r="B224" s="40"/>
      <c r="C224" s="265" t="s">
        <v>356</v>
      </c>
      <c r="D224" s="265" t="s">
        <v>260</v>
      </c>
      <c r="E224" s="266" t="s">
        <v>357</v>
      </c>
      <c r="F224" s="267" t="s">
        <v>358</v>
      </c>
      <c r="G224" s="268" t="s">
        <v>141</v>
      </c>
      <c r="H224" s="269">
        <v>68.31</v>
      </c>
      <c r="I224" s="270"/>
      <c r="J224" s="271">
        <f>ROUND(I224*H224,2)</f>
        <v>0</v>
      </c>
      <c r="K224" s="267" t="s">
        <v>142</v>
      </c>
      <c r="L224" s="272"/>
      <c r="M224" s="273" t="s">
        <v>1</v>
      </c>
      <c r="N224" s="274" t="s">
        <v>41</v>
      </c>
      <c r="O224" s="92"/>
      <c r="P224" s="228">
        <f>O224*H224</f>
        <v>0</v>
      </c>
      <c r="Q224" s="228">
        <v>0.0026</v>
      </c>
      <c r="R224" s="228">
        <f>Q224*H224</f>
        <v>0.17760599999999999</v>
      </c>
      <c r="S224" s="228">
        <v>0</v>
      </c>
      <c r="T224" s="229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0" t="s">
        <v>263</v>
      </c>
      <c r="AT224" s="230" t="s">
        <v>260</v>
      </c>
      <c r="AU224" s="230" t="s">
        <v>86</v>
      </c>
      <c r="AY224" s="18" t="s">
        <v>135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18" t="s">
        <v>84</v>
      </c>
      <c r="BK224" s="231">
        <f>ROUND(I224*H224,2)</f>
        <v>0</v>
      </c>
      <c r="BL224" s="18" t="s">
        <v>223</v>
      </c>
      <c r="BM224" s="230" t="s">
        <v>359</v>
      </c>
    </row>
    <row r="225" spans="1:51" s="14" customFormat="1" ht="12">
      <c r="A225" s="14"/>
      <c r="B225" s="243"/>
      <c r="C225" s="244"/>
      <c r="D225" s="234" t="s">
        <v>145</v>
      </c>
      <c r="E225" s="244"/>
      <c r="F225" s="246" t="s">
        <v>360</v>
      </c>
      <c r="G225" s="244"/>
      <c r="H225" s="247">
        <v>68.31</v>
      </c>
      <c r="I225" s="248"/>
      <c r="J225" s="244"/>
      <c r="K225" s="244"/>
      <c r="L225" s="249"/>
      <c r="M225" s="250"/>
      <c r="N225" s="251"/>
      <c r="O225" s="251"/>
      <c r="P225" s="251"/>
      <c r="Q225" s="251"/>
      <c r="R225" s="251"/>
      <c r="S225" s="251"/>
      <c r="T225" s="252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3" t="s">
        <v>145</v>
      </c>
      <c r="AU225" s="253" t="s">
        <v>86</v>
      </c>
      <c r="AV225" s="14" t="s">
        <v>86</v>
      </c>
      <c r="AW225" s="14" t="s">
        <v>4</v>
      </c>
      <c r="AX225" s="14" t="s">
        <v>84</v>
      </c>
      <c r="AY225" s="253" t="s">
        <v>135</v>
      </c>
    </row>
    <row r="226" spans="1:65" s="2" customFormat="1" ht="21.75" customHeight="1">
      <c r="A226" s="39"/>
      <c r="B226" s="40"/>
      <c r="C226" s="219" t="s">
        <v>361</v>
      </c>
      <c r="D226" s="219" t="s">
        <v>138</v>
      </c>
      <c r="E226" s="220" t="s">
        <v>362</v>
      </c>
      <c r="F226" s="221" t="s">
        <v>363</v>
      </c>
      <c r="G226" s="222" t="s">
        <v>313</v>
      </c>
      <c r="H226" s="223">
        <v>32.2</v>
      </c>
      <c r="I226" s="224"/>
      <c r="J226" s="225">
        <f>ROUND(I226*H226,2)</f>
        <v>0</v>
      </c>
      <c r="K226" s="221" t="s">
        <v>142</v>
      </c>
      <c r="L226" s="45"/>
      <c r="M226" s="226" t="s">
        <v>1</v>
      </c>
      <c r="N226" s="227" t="s">
        <v>41</v>
      </c>
      <c r="O226" s="92"/>
      <c r="P226" s="228">
        <f>O226*H226</f>
        <v>0</v>
      </c>
      <c r="Q226" s="228">
        <v>0</v>
      </c>
      <c r="R226" s="228">
        <f>Q226*H226</f>
        <v>0</v>
      </c>
      <c r="S226" s="228">
        <v>0.0003</v>
      </c>
      <c r="T226" s="229">
        <f>S226*H226</f>
        <v>0.00966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0" t="s">
        <v>223</v>
      </c>
      <c r="AT226" s="230" t="s">
        <v>138</v>
      </c>
      <c r="AU226" s="230" t="s">
        <v>86</v>
      </c>
      <c r="AY226" s="18" t="s">
        <v>135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18" t="s">
        <v>84</v>
      </c>
      <c r="BK226" s="231">
        <f>ROUND(I226*H226,2)</f>
        <v>0</v>
      </c>
      <c r="BL226" s="18" t="s">
        <v>223</v>
      </c>
      <c r="BM226" s="230" t="s">
        <v>364</v>
      </c>
    </row>
    <row r="227" spans="1:51" s="14" customFormat="1" ht="12">
      <c r="A227" s="14"/>
      <c r="B227" s="243"/>
      <c r="C227" s="244"/>
      <c r="D227" s="234" t="s">
        <v>145</v>
      </c>
      <c r="E227" s="245" t="s">
        <v>1</v>
      </c>
      <c r="F227" s="246" t="s">
        <v>365</v>
      </c>
      <c r="G227" s="244"/>
      <c r="H227" s="247">
        <v>52.8</v>
      </c>
      <c r="I227" s="248"/>
      <c r="J227" s="244"/>
      <c r="K227" s="244"/>
      <c r="L227" s="249"/>
      <c r="M227" s="250"/>
      <c r="N227" s="251"/>
      <c r="O227" s="251"/>
      <c r="P227" s="251"/>
      <c r="Q227" s="251"/>
      <c r="R227" s="251"/>
      <c r="S227" s="251"/>
      <c r="T227" s="252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3" t="s">
        <v>145</v>
      </c>
      <c r="AU227" s="253" t="s">
        <v>86</v>
      </c>
      <c r="AV227" s="14" t="s">
        <v>86</v>
      </c>
      <c r="AW227" s="14" t="s">
        <v>31</v>
      </c>
      <c r="AX227" s="14" t="s">
        <v>76</v>
      </c>
      <c r="AY227" s="253" t="s">
        <v>135</v>
      </c>
    </row>
    <row r="228" spans="1:51" s="14" customFormat="1" ht="12">
      <c r="A228" s="14"/>
      <c r="B228" s="243"/>
      <c r="C228" s="244"/>
      <c r="D228" s="234" t="s">
        <v>145</v>
      </c>
      <c r="E228" s="245" t="s">
        <v>1</v>
      </c>
      <c r="F228" s="246" t="s">
        <v>366</v>
      </c>
      <c r="G228" s="244"/>
      <c r="H228" s="247">
        <v>-20.6</v>
      </c>
      <c r="I228" s="248"/>
      <c r="J228" s="244"/>
      <c r="K228" s="244"/>
      <c r="L228" s="249"/>
      <c r="M228" s="250"/>
      <c r="N228" s="251"/>
      <c r="O228" s="251"/>
      <c r="P228" s="251"/>
      <c r="Q228" s="251"/>
      <c r="R228" s="251"/>
      <c r="S228" s="251"/>
      <c r="T228" s="252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3" t="s">
        <v>145</v>
      </c>
      <c r="AU228" s="253" t="s">
        <v>86</v>
      </c>
      <c r="AV228" s="14" t="s">
        <v>86</v>
      </c>
      <c r="AW228" s="14" t="s">
        <v>31</v>
      </c>
      <c r="AX228" s="14" t="s">
        <v>76</v>
      </c>
      <c r="AY228" s="253" t="s">
        <v>135</v>
      </c>
    </row>
    <row r="229" spans="1:51" s="15" customFormat="1" ht="12">
      <c r="A229" s="15"/>
      <c r="B229" s="254"/>
      <c r="C229" s="255"/>
      <c r="D229" s="234" t="s">
        <v>145</v>
      </c>
      <c r="E229" s="256" t="s">
        <v>1</v>
      </c>
      <c r="F229" s="257" t="s">
        <v>162</v>
      </c>
      <c r="G229" s="255"/>
      <c r="H229" s="258">
        <v>32.199999999999996</v>
      </c>
      <c r="I229" s="259"/>
      <c r="J229" s="255"/>
      <c r="K229" s="255"/>
      <c r="L229" s="260"/>
      <c r="M229" s="261"/>
      <c r="N229" s="262"/>
      <c r="O229" s="262"/>
      <c r="P229" s="262"/>
      <c r="Q229" s="262"/>
      <c r="R229" s="262"/>
      <c r="S229" s="262"/>
      <c r="T229" s="263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64" t="s">
        <v>145</v>
      </c>
      <c r="AU229" s="264" t="s">
        <v>86</v>
      </c>
      <c r="AV229" s="15" t="s">
        <v>143</v>
      </c>
      <c r="AW229" s="15" t="s">
        <v>31</v>
      </c>
      <c r="AX229" s="15" t="s">
        <v>84</v>
      </c>
      <c r="AY229" s="264" t="s">
        <v>135</v>
      </c>
    </row>
    <row r="230" spans="1:65" s="2" customFormat="1" ht="24.15" customHeight="1">
      <c r="A230" s="39"/>
      <c r="B230" s="40"/>
      <c r="C230" s="219" t="s">
        <v>367</v>
      </c>
      <c r="D230" s="219" t="s">
        <v>138</v>
      </c>
      <c r="E230" s="220" t="s">
        <v>368</v>
      </c>
      <c r="F230" s="221" t="s">
        <v>369</v>
      </c>
      <c r="G230" s="222" t="s">
        <v>313</v>
      </c>
      <c r="H230" s="223">
        <v>52.8</v>
      </c>
      <c r="I230" s="224"/>
      <c r="J230" s="225">
        <f>ROUND(I230*H230,2)</f>
        <v>0</v>
      </c>
      <c r="K230" s="221" t="s">
        <v>1</v>
      </c>
      <c r="L230" s="45"/>
      <c r="M230" s="226" t="s">
        <v>1</v>
      </c>
      <c r="N230" s="227" t="s">
        <v>41</v>
      </c>
      <c r="O230" s="92"/>
      <c r="P230" s="228">
        <f>O230*H230</f>
        <v>0</v>
      </c>
      <c r="Q230" s="228">
        <v>5E-05</v>
      </c>
      <c r="R230" s="228">
        <f>Q230*H230</f>
        <v>0.00264</v>
      </c>
      <c r="S230" s="228">
        <v>0</v>
      </c>
      <c r="T230" s="229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0" t="s">
        <v>223</v>
      </c>
      <c r="AT230" s="230" t="s">
        <v>138</v>
      </c>
      <c r="AU230" s="230" t="s">
        <v>86</v>
      </c>
      <c r="AY230" s="18" t="s">
        <v>135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18" t="s">
        <v>84</v>
      </c>
      <c r="BK230" s="231">
        <f>ROUND(I230*H230,2)</f>
        <v>0</v>
      </c>
      <c r="BL230" s="18" t="s">
        <v>223</v>
      </c>
      <c r="BM230" s="230" t="s">
        <v>370</v>
      </c>
    </row>
    <row r="231" spans="1:65" s="2" customFormat="1" ht="24.15" customHeight="1">
      <c r="A231" s="39"/>
      <c r="B231" s="40"/>
      <c r="C231" s="219" t="s">
        <v>371</v>
      </c>
      <c r="D231" s="219" t="s">
        <v>138</v>
      </c>
      <c r="E231" s="220" t="s">
        <v>372</v>
      </c>
      <c r="F231" s="221" t="s">
        <v>373</v>
      </c>
      <c r="G231" s="222" t="s">
        <v>191</v>
      </c>
      <c r="H231" s="223">
        <v>0.836</v>
      </c>
      <c r="I231" s="224"/>
      <c r="J231" s="225">
        <f>ROUND(I231*H231,2)</f>
        <v>0</v>
      </c>
      <c r="K231" s="221" t="s">
        <v>142</v>
      </c>
      <c r="L231" s="45"/>
      <c r="M231" s="226" t="s">
        <v>1</v>
      </c>
      <c r="N231" s="227" t="s">
        <v>41</v>
      </c>
      <c r="O231" s="92"/>
      <c r="P231" s="228">
        <f>O231*H231</f>
        <v>0</v>
      </c>
      <c r="Q231" s="228">
        <v>0</v>
      </c>
      <c r="R231" s="228">
        <f>Q231*H231</f>
        <v>0</v>
      </c>
      <c r="S231" s="228">
        <v>0</v>
      </c>
      <c r="T231" s="229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0" t="s">
        <v>223</v>
      </c>
      <c r="AT231" s="230" t="s">
        <v>138</v>
      </c>
      <c r="AU231" s="230" t="s">
        <v>86</v>
      </c>
      <c r="AY231" s="18" t="s">
        <v>135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8" t="s">
        <v>84</v>
      </c>
      <c r="BK231" s="231">
        <f>ROUND(I231*H231,2)</f>
        <v>0</v>
      </c>
      <c r="BL231" s="18" t="s">
        <v>223</v>
      </c>
      <c r="BM231" s="230" t="s">
        <v>374</v>
      </c>
    </row>
    <row r="232" spans="1:63" s="12" customFormat="1" ht="22.8" customHeight="1">
      <c r="A232" s="12"/>
      <c r="B232" s="203"/>
      <c r="C232" s="204"/>
      <c r="D232" s="205" t="s">
        <v>75</v>
      </c>
      <c r="E232" s="217" t="s">
        <v>375</v>
      </c>
      <c r="F232" s="217" t="s">
        <v>376</v>
      </c>
      <c r="G232" s="204"/>
      <c r="H232" s="204"/>
      <c r="I232" s="207"/>
      <c r="J232" s="218">
        <f>BK232</f>
        <v>0</v>
      </c>
      <c r="K232" s="204"/>
      <c r="L232" s="209"/>
      <c r="M232" s="210"/>
      <c r="N232" s="211"/>
      <c r="O232" s="211"/>
      <c r="P232" s="212">
        <f>SUM(P233:P244)</f>
        <v>0</v>
      </c>
      <c r="Q232" s="211"/>
      <c r="R232" s="212">
        <f>SUM(R233:R244)</f>
        <v>0.4476012</v>
      </c>
      <c r="S232" s="211"/>
      <c r="T232" s="213">
        <f>SUM(T233:T244)</f>
        <v>0.8616959999999999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14" t="s">
        <v>86</v>
      </c>
      <c r="AT232" s="215" t="s">
        <v>75</v>
      </c>
      <c r="AU232" s="215" t="s">
        <v>84</v>
      </c>
      <c r="AY232" s="214" t="s">
        <v>135</v>
      </c>
      <c r="BK232" s="216">
        <f>SUM(BK233:BK244)</f>
        <v>0</v>
      </c>
    </row>
    <row r="233" spans="1:65" s="2" customFormat="1" ht="16.5" customHeight="1">
      <c r="A233" s="39"/>
      <c r="B233" s="40"/>
      <c r="C233" s="219" t="s">
        <v>377</v>
      </c>
      <c r="D233" s="219" t="s">
        <v>138</v>
      </c>
      <c r="E233" s="220" t="s">
        <v>378</v>
      </c>
      <c r="F233" s="221" t="s">
        <v>379</v>
      </c>
      <c r="G233" s="222" t="s">
        <v>141</v>
      </c>
      <c r="H233" s="223">
        <v>26.24</v>
      </c>
      <c r="I233" s="224"/>
      <c r="J233" s="225">
        <f>ROUND(I233*H233,2)</f>
        <v>0</v>
      </c>
      <c r="K233" s="221" t="s">
        <v>142</v>
      </c>
      <c r="L233" s="45"/>
      <c r="M233" s="226" t="s">
        <v>1</v>
      </c>
      <c r="N233" s="227" t="s">
        <v>41</v>
      </c>
      <c r="O233" s="92"/>
      <c r="P233" s="228">
        <f>O233*H233</f>
        <v>0</v>
      </c>
      <c r="Q233" s="228">
        <v>0.0003</v>
      </c>
      <c r="R233" s="228">
        <f>Q233*H233</f>
        <v>0.007871999999999999</v>
      </c>
      <c r="S233" s="228">
        <v>0</v>
      </c>
      <c r="T233" s="229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0" t="s">
        <v>223</v>
      </c>
      <c r="AT233" s="230" t="s">
        <v>138</v>
      </c>
      <c r="AU233" s="230" t="s">
        <v>86</v>
      </c>
      <c r="AY233" s="18" t="s">
        <v>135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8" t="s">
        <v>84</v>
      </c>
      <c r="BK233" s="231">
        <f>ROUND(I233*H233,2)</f>
        <v>0</v>
      </c>
      <c r="BL233" s="18" t="s">
        <v>223</v>
      </c>
      <c r="BM233" s="230" t="s">
        <v>380</v>
      </c>
    </row>
    <row r="234" spans="1:65" s="2" customFormat="1" ht="24.15" customHeight="1">
      <c r="A234" s="39"/>
      <c r="B234" s="40"/>
      <c r="C234" s="219" t="s">
        <v>381</v>
      </c>
      <c r="D234" s="219" t="s">
        <v>138</v>
      </c>
      <c r="E234" s="220" t="s">
        <v>382</v>
      </c>
      <c r="F234" s="221" t="s">
        <v>383</v>
      </c>
      <c r="G234" s="222" t="s">
        <v>141</v>
      </c>
      <c r="H234" s="223">
        <v>31.68</v>
      </c>
      <c r="I234" s="224"/>
      <c r="J234" s="225">
        <f>ROUND(I234*H234,2)</f>
        <v>0</v>
      </c>
      <c r="K234" s="221" t="s">
        <v>142</v>
      </c>
      <c r="L234" s="45"/>
      <c r="M234" s="226" t="s">
        <v>1</v>
      </c>
      <c r="N234" s="227" t="s">
        <v>41</v>
      </c>
      <c r="O234" s="92"/>
      <c r="P234" s="228">
        <f>O234*H234</f>
        <v>0</v>
      </c>
      <c r="Q234" s="228">
        <v>0</v>
      </c>
      <c r="R234" s="228">
        <f>Q234*H234</f>
        <v>0</v>
      </c>
      <c r="S234" s="228">
        <v>0.0272</v>
      </c>
      <c r="T234" s="229">
        <f>S234*H234</f>
        <v>0.8616959999999999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0" t="s">
        <v>223</v>
      </c>
      <c r="AT234" s="230" t="s">
        <v>138</v>
      </c>
      <c r="AU234" s="230" t="s">
        <v>86</v>
      </c>
      <c r="AY234" s="18" t="s">
        <v>135</v>
      </c>
      <c r="BE234" s="231">
        <f>IF(N234="základní",J234,0)</f>
        <v>0</v>
      </c>
      <c r="BF234" s="231">
        <f>IF(N234="snížená",J234,0)</f>
        <v>0</v>
      </c>
      <c r="BG234" s="231">
        <f>IF(N234="zákl. přenesená",J234,0)</f>
        <v>0</v>
      </c>
      <c r="BH234" s="231">
        <f>IF(N234="sníž. přenesená",J234,0)</f>
        <v>0</v>
      </c>
      <c r="BI234" s="231">
        <f>IF(N234="nulová",J234,0)</f>
        <v>0</v>
      </c>
      <c r="BJ234" s="18" t="s">
        <v>84</v>
      </c>
      <c r="BK234" s="231">
        <f>ROUND(I234*H234,2)</f>
        <v>0</v>
      </c>
      <c r="BL234" s="18" t="s">
        <v>223</v>
      </c>
      <c r="BM234" s="230" t="s">
        <v>384</v>
      </c>
    </row>
    <row r="235" spans="1:51" s="13" customFormat="1" ht="12">
      <c r="A235" s="13"/>
      <c r="B235" s="232"/>
      <c r="C235" s="233"/>
      <c r="D235" s="234" t="s">
        <v>145</v>
      </c>
      <c r="E235" s="235" t="s">
        <v>1</v>
      </c>
      <c r="F235" s="236" t="s">
        <v>385</v>
      </c>
      <c r="G235" s="233"/>
      <c r="H235" s="235" t="s">
        <v>1</v>
      </c>
      <c r="I235" s="237"/>
      <c r="J235" s="233"/>
      <c r="K235" s="233"/>
      <c r="L235" s="238"/>
      <c r="M235" s="239"/>
      <c r="N235" s="240"/>
      <c r="O235" s="240"/>
      <c r="P235" s="240"/>
      <c r="Q235" s="240"/>
      <c r="R235" s="240"/>
      <c r="S235" s="240"/>
      <c r="T235" s="241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2" t="s">
        <v>145</v>
      </c>
      <c r="AU235" s="242" t="s">
        <v>86</v>
      </c>
      <c r="AV235" s="13" t="s">
        <v>84</v>
      </c>
      <c r="AW235" s="13" t="s">
        <v>31</v>
      </c>
      <c r="AX235" s="13" t="s">
        <v>76</v>
      </c>
      <c r="AY235" s="242" t="s">
        <v>135</v>
      </c>
    </row>
    <row r="236" spans="1:51" s="14" customFormat="1" ht="12">
      <c r="A236" s="14"/>
      <c r="B236" s="243"/>
      <c r="C236" s="244"/>
      <c r="D236" s="234" t="s">
        <v>145</v>
      </c>
      <c r="E236" s="245" t="s">
        <v>1</v>
      </c>
      <c r="F236" s="246" t="s">
        <v>184</v>
      </c>
      <c r="G236" s="244"/>
      <c r="H236" s="247">
        <v>31.68</v>
      </c>
      <c r="I236" s="248"/>
      <c r="J236" s="244"/>
      <c r="K236" s="244"/>
      <c r="L236" s="249"/>
      <c r="M236" s="250"/>
      <c r="N236" s="251"/>
      <c r="O236" s="251"/>
      <c r="P236" s="251"/>
      <c r="Q236" s="251"/>
      <c r="R236" s="251"/>
      <c r="S236" s="251"/>
      <c r="T236" s="252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3" t="s">
        <v>145</v>
      </c>
      <c r="AU236" s="253" t="s">
        <v>86</v>
      </c>
      <c r="AV236" s="14" t="s">
        <v>86</v>
      </c>
      <c r="AW236" s="14" t="s">
        <v>31</v>
      </c>
      <c r="AX236" s="14" t="s">
        <v>84</v>
      </c>
      <c r="AY236" s="253" t="s">
        <v>135</v>
      </c>
    </row>
    <row r="237" spans="1:65" s="2" customFormat="1" ht="33" customHeight="1">
      <c r="A237" s="39"/>
      <c r="B237" s="40"/>
      <c r="C237" s="219" t="s">
        <v>386</v>
      </c>
      <c r="D237" s="219" t="s">
        <v>138</v>
      </c>
      <c r="E237" s="220" t="s">
        <v>387</v>
      </c>
      <c r="F237" s="221" t="s">
        <v>388</v>
      </c>
      <c r="G237" s="222" t="s">
        <v>141</v>
      </c>
      <c r="H237" s="223">
        <v>23.04</v>
      </c>
      <c r="I237" s="224"/>
      <c r="J237" s="225">
        <f>ROUND(I237*H237,2)</f>
        <v>0</v>
      </c>
      <c r="K237" s="221" t="s">
        <v>142</v>
      </c>
      <c r="L237" s="45"/>
      <c r="M237" s="226" t="s">
        <v>1</v>
      </c>
      <c r="N237" s="227" t="s">
        <v>41</v>
      </c>
      <c r="O237" s="92"/>
      <c r="P237" s="228">
        <f>O237*H237</f>
        <v>0</v>
      </c>
      <c r="Q237" s="228">
        <v>0.006</v>
      </c>
      <c r="R237" s="228">
        <f>Q237*H237</f>
        <v>0.13824</v>
      </c>
      <c r="S237" s="228">
        <v>0</v>
      </c>
      <c r="T237" s="229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0" t="s">
        <v>223</v>
      </c>
      <c r="AT237" s="230" t="s">
        <v>138</v>
      </c>
      <c r="AU237" s="230" t="s">
        <v>86</v>
      </c>
      <c r="AY237" s="18" t="s">
        <v>135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18" t="s">
        <v>84</v>
      </c>
      <c r="BK237" s="231">
        <f>ROUND(I237*H237,2)</f>
        <v>0</v>
      </c>
      <c r="BL237" s="18" t="s">
        <v>223</v>
      </c>
      <c r="BM237" s="230" t="s">
        <v>389</v>
      </c>
    </row>
    <row r="238" spans="1:51" s="13" customFormat="1" ht="12">
      <c r="A238" s="13"/>
      <c r="B238" s="232"/>
      <c r="C238" s="233"/>
      <c r="D238" s="234" t="s">
        <v>145</v>
      </c>
      <c r="E238" s="235" t="s">
        <v>1</v>
      </c>
      <c r="F238" s="236" t="s">
        <v>390</v>
      </c>
      <c r="G238" s="233"/>
      <c r="H238" s="235" t="s">
        <v>1</v>
      </c>
      <c r="I238" s="237"/>
      <c r="J238" s="233"/>
      <c r="K238" s="233"/>
      <c r="L238" s="238"/>
      <c r="M238" s="239"/>
      <c r="N238" s="240"/>
      <c r="O238" s="240"/>
      <c r="P238" s="240"/>
      <c r="Q238" s="240"/>
      <c r="R238" s="240"/>
      <c r="S238" s="240"/>
      <c r="T238" s="241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2" t="s">
        <v>145</v>
      </c>
      <c r="AU238" s="242" t="s">
        <v>86</v>
      </c>
      <c r="AV238" s="13" t="s">
        <v>84</v>
      </c>
      <c r="AW238" s="13" t="s">
        <v>31</v>
      </c>
      <c r="AX238" s="13" t="s">
        <v>76</v>
      </c>
      <c r="AY238" s="242" t="s">
        <v>135</v>
      </c>
    </row>
    <row r="239" spans="1:51" s="14" customFormat="1" ht="12">
      <c r="A239" s="14"/>
      <c r="B239" s="243"/>
      <c r="C239" s="244"/>
      <c r="D239" s="234" t="s">
        <v>145</v>
      </c>
      <c r="E239" s="245" t="s">
        <v>1</v>
      </c>
      <c r="F239" s="246" t="s">
        <v>391</v>
      </c>
      <c r="G239" s="244"/>
      <c r="H239" s="247">
        <v>23.04</v>
      </c>
      <c r="I239" s="248"/>
      <c r="J239" s="244"/>
      <c r="K239" s="244"/>
      <c r="L239" s="249"/>
      <c r="M239" s="250"/>
      <c r="N239" s="251"/>
      <c r="O239" s="251"/>
      <c r="P239" s="251"/>
      <c r="Q239" s="251"/>
      <c r="R239" s="251"/>
      <c r="S239" s="251"/>
      <c r="T239" s="252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3" t="s">
        <v>145</v>
      </c>
      <c r="AU239" s="253" t="s">
        <v>86</v>
      </c>
      <c r="AV239" s="14" t="s">
        <v>86</v>
      </c>
      <c r="AW239" s="14" t="s">
        <v>31</v>
      </c>
      <c r="AX239" s="14" t="s">
        <v>84</v>
      </c>
      <c r="AY239" s="253" t="s">
        <v>135</v>
      </c>
    </row>
    <row r="240" spans="1:65" s="2" customFormat="1" ht="16.5" customHeight="1">
      <c r="A240" s="39"/>
      <c r="B240" s="40"/>
      <c r="C240" s="265" t="s">
        <v>392</v>
      </c>
      <c r="D240" s="265" t="s">
        <v>260</v>
      </c>
      <c r="E240" s="266" t="s">
        <v>393</v>
      </c>
      <c r="F240" s="267" t="s">
        <v>394</v>
      </c>
      <c r="G240" s="268" t="s">
        <v>141</v>
      </c>
      <c r="H240" s="269">
        <v>25.344</v>
      </c>
      <c r="I240" s="270"/>
      <c r="J240" s="271">
        <f>ROUND(I240*H240,2)</f>
        <v>0</v>
      </c>
      <c r="K240" s="267" t="s">
        <v>395</v>
      </c>
      <c r="L240" s="272"/>
      <c r="M240" s="273" t="s">
        <v>1</v>
      </c>
      <c r="N240" s="274" t="s">
        <v>41</v>
      </c>
      <c r="O240" s="92"/>
      <c r="P240" s="228">
        <f>O240*H240</f>
        <v>0</v>
      </c>
      <c r="Q240" s="228">
        <v>0.0118</v>
      </c>
      <c r="R240" s="228">
        <f>Q240*H240</f>
        <v>0.2990592</v>
      </c>
      <c r="S240" s="228">
        <v>0</v>
      </c>
      <c r="T240" s="229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0" t="s">
        <v>263</v>
      </c>
      <c r="AT240" s="230" t="s">
        <v>260</v>
      </c>
      <c r="AU240" s="230" t="s">
        <v>86</v>
      </c>
      <c r="AY240" s="18" t="s">
        <v>135</v>
      </c>
      <c r="BE240" s="231">
        <f>IF(N240="základní",J240,0)</f>
        <v>0</v>
      </c>
      <c r="BF240" s="231">
        <f>IF(N240="snížená",J240,0)</f>
        <v>0</v>
      </c>
      <c r="BG240" s="231">
        <f>IF(N240="zákl. přenesená",J240,0)</f>
        <v>0</v>
      </c>
      <c r="BH240" s="231">
        <f>IF(N240="sníž. přenesená",J240,0)</f>
        <v>0</v>
      </c>
      <c r="BI240" s="231">
        <f>IF(N240="nulová",J240,0)</f>
        <v>0</v>
      </c>
      <c r="BJ240" s="18" t="s">
        <v>84</v>
      </c>
      <c r="BK240" s="231">
        <f>ROUND(I240*H240,2)</f>
        <v>0</v>
      </c>
      <c r="BL240" s="18" t="s">
        <v>223</v>
      </c>
      <c r="BM240" s="230" t="s">
        <v>396</v>
      </c>
    </row>
    <row r="241" spans="1:51" s="14" customFormat="1" ht="12">
      <c r="A241" s="14"/>
      <c r="B241" s="243"/>
      <c r="C241" s="244"/>
      <c r="D241" s="234" t="s">
        <v>145</v>
      </c>
      <c r="E241" s="244"/>
      <c r="F241" s="246" t="s">
        <v>397</v>
      </c>
      <c r="G241" s="244"/>
      <c r="H241" s="247">
        <v>25.344</v>
      </c>
      <c r="I241" s="248"/>
      <c r="J241" s="244"/>
      <c r="K241" s="244"/>
      <c r="L241" s="249"/>
      <c r="M241" s="250"/>
      <c r="N241" s="251"/>
      <c r="O241" s="251"/>
      <c r="P241" s="251"/>
      <c r="Q241" s="251"/>
      <c r="R241" s="251"/>
      <c r="S241" s="251"/>
      <c r="T241" s="252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3" t="s">
        <v>145</v>
      </c>
      <c r="AU241" s="253" t="s">
        <v>86</v>
      </c>
      <c r="AV241" s="14" t="s">
        <v>86</v>
      </c>
      <c r="AW241" s="14" t="s">
        <v>4</v>
      </c>
      <c r="AX241" s="14" t="s">
        <v>84</v>
      </c>
      <c r="AY241" s="253" t="s">
        <v>135</v>
      </c>
    </row>
    <row r="242" spans="1:65" s="2" customFormat="1" ht="16.5" customHeight="1">
      <c r="A242" s="39"/>
      <c r="B242" s="40"/>
      <c r="C242" s="219" t="s">
        <v>398</v>
      </c>
      <c r="D242" s="219" t="s">
        <v>138</v>
      </c>
      <c r="E242" s="220" t="s">
        <v>399</v>
      </c>
      <c r="F242" s="221" t="s">
        <v>400</v>
      </c>
      <c r="G242" s="222" t="s">
        <v>313</v>
      </c>
      <c r="H242" s="223">
        <v>15</v>
      </c>
      <c r="I242" s="224"/>
      <c r="J242" s="225">
        <f>ROUND(I242*H242,2)</f>
        <v>0</v>
      </c>
      <c r="K242" s="221" t="s">
        <v>142</v>
      </c>
      <c r="L242" s="45"/>
      <c r="M242" s="226" t="s">
        <v>1</v>
      </c>
      <c r="N242" s="227" t="s">
        <v>41</v>
      </c>
      <c r="O242" s="92"/>
      <c r="P242" s="228">
        <f>O242*H242</f>
        <v>0</v>
      </c>
      <c r="Q242" s="228">
        <v>3E-05</v>
      </c>
      <c r="R242" s="228">
        <f>Q242*H242</f>
        <v>0.00045</v>
      </c>
      <c r="S242" s="228">
        <v>0</v>
      </c>
      <c r="T242" s="229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0" t="s">
        <v>223</v>
      </c>
      <c r="AT242" s="230" t="s">
        <v>138</v>
      </c>
      <c r="AU242" s="230" t="s">
        <v>86</v>
      </c>
      <c r="AY242" s="18" t="s">
        <v>135</v>
      </c>
      <c r="BE242" s="231">
        <f>IF(N242="základní",J242,0)</f>
        <v>0</v>
      </c>
      <c r="BF242" s="231">
        <f>IF(N242="snížená",J242,0)</f>
        <v>0</v>
      </c>
      <c r="BG242" s="231">
        <f>IF(N242="zákl. přenesená",J242,0)</f>
        <v>0</v>
      </c>
      <c r="BH242" s="231">
        <f>IF(N242="sníž. přenesená",J242,0)</f>
        <v>0</v>
      </c>
      <c r="BI242" s="231">
        <f>IF(N242="nulová",J242,0)</f>
        <v>0</v>
      </c>
      <c r="BJ242" s="18" t="s">
        <v>84</v>
      </c>
      <c r="BK242" s="231">
        <f>ROUND(I242*H242,2)</f>
        <v>0</v>
      </c>
      <c r="BL242" s="18" t="s">
        <v>223</v>
      </c>
      <c r="BM242" s="230" t="s">
        <v>401</v>
      </c>
    </row>
    <row r="243" spans="1:65" s="2" customFormat="1" ht="16.5" customHeight="1">
      <c r="A243" s="39"/>
      <c r="B243" s="40"/>
      <c r="C243" s="219" t="s">
        <v>402</v>
      </c>
      <c r="D243" s="219" t="s">
        <v>138</v>
      </c>
      <c r="E243" s="220" t="s">
        <v>403</v>
      </c>
      <c r="F243" s="221" t="s">
        <v>404</v>
      </c>
      <c r="G243" s="222" t="s">
        <v>313</v>
      </c>
      <c r="H243" s="223">
        <v>18</v>
      </c>
      <c r="I243" s="224"/>
      <c r="J243" s="225">
        <f>ROUND(I243*H243,2)</f>
        <v>0</v>
      </c>
      <c r="K243" s="221" t="s">
        <v>142</v>
      </c>
      <c r="L243" s="45"/>
      <c r="M243" s="226" t="s">
        <v>1</v>
      </c>
      <c r="N243" s="227" t="s">
        <v>41</v>
      </c>
      <c r="O243" s="92"/>
      <c r="P243" s="228">
        <f>O243*H243</f>
        <v>0</v>
      </c>
      <c r="Q243" s="228">
        <v>0.00011</v>
      </c>
      <c r="R243" s="228">
        <f>Q243*H243</f>
        <v>0.00198</v>
      </c>
      <c r="S243" s="228">
        <v>0</v>
      </c>
      <c r="T243" s="229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0" t="s">
        <v>223</v>
      </c>
      <c r="AT243" s="230" t="s">
        <v>138</v>
      </c>
      <c r="AU243" s="230" t="s">
        <v>86</v>
      </c>
      <c r="AY243" s="18" t="s">
        <v>135</v>
      </c>
      <c r="BE243" s="231">
        <f>IF(N243="základní",J243,0)</f>
        <v>0</v>
      </c>
      <c r="BF243" s="231">
        <f>IF(N243="snížená",J243,0)</f>
        <v>0</v>
      </c>
      <c r="BG243" s="231">
        <f>IF(N243="zákl. přenesená",J243,0)</f>
        <v>0</v>
      </c>
      <c r="BH243" s="231">
        <f>IF(N243="sníž. přenesená",J243,0)</f>
        <v>0</v>
      </c>
      <c r="BI243" s="231">
        <f>IF(N243="nulová",J243,0)</f>
        <v>0</v>
      </c>
      <c r="BJ243" s="18" t="s">
        <v>84</v>
      </c>
      <c r="BK243" s="231">
        <f>ROUND(I243*H243,2)</f>
        <v>0</v>
      </c>
      <c r="BL243" s="18" t="s">
        <v>223</v>
      </c>
      <c r="BM243" s="230" t="s">
        <v>405</v>
      </c>
    </row>
    <row r="244" spans="1:65" s="2" customFormat="1" ht="24.15" customHeight="1">
      <c r="A244" s="39"/>
      <c r="B244" s="40"/>
      <c r="C244" s="219" t="s">
        <v>406</v>
      </c>
      <c r="D244" s="219" t="s">
        <v>138</v>
      </c>
      <c r="E244" s="220" t="s">
        <v>407</v>
      </c>
      <c r="F244" s="221" t="s">
        <v>408</v>
      </c>
      <c r="G244" s="222" t="s">
        <v>191</v>
      </c>
      <c r="H244" s="223">
        <v>0.448</v>
      </c>
      <c r="I244" s="224"/>
      <c r="J244" s="225">
        <f>ROUND(I244*H244,2)</f>
        <v>0</v>
      </c>
      <c r="K244" s="221" t="s">
        <v>142</v>
      </c>
      <c r="L244" s="45"/>
      <c r="M244" s="226" t="s">
        <v>1</v>
      </c>
      <c r="N244" s="227" t="s">
        <v>41</v>
      </c>
      <c r="O244" s="92"/>
      <c r="P244" s="228">
        <f>O244*H244</f>
        <v>0</v>
      </c>
      <c r="Q244" s="228">
        <v>0</v>
      </c>
      <c r="R244" s="228">
        <f>Q244*H244</f>
        <v>0</v>
      </c>
      <c r="S244" s="228">
        <v>0</v>
      </c>
      <c r="T244" s="229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0" t="s">
        <v>223</v>
      </c>
      <c r="AT244" s="230" t="s">
        <v>138</v>
      </c>
      <c r="AU244" s="230" t="s">
        <v>86</v>
      </c>
      <c r="AY244" s="18" t="s">
        <v>135</v>
      </c>
      <c r="BE244" s="231">
        <f>IF(N244="základní",J244,0)</f>
        <v>0</v>
      </c>
      <c r="BF244" s="231">
        <f>IF(N244="snížená",J244,0)</f>
        <v>0</v>
      </c>
      <c r="BG244" s="231">
        <f>IF(N244="zákl. přenesená",J244,0)</f>
        <v>0</v>
      </c>
      <c r="BH244" s="231">
        <f>IF(N244="sníž. přenesená",J244,0)</f>
        <v>0</v>
      </c>
      <c r="BI244" s="231">
        <f>IF(N244="nulová",J244,0)</f>
        <v>0</v>
      </c>
      <c r="BJ244" s="18" t="s">
        <v>84</v>
      </c>
      <c r="BK244" s="231">
        <f>ROUND(I244*H244,2)</f>
        <v>0</v>
      </c>
      <c r="BL244" s="18" t="s">
        <v>223</v>
      </c>
      <c r="BM244" s="230" t="s">
        <v>409</v>
      </c>
    </row>
    <row r="245" spans="1:63" s="12" customFormat="1" ht="22.8" customHeight="1">
      <c r="A245" s="12"/>
      <c r="B245" s="203"/>
      <c r="C245" s="204"/>
      <c r="D245" s="205" t="s">
        <v>75</v>
      </c>
      <c r="E245" s="217" t="s">
        <v>410</v>
      </c>
      <c r="F245" s="217" t="s">
        <v>411</v>
      </c>
      <c r="G245" s="204"/>
      <c r="H245" s="204"/>
      <c r="I245" s="207"/>
      <c r="J245" s="218">
        <f>BK245</f>
        <v>0</v>
      </c>
      <c r="K245" s="204"/>
      <c r="L245" s="209"/>
      <c r="M245" s="210"/>
      <c r="N245" s="211"/>
      <c r="O245" s="211"/>
      <c r="P245" s="212">
        <f>SUM(P246:P275)</f>
        <v>0</v>
      </c>
      <c r="Q245" s="211"/>
      <c r="R245" s="212">
        <f>SUM(R246:R275)</f>
        <v>0.0288</v>
      </c>
      <c r="S245" s="211"/>
      <c r="T245" s="213">
        <f>SUM(T246:T275)</f>
        <v>0.0024749999999999998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14" t="s">
        <v>86</v>
      </c>
      <c r="AT245" s="215" t="s">
        <v>75</v>
      </c>
      <c r="AU245" s="215" t="s">
        <v>84</v>
      </c>
      <c r="AY245" s="214" t="s">
        <v>135</v>
      </c>
      <c r="BK245" s="216">
        <f>SUM(BK246:BK275)</f>
        <v>0</v>
      </c>
    </row>
    <row r="246" spans="1:65" s="2" customFormat="1" ht="24.15" customHeight="1">
      <c r="A246" s="39"/>
      <c r="B246" s="40"/>
      <c r="C246" s="219" t="s">
        <v>412</v>
      </c>
      <c r="D246" s="219" t="s">
        <v>138</v>
      </c>
      <c r="E246" s="220" t="s">
        <v>413</v>
      </c>
      <c r="F246" s="221" t="s">
        <v>414</v>
      </c>
      <c r="G246" s="222" t="s">
        <v>141</v>
      </c>
      <c r="H246" s="223">
        <v>65</v>
      </c>
      <c r="I246" s="224"/>
      <c r="J246" s="225">
        <f>ROUND(I246*H246,2)</f>
        <v>0</v>
      </c>
      <c r="K246" s="221" t="s">
        <v>142</v>
      </c>
      <c r="L246" s="45"/>
      <c r="M246" s="226" t="s">
        <v>1</v>
      </c>
      <c r="N246" s="227" t="s">
        <v>41</v>
      </c>
      <c r="O246" s="92"/>
      <c r="P246" s="228">
        <f>O246*H246</f>
        <v>0</v>
      </c>
      <c r="Q246" s="228">
        <v>0</v>
      </c>
      <c r="R246" s="228">
        <f>Q246*H246</f>
        <v>0</v>
      </c>
      <c r="S246" s="228">
        <v>3.5E-05</v>
      </c>
      <c r="T246" s="229">
        <f>S246*H246</f>
        <v>0.0022749999999999997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0" t="s">
        <v>223</v>
      </c>
      <c r="AT246" s="230" t="s">
        <v>138</v>
      </c>
      <c r="AU246" s="230" t="s">
        <v>86</v>
      </c>
      <c r="AY246" s="18" t="s">
        <v>135</v>
      </c>
      <c r="BE246" s="231">
        <f>IF(N246="základní",J246,0)</f>
        <v>0</v>
      </c>
      <c r="BF246" s="231">
        <f>IF(N246="snížená",J246,0)</f>
        <v>0</v>
      </c>
      <c r="BG246" s="231">
        <f>IF(N246="zákl. přenesená",J246,0)</f>
        <v>0</v>
      </c>
      <c r="BH246" s="231">
        <f>IF(N246="sníž. přenesená",J246,0)</f>
        <v>0</v>
      </c>
      <c r="BI246" s="231">
        <f>IF(N246="nulová",J246,0)</f>
        <v>0</v>
      </c>
      <c r="BJ246" s="18" t="s">
        <v>84</v>
      </c>
      <c r="BK246" s="231">
        <f>ROUND(I246*H246,2)</f>
        <v>0</v>
      </c>
      <c r="BL246" s="18" t="s">
        <v>223</v>
      </c>
      <c r="BM246" s="230" t="s">
        <v>415</v>
      </c>
    </row>
    <row r="247" spans="1:65" s="2" customFormat="1" ht="16.5" customHeight="1">
      <c r="A247" s="39"/>
      <c r="B247" s="40"/>
      <c r="C247" s="265" t="s">
        <v>416</v>
      </c>
      <c r="D247" s="265" t="s">
        <v>260</v>
      </c>
      <c r="E247" s="266" t="s">
        <v>417</v>
      </c>
      <c r="F247" s="267" t="s">
        <v>418</v>
      </c>
      <c r="G247" s="268" t="s">
        <v>141</v>
      </c>
      <c r="H247" s="269">
        <v>68.25</v>
      </c>
      <c r="I247" s="270"/>
      <c r="J247" s="271">
        <f>ROUND(I247*H247,2)</f>
        <v>0</v>
      </c>
      <c r="K247" s="267" t="s">
        <v>142</v>
      </c>
      <c r="L247" s="272"/>
      <c r="M247" s="273" t="s">
        <v>1</v>
      </c>
      <c r="N247" s="274" t="s">
        <v>41</v>
      </c>
      <c r="O247" s="92"/>
      <c r="P247" s="228">
        <f>O247*H247</f>
        <v>0</v>
      </c>
      <c r="Q247" s="228">
        <v>0</v>
      </c>
      <c r="R247" s="228">
        <f>Q247*H247</f>
        <v>0</v>
      </c>
      <c r="S247" s="228">
        <v>0</v>
      </c>
      <c r="T247" s="229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0" t="s">
        <v>263</v>
      </c>
      <c r="AT247" s="230" t="s">
        <v>260</v>
      </c>
      <c r="AU247" s="230" t="s">
        <v>86</v>
      </c>
      <c r="AY247" s="18" t="s">
        <v>135</v>
      </c>
      <c r="BE247" s="231">
        <f>IF(N247="základní",J247,0)</f>
        <v>0</v>
      </c>
      <c r="BF247" s="231">
        <f>IF(N247="snížená",J247,0)</f>
        <v>0</v>
      </c>
      <c r="BG247" s="231">
        <f>IF(N247="zákl. přenesená",J247,0)</f>
        <v>0</v>
      </c>
      <c r="BH247" s="231">
        <f>IF(N247="sníž. přenesená",J247,0)</f>
        <v>0</v>
      </c>
      <c r="BI247" s="231">
        <f>IF(N247="nulová",J247,0)</f>
        <v>0</v>
      </c>
      <c r="BJ247" s="18" t="s">
        <v>84</v>
      </c>
      <c r="BK247" s="231">
        <f>ROUND(I247*H247,2)</f>
        <v>0</v>
      </c>
      <c r="BL247" s="18" t="s">
        <v>223</v>
      </c>
      <c r="BM247" s="230" t="s">
        <v>419</v>
      </c>
    </row>
    <row r="248" spans="1:51" s="14" customFormat="1" ht="12">
      <c r="A248" s="14"/>
      <c r="B248" s="243"/>
      <c r="C248" s="244"/>
      <c r="D248" s="234" t="s">
        <v>145</v>
      </c>
      <c r="E248" s="244"/>
      <c r="F248" s="246" t="s">
        <v>420</v>
      </c>
      <c r="G248" s="244"/>
      <c r="H248" s="247">
        <v>68.25</v>
      </c>
      <c r="I248" s="248"/>
      <c r="J248" s="244"/>
      <c r="K248" s="244"/>
      <c r="L248" s="249"/>
      <c r="M248" s="250"/>
      <c r="N248" s="251"/>
      <c r="O248" s="251"/>
      <c r="P248" s="251"/>
      <c r="Q248" s="251"/>
      <c r="R248" s="251"/>
      <c r="S248" s="251"/>
      <c r="T248" s="252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3" t="s">
        <v>145</v>
      </c>
      <c r="AU248" s="253" t="s">
        <v>86</v>
      </c>
      <c r="AV248" s="14" t="s">
        <v>86</v>
      </c>
      <c r="AW248" s="14" t="s">
        <v>4</v>
      </c>
      <c r="AX248" s="14" t="s">
        <v>84</v>
      </c>
      <c r="AY248" s="253" t="s">
        <v>135</v>
      </c>
    </row>
    <row r="249" spans="1:65" s="2" customFormat="1" ht="24.15" customHeight="1">
      <c r="A249" s="39"/>
      <c r="B249" s="40"/>
      <c r="C249" s="219" t="s">
        <v>421</v>
      </c>
      <c r="D249" s="219" t="s">
        <v>138</v>
      </c>
      <c r="E249" s="220" t="s">
        <v>422</v>
      </c>
      <c r="F249" s="221" t="s">
        <v>423</v>
      </c>
      <c r="G249" s="222" t="s">
        <v>141</v>
      </c>
      <c r="H249" s="223">
        <v>20</v>
      </c>
      <c r="I249" s="224"/>
      <c r="J249" s="225">
        <f>ROUND(I249*H249,2)</f>
        <v>0</v>
      </c>
      <c r="K249" s="221" t="s">
        <v>142</v>
      </c>
      <c r="L249" s="45"/>
      <c r="M249" s="226" t="s">
        <v>1</v>
      </c>
      <c r="N249" s="227" t="s">
        <v>41</v>
      </c>
      <c r="O249" s="92"/>
      <c r="P249" s="228">
        <f>O249*H249</f>
        <v>0</v>
      </c>
      <c r="Q249" s="228">
        <v>0</v>
      </c>
      <c r="R249" s="228">
        <f>Q249*H249</f>
        <v>0</v>
      </c>
      <c r="S249" s="228">
        <v>1E-05</v>
      </c>
      <c r="T249" s="229">
        <f>S249*H249</f>
        <v>0.0002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0" t="s">
        <v>223</v>
      </c>
      <c r="AT249" s="230" t="s">
        <v>138</v>
      </c>
      <c r="AU249" s="230" t="s">
        <v>86</v>
      </c>
      <c r="AY249" s="18" t="s">
        <v>135</v>
      </c>
      <c r="BE249" s="231">
        <f>IF(N249="základní",J249,0)</f>
        <v>0</v>
      </c>
      <c r="BF249" s="231">
        <f>IF(N249="snížená",J249,0)</f>
        <v>0</v>
      </c>
      <c r="BG249" s="231">
        <f>IF(N249="zákl. přenesená",J249,0)</f>
        <v>0</v>
      </c>
      <c r="BH249" s="231">
        <f>IF(N249="sníž. přenesená",J249,0)</f>
        <v>0</v>
      </c>
      <c r="BI249" s="231">
        <f>IF(N249="nulová",J249,0)</f>
        <v>0</v>
      </c>
      <c r="BJ249" s="18" t="s">
        <v>84</v>
      </c>
      <c r="BK249" s="231">
        <f>ROUND(I249*H249,2)</f>
        <v>0</v>
      </c>
      <c r="BL249" s="18" t="s">
        <v>223</v>
      </c>
      <c r="BM249" s="230" t="s">
        <v>424</v>
      </c>
    </row>
    <row r="250" spans="1:51" s="13" customFormat="1" ht="12">
      <c r="A250" s="13"/>
      <c r="B250" s="232"/>
      <c r="C250" s="233"/>
      <c r="D250" s="234" t="s">
        <v>145</v>
      </c>
      <c r="E250" s="235" t="s">
        <v>1</v>
      </c>
      <c r="F250" s="236" t="s">
        <v>425</v>
      </c>
      <c r="G250" s="233"/>
      <c r="H250" s="235" t="s">
        <v>1</v>
      </c>
      <c r="I250" s="237"/>
      <c r="J250" s="233"/>
      <c r="K250" s="233"/>
      <c r="L250" s="238"/>
      <c r="M250" s="239"/>
      <c r="N250" s="240"/>
      <c r="O250" s="240"/>
      <c r="P250" s="240"/>
      <c r="Q250" s="240"/>
      <c r="R250" s="240"/>
      <c r="S250" s="240"/>
      <c r="T250" s="241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2" t="s">
        <v>145</v>
      </c>
      <c r="AU250" s="242" t="s">
        <v>86</v>
      </c>
      <c r="AV250" s="13" t="s">
        <v>84</v>
      </c>
      <c r="AW250" s="13" t="s">
        <v>31</v>
      </c>
      <c r="AX250" s="13" t="s">
        <v>76</v>
      </c>
      <c r="AY250" s="242" t="s">
        <v>135</v>
      </c>
    </row>
    <row r="251" spans="1:51" s="14" customFormat="1" ht="12">
      <c r="A251" s="14"/>
      <c r="B251" s="243"/>
      <c r="C251" s="244"/>
      <c r="D251" s="234" t="s">
        <v>145</v>
      </c>
      <c r="E251" s="245" t="s">
        <v>1</v>
      </c>
      <c r="F251" s="246" t="s">
        <v>426</v>
      </c>
      <c r="G251" s="244"/>
      <c r="H251" s="247">
        <v>20</v>
      </c>
      <c r="I251" s="248"/>
      <c r="J251" s="244"/>
      <c r="K251" s="244"/>
      <c r="L251" s="249"/>
      <c r="M251" s="250"/>
      <c r="N251" s="251"/>
      <c r="O251" s="251"/>
      <c r="P251" s="251"/>
      <c r="Q251" s="251"/>
      <c r="R251" s="251"/>
      <c r="S251" s="251"/>
      <c r="T251" s="252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3" t="s">
        <v>145</v>
      </c>
      <c r="AU251" s="253" t="s">
        <v>86</v>
      </c>
      <c r="AV251" s="14" t="s">
        <v>86</v>
      </c>
      <c r="AW251" s="14" t="s">
        <v>31</v>
      </c>
      <c r="AX251" s="14" t="s">
        <v>84</v>
      </c>
      <c r="AY251" s="253" t="s">
        <v>135</v>
      </c>
    </row>
    <row r="252" spans="1:65" s="2" customFormat="1" ht="16.5" customHeight="1">
      <c r="A252" s="39"/>
      <c r="B252" s="40"/>
      <c r="C252" s="265" t="s">
        <v>427</v>
      </c>
      <c r="D252" s="265" t="s">
        <v>260</v>
      </c>
      <c r="E252" s="266" t="s">
        <v>417</v>
      </c>
      <c r="F252" s="267" t="s">
        <v>418</v>
      </c>
      <c r="G252" s="268" t="s">
        <v>141</v>
      </c>
      <c r="H252" s="269">
        <v>21</v>
      </c>
      <c r="I252" s="270"/>
      <c r="J252" s="271">
        <f>ROUND(I252*H252,2)</f>
        <v>0</v>
      </c>
      <c r="K252" s="267" t="s">
        <v>142</v>
      </c>
      <c r="L252" s="272"/>
      <c r="M252" s="273" t="s">
        <v>1</v>
      </c>
      <c r="N252" s="274" t="s">
        <v>41</v>
      </c>
      <c r="O252" s="92"/>
      <c r="P252" s="228">
        <f>O252*H252</f>
        <v>0</v>
      </c>
      <c r="Q252" s="228">
        <v>0</v>
      </c>
      <c r="R252" s="228">
        <f>Q252*H252</f>
        <v>0</v>
      </c>
      <c r="S252" s="228">
        <v>0</v>
      </c>
      <c r="T252" s="229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0" t="s">
        <v>263</v>
      </c>
      <c r="AT252" s="230" t="s">
        <v>260</v>
      </c>
      <c r="AU252" s="230" t="s">
        <v>86</v>
      </c>
      <c r="AY252" s="18" t="s">
        <v>135</v>
      </c>
      <c r="BE252" s="231">
        <f>IF(N252="základní",J252,0)</f>
        <v>0</v>
      </c>
      <c r="BF252" s="231">
        <f>IF(N252="snížená",J252,0)</f>
        <v>0</v>
      </c>
      <c r="BG252" s="231">
        <f>IF(N252="zákl. přenesená",J252,0)</f>
        <v>0</v>
      </c>
      <c r="BH252" s="231">
        <f>IF(N252="sníž. přenesená",J252,0)</f>
        <v>0</v>
      </c>
      <c r="BI252" s="231">
        <f>IF(N252="nulová",J252,0)</f>
        <v>0</v>
      </c>
      <c r="BJ252" s="18" t="s">
        <v>84</v>
      </c>
      <c r="BK252" s="231">
        <f>ROUND(I252*H252,2)</f>
        <v>0</v>
      </c>
      <c r="BL252" s="18" t="s">
        <v>223</v>
      </c>
      <c r="BM252" s="230" t="s">
        <v>428</v>
      </c>
    </row>
    <row r="253" spans="1:51" s="14" customFormat="1" ht="12">
      <c r="A253" s="14"/>
      <c r="B253" s="243"/>
      <c r="C253" s="244"/>
      <c r="D253" s="234" t="s">
        <v>145</v>
      </c>
      <c r="E253" s="244"/>
      <c r="F253" s="246" t="s">
        <v>429</v>
      </c>
      <c r="G253" s="244"/>
      <c r="H253" s="247">
        <v>21</v>
      </c>
      <c r="I253" s="248"/>
      <c r="J253" s="244"/>
      <c r="K253" s="244"/>
      <c r="L253" s="249"/>
      <c r="M253" s="250"/>
      <c r="N253" s="251"/>
      <c r="O253" s="251"/>
      <c r="P253" s="251"/>
      <c r="Q253" s="251"/>
      <c r="R253" s="251"/>
      <c r="S253" s="251"/>
      <c r="T253" s="252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3" t="s">
        <v>145</v>
      </c>
      <c r="AU253" s="253" t="s">
        <v>86</v>
      </c>
      <c r="AV253" s="14" t="s">
        <v>86</v>
      </c>
      <c r="AW253" s="14" t="s">
        <v>4</v>
      </c>
      <c r="AX253" s="14" t="s">
        <v>84</v>
      </c>
      <c r="AY253" s="253" t="s">
        <v>135</v>
      </c>
    </row>
    <row r="254" spans="1:65" s="2" customFormat="1" ht="24.15" customHeight="1">
      <c r="A254" s="39"/>
      <c r="B254" s="40"/>
      <c r="C254" s="219" t="s">
        <v>430</v>
      </c>
      <c r="D254" s="219" t="s">
        <v>138</v>
      </c>
      <c r="E254" s="220" t="s">
        <v>431</v>
      </c>
      <c r="F254" s="221" t="s">
        <v>432</v>
      </c>
      <c r="G254" s="222" t="s">
        <v>141</v>
      </c>
      <c r="H254" s="223">
        <v>5</v>
      </c>
      <c r="I254" s="224"/>
      <c r="J254" s="225">
        <f>ROUND(I254*H254,2)</f>
        <v>0</v>
      </c>
      <c r="K254" s="221" t="s">
        <v>142</v>
      </c>
      <c r="L254" s="45"/>
      <c r="M254" s="226" t="s">
        <v>1</v>
      </c>
      <c r="N254" s="227" t="s">
        <v>41</v>
      </c>
      <c r="O254" s="92"/>
      <c r="P254" s="228">
        <f>O254*H254</f>
        <v>0</v>
      </c>
      <c r="Q254" s="228">
        <v>7E-05</v>
      </c>
      <c r="R254" s="228">
        <f>Q254*H254</f>
        <v>0.00034999999999999994</v>
      </c>
      <c r="S254" s="228">
        <v>0</v>
      </c>
      <c r="T254" s="229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30" t="s">
        <v>223</v>
      </c>
      <c r="AT254" s="230" t="s">
        <v>138</v>
      </c>
      <c r="AU254" s="230" t="s">
        <v>86</v>
      </c>
      <c r="AY254" s="18" t="s">
        <v>135</v>
      </c>
      <c r="BE254" s="231">
        <f>IF(N254="základní",J254,0)</f>
        <v>0</v>
      </c>
      <c r="BF254" s="231">
        <f>IF(N254="snížená",J254,0)</f>
        <v>0</v>
      </c>
      <c r="BG254" s="231">
        <f>IF(N254="zákl. přenesená",J254,0)</f>
        <v>0</v>
      </c>
      <c r="BH254" s="231">
        <f>IF(N254="sníž. přenesená",J254,0)</f>
        <v>0</v>
      </c>
      <c r="BI254" s="231">
        <f>IF(N254="nulová",J254,0)</f>
        <v>0</v>
      </c>
      <c r="BJ254" s="18" t="s">
        <v>84</v>
      </c>
      <c r="BK254" s="231">
        <f>ROUND(I254*H254,2)</f>
        <v>0</v>
      </c>
      <c r="BL254" s="18" t="s">
        <v>223</v>
      </c>
      <c r="BM254" s="230" t="s">
        <v>433</v>
      </c>
    </row>
    <row r="255" spans="1:65" s="2" customFormat="1" ht="24.15" customHeight="1">
      <c r="A255" s="39"/>
      <c r="B255" s="40"/>
      <c r="C255" s="219" t="s">
        <v>434</v>
      </c>
      <c r="D255" s="219" t="s">
        <v>138</v>
      </c>
      <c r="E255" s="220" t="s">
        <v>435</v>
      </c>
      <c r="F255" s="221" t="s">
        <v>436</v>
      </c>
      <c r="G255" s="222" t="s">
        <v>141</v>
      </c>
      <c r="H255" s="223">
        <v>5</v>
      </c>
      <c r="I255" s="224"/>
      <c r="J255" s="225">
        <f>ROUND(I255*H255,2)</f>
        <v>0</v>
      </c>
      <c r="K255" s="221" t="s">
        <v>142</v>
      </c>
      <c r="L255" s="45"/>
      <c r="M255" s="226" t="s">
        <v>1</v>
      </c>
      <c r="N255" s="227" t="s">
        <v>41</v>
      </c>
      <c r="O255" s="92"/>
      <c r="P255" s="228">
        <f>O255*H255</f>
        <v>0</v>
      </c>
      <c r="Q255" s="228">
        <v>6E-05</v>
      </c>
      <c r="R255" s="228">
        <f>Q255*H255</f>
        <v>0.00030000000000000003</v>
      </c>
      <c r="S255" s="228">
        <v>0</v>
      </c>
      <c r="T255" s="229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0" t="s">
        <v>223</v>
      </c>
      <c r="AT255" s="230" t="s">
        <v>138</v>
      </c>
      <c r="AU255" s="230" t="s">
        <v>86</v>
      </c>
      <c r="AY255" s="18" t="s">
        <v>135</v>
      </c>
      <c r="BE255" s="231">
        <f>IF(N255="základní",J255,0)</f>
        <v>0</v>
      </c>
      <c r="BF255" s="231">
        <f>IF(N255="snížená",J255,0)</f>
        <v>0</v>
      </c>
      <c r="BG255" s="231">
        <f>IF(N255="zákl. přenesená",J255,0)</f>
        <v>0</v>
      </c>
      <c r="BH255" s="231">
        <f>IF(N255="sníž. přenesená",J255,0)</f>
        <v>0</v>
      </c>
      <c r="BI255" s="231">
        <f>IF(N255="nulová",J255,0)</f>
        <v>0</v>
      </c>
      <c r="BJ255" s="18" t="s">
        <v>84</v>
      </c>
      <c r="BK255" s="231">
        <f>ROUND(I255*H255,2)</f>
        <v>0</v>
      </c>
      <c r="BL255" s="18" t="s">
        <v>223</v>
      </c>
      <c r="BM255" s="230" t="s">
        <v>437</v>
      </c>
    </row>
    <row r="256" spans="1:51" s="13" customFormat="1" ht="12">
      <c r="A256" s="13"/>
      <c r="B256" s="232"/>
      <c r="C256" s="233"/>
      <c r="D256" s="234" t="s">
        <v>145</v>
      </c>
      <c r="E256" s="235" t="s">
        <v>1</v>
      </c>
      <c r="F256" s="236" t="s">
        <v>438</v>
      </c>
      <c r="G256" s="233"/>
      <c r="H256" s="235" t="s">
        <v>1</v>
      </c>
      <c r="I256" s="237"/>
      <c r="J256" s="233"/>
      <c r="K256" s="233"/>
      <c r="L256" s="238"/>
      <c r="M256" s="239"/>
      <c r="N256" s="240"/>
      <c r="O256" s="240"/>
      <c r="P256" s="240"/>
      <c r="Q256" s="240"/>
      <c r="R256" s="240"/>
      <c r="S256" s="240"/>
      <c r="T256" s="241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2" t="s">
        <v>145</v>
      </c>
      <c r="AU256" s="242" t="s">
        <v>86</v>
      </c>
      <c r="AV256" s="13" t="s">
        <v>84</v>
      </c>
      <c r="AW256" s="13" t="s">
        <v>31</v>
      </c>
      <c r="AX256" s="13" t="s">
        <v>76</v>
      </c>
      <c r="AY256" s="242" t="s">
        <v>135</v>
      </c>
    </row>
    <row r="257" spans="1:51" s="14" customFormat="1" ht="12">
      <c r="A257" s="14"/>
      <c r="B257" s="243"/>
      <c r="C257" s="244"/>
      <c r="D257" s="234" t="s">
        <v>145</v>
      </c>
      <c r="E257" s="245" t="s">
        <v>1</v>
      </c>
      <c r="F257" s="246" t="s">
        <v>439</v>
      </c>
      <c r="G257" s="244"/>
      <c r="H257" s="247">
        <v>5</v>
      </c>
      <c r="I257" s="248"/>
      <c r="J257" s="244"/>
      <c r="K257" s="244"/>
      <c r="L257" s="249"/>
      <c r="M257" s="250"/>
      <c r="N257" s="251"/>
      <c r="O257" s="251"/>
      <c r="P257" s="251"/>
      <c r="Q257" s="251"/>
      <c r="R257" s="251"/>
      <c r="S257" s="251"/>
      <c r="T257" s="252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3" t="s">
        <v>145</v>
      </c>
      <c r="AU257" s="253" t="s">
        <v>86</v>
      </c>
      <c r="AV257" s="14" t="s">
        <v>86</v>
      </c>
      <c r="AW257" s="14" t="s">
        <v>31</v>
      </c>
      <c r="AX257" s="14" t="s">
        <v>84</v>
      </c>
      <c r="AY257" s="253" t="s">
        <v>135</v>
      </c>
    </row>
    <row r="258" spans="1:65" s="2" customFormat="1" ht="24.15" customHeight="1">
      <c r="A258" s="39"/>
      <c r="B258" s="40"/>
      <c r="C258" s="219" t="s">
        <v>440</v>
      </c>
      <c r="D258" s="219" t="s">
        <v>138</v>
      </c>
      <c r="E258" s="220" t="s">
        <v>441</v>
      </c>
      <c r="F258" s="221" t="s">
        <v>442</v>
      </c>
      <c r="G258" s="222" t="s">
        <v>141</v>
      </c>
      <c r="H258" s="223">
        <v>5</v>
      </c>
      <c r="I258" s="224"/>
      <c r="J258" s="225">
        <f>ROUND(I258*H258,2)</f>
        <v>0</v>
      </c>
      <c r="K258" s="221" t="s">
        <v>142</v>
      </c>
      <c r="L258" s="45"/>
      <c r="M258" s="226" t="s">
        <v>1</v>
      </c>
      <c r="N258" s="227" t="s">
        <v>41</v>
      </c>
      <c r="O258" s="92"/>
      <c r="P258" s="228">
        <f>O258*H258</f>
        <v>0</v>
      </c>
      <c r="Q258" s="228">
        <v>0.00014</v>
      </c>
      <c r="R258" s="228">
        <f>Q258*H258</f>
        <v>0.0006999999999999999</v>
      </c>
      <c r="S258" s="228">
        <v>0</v>
      </c>
      <c r="T258" s="229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0" t="s">
        <v>223</v>
      </c>
      <c r="AT258" s="230" t="s">
        <v>138</v>
      </c>
      <c r="AU258" s="230" t="s">
        <v>86</v>
      </c>
      <c r="AY258" s="18" t="s">
        <v>135</v>
      </c>
      <c r="BE258" s="231">
        <f>IF(N258="základní",J258,0)</f>
        <v>0</v>
      </c>
      <c r="BF258" s="231">
        <f>IF(N258="snížená",J258,0)</f>
        <v>0</v>
      </c>
      <c r="BG258" s="231">
        <f>IF(N258="zákl. přenesená",J258,0)</f>
        <v>0</v>
      </c>
      <c r="BH258" s="231">
        <f>IF(N258="sníž. přenesená",J258,0)</f>
        <v>0</v>
      </c>
      <c r="BI258" s="231">
        <f>IF(N258="nulová",J258,0)</f>
        <v>0</v>
      </c>
      <c r="BJ258" s="18" t="s">
        <v>84</v>
      </c>
      <c r="BK258" s="231">
        <f>ROUND(I258*H258,2)</f>
        <v>0</v>
      </c>
      <c r="BL258" s="18" t="s">
        <v>223</v>
      </c>
      <c r="BM258" s="230" t="s">
        <v>443</v>
      </c>
    </row>
    <row r="259" spans="1:65" s="2" customFormat="1" ht="24.15" customHeight="1">
      <c r="A259" s="39"/>
      <c r="B259" s="40"/>
      <c r="C259" s="219" t="s">
        <v>444</v>
      </c>
      <c r="D259" s="219" t="s">
        <v>138</v>
      </c>
      <c r="E259" s="220" t="s">
        <v>445</v>
      </c>
      <c r="F259" s="221" t="s">
        <v>446</v>
      </c>
      <c r="G259" s="222" t="s">
        <v>141</v>
      </c>
      <c r="H259" s="223">
        <v>5</v>
      </c>
      <c r="I259" s="224"/>
      <c r="J259" s="225">
        <f>ROUND(I259*H259,2)</f>
        <v>0</v>
      </c>
      <c r="K259" s="221" t="s">
        <v>142</v>
      </c>
      <c r="L259" s="45"/>
      <c r="M259" s="226" t="s">
        <v>1</v>
      </c>
      <c r="N259" s="227" t="s">
        <v>41</v>
      </c>
      <c r="O259" s="92"/>
      <c r="P259" s="228">
        <f>O259*H259</f>
        <v>0</v>
      </c>
      <c r="Q259" s="228">
        <v>0.00012</v>
      </c>
      <c r="R259" s="228">
        <f>Q259*H259</f>
        <v>0.0006000000000000001</v>
      </c>
      <c r="S259" s="228">
        <v>0</v>
      </c>
      <c r="T259" s="229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0" t="s">
        <v>223</v>
      </c>
      <c r="AT259" s="230" t="s">
        <v>138</v>
      </c>
      <c r="AU259" s="230" t="s">
        <v>86</v>
      </c>
      <c r="AY259" s="18" t="s">
        <v>135</v>
      </c>
      <c r="BE259" s="231">
        <f>IF(N259="základní",J259,0)</f>
        <v>0</v>
      </c>
      <c r="BF259" s="231">
        <f>IF(N259="snížená",J259,0)</f>
        <v>0</v>
      </c>
      <c r="BG259" s="231">
        <f>IF(N259="zákl. přenesená",J259,0)</f>
        <v>0</v>
      </c>
      <c r="BH259" s="231">
        <f>IF(N259="sníž. přenesená",J259,0)</f>
        <v>0</v>
      </c>
      <c r="BI259" s="231">
        <f>IF(N259="nulová",J259,0)</f>
        <v>0</v>
      </c>
      <c r="BJ259" s="18" t="s">
        <v>84</v>
      </c>
      <c r="BK259" s="231">
        <f>ROUND(I259*H259,2)</f>
        <v>0</v>
      </c>
      <c r="BL259" s="18" t="s">
        <v>223</v>
      </c>
      <c r="BM259" s="230" t="s">
        <v>447</v>
      </c>
    </row>
    <row r="260" spans="1:65" s="2" customFormat="1" ht="24.15" customHeight="1">
      <c r="A260" s="39"/>
      <c r="B260" s="40"/>
      <c r="C260" s="219" t="s">
        <v>448</v>
      </c>
      <c r="D260" s="219" t="s">
        <v>138</v>
      </c>
      <c r="E260" s="220" t="s">
        <v>449</v>
      </c>
      <c r="F260" s="221" t="s">
        <v>450</v>
      </c>
      <c r="G260" s="222" t="s">
        <v>141</v>
      </c>
      <c r="H260" s="223">
        <v>5</v>
      </c>
      <c r="I260" s="224"/>
      <c r="J260" s="225">
        <f>ROUND(I260*H260,2)</f>
        <v>0</v>
      </c>
      <c r="K260" s="221" t="s">
        <v>142</v>
      </c>
      <c r="L260" s="45"/>
      <c r="M260" s="226" t="s">
        <v>1</v>
      </c>
      <c r="N260" s="227" t="s">
        <v>41</v>
      </c>
      <c r="O260" s="92"/>
      <c r="P260" s="228">
        <f>O260*H260</f>
        <v>0</v>
      </c>
      <c r="Q260" s="228">
        <v>0.00012</v>
      </c>
      <c r="R260" s="228">
        <f>Q260*H260</f>
        <v>0.0006000000000000001</v>
      </c>
      <c r="S260" s="228">
        <v>0</v>
      </c>
      <c r="T260" s="229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30" t="s">
        <v>223</v>
      </c>
      <c r="AT260" s="230" t="s">
        <v>138</v>
      </c>
      <c r="AU260" s="230" t="s">
        <v>86</v>
      </c>
      <c r="AY260" s="18" t="s">
        <v>135</v>
      </c>
      <c r="BE260" s="231">
        <f>IF(N260="základní",J260,0)</f>
        <v>0</v>
      </c>
      <c r="BF260" s="231">
        <f>IF(N260="snížená",J260,0)</f>
        <v>0</v>
      </c>
      <c r="BG260" s="231">
        <f>IF(N260="zákl. přenesená",J260,0)</f>
        <v>0</v>
      </c>
      <c r="BH260" s="231">
        <f>IF(N260="sníž. přenesená",J260,0)</f>
        <v>0</v>
      </c>
      <c r="BI260" s="231">
        <f>IF(N260="nulová",J260,0)</f>
        <v>0</v>
      </c>
      <c r="BJ260" s="18" t="s">
        <v>84</v>
      </c>
      <c r="BK260" s="231">
        <f>ROUND(I260*H260,2)</f>
        <v>0</v>
      </c>
      <c r="BL260" s="18" t="s">
        <v>223</v>
      </c>
      <c r="BM260" s="230" t="s">
        <v>451</v>
      </c>
    </row>
    <row r="261" spans="1:65" s="2" customFormat="1" ht="16.5" customHeight="1">
      <c r="A261" s="39"/>
      <c r="B261" s="40"/>
      <c r="C261" s="219" t="s">
        <v>452</v>
      </c>
      <c r="D261" s="219" t="s">
        <v>138</v>
      </c>
      <c r="E261" s="220" t="s">
        <v>453</v>
      </c>
      <c r="F261" s="221" t="s">
        <v>454</v>
      </c>
      <c r="G261" s="222" t="s">
        <v>227</v>
      </c>
      <c r="H261" s="223">
        <v>3</v>
      </c>
      <c r="I261" s="224"/>
      <c r="J261" s="225">
        <f>ROUND(I261*H261,2)</f>
        <v>0</v>
      </c>
      <c r="K261" s="221" t="s">
        <v>1</v>
      </c>
      <c r="L261" s="45"/>
      <c r="M261" s="226" t="s">
        <v>1</v>
      </c>
      <c r="N261" s="227" t="s">
        <v>41</v>
      </c>
      <c r="O261" s="92"/>
      <c r="P261" s="228">
        <f>O261*H261</f>
        <v>0</v>
      </c>
      <c r="Q261" s="228">
        <v>0</v>
      </c>
      <c r="R261" s="228">
        <f>Q261*H261</f>
        <v>0</v>
      </c>
      <c r="S261" s="228">
        <v>0</v>
      </c>
      <c r="T261" s="229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30" t="s">
        <v>223</v>
      </c>
      <c r="AT261" s="230" t="s">
        <v>138</v>
      </c>
      <c r="AU261" s="230" t="s">
        <v>86</v>
      </c>
      <c r="AY261" s="18" t="s">
        <v>135</v>
      </c>
      <c r="BE261" s="231">
        <f>IF(N261="základní",J261,0)</f>
        <v>0</v>
      </c>
      <c r="BF261" s="231">
        <f>IF(N261="snížená",J261,0)</f>
        <v>0</v>
      </c>
      <c r="BG261" s="231">
        <f>IF(N261="zákl. přenesená",J261,0)</f>
        <v>0</v>
      </c>
      <c r="BH261" s="231">
        <f>IF(N261="sníž. přenesená",J261,0)</f>
        <v>0</v>
      </c>
      <c r="BI261" s="231">
        <f>IF(N261="nulová",J261,0)</f>
        <v>0</v>
      </c>
      <c r="BJ261" s="18" t="s">
        <v>84</v>
      </c>
      <c r="BK261" s="231">
        <f>ROUND(I261*H261,2)</f>
        <v>0</v>
      </c>
      <c r="BL261" s="18" t="s">
        <v>223</v>
      </c>
      <c r="BM261" s="230" t="s">
        <v>455</v>
      </c>
    </row>
    <row r="262" spans="1:51" s="13" customFormat="1" ht="12">
      <c r="A262" s="13"/>
      <c r="B262" s="232"/>
      <c r="C262" s="233"/>
      <c r="D262" s="234" t="s">
        <v>145</v>
      </c>
      <c r="E262" s="235" t="s">
        <v>1</v>
      </c>
      <c r="F262" s="236" t="s">
        <v>456</v>
      </c>
      <c r="G262" s="233"/>
      <c r="H262" s="235" t="s">
        <v>1</v>
      </c>
      <c r="I262" s="237"/>
      <c r="J262" s="233"/>
      <c r="K262" s="233"/>
      <c r="L262" s="238"/>
      <c r="M262" s="239"/>
      <c r="N262" s="240"/>
      <c r="O262" s="240"/>
      <c r="P262" s="240"/>
      <c r="Q262" s="240"/>
      <c r="R262" s="240"/>
      <c r="S262" s="240"/>
      <c r="T262" s="241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2" t="s">
        <v>145</v>
      </c>
      <c r="AU262" s="242" t="s">
        <v>86</v>
      </c>
      <c r="AV262" s="13" t="s">
        <v>84</v>
      </c>
      <c r="AW262" s="13" t="s">
        <v>31</v>
      </c>
      <c r="AX262" s="13" t="s">
        <v>76</v>
      </c>
      <c r="AY262" s="242" t="s">
        <v>135</v>
      </c>
    </row>
    <row r="263" spans="1:51" s="14" customFormat="1" ht="12">
      <c r="A263" s="14"/>
      <c r="B263" s="243"/>
      <c r="C263" s="244"/>
      <c r="D263" s="234" t="s">
        <v>145</v>
      </c>
      <c r="E263" s="245" t="s">
        <v>1</v>
      </c>
      <c r="F263" s="246" t="s">
        <v>152</v>
      </c>
      <c r="G263" s="244"/>
      <c r="H263" s="247">
        <v>3</v>
      </c>
      <c r="I263" s="248"/>
      <c r="J263" s="244"/>
      <c r="K263" s="244"/>
      <c r="L263" s="249"/>
      <c r="M263" s="250"/>
      <c r="N263" s="251"/>
      <c r="O263" s="251"/>
      <c r="P263" s="251"/>
      <c r="Q263" s="251"/>
      <c r="R263" s="251"/>
      <c r="S263" s="251"/>
      <c r="T263" s="252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3" t="s">
        <v>145</v>
      </c>
      <c r="AU263" s="253" t="s">
        <v>86</v>
      </c>
      <c r="AV263" s="14" t="s">
        <v>86</v>
      </c>
      <c r="AW263" s="14" t="s">
        <v>31</v>
      </c>
      <c r="AX263" s="14" t="s">
        <v>84</v>
      </c>
      <c r="AY263" s="253" t="s">
        <v>135</v>
      </c>
    </row>
    <row r="264" spans="1:65" s="2" customFormat="1" ht="16.5" customHeight="1">
      <c r="A264" s="39"/>
      <c r="B264" s="40"/>
      <c r="C264" s="219" t="s">
        <v>457</v>
      </c>
      <c r="D264" s="219" t="s">
        <v>138</v>
      </c>
      <c r="E264" s="220" t="s">
        <v>458</v>
      </c>
      <c r="F264" s="221" t="s">
        <v>459</v>
      </c>
      <c r="G264" s="222" t="s">
        <v>313</v>
      </c>
      <c r="H264" s="223">
        <v>15.5</v>
      </c>
      <c r="I264" s="224"/>
      <c r="J264" s="225">
        <f>ROUND(I264*H264,2)</f>
        <v>0</v>
      </c>
      <c r="K264" s="221" t="s">
        <v>1</v>
      </c>
      <c r="L264" s="45"/>
      <c r="M264" s="226" t="s">
        <v>1</v>
      </c>
      <c r="N264" s="227" t="s">
        <v>41</v>
      </c>
      <c r="O264" s="92"/>
      <c r="P264" s="228">
        <f>O264*H264</f>
        <v>0</v>
      </c>
      <c r="Q264" s="228">
        <v>0</v>
      </c>
      <c r="R264" s="228">
        <f>Q264*H264</f>
        <v>0</v>
      </c>
      <c r="S264" s="228">
        <v>0</v>
      </c>
      <c r="T264" s="229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0" t="s">
        <v>223</v>
      </c>
      <c r="AT264" s="230" t="s">
        <v>138</v>
      </c>
      <c r="AU264" s="230" t="s">
        <v>86</v>
      </c>
      <c r="AY264" s="18" t="s">
        <v>135</v>
      </c>
      <c r="BE264" s="231">
        <f>IF(N264="základní",J264,0)</f>
        <v>0</v>
      </c>
      <c r="BF264" s="231">
        <f>IF(N264="snížená",J264,0)</f>
        <v>0</v>
      </c>
      <c r="BG264" s="231">
        <f>IF(N264="zákl. přenesená",J264,0)</f>
        <v>0</v>
      </c>
      <c r="BH264" s="231">
        <f>IF(N264="sníž. přenesená",J264,0)</f>
        <v>0</v>
      </c>
      <c r="BI264" s="231">
        <f>IF(N264="nulová",J264,0)</f>
        <v>0</v>
      </c>
      <c r="BJ264" s="18" t="s">
        <v>84</v>
      </c>
      <c r="BK264" s="231">
        <f>ROUND(I264*H264,2)</f>
        <v>0</v>
      </c>
      <c r="BL264" s="18" t="s">
        <v>223</v>
      </c>
      <c r="BM264" s="230" t="s">
        <v>460</v>
      </c>
    </row>
    <row r="265" spans="1:51" s="13" customFormat="1" ht="12">
      <c r="A265" s="13"/>
      <c r="B265" s="232"/>
      <c r="C265" s="233"/>
      <c r="D265" s="234" t="s">
        <v>145</v>
      </c>
      <c r="E265" s="235" t="s">
        <v>1</v>
      </c>
      <c r="F265" s="236" t="s">
        <v>461</v>
      </c>
      <c r="G265" s="233"/>
      <c r="H265" s="235" t="s">
        <v>1</v>
      </c>
      <c r="I265" s="237"/>
      <c r="J265" s="233"/>
      <c r="K265" s="233"/>
      <c r="L265" s="238"/>
      <c r="M265" s="239"/>
      <c r="N265" s="240"/>
      <c r="O265" s="240"/>
      <c r="P265" s="240"/>
      <c r="Q265" s="240"/>
      <c r="R265" s="240"/>
      <c r="S265" s="240"/>
      <c r="T265" s="241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2" t="s">
        <v>145</v>
      </c>
      <c r="AU265" s="242" t="s">
        <v>86</v>
      </c>
      <c r="AV265" s="13" t="s">
        <v>84</v>
      </c>
      <c r="AW265" s="13" t="s">
        <v>31</v>
      </c>
      <c r="AX265" s="13" t="s">
        <v>76</v>
      </c>
      <c r="AY265" s="242" t="s">
        <v>135</v>
      </c>
    </row>
    <row r="266" spans="1:51" s="14" customFormat="1" ht="12">
      <c r="A266" s="14"/>
      <c r="B266" s="243"/>
      <c r="C266" s="244"/>
      <c r="D266" s="234" t="s">
        <v>145</v>
      </c>
      <c r="E266" s="245" t="s">
        <v>1</v>
      </c>
      <c r="F266" s="246" t="s">
        <v>462</v>
      </c>
      <c r="G266" s="244"/>
      <c r="H266" s="247">
        <v>15.5</v>
      </c>
      <c r="I266" s="248"/>
      <c r="J266" s="244"/>
      <c r="K266" s="244"/>
      <c r="L266" s="249"/>
      <c r="M266" s="250"/>
      <c r="N266" s="251"/>
      <c r="O266" s="251"/>
      <c r="P266" s="251"/>
      <c r="Q266" s="251"/>
      <c r="R266" s="251"/>
      <c r="S266" s="251"/>
      <c r="T266" s="252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3" t="s">
        <v>145</v>
      </c>
      <c r="AU266" s="253" t="s">
        <v>86</v>
      </c>
      <c r="AV266" s="14" t="s">
        <v>86</v>
      </c>
      <c r="AW266" s="14" t="s">
        <v>31</v>
      </c>
      <c r="AX266" s="14" t="s">
        <v>84</v>
      </c>
      <c r="AY266" s="253" t="s">
        <v>135</v>
      </c>
    </row>
    <row r="267" spans="1:65" s="2" customFormat="1" ht="16.5" customHeight="1">
      <c r="A267" s="39"/>
      <c r="B267" s="40"/>
      <c r="C267" s="219" t="s">
        <v>463</v>
      </c>
      <c r="D267" s="219" t="s">
        <v>138</v>
      </c>
      <c r="E267" s="220" t="s">
        <v>464</v>
      </c>
      <c r="F267" s="221" t="s">
        <v>465</v>
      </c>
      <c r="G267" s="222" t="s">
        <v>141</v>
      </c>
      <c r="H267" s="223">
        <v>38.4</v>
      </c>
      <c r="I267" s="224"/>
      <c r="J267" s="225">
        <f>ROUND(I267*H267,2)</f>
        <v>0</v>
      </c>
      <c r="K267" s="221" t="s">
        <v>142</v>
      </c>
      <c r="L267" s="45"/>
      <c r="M267" s="226" t="s">
        <v>1</v>
      </c>
      <c r="N267" s="227" t="s">
        <v>41</v>
      </c>
      <c r="O267" s="92"/>
      <c r="P267" s="228">
        <f>O267*H267</f>
        <v>0</v>
      </c>
      <c r="Q267" s="228">
        <v>0</v>
      </c>
      <c r="R267" s="228">
        <f>Q267*H267</f>
        <v>0</v>
      </c>
      <c r="S267" s="228">
        <v>0</v>
      </c>
      <c r="T267" s="229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0" t="s">
        <v>223</v>
      </c>
      <c r="AT267" s="230" t="s">
        <v>138</v>
      </c>
      <c r="AU267" s="230" t="s">
        <v>86</v>
      </c>
      <c r="AY267" s="18" t="s">
        <v>135</v>
      </c>
      <c r="BE267" s="231">
        <f>IF(N267="základní",J267,0)</f>
        <v>0</v>
      </c>
      <c r="BF267" s="231">
        <f>IF(N267="snížená",J267,0)</f>
        <v>0</v>
      </c>
      <c r="BG267" s="231">
        <f>IF(N267="zákl. přenesená",J267,0)</f>
        <v>0</v>
      </c>
      <c r="BH267" s="231">
        <f>IF(N267="sníž. přenesená",J267,0)</f>
        <v>0</v>
      </c>
      <c r="BI267" s="231">
        <f>IF(N267="nulová",J267,0)</f>
        <v>0</v>
      </c>
      <c r="BJ267" s="18" t="s">
        <v>84</v>
      </c>
      <c r="BK267" s="231">
        <f>ROUND(I267*H267,2)</f>
        <v>0</v>
      </c>
      <c r="BL267" s="18" t="s">
        <v>223</v>
      </c>
      <c r="BM267" s="230" t="s">
        <v>466</v>
      </c>
    </row>
    <row r="268" spans="1:51" s="13" customFormat="1" ht="12">
      <c r="A268" s="13"/>
      <c r="B268" s="232"/>
      <c r="C268" s="233"/>
      <c r="D268" s="234" t="s">
        <v>145</v>
      </c>
      <c r="E268" s="235" t="s">
        <v>1</v>
      </c>
      <c r="F268" s="236" t="s">
        <v>185</v>
      </c>
      <c r="G268" s="233"/>
      <c r="H268" s="235" t="s">
        <v>1</v>
      </c>
      <c r="I268" s="237"/>
      <c r="J268" s="233"/>
      <c r="K268" s="233"/>
      <c r="L268" s="238"/>
      <c r="M268" s="239"/>
      <c r="N268" s="240"/>
      <c r="O268" s="240"/>
      <c r="P268" s="240"/>
      <c r="Q268" s="240"/>
      <c r="R268" s="240"/>
      <c r="S268" s="240"/>
      <c r="T268" s="241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2" t="s">
        <v>145</v>
      </c>
      <c r="AU268" s="242" t="s">
        <v>86</v>
      </c>
      <c r="AV268" s="13" t="s">
        <v>84</v>
      </c>
      <c r="AW268" s="13" t="s">
        <v>31</v>
      </c>
      <c r="AX268" s="13" t="s">
        <v>76</v>
      </c>
      <c r="AY268" s="242" t="s">
        <v>135</v>
      </c>
    </row>
    <row r="269" spans="1:51" s="14" customFormat="1" ht="12">
      <c r="A269" s="14"/>
      <c r="B269" s="243"/>
      <c r="C269" s="244"/>
      <c r="D269" s="234" t="s">
        <v>145</v>
      </c>
      <c r="E269" s="245" t="s">
        <v>1</v>
      </c>
      <c r="F269" s="246" t="s">
        <v>186</v>
      </c>
      <c r="G269" s="244"/>
      <c r="H269" s="247">
        <v>38.4</v>
      </c>
      <c r="I269" s="248"/>
      <c r="J269" s="244"/>
      <c r="K269" s="244"/>
      <c r="L269" s="249"/>
      <c r="M269" s="250"/>
      <c r="N269" s="251"/>
      <c r="O269" s="251"/>
      <c r="P269" s="251"/>
      <c r="Q269" s="251"/>
      <c r="R269" s="251"/>
      <c r="S269" s="251"/>
      <c r="T269" s="252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3" t="s">
        <v>145</v>
      </c>
      <c r="AU269" s="253" t="s">
        <v>86</v>
      </c>
      <c r="AV269" s="14" t="s">
        <v>86</v>
      </c>
      <c r="AW269" s="14" t="s">
        <v>31</v>
      </c>
      <c r="AX269" s="14" t="s">
        <v>84</v>
      </c>
      <c r="AY269" s="253" t="s">
        <v>135</v>
      </c>
    </row>
    <row r="270" spans="1:65" s="2" customFormat="1" ht="16.5" customHeight="1">
      <c r="A270" s="39"/>
      <c r="B270" s="40"/>
      <c r="C270" s="219" t="s">
        <v>467</v>
      </c>
      <c r="D270" s="219" t="s">
        <v>138</v>
      </c>
      <c r="E270" s="220" t="s">
        <v>468</v>
      </c>
      <c r="F270" s="221" t="s">
        <v>469</v>
      </c>
      <c r="G270" s="222" t="s">
        <v>141</v>
      </c>
      <c r="H270" s="223">
        <v>75</v>
      </c>
      <c r="I270" s="224"/>
      <c r="J270" s="225">
        <f>ROUND(I270*H270,2)</f>
        <v>0</v>
      </c>
      <c r="K270" s="221" t="s">
        <v>395</v>
      </c>
      <c r="L270" s="45"/>
      <c r="M270" s="226" t="s">
        <v>1</v>
      </c>
      <c r="N270" s="227" t="s">
        <v>41</v>
      </c>
      <c r="O270" s="92"/>
      <c r="P270" s="228">
        <f>O270*H270</f>
        <v>0</v>
      </c>
      <c r="Q270" s="228">
        <v>0.00035</v>
      </c>
      <c r="R270" s="228">
        <f>Q270*H270</f>
        <v>0.02625</v>
      </c>
      <c r="S270" s="228">
        <v>0</v>
      </c>
      <c r="T270" s="229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0" t="s">
        <v>223</v>
      </c>
      <c r="AT270" s="230" t="s">
        <v>138</v>
      </c>
      <c r="AU270" s="230" t="s">
        <v>86</v>
      </c>
      <c r="AY270" s="18" t="s">
        <v>135</v>
      </c>
      <c r="BE270" s="231">
        <f>IF(N270="základní",J270,0)</f>
        <v>0</v>
      </c>
      <c r="BF270" s="231">
        <f>IF(N270="snížená",J270,0)</f>
        <v>0</v>
      </c>
      <c r="BG270" s="231">
        <f>IF(N270="zákl. přenesená",J270,0)</f>
        <v>0</v>
      </c>
      <c r="BH270" s="231">
        <f>IF(N270="sníž. přenesená",J270,0)</f>
        <v>0</v>
      </c>
      <c r="BI270" s="231">
        <f>IF(N270="nulová",J270,0)</f>
        <v>0</v>
      </c>
      <c r="BJ270" s="18" t="s">
        <v>84</v>
      </c>
      <c r="BK270" s="231">
        <f>ROUND(I270*H270,2)</f>
        <v>0</v>
      </c>
      <c r="BL270" s="18" t="s">
        <v>223</v>
      </c>
      <c r="BM270" s="230" t="s">
        <v>470</v>
      </c>
    </row>
    <row r="271" spans="1:51" s="13" customFormat="1" ht="12">
      <c r="A271" s="13"/>
      <c r="B271" s="232"/>
      <c r="C271" s="233"/>
      <c r="D271" s="234" t="s">
        <v>145</v>
      </c>
      <c r="E271" s="235" t="s">
        <v>1</v>
      </c>
      <c r="F271" s="236" t="s">
        <v>471</v>
      </c>
      <c r="G271" s="233"/>
      <c r="H271" s="235" t="s">
        <v>1</v>
      </c>
      <c r="I271" s="237"/>
      <c r="J271" s="233"/>
      <c r="K271" s="233"/>
      <c r="L271" s="238"/>
      <c r="M271" s="239"/>
      <c r="N271" s="240"/>
      <c r="O271" s="240"/>
      <c r="P271" s="240"/>
      <c r="Q271" s="240"/>
      <c r="R271" s="240"/>
      <c r="S271" s="240"/>
      <c r="T271" s="241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2" t="s">
        <v>145</v>
      </c>
      <c r="AU271" s="242" t="s">
        <v>86</v>
      </c>
      <c r="AV271" s="13" t="s">
        <v>84</v>
      </c>
      <c r="AW271" s="13" t="s">
        <v>31</v>
      </c>
      <c r="AX271" s="13" t="s">
        <v>76</v>
      </c>
      <c r="AY271" s="242" t="s">
        <v>135</v>
      </c>
    </row>
    <row r="272" spans="1:51" s="14" customFormat="1" ht="12">
      <c r="A272" s="14"/>
      <c r="B272" s="243"/>
      <c r="C272" s="244"/>
      <c r="D272" s="234" t="s">
        <v>145</v>
      </c>
      <c r="E272" s="245" t="s">
        <v>1</v>
      </c>
      <c r="F272" s="246" t="s">
        <v>273</v>
      </c>
      <c r="G272" s="244"/>
      <c r="H272" s="247">
        <v>25</v>
      </c>
      <c r="I272" s="248"/>
      <c r="J272" s="244"/>
      <c r="K272" s="244"/>
      <c r="L272" s="249"/>
      <c r="M272" s="250"/>
      <c r="N272" s="251"/>
      <c r="O272" s="251"/>
      <c r="P272" s="251"/>
      <c r="Q272" s="251"/>
      <c r="R272" s="251"/>
      <c r="S272" s="251"/>
      <c r="T272" s="252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3" t="s">
        <v>145</v>
      </c>
      <c r="AU272" s="253" t="s">
        <v>86</v>
      </c>
      <c r="AV272" s="14" t="s">
        <v>86</v>
      </c>
      <c r="AW272" s="14" t="s">
        <v>31</v>
      </c>
      <c r="AX272" s="14" t="s">
        <v>76</v>
      </c>
      <c r="AY272" s="253" t="s">
        <v>135</v>
      </c>
    </row>
    <row r="273" spans="1:51" s="13" customFormat="1" ht="12">
      <c r="A273" s="13"/>
      <c r="B273" s="232"/>
      <c r="C273" s="233"/>
      <c r="D273" s="234" t="s">
        <v>145</v>
      </c>
      <c r="E273" s="235" t="s">
        <v>1</v>
      </c>
      <c r="F273" s="236" t="s">
        <v>472</v>
      </c>
      <c r="G273" s="233"/>
      <c r="H273" s="235" t="s">
        <v>1</v>
      </c>
      <c r="I273" s="237"/>
      <c r="J273" s="233"/>
      <c r="K273" s="233"/>
      <c r="L273" s="238"/>
      <c r="M273" s="239"/>
      <c r="N273" s="240"/>
      <c r="O273" s="240"/>
      <c r="P273" s="240"/>
      <c r="Q273" s="240"/>
      <c r="R273" s="240"/>
      <c r="S273" s="240"/>
      <c r="T273" s="241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2" t="s">
        <v>145</v>
      </c>
      <c r="AU273" s="242" t="s">
        <v>86</v>
      </c>
      <c r="AV273" s="13" t="s">
        <v>84</v>
      </c>
      <c r="AW273" s="13" t="s">
        <v>31</v>
      </c>
      <c r="AX273" s="13" t="s">
        <v>76</v>
      </c>
      <c r="AY273" s="242" t="s">
        <v>135</v>
      </c>
    </row>
    <row r="274" spans="1:51" s="14" customFormat="1" ht="12">
      <c r="A274" s="14"/>
      <c r="B274" s="243"/>
      <c r="C274" s="244"/>
      <c r="D274" s="234" t="s">
        <v>145</v>
      </c>
      <c r="E274" s="245" t="s">
        <v>1</v>
      </c>
      <c r="F274" s="246" t="s">
        <v>392</v>
      </c>
      <c r="G274" s="244"/>
      <c r="H274" s="247">
        <v>50</v>
      </c>
      <c r="I274" s="248"/>
      <c r="J274" s="244"/>
      <c r="K274" s="244"/>
      <c r="L274" s="249"/>
      <c r="M274" s="250"/>
      <c r="N274" s="251"/>
      <c r="O274" s="251"/>
      <c r="P274" s="251"/>
      <c r="Q274" s="251"/>
      <c r="R274" s="251"/>
      <c r="S274" s="251"/>
      <c r="T274" s="252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3" t="s">
        <v>145</v>
      </c>
      <c r="AU274" s="253" t="s">
        <v>86</v>
      </c>
      <c r="AV274" s="14" t="s">
        <v>86</v>
      </c>
      <c r="AW274" s="14" t="s">
        <v>31</v>
      </c>
      <c r="AX274" s="14" t="s">
        <v>76</v>
      </c>
      <c r="AY274" s="253" t="s">
        <v>135</v>
      </c>
    </row>
    <row r="275" spans="1:51" s="15" customFormat="1" ht="12">
      <c r="A275" s="15"/>
      <c r="B275" s="254"/>
      <c r="C275" s="255"/>
      <c r="D275" s="234" t="s">
        <v>145</v>
      </c>
      <c r="E275" s="256" t="s">
        <v>1</v>
      </c>
      <c r="F275" s="257" t="s">
        <v>162</v>
      </c>
      <c r="G275" s="255"/>
      <c r="H275" s="258">
        <v>75</v>
      </c>
      <c r="I275" s="259"/>
      <c r="J275" s="255"/>
      <c r="K275" s="255"/>
      <c r="L275" s="260"/>
      <c r="M275" s="261"/>
      <c r="N275" s="262"/>
      <c r="O275" s="262"/>
      <c r="P275" s="262"/>
      <c r="Q275" s="262"/>
      <c r="R275" s="262"/>
      <c r="S275" s="262"/>
      <c r="T275" s="263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64" t="s">
        <v>145</v>
      </c>
      <c r="AU275" s="264" t="s">
        <v>86</v>
      </c>
      <c r="AV275" s="15" t="s">
        <v>143</v>
      </c>
      <c r="AW275" s="15" t="s">
        <v>31</v>
      </c>
      <c r="AX275" s="15" t="s">
        <v>84</v>
      </c>
      <c r="AY275" s="264" t="s">
        <v>135</v>
      </c>
    </row>
    <row r="276" spans="1:63" s="12" customFormat="1" ht="22.8" customHeight="1">
      <c r="A276" s="12"/>
      <c r="B276" s="203"/>
      <c r="C276" s="204"/>
      <c r="D276" s="205" t="s">
        <v>75</v>
      </c>
      <c r="E276" s="217" t="s">
        <v>473</v>
      </c>
      <c r="F276" s="217" t="s">
        <v>474</v>
      </c>
      <c r="G276" s="204"/>
      <c r="H276" s="204"/>
      <c r="I276" s="207"/>
      <c r="J276" s="218">
        <f>BK276</f>
        <v>0</v>
      </c>
      <c r="K276" s="204"/>
      <c r="L276" s="209"/>
      <c r="M276" s="210"/>
      <c r="N276" s="211"/>
      <c r="O276" s="211"/>
      <c r="P276" s="212">
        <f>SUM(P277:P287)</f>
        <v>0</v>
      </c>
      <c r="Q276" s="211"/>
      <c r="R276" s="212">
        <f>SUM(R277:R287)</f>
        <v>0.2581572</v>
      </c>
      <c r="S276" s="211"/>
      <c r="T276" s="213">
        <f>SUM(T277:T287)</f>
        <v>0.0548142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14" t="s">
        <v>86</v>
      </c>
      <c r="AT276" s="215" t="s">
        <v>75</v>
      </c>
      <c r="AU276" s="215" t="s">
        <v>84</v>
      </c>
      <c r="AY276" s="214" t="s">
        <v>135</v>
      </c>
      <c r="BK276" s="216">
        <f>SUM(BK277:BK287)</f>
        <v>0</v>
      </c>
    </row>
    <row r="277" spans="1:65" s="2" customFormat="1" ht="16.5" customHeight="1">
      <c r="A277" s="39"/>
      <c r="B277" s="40"/>
      <c r="C277" s="219" t="s">
        <v>475</v>
      </c>
      <c r="D277" s="219" t="s">
        <v>138</v>
      </c>
      <c r="E277" s="220" t="s">
        <v>476</v>
      </c>
      <c r="F277" s="221" t="s">
        <v>477</v>
      </c>
      <c r="G277" s="222" t="s">
        <v>141</v>
      </c>
      <c r="H277" s="223">
        <v>176.82</v>
      </c>
      <c r="I277" s="224"/>
      <c r="J277" s="225">
        <f>ROUND(I277*H277,2)</f>
        <v>0</v>
      </c>
      <c r="K277" s="221" t="s">
        <v>142</v>
      </c>
      <c r="L277" s="45"/>
      <c r="M277" s="226" t="s">
        <v>1</v>
      </c>
      <c r="N277" s="227" t="s">
        <v>41</v>
      </c>
      <c r="O277" s="92"/>
      <c r="P277" s="228">
        <f>O277*H277</f>
        <v>0</v>
      </c>
      <c r="Q277" s="228">
        <v>0.001</v>
      </c>
      <c r="R277" s="228">
        <f>Q277*H277</f>
        <v>0.17682</v>
      </c>
      <c r="S277" s="228">
        <v>0.00031</v>
      </c>
      <c r="T277" s="229">
        <f>S277*H277</f>
        <v>0.0548142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0" t="s">
        <v>223</v>
      </c>
      <c r="AT277" s="230" t="s">
        <v>138</v>
      </c>
      <c r="AU277" s="230" t="s">
        <v>86</v>
      </c>
      <c r="AY277" s="18" t="s">
        <v>135</v>
      </c>
      <c r="BE277" s="231">
        <f>IF(N277="základní",J277,0)</f>
        <v>0</v>
      </c>
      <c r="BF277" s="231">
        <f>IF(N277="snížená",J277,0)</f>
        <v>0</v>
      </c>
      <c r="BG277" s="231">
        <f>IF(N277="zákl. přenesená",J277,0)</f>
        <v>0</v>
      </c>
      <c r="BH277" s="231">
        <f>IF(N277="sníž. přenesená",J277,0)</f>
        <v>0</v>
      </c>
      <c r="BI277" s="231">
        <f>IF(N277="nulová",J277,0)</f>
        <v>0</v>
      </c>
      <c r="BJ277" s="18" t="s">
        <v>84</v>
      </c>
      <c r="BK277" s="231">
        <f>ROUND(I277*H277,2)</f>
        <v>0</v>
      </c>
      <c r="BL277" s="18" t="s">
        <v>223</v>
      </c>
      <c r="BM277" s="230" t="s">
        <v>478</v>
      </c>
    </row>
    <row r="278" spans="1:51" s="13" customFormat="1" ht="12">
      <c r="A278" s="13"/>
      <c r="B278" s="232"/>
      <c r="C278" s="233"/>
      <c r="D278" s="234" t="s">
        <v>145</v>
      </c>
      <c r="E278" s="235" t="s">
        <v>1</v>
      </c>
      <c r="F278" s="236" t="s">
        <v>146</v>
      </c>
      <c r="G278" s="233"/>
      <c r="H278" s="235" t="s">
        <v>1</v>
      </c>
      <c r="I278" s="237"/>
      <c r="J278" s="233"/>
      <c r="K278" s="233"/>
      <c r="L278" s="238"/>
      <c r="M278" s="239"/>
      <c r="N278" s="240"/>
      <c r="O278" s="240"/>
      <c r="P278" s="240"/>
      <c r="Q278" s="240"/>
      <c r="R278" s="240"/>
      <c r="S278" s="240"/>
      <c r="T278" s="241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2" t="s">
        <v>145</v>
      </c>
      <c r="AU278" s="242" t="s">
        <v>86</v>
      </c>
      <c r="AV278" s="13" t="s">
        <v>84</v>
      </c>
      <c r="AW278" s="13" t="s">
        <v>31</v>
      </c>
      <c r="AX278" s="13" t="s">
        <v>76</v>
      </c>
      <c r="AY278" s="242" t="s">
        <v>135</v>
      </c>
    </row>
    <row r="279" spans="1:51" s="14" customFormat="1" ht="12">
      <c r="A279" s="14"/>
      <c r="B279" s="243"/>
      <c r="C279" s="244"/>
      <c r="D279" s="234" t="s">
        <v>145</v>
      </c>
      <c r="E279" s="245" t="s">
        <v>1</v>
      </c>
      <c r="F279" s="246" t="s">
        <v>147</v>
      </c>
      <c r="G279" s="244"/>
      <c r="H279" s="247">
        <v>62.1</v>
      </c>
      <c r="I279" s="248"/>
      <c r="J279" s="244"/>
      <c r="K279" s="244"/>
      <c r="L279" s="249"/>
      <c r="M279" s="250"/>
      <c r="N279" s="251"/>
      <c r="O279" s="251"/>
      <c r="P279" s="251"/>
      <c r="Q279" s="251"/>
      <c r="R279" s="251"/>
      <c r="S279" s="251"/>
      <c r="T279" s="252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3" t="s">
        <v>145</v>
      </c>
      <c r="AU279" s="253" t="s">
        <v>86</v>
      </c>
      <c r="AV279" s="14" t="s">
        <v>86</v>
      </c>
      <c r="AW279" s="14" t="s">
        <v>31</v>
      </c>
      <c r="AX279" s="14" t="s">
        <v>76</v>
      </c>
      <c r="AY279" s="253" t="s">
        <v>135</v>
      </c>
    </row>
    <row r="280" spans="1:51" s="16" customFormat="1" ht="12">
      <c r="A280" s="16"/>
      <c r="B280" s="275"/>
      <c r="C280" s="276"/>
      <c r="D280" s="234" t="s">
        <v>145</v>
      </c>
      <c r="E280" s="277" t="s">
        <v>1</v>
      </c>
      <c r="F280" s="278" t="s">
        <v>479</v>
      </c>
      <c r="G280" s="276"/>
      <c r="H280" s="279">
        <v>62.1</v>
      </c>
      <c r="I280" s="280"/>
      <c r="J280" s="276"/>
      <c r="K280" s="276"/>
      <c r="L280" s="281"/>
      <c r="M280" s="282"/>
      <c r="N280" s="283"/>
      <c r="O280" s="283"/>
      <c r="P280" s="283"/>
      <c r="Q280" s="283"/>
      <c r="R280" s="283"/>
      <c r="S280" s="283"/>
      <c r="T280" s="284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T280" s="285" t="s">
        <v>145</v>
      </c>
      <c r="AU280" s="285" t="s">
        <v>86</v>
      </c>
      <c r="AV280" s="16" t="s">
        <v>152</v>
      </c>
      <c r="AW280" s="16" t="s">
        <v>31</v>
      </c>
      <c r="AX280" s="16" t="s">
        <v>76</v>
      </c>
      <c r="AY280" s="285" t="s">
        <v>135</v>
      </c>
    </row>
    <row r="281" spans="1:51" s="13" customFormat="1" ht="12">
      <c r="A281" s="13"/>
      <c r="B281" s="232"/>
      <c r="C281" s="233"/>
      <c r="D281" s="234" t="s">
        <v>145</v>
      </c>
      <c r="E281" s="235" t="s">
        <v>1</v>
      </c>
      <c r="F281" s="236" t="s">
        <v>159</v>
      </c>
      <c r="G281" s="233"/>
      <c r="H281" s="235" t="s">
        <v>1</v>
      </c>
      <c r="I281" s="237"/>
      <c r="J281" s="233"/>
      <c r="K281" s="233"/>
      <c r="L281" s="238"/>
      <c r="M281" s="239"/>
      <c r="N281" s="240"/>
      <c r="O281" s="240"/>
      <c r="P281" s="240"/>
      <c r="Q281" s="240"/>
      <c r="R281" s="240"/>
      <c r="S281" s="240"/>
      <c r="T281" s="241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2" t="s">
        <v>145</v>
      </c>
      <c r="AU281" s="242" t="s">
        <v>86</v>
      </c>
      <c r="AV281" s="13" t="s">
        <v>84</v>
      </c>
      <c r="AW281" s="13" t="s">
        <v>31</v>
      </c>
      <c r="AX281" s="13" t="s">
        <v>76</v>
      </c>
      <c r="AY281" s="242" t="s">
        <v>135</v>
      </c>
    </row>
    <row r="282" spans="1:51" s="14" customFormat="1" ht="12">
      <c r="A282" s="14"/>
      <c r="B282" s="243"/>
      <c r="C282" s="244"/>
      <c r="D282" s="234" t="s">
        <v>145</v>
      </c>
      <c r="E282" s="245" t="s">
        <v>1</v>
      </c>
      <c r="F282" s="246" t="s">
        <v>160</v>
      </c>
      <c r="G282" s="244"/>
      <c r="H282" s="247">
        <v>184.8</v>
      </c>
      <c r="I282" s="248"/>
      <c r="J282" s="244"/>
      <c r="K282" s="244"/>
      <c r="L282" s="249"/>
      <c r="M282" s="250"/>
      <c r="N282" s="251"/>
      <c r="O282" s="251"/>
      <c r="P282" s="251"/>
      <c r="Q282" s="251"/>
      <c r="R282" s="251"/>
      <c r="S282" s="251"/>
      <c r="T282" s="252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3" t="s">
        <v>145</v>
      </c>
      <c r="AU282" s="253" t="s">
        <v>86</v>
      </c>
      <c r="AV282" s="14" t="s">
        <v>86</v>
      </c>
      <c r="AW282" s="14" t="s">
        <v>31</v>
      </c>
      <c r="AX282" s="14" t="s">
        <v>76</v>
      </c>
      <c r="AY282" s="253" t="s">
        <v>135</v>
      </c>
    </row>
    <row r="283" spans="1:51" s="14" customFormat="1" ht="12">
      <c r="A283" s="14"/>
      <c r="B283" s="243"/>
      <c r="C283" s="244"/>
      <c r="D283" s="234" t="s">
        <v>145</v>
      </c>
      <c r="E283" s="245" t="s">
        <v>1</v>
      </c>
      <c r="F283" s="246" t="s">
        <v>161</v>
      </c>
      <c r="G283" s="244"/>
      <c r="H283" s="247">
        <v>-70.08</v>
      </c>
      <c r="I283" s="248"/>
      <c r="J283" s="244"/>
      <c r="K283" s="244"/>
      <c r="L283" s="249"/>
      <c r="M283" s="250"/>
      <c r="N283" s="251"/>
      <c r="O283" s="251"/>
      <c r="P283" s="251"/>
      <c r="Q283" s="251"/>
      <c r="R283" s="251"/>
      <c r="S283" s="251"/>
      <c r="T283" s="252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3" t="s">
        <v>145</v>
      </c>
      <c r="AU283" s="253" t="s">
        <v>86</v>
      </c>
      <c r="AV283" s="14" t="s">
        <v>86</v>
      </c>
      <c r="AW283" s="14" t="s">
        <v>31</v>
      </c>
      <c r="AX283" s="14" t="s">
        <v>76</v>
      </c>
      <c r="AY283" s="253" t="s">
        <v>135</v>
      </c>
    </row>
    <row r="284" spans="1:51" s="16" customFormat="1" ht="12">
      <c r="A284" s="16"/>
      <c r="B284" s="275"/>
      <c r="C284" s="276"/>
      <c r="D284" s="234" t="s">
        <v>145</v>
      </c>
      <c r="E284" s="277" t="s">
        <v>1</v>
      </c>
      <c r="F284" s="278" t="s">
        <v>479</v>
      </c>
      <c r="G284" s="276"/>
      <c r="H284" s="279">
        <v>114.72000000000001</v>
      </c>
      <c r="I284" s="280"/>
      <c r="J284" s="276"/>
      <c r="K284" s="276"/>
      <c r="L284" s="281"/>
      <c r="M284" s="282"/>
      <c r="N284" s="283"/>
      <c r="O284" s="283"/>
      <c r="P284" s="283"/>
      <c r="Q284" s="283"/>
      <c r="R284" s="283"/>
      <c r="S284" s="283"/>
      <c r="T284" s="284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T284" s="285" t="s">
        <v>145</v>
      </c>
      <c r="AU284" s="285" t="s">
        <v>86</v>
      </c>
      <c r="AV284" s="16" t="s">
        <v>152</v>
      </c>
      <c r="AW284" s="16" t="s">
        <v>31</v>
      </c>
      <c r="AX284" s="16" t="s">
        <v>76</v>
      </c>
      <c r="AY284" s="285" t="s">
        <v>135</v>
      </c>
    </row>
    <row r="285" spans="1:51" s="15" customFormat="1" ht="12">
      <c r="A285" s="15"/>
      <c r="B285" s="254"/>
      <c r="C285" s="255"/>
      <c r="D285" s="234" t="s">
        <v>145</v>
      </c>
      <c r="E285" s="256" t="s">
        <v>1</v>
      </c>
      <c r="F285" s="257" t="s">
        <v>162</v>
      </c>
      <c r="G285" s="255"/>
      <c r="H285" s="258">
        <v>176.82</v>
      </c>
      <c r="I285" s="259"/>
      <c r="J285" s="255"/>
      <c r="K285" s="255"/>
      <c r="L285" s="260"/>
      <c r="M285" s="261"/>
      <c r="N285" s="262"/>
      <c r="O285" s="262"/>
      <c r="P285" s="262"/>
      <c r="Q285" s="262"/>
      <c r="R285" s="262"/>
      <c r="S285" s="262"/>
      <c r="T285" s="263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64" t="s">
        <v>145</v>
      </c>
      <c r="AU285" s="264" t="s">
        <v>86</v>
      </c>
      <c r="AV285" s="15" t="s">
        <v>143</v>
      </c>
      <c r="AW285" s="15" t="s">
        <v>31</v>
      </c>
      <c r="AX285" s="15" t="s">
        <v>84</v>
      </c>
      <c r="AY285" s="264" t="s">
        <v>135</v>
      </c>
    </row>
    <row r="286" spans="1:65" s="2" customFormat="1" ht="24.15" customHeight="1">
      <c r="A286" s="39"/>
      <c r="B286" s="40"/>
      <c r="C286" s="219" t="s">
        <v>480</v>
      </c>
      <c r="D286" s="219" t="s">
        <v>138</v>
      </c>
      <c r="E286" s="220" t="s">
        <v>481</v>
      </c>
      <c r="F286" s="221" t="s">
        <v>482</v>
      </c>
      <c r="G286" s="222" t="s">
        <v>141</v>
      </c>
      <c r="H286" s="223">
        <v>176.82</v>
      </c>
      <c r="I286" s="224"/>
      <c r="J286" s="225">
        <f>ROUND(I286*H286,2)</f>
        <v>0</v>
      </c>
      <c r="K286" s="221" t="s">
        <v>142</v>
      </c>
      <c r="L286" s="45"/>
      <c r="M286" s="226" t="s">
        <v>1</v>
      </c>
      <c r="N286" s="227" t="s">
        <v>41</v>
      </c>
      <c r="O286" s="92"/>
      <c r="P286" s="228">
        <f>O286*H286</f>
        <v>0</v>
      </c>
      <c r="Q286" s="228">
        <v>0.0002</v>
      </c>
      <c r="R286" s="228">
        <f>Q286*H286</f>
        <v>0.035364</v>
      </c>
      <c r="S286" s="228">
        <v>0</v>
      </c>
      <c r="T286" s="229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30" t="s">
        <v>223</v>
      </c>
      <c r="AT286" s="230" t="s">
        <v>138</v>
      </c>
      <c r="AU286" s="230" t="s">
        <v>86</v>
      </c>
      <c r="AY286" s="18" t="s">
        <v>135</v>
      </c>
      <c r="BE286" s="231">
        <f>IF(N286="základní",J286,0)</f>
        <v>0</v>
      </c>
      <c r="BF286" s="231">
        <f>IF(N286="snížená",J286,0)</f>
        <v>0</v>
      </c>
      <c r="BG286" s="231">
        <f>IF(N286="zákl. přenesená",J286,0)</f>
        <v>0</v>
      </c>
      <c r="BH286" s="231">
        <f>IF(N286="sníž. přenesená",J286,0)</f>
        <v>0</v>
      </c>
      <c r="BI286" s="231">
        <f>IF(N286="nulová",J286,0)</f>
        <v>0</v>
      </c>
      <c r="BJ286" s="18" t="s">
        <v>84</v>
      </c>
      <c r="BK286" s="231">
        <f>ROUND(I286*H286,2)</f>
        <v>0</v>
      </c>
      <c r="BL286" s="18" t="s">
        <v>223</v>
      </c>
      <c r="BM286" s="230" t="s">
        <v>483</v>
      </c>
    </row>
    <row r="287" spans="1:65" s="2" customFormat="1" ht="33" customHeight="1">
      <c r="A287" s="39"/>
      <c r="B287" s="40"/>
      <c r="C287" s="219" t="s">
        <v>484</v>
      </c>
      <c r="D287" s="219" t="s">
        <v>138</v>
      </c>
      <c r="E287" s="220" t="s">
        <v>485</v>
      </c>
      <c r="F287" s="221" t="s">
        <v>486</v>
      </c>
      <c r="G287" s="222" t="s">
        <v>141</v>
      </c>
      <c r="H287" s="223">
        <v>176.82</v>
      </c>
      <c r="I287" s="224"/>
      <c r="J287" s="225">
        <f>ROUND(I287*H287,2)</f>
        <v>0</v>
      </c>
      <c r="K287" s="221" t="s">
        <v>142</v>
      </c>
      <c r="L287" s="45"/>
      <c r="M287" s="226" t="s">
        <v>1</v>
      </c>
      <c r="N287" s="227" t="s">
        <v>41</v>
      </c>
      <c r="O287" s="92"/>
      <c r="P287" s="228">
        <f>O287*H287</f>
        <v>0</v>
      </c>
      <c r="Q287" s="228">
        <v>0.00026</v>
      </c>
      <c r="R287" s="228">
        <f>Q287*H287</f>
        <v>0.04597319999999999</v>
      </c>
      <c r="S287" s="228">
        <v>0</v>
      </c>
      <c r="T287" s="229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30" t="s">
        <v>223</v>
      </c>
      <c r="AT287" s="230" t="s">
        <v>138</v>
      </c>
      <c r="AU287" s="230" t="s">
        <v>86</v>
      </c>
      <c r="AY287" s="18" t="s">
        <v>135</v>
      </c>
      <c r="BE287" s="231">
        <f>IF(N287="základní",J287,0)</f>
        <v>0</v>
      </c>
      <c r="BF287" s="231">
        <f>IF(N287="snížená",J287,0)</f>
        <v>0</v>
      </c>
      <c r="BG287" s="231">
        <f>IF(N287="zákl. přenesená",J287,0)</f>
        <v>0</v>
      </c>
      <c r="BH287" s="231">
        <f>IF(N287="sníž. přenesená",J287,0)</f>
        <v>0</v>
      </c>
      <c r="BI287" s="231">
        <f>IF(N287="nulová",J287,0)</f>
        <v>0</v>
      </c>
      <c r="BJ287" s="18" t="s">
        <v>84</v>
      </c>
      <c r="BK287" s="231">
        <f>ROUND(I287*H287,2)</f>
        <v>0</v>
      </c>
      <c r="BL287" s="18" t="s">
        <v>223</v>
      </c>
      <c r="BM287" s="230" t="s">
        <v>487</v>
      </c>
    </row>
    <row r="288" spans="1:63" s="12" customFormat="1" ht="25.9" customHeight="1">
      <c r="A288" s="12"/>
      <c r="B288" s="203"/>
      <c r="C288" s="204"/>
      <c r="D288" s="205" t="s">
        <v>75</v>
      </c>
      <c r="E288" s="206" t="s">
        <v>488</v>
      </c>
      <c r="F288" s="206" t="s">
        <v>489</v>
      </c>
      <c r="G288" s="204"/>
      <c r="H288" s="204"/>
      <c r="I288" s="207"/>
      <c r="J288" s="208">
        <f>BK288</f>
        <v>0</v>
      </c>
      <c r="K288" s="204"/>
      <c r="L288" s="209"/>
      <c r="M288" s="210"/>
      <c r="N288" s="211"/>
      <c r="O288" s="211"/>
      <c r="P288" s="212">
        <f>SUM(P289:P294)</f>
        <v>0</v>
      </c>
      <c r="Q288" s="211"/>
      <c r="R288" s="212">
        <f>SUM(R289:R294)</f>
        <v>0</v>
      </c>
      <c r="S288" s="211"/>
      <c r="T288" s="213">
        <f>SUM(T289:T294)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14" t="s">
        <v>143</v>
      </c>
      <c r="AT288" s="215" t="s">
        <v>75</v>
      </c>
      <c r="AU288" s="215" t="s">
        <v>76</v>
      </c>
      <c r="AY288" s="214" t="s">
        <v>135</v>
      </c>
      <c r="BK288" s="216">
        <f>SUM(BK289:BK294)</f>
        <v>0</v>
      </c>
    </row>
    <row r="289" spans="1:65" s="2" customFormat="1" ht="16.5" customHeight="1">
      <c r="A289" s="39"/>
      <c r="B289" s="40"/>
      <c r="C289" s="219" t="s">
        <v>490</v>
      </c>
      <c r="D289" s="219" t="s">
        <v>138</v>
      </c>
      <c r="E289" s="220" t="s">
        <v>491</v>
      </c>
      <c r="F289" s="221" t="s">
        <v>492</v>
      </c>
      <c r="G289" s="222" t="s">
        <v>493</v>
      </c>
      <c r="H289" s="223">
        <v>24</v>
      </c>
      <c r="I289" s="224"/>
      <c r="J289" s="225">
        <f>ROUND(I289*H289,2)</f>
        <v>0</v>
      </c>
      <c r="K289" s="221" t="s">
        <v>142</v>
      </c>
      <c r="L289" s="45"/>
      <c r="M289" s="226" t="s">
        <v>1</v>
      </c>
      <c r="N289" s="227" t="s">
        <v>41</v>
      </c>
      <c r="O289" s="92"/>
      <c r="P289" s="228">
        <f>O289*H289</f>
        <v>0</v>
      </c>
      <c r="Q289" s="228">
        <v>0</v>
      </c>
      <c r="R289" s="228">
        <f>Q289*H289</f>
        <v>0</v>
      </c>
      <c r="S289" s="228">
        <v>0</v>
      </c>
      <c r="T289" s="229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30" t="s">
        <v>494</v>
      </c>
      <c r="AT289" s="230" t="s">
        <v>138</v>
      </c>
      <c r="AU289" s="230" t="s">
        <v>84</v>
      </c>
      <c r="AY289" s="18" t="s">
        <v>135</v>
      </c>
      <c r="BE289" s="231">
        <f>IF(N289="základní",J289,0)</f>
        <v>0</v>
      </c>
      <c r="BF289" s="231">
        <f>IF(N289="snížená",J289,0)</f>
        <v>0</v>
      </c>
      <c r="BG289" s="231">
        <f>IF(N289="zákl. přenesená",J289,0)</f>
        <v>0</v>
      </c>
      <c r="BH289" s="231">
        <f>IF(N289="sníž. přenesená",J289,0)</f>
        <v>0</v>
      </c>
      <c r="BI289" s="231">
        <f>IF(N289="nulová",J289,0)</f>
        <v>0</v>
      </c>
      <c r="BJ289" s="18" t="s">
        <v>84</v>
      </c>
      <c r="BK289" s="231">
        <f>ROUND(I289*H289,2)</f>
        <v>0</v>
      </c>
      <c r="BL289" s="18" t="s">
        <v>494</v>
      </c>
      <c r="BM289" s="230" t="s">
        <v>495</v>
      </c>
    </row>
    <row r="290" spans="1:51" s="13" customFormat="1" ht="12">
      <c r="A290" s="13"/>
      <c r="B290" s="232"/>
      <c r="C290" s="233"/>
      <c r="D290" s="234" t="s">
        <v>145</v>
      </c>
      <c r="E290" s="235" t="s">
        <v>1</v>
      </c>
      <c r="F290" s="236" t="s">
        <v>496</v>
      </c>
      <c r="G290" s="233"/>
      <c r="H290" s="235" t="s">
        <v>1</v>
      </c>
      <c r="I290" s="237"/>
      <c r="J290" s="233"/>
      <c r="K290" s="233"/>
      <c r="L290" s="238"/>
      <c r="M290" s="239"/>
      <c r="N290" s="240"/>
      <c r="O290" s="240"/>
      <c r="P290" s="240"/>
      <c r="Q290" s="240"/>
      <c r="R290" s="240"/>
      <c r="S290" s="240"/>
      <c r="T290" s="241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2" t="s">
        <v>145</v>
      </c>
      <c r="AU290" s="242" t="s">
        <v>84</v>
      </c>
      <c r="AV290" s="13" t="s">
        <v>84</v>
      </c>
      <c r="AW290" s="13" t="s">
        <v>31</v>
      </c>
      <c r="AX290" s="13" t="s">
        <v>76</v>
      </c>
      <c r="AY290" s="242" t="s">
        <v>135</v>
      </c>
    </row>
    <row r="291" spans="1:51" s="14" customFormat="1" ht="12">
      <c r="A291" s="14"/>
      <c r="B291" s="243"/>
      <c r="C291" s="244"/>
      <c r="D291" s="234" t="s">
        <v>145</v>
      </c>
      <c r="E291" s="245" t="s">
        <v>1</v>
      </c>
      <c r="F291" s="246" t="s">
        <v>269</v>
      </c>
      <c r="G291" s="244"/>
      <c r="H291" s="247">
        <v>24</v>
      </c>
      <c r="I291" s="248"/>
      <c r="J291" s="244"/>
      <c r="K291" s="244"/>
      <c r="L291" s="249"/>
      <c r="M291" s="250"/>
      <c r="N291" s="251"/>
      <c r="O291" s="251"/>
      <c r="P291" s="251"/>
      <c r="Q291" s="251"/>
      <c r="R291" s="251"/>
      <c r="S291" s="251"/>
      <c r="T291" s="252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3" t="s">
        <v>145</v>
      </c>
      <c r="AU291" s="253" t="s">
        <v>84</v>
      </c>
      <c r="AV291" s="14" t="s">
        <v>86</v>
      </c>
      <c r="AW291" s="14" t="s">
        <v>31</v>
      </c>
      <c r="AX291" s="14" t="s">
        <v>84</v>
      </c>
      <c r="AY291" s="253" t="s">
        <v>135</v>
      </c>
    </row>
    <row r="292" spans="1:65" s="2" customFormat="1" ht="16.5" customHeight="1">
      <c r="A292" s="39"/>
      <c r="B292" s="40"/>
      <c r="C292" s="219" t="s">
        <v>497</v>
      </c>
      <c r="D292" s="219" t="s">
        <v>138</v>
      </c>
      <c r="E292" s="220" t="s">
        <v>498</v>
      </c>
      <c r="F292" s="221" t="s">
        <v>499</v>
      </c>
      <c r="G292" s="222" t="s">
        <v>493</v>
      </c>
      <c r="H292" s="223">
        <v>32</v>
      </c>
      <c r="I292" s="224"/>
      <c r="J292" s="225">
        <f>ROUND(I292*H292,2)</f>
        <v>0</v>
      </c>
      <c r="K292" s="221" t="s">
        <v>142</v>
      </c>
      <c r="L292" s="45"/>
      <c r="M292" s="226" t="s">
        <v>1</v>
      </c>
      <c r="N292" s="227" t="s">
        <v>41</v>
      </c>
      <c r="O292" s="92"/>
      <c r="P292" s="228">
        <f>O292*H292</f>
        <v>0</v>
      </c>
      <c r="Q292" s="228">
        <v>0</v>
      </c>
      <c r="R292" s="228">
        <f>Q292*H292</f>
        <v>0</v>
      </c>
      <c r="S292" s="228">
        <v>0</v>
      </c>
      <c r="T292" s="229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30" t="s">
        <v>494</v>
      </c>
      <c r="AT292" s="230" t="s">
        <v>138</v>
      </c>
      <c r="AU292" s="230" t="s">
        <v>84</v>
      </c>
      <c r="AY292" s="18" t="s">
        <v>135</v>
      </c>
      <c r="BE292" s="231">
        <f>IF(N292="základní",J292,0)</f>
        <v>0</v>
      </c>
      <c r="BF292" s="231">
        <f>IF(N292="snížená",J292,0)</f>
        <v>0</v>
      </c>
      <c r="BG292" s="231">
        <f>IF(N292="zákl. přenesená",J292,0)</f>
        <v>0</v>
      </c>
      <c r="BH292" s="231">
        <f>IF(N292="sníž. přenesená",J292,0)</f>
        <v>0</v>
      </c>
      <c r="BI292" s="231">
        <f>IF(N292="nulová",J292,0)</f>
        <v>0</v>
      </c>
      <c r="BJ292" s="18" t="s">
        <v>84</v>
      </c>
      <c r="BK292" s="231">
        <f>ROUND(I292*H292,2)</f>
        <v>0</v>
      </c>
      <c r="BL292" s="18" t="s">
        <v>494</v>
      </c>
      <c r="BM292" s="230" t="s">
        <v>500</v>
      </c>
    </row>
    <row r="293" spans="1:51" s="13" customFormat="1" ht="12">
      <c r="A293" s="13"/>
      <c r="B293" s="232"/>
      <c r="C293" s="233"/>
      <c r="D293" s="234" t="s">
        <v>145</v>
      </c>
      <c r="E293" s="235" t="s">
        <v>1</v>
      </c>
      <c r="F293" s="236" t="s">
        <v>501</v>
      </c>
      <c r="G293" s="233"/>
      <c r="H293" s="235" t="s">
        <v>1</v>
      </c>
      <c r="I293" s="237"/>
      <c r="J293" s="233"/>
      <c r="K293" s="233"/>
      <c r="L293" s="238"/>
      <c r="M293" s="239"/>
      <c r="N293" s="240"/>
      <c r="O293" s="240"/>
      <c r="P293" s="240"/>
      <c r="Q293" s="240"/>
      <c r="R293" s="240"/>
      <c r="S293" s="240"/>
      <c r="T293" s="241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2" t="s">
        <v>145</v>
      </c>
      <c r="AU293" s="242" t="s">
        <v>84</v>
      </c>
      <c r="AV293" s="13" t="s">
        <v>84</v>
      </c>
      <c r="AW293" s="13" t="s">
        <v>31</v>
      </c>
      <c r="AX293" s="13" t="s">
        <v>76</v>
      </c>
      <c r="AY293" s="242" t="s">
        <v>135</v>
      </c>
    </row>
    <row r="294" spans="1:51" s="14" customFormat="1" ht="12">
      <c r="A294" s="14"/>
      <c r="B294" s="243"/>
      <c r="C294" s="244"/>
      <c r="D294" s="234" t="s">
        <v>145</v>
      </c>
      <c r="E294" s="245" t="s">
        <v>1</v>
      </c>
      <c r="F294" s="246" t="s">
        <v>263</v>
      </c>
      <c r="G294" s="244"/>
      <c r="H294" s="247">
        <v>32</v>
      </c>
      <c r="I294" s="248"/>
      <c r="J294" s="244"/>
      <c r="K294" s="244"/>
      <c r="L294" s="249"/>
      <c r="M294" s="250"/>
      <c r="N294" s="251"/>
      <c r="O294" s="251"/>
      <c r="P294" s="251"/>
      <c r="Q294" s="251"/>
      <c r="R294" s="251"/>
      <c r="S294" s="251"/>
      <c r="T294" s="252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3" t="s">
        <v>145</v>
      </c>
      <c r="AU294" s="253" t="s">
        <v>84</v>
      </c>
      <c r="AV294" s="14" t="s">
        <v>86</v>
      </c>
      <c r="AW294" s="14" t="s">
        <v>31</v>
      </c>
      <c r="AX294" s="14" t="s">
        <v>84</v>
      </c>
      <c r="AY294" s="253" t="s">
        <v>135</v>
      </c>
    </row>
    <row r="295" spans="1:63" s="12" customFormat="1" ht="25.9" customHeight="1">
      <c r="A295" s="12"/>
      <c r="B295" s="203"/>
      <c r="C295" s="204"/>
      <c r="D295" s="205" t="s">
        <v>75</v>
      </c>
      <c r="E295" s="206" t="s">
        <v>502</v>
      </c>
      <c r="F295" s="206" t="s">
        <v>503</v>
      </c>
      <c r="G295" s="204"/>
      <c r="H295" s="204"/>
      <c r="I295" s="207"/>
      <c r="J295" s="208">
        <f>BK295</f>
        <v>0</v>
      </c>
      <c r="K295" s="204"/>
      <c r="L295" s="209"/>
      <c r="M295" s="210"/>
      <c r="N295" s="211"/>
      <c r="O295" s="211"/>
      <c r="P295" s="212">
        <f>SUM(P296:P297)</f>
        <v>0</v>
      </c>
      <c r="Q295" s="211"/>
      <c r="R295" s="212">
        <f>SUM(R296:R297)</f>
        <v>0</v>
      </c>
      <c r="S295" s="211"/>
      <c r="T295" s="213">
        <f>SUM(T296:T297)</f>
        <v>0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14" t="s">
        <v>143</v>
      </c>
      <c r="AT295" s="215" t="s">
        <v>75</v>
      </c>
      <c r="AU295" s="215" t="s">
        <v>76</v>
      </c>
      <c r="AY295" s="214" t="s">
        <v>135</v>
      </c>
      <c r="BK295" s="216">
        <f>SUM(BK296:BK297)</f>
        <v>0</v>
      </c>
    </row>
    <row r="296" spans="1:65" s="2" customFormat="1" ht="21.75" customHeight="1">
      <c r="A296" s="39"/>
      <c r="B296" s="40"/>
      <c r="C296" s="219" t="s">
        <v>504</v>
      </c>
      <c r="D296" s="219" t="s">
        <v>138</v>
      </c>
      <c r="E296" s="220" t="s">
        <v>505</v>
      </c>
      <c r="F296" s="221" t="s">
        <v>506</v>
      </c>
      <c r="G296" s="222" t="s">
        <v>227</v>
      </c>
      <c r="H296" s="223">
        <v>2</v>
      </c>
      <c r="I296" s="224"/>
      <c r="J296" s="225">
        <f>ROUND(I296*H296,2)</f>
        <v>0</v>
      </c>
      <c r="K296" s="221" t="s">
        <v>1</v>
      </c>
      <c r="L296" s="45"/>
      <c r="M296" s="226" t="s">
        <v>1</v>
      </c>
      <c r="N296" s="227" t="s">
        <v>41</v>
      </c>
      <c r="O296" s="92"/>
      <c r="P296" s="228">
        <f>O296*H296</f>
        <v>0</v>
      </c>
      <c r="Q296" s="228">
        <v>0</v>
      </c>
      <c r="R296" s="228">
        <f>Q296*H296</f>
        <v>0</v>
      </c>
      <c r="S296" s="228">
        <v>0</v>
      </c>
      <c r="T296" s="229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30" t="s">
        <v>494</v>
      </c>
      <c r="AT296" s="230" t="s">
        <v>138</v>
      </c>
      <c r="AU296" s="230" t="s">
        <v>84</v>
      </c>
      <c r="AY296" s="18" t="s">
        <v>135</v>
      </c>
      <c r="BE296" s="231">
        <f>IF(N296="základní",J296,0)</f>
        <v>0</v>
      </c>
      <c r="BF296" s="231">
        <f>IF(N296="snížená",J296,0)</f>
        <v>0</v>
      </c>
      <c r="BG296" s="231">
        <f>IF(N296="zákl. přenesená",J296,0)</f>
        <v>0</v>
      </c>
      <c r="BH296" s="231">
        <f>IF(N296="sníž. přenesená",J296,0)</f>
        <v>0</v>
      </c>
      <c r="BI296" s="231">
        <f>IF(N296="nulová",J296,0)</f>
        <v>0</v>
      </c>
      <c r="BJ296" s="18" t="s">
        <v>84</v>
      </c>
      <c r="BK296" s="231">
        <f>ROUND(I296*H296,2)</f>
        <v>0</v>
      </c>
      <c r="BL296" s="18" t="s">
        <v>494</v>
      </c>
      <c r="BM296" s="230" t="s">
        <v>507</v>
      </c>
    </row>
    <row r="297" spans="1:65" s="2" customFormat="1" ht="24.15" customHeight="1">
      <c r="A297" s="39"/>
      <c r="B297" s="40"/>
      <c r="C297" s="219" t="s">
        <v>508</v>
      </c>
      <c r="D297" s="219" t="s">
        <v>138</v>
      </c>
      <c r="E297" s="220" t="s">
        <v>509</v>
      </c>
      <c r="F297" s="221" t="s">
        <v>510</v>
      </c>
      <c r="G297" s="222" t="s">
        <v>227</v>
      </c>
      <c r="H297" s="223">
        <v>4</v>
      </c>
      <c r="I297" s="224"/>
      <c r="J297" s="225">
        <f>ROUND(I297*H297,2)</f>
        <v>0</v>
      </c>
      <c r="K297" s="221" t="s">
        <v>1</v>
      </c>
      <c r="L297" s="45"/>
      <c r="M297" s="226" t="s">
        <v>1</v>
      </c>
      <c r="N297" s="227" t="s">
        <v>41</v>
      </c>
      <c r="O297" s="92"/>
      <c r="P297" s="228">
        <f>O297*H297</f>
        <v>0</v>
      </c>
      <c r="Q297" s="228">
        <v>0</v>
      </c>
      <c r="R297" s="228">
        <f>Q297*H297</f>
        <v>0</v>
      </c>
      <c r="S297" s="228">
        <v>0</v>
      </c>
      <c r="T297" s="229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30" t="s">
        <v>494</v>
      </c>
      <c r="AT297" s="230" t="s">
        <v>138</v>
      </c>
      <c r="AU297" s="230" t="s">
        <v>84</v>
      </c>
      <c r="AY297" s="18" t="s">
        <v>135</v>
      </c>
      <c r="BE297" s="231">
        <f>IF(N297="základní",J297,0)</f>
        <v>0</v>
      </c>
      <c r="BF297" s="231">
        <f>IF(N297="snížená",J297,0)</f>
        <v>0</v>
      </c>
      <c r="BG297" s="231">
        <f>IF(N297="zákl. přenesená",J297,0)</f>
        <v>0</v>
      </c>
      <c r="BH297" s="231">
        <f>IF(N297="sníž. přenesená",J297,0)</f>
        <v>0</v>
      </c>
      <c r="BI297" s="231">
        <f>IF(N297="nulová",J297,0)</f>
        <v>0</v>
      </c>
      <c r="BJ297" s="18" t="s">
        <v>84</v>
      </c>
      <c r="BK297" s="231">
        <f>ROUND(I297*H297,2)</f>
        <v>0</v>
      </c>
      <c r="BL297" s="18" t="s">
        <v>494</v>
      </c>
      <c r="BM297" s="230" t="s">
        <v>511</v>
      </c>
    </row>
    <row r="298" spans="1:63" s="12" customFormat="1" ht="25.9" customHeight="1">
      <c r="A298" s="12"/>
      <c r="B298" s="203"/>
      <c r="C298" s="204"/>
      <c r="D298" s="205" t="s">
        <v>75</v>
      </c>
      <c r="E298" s="206" t="s">
        <v>512</v>
      </c>
      <c r="F298" s="206" t="s">
        <v>513</v>
      </c>
      <c r="G298" s="204"/>
      <c r="H298" s="204"/>
      <c r="I298" s="207"/>
      <c r="J298" s="208">
        <f>BK298</f>
        <v>0</v>
      </c>
      <c r="K298" s="204"/>
      <c r="L298" s="209"/>
      <c r="M298" s="210"/>
      <c r="N298" s="211"/>
      <c r="O298" s="211"/>
      <c r="P298" s="212">
        <f>P299</f>
        <v>0</v>
      </c>
      <c r="Q298" s="211"/>
      <c r="R298" s="212">
        <f>R299</f>
        <v>0</v>
      </c>
      <c r="S298" s="211"/>
      <c r="T298" s="213">
        <f>T299</f>
        <v>0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214" t="s">
        <v>163</v>
      </c>
      <c r="AT298" s="215" t="s">
        <v>75</v>
      </c>
      <c r="AU298" s="215" t="s">
        <v>76</v>
      </c>
      <c r="AY298" s="214" t="s">
        <v>135</v>
      </c>
      <c r="BK298" s="216">
        <f>BK299</f>
        <v>0</v>
      </c>
    </row>
    <row r="299" spans="1:63" s="12" customFormat="1" ht="22.8" customHeight="1">
      <c r="A299" s="12"/>
      <c r="B299" s="203"/>
      <c r="C299" s="204"/>
      <c r="D299" s="205" t="s">
        <v>75</v>
      </c>
      <c r="E299" s="217" t="s">
        <v>514</v>
      </c>
      <c r="F299" s="217" t="s">
        <v>515</v>
      </c>
      <c r="G299" s="204"/>
      <c r="H299" s="204"/>
      <c r="I299" s="207"/>
      <c r="J299" s="218">
        <f>BK299</f>
        <v>0</v>
      </c>
      <c r="K299" s="204"/>
      <c r="L299" s="209"/>
      <c r="M299" s="210"/>
      <c r="N299" s="211"/>
      <c r="O299" s="211"/>
      <c r="P299" s="212">
        <f>SUM(P300:P301)</f>
        <v>0</v>
      </c>
      <c r="Q299" s="211"/>
      <c r="R299" s="212">
        <f>SUM(R300:R301)</f>
        <v>0</v>
      </c>
      <c r="S299" s="211"/>
      <c r="T299" s="213">
        <f>SUM(T300:T301)</f>
        <v>0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R299" s="214" t="s">
        <v>163</v>
      </c>
      <c r="AT299" s="215" t="s">
        <v>75</v>
      </c>
      <c r="AU299" s="215" t="s">
        <v>84</v>
      </c>
      <c r="AY299" s="214" t="s">
        <v>135</v>
      </c>
      <c r="BK299" s="216">
        <f>SUM(BK300:BK301)</f>
        <v>0</v>
      </c>
    </row>
    <row r="300" spans="1:65" s="2" customFormat="1" ht="16.5" customHeight="1">
      <c r="A300" s="39"/>
      <c r="B300" s="40"/>
      <c r="C300" s="219" t="s">
        <v>516</v>
      </c>
      <c r="D300" s="219" t="s">
        <v>138</v>
      </c>
      <c r="E300" s="220" t="s">
        <v>517</v>
      </c>
      <c r="F300" s="221" t="s">
        <v>515</v>
      </c>
      <c r="G300" s="222" t="s">
        <v>518</v>
      </c>
      <c r="H300" s="223">
        <v>1</v>
      </c>
      <c r="I300" s="224"/>
      <c r="J300" s="225">
        <f>ROUND(I300*H300,2)</f>
        <v>0</v>
      </c>
      <c r="K300" s="221" t="s">
        <v>142</v>
      </c>
      <c r="L300" s="45"/>
      <c r="M300" s="226" t="s">
        <v>1</v>
      </c>
      <c r="N300" s="227" t="s">
        <v>41</v>
      </c>
      <c r="O300" s="92"/>
      <c r="P300" s="228">
        <f>O300*H300</f>
        <v>0</v>
      </c>
      <c r="Q300" s="228">
        <v>0</v>
      </c>
      <c r="R300" s="228">
        <f>Q300*H300</f>
        <v>0</v>
      </c>
      <c r="S300" s="228">
        <v>0</v>
      </c>
      <c r="T300" s="229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0" t="s">
        <v>519</v>
      </c>
      <c r="AT300" s="230" t="s">
        <v>138</v>
      </c>
      <c r="AU300" s="230" t="s">
        <v>86</v>
      </c>
      <c r="AY300" s="18" t="s">
        <v>135</v>
      </c>
      <c r="BE300" s="231">
        <f>IF(N300="základní",J300,0)</f>
        <v>0</v>
      </c>
      <c r="BF300" s="231">
        <f>IF(N300="snížená",J300,0)</f>
        <v>0</v>
      </c>
      <c r="BG300" s="231">
        <f>IF(N300="zákl. přenesená",J300,0)</f>
        <v>0</v>
      </c>
      <c r="BH300" s="231">
        <f>IF(N300="sníž. přenesená",J300,0)</f>
        <v>0</v>
      </c>
      <c r="BI300" s="231">
        <f>IF(N300="nulová",J300,0)</f>
        <v>0</v>
      </c>
      <c r="BJ300" s="18" t="s">
        <v>84</v>
      </c>
      <c r="BK300" s="231">
        <f>ROUND(I300*H300,2)</f>
        <v>0</v>
      </c>
      <c r="BL300" s="18" t="s">
        <v>519</v>
      </c>
      <c r="BM300" s="230" t="s">
        <v>520</v>
      </c>
    </row>
    <row r="301" spans="1:65" s="2" customFormat="1" ht="16.5" customHeight="1">
      <c r="A301" s="39"/>
      <c r="B301" s="40"/>
      <c r="C301" s="219" t="s">
        <v>521</v>
      </c>
      <c r="D301" s="219" t="s">
        <v>138</v>
      </c>
      <c r="E301" s="220" t="s">
        <v>522</v>
      </c>
      <c r="F301" s="221" t="s">
        <v>523</v>
      </c>
      <c r="G301" s="222" t="s">
        <v>518</v>
      </c>
      <c r="H301" s="223">
        <v>1</v>
      </c>
      <c r="I301" s="224"/>
      <c r="J301" s="225">
        <f>ROUND(I301*H301,2)</f>
        <v>0</v>
      </c>
      <c r="K301" s="221" t="s">
        <v>1</v>
      </c>
      <c r="L301" s="45"/>
      <c r="M301" s="286" t="s">
        <v>1</v>
      </c>
      <c r="N301" s="287" t="s">
        <v>41</v>
      </c>
      <c r="O301" s="288"/>
      <c r="P301" s="289">
        <f>O301*H301</f>
        <v>0</v>
      </c>
      <c r="Q301" s="289">
        <v>0</v>
      </c>
      <c r="R301" s="289">
        <f>Q301*H301</f>
        <v>0</v>
      </c>
      <c r="S301" s="289">
        <v>0</v>
      </c>
      <c r="T301" s="290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30" t="s">
        <v>519</v>
      </c>
      <c r="AT301" s="230" t="s">
        <v>138</v>
      </c>
      <c r="AU301" s="230" t="s">
        <v>86</v>
      </c>
      <c r="AY301" s="18" t="s">
        <v>135</v>
      </c>
      <c r="BE301" s="231">
        <f>IF(N301="základní",J301,0)</f>
        <v>0</v>
      </c>
      <c r="BF301" s="231">
        <f>IF(N301="snížená",J301,0)</f>
        <v>0</v>
      </c>
      <c r="BG301" s="231">
        <f>IF(N301="zákl. přenesená",J301,0)</f>
        <v>0</v>
      </c>
      <c r="BH301" s="231">
        <f>IF(N301="sníž. přenesená",J301,0)</f>
        <v>0</v>
      </c>
      <c r="BI301" s="231">
        <f>IF(N301="nulová",J301,0)</f>
        <v>0</v>
      </c>
      <c r="BJ301" s="18" t="s">
        <v>84</v>
      </c>
      <c r="BK301" s="231">
        <f>ROUND(I301*H301,2)</f>
        <v>0</v>
      </c>
      <c r="BL301" s="18" t="s">
        <v>519</v>
      </c>
      <c r="BM301" s="230" t="s">
        <v>524</v>
      </c>
    </row>
    <row r="302" spans="1:31" s="2" customFormat="1" ht="6.95" customHeight="1">
      <c r="A302" s="39"/>
      <c r="B302" s="67"/>
      <c r="C302" s="68"/>
      <c r="D302" s="68"/>
      <c r="E302" s="68"/>
      <c r="F302" s="68"/>
      <c r="G302" s="68"/>
      <c r="H302" s="68"/>
      <c r="I302" s="68"/>
      <c r="J302" s="68"/>
      <c r="K302" s="68"/>
      <c r="L302" s="45"/>
      <c r="M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</row>
  </sheetData>
  <sheetProtection password="9690" sheet="1" objects="1" scenarios="1" formatColumns="0" formatRows="0" autoFilter="0"/>
  <autoFilter ref="C134:K301"/>
  <mergeCells count="9">
    <mergeCell ref="E7:H7"/>
    <mergeCell ref="E9:H9"/>
    <mergeCell ref="E18:H18"/>
    <mergeCell ref="E27:H27"/>
    <mergeCell ref="E85:H85"/>
    <mergeCell ref="E87:H87"/>
    <mergeCell ref="E125:H125"/>
    <mergeCell ref="E127:H12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93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ZŠ Za Nádražím, oprava odborné učebny - cvičná kuchyňka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94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525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5. 4. 2024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21</v>
      </c>
      <c r="F15" s="39"/>
      <c r="G15" s="39"/>
      <c r="H15" s="39"/>
      <c r="I15" s="141" t="s">
        <v>26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32</v>
      </c>
      <c r="E23" s="39"/>
      <c r="F23" s="39"/>
      <c r="G23" s="39"/>
      <c r="H23" s="39"/>
      <c r="I23" s="141" t="s">
        <v>25</v>
      </c>
      <c r="J23" s="144" t="s">
        <v>33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26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ROUND(J118,2)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ROUND((SUM(BE118:BE134)),2)</f>
        <v>0</v>
      </c>
      <c r="G33" s="39"/>
      <c r="H33" s="39"/>
      <c r="I33" s="156">
        <v>0.21</v>
      </c>
      <c r="J33" s="155">
        <f>ROUND(((SUM(BE118:BE134))*I33),2)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ROUND((SUM(BF118:BF134)),2)</f>
        <v>0</v>
      </c>
      <c r="G34" s="39"/>
      <c r="H34" s="39"/>
      <c r="I34" s="156">
        <v>0.12</v>
      </c>
      <c r="J34" s="155">
        <f>ROUND(((SUM(BF118:BF134))*I34),2)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ROUND((SUM(BG118:BG134)),2)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ROUND((SUM(BH118:BH134)),2)</f>
        <v>0</v>
      </c>
      <c r="G36" s="39"/>
      <c r="H36" s="39"/>
      <c r="I36" s="156">
        <v>0.12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ROUND((SUM(BI118:BI134)),2)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ZŠ Za Nádražím, oprava odborné učebny - cvičná kuchyňka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94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02 - EI hrubé rozvody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ZŠ Za Nádražím</v>
      </c>
      <c r="G89" s="41"/>
      <c r="H89" s="41"/>
      <c r="I89" s="33" t="s">
        <v>22</v>
      </c>
      <c r="J89" s="80" t="str">
        <f>IF(J12="","",J12)</f>
        <v>5. 4. 2024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ZŠ Za Nádražím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5.6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32</v>
      </c>
      <c r="J92" s="37" t="str">
        <f>E24</f>
        <v>Filip Šimek www.rozp.cz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97</v>
      </c>
      <c r="D94" s="177"/>
      <c r="E94" s="177"/>
      <c r="F94" s="177"/>
      <c r="G94" s="177"/>
      <c r="H94" s="177"/>
      <c r="I94" s="177"/>
      <c r="J94" s="178" t="s">
        <v>98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99</v>
      </c>
      <c r="D96" s="41"/>
      <c r="E96" s="41"/>
      <c r="F96" s="41"/>
      <c r="G96" s="41"/>
      <c r="H96" s="41"/>
      <c r="I96" s="41"/>
      <c r="J96" s="111">
        <f>J118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100</v>
      </c>
    </row>
    <row r="97" spans="1:31" s="9" customFormat="1" ht="24.95" customHeight="1">
      <c r="A97" s="9"/>
      <c r="B97" s="180"/>
      <c r="C97" s="181"/>
      <c r="D97" s="182" t="s">
        <v>106</v>
      </c>
      <c r="E97" s="183"/>
      <c r="F97" s="183"/>
      <c r="G97" s="183"/>
      <c r="H97" s="183"/>
      <c r="I97" s="183"/>
      <c r="J97" s="184">
        <f>J119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526</v>
      </c>
      <c r="E98" s="189"/>
      <c r="F98" s="189"/>
      <c r="G98" s="189"/>
      <c r="H98" s="189"/>
      <c r="I98" s="189"/>
      <c r="J98" s="190">
        <f>J120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6.95" customHeight="1">
      <c r="A100" s="39"/>
      <c r="B100" s="67"/>
      <c r="C100" s="68"/>
      <c r="D100" s="68"/>
      <c r="E100" s="68"/>
      <c r="F100" s="68"/>
      <c r="G100" s="68"/>
      <c r="H100" s="68"/>
      <c r="I100" s="68"/>
      <c r="J100" s="68"/>
      <c r="K100" s="68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4" spans="1:31" s="2" customFormat="1" ht="6.95" customHeight="1">
      <c r="A104" s="39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24.95" customHeight="1">
      <c r="A105" s="39"/>
      <c r="B105" s="40"/>
      <c r="C105" s="24" t="s">
        <v>120</v>
      </c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2" customHeight="1">
      <c r="A107" s="39"/>
      <c r="B107" s="40"/>
      <c r="C107" s="33" t="s">
        <v>16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6.5" customHeight="1">
      <c r="A108" s="39"/>
      <c r="B108" s="40"/>
      <c r="C108" s="41"/>
      <c r="D108" s="41"/>
      <c r="E108" s="175" t="str">
        <f>E7</f>
        <v>ZŠ Za Nádražím, oprava odborné učebny - cvičná kuchyňka</v>
      </c>
      <c r="F108" s="33"/>
      <c r="G108" s="33"/>
      <c r="H108" s="33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94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77" t="str">
        <f>E9</f>
        <v>02 - EI hrubé rozvody</v>
      </c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20</v>
      </c>
      <c r="D112" s="41"/>
      <c r="E112" s="41"/>
      <c r="F112" s="28" t="str">
        <f>F12</f>
        <v>ZŠ Za Nádražím</v>
      </c>
      <c r="G112" s="41"/>
      <c r="H112" s="41"/>
      <c r="I112" s="33" t="s">
        <v>22</v>
      </c>
      <c r="J112" s="80" t="str">
        <f>IF(J12="","",J12)</f>
        <v>5. 4. 2024</v>
      </c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5.15" customHeight="1">
      <c r="A114" s="39"/>
      <c r="B114" s="40"/>
      <c r="C114" s="33" t="s">
        <v>24</v>
      </c>
      <c r="D114" s="41"/>
      <c r="E114" s="41"/>
      <c r="F114" s="28" t="str">
        <f>E15</f>
        <v>ZŠ Za Nádražím</v>
      </c>
      <c r="G114" s="41"/>
      <c r="H114" s="41"/>
      <c r="I114" s="33" t="s">
        <v>29</v>
      </c>
      <c r="J114" s="37" t="str">
        <f>E21</f>
        <v xml:space="preserve"> 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25.65" customHeight="1">
      <c r="A115" s="39"/>
      <c r="B115" s="40"/>
      <c r="C115" s="33" t="s">
        <v>27</v>
      </c>
      <c r="D115" s="41"/>
      <c r="E115" s="41"/>
      <c r="F115" s="28" t="str">
        <f>IF(E18="","",E18)</f>
        <v>Vyplň údaj</v>
      </c>
      <c r="G115" s="41"/>
      <c r="H115" s="41"/>
      <c r="I115" s="33" t="s">
        <v>32</v>
      </c>
      <c r="J115" s="37" t="str">
        <f>E24</f>
        <v>Filip Šimek www.rozp.cz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0.3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11" customFormat="1" ht="29.25" customHeight="1">
      <c r="A117" s="192"/>
      <c r="B117" s="193"/>
      <c r="C117" s="194" t="s">
        <v>121</v>
      </c>
      <c r="D117" s="195" t="s">
        <v>61</v>
      </c>
      <c r="E117" s="195" t="s">
        <v>57</v>
      </c>
      <c r="F117" s="195" t="s">
        <v>58</v>
      </c>
      <c r="G117" s="195" t="s">
        <v>122</v>
      </c>
      <c r="H117" s="195" t="s">
        <v>123</v>
      </c>
      <c r="I117" s="195" t="s">
        <v>124</v>
      </c>
      <c r="J117" s="195" t="s">
        <v>98</v>
      </c>
      <c r="K117" s="196" t="s">
        <v>125</v>
      </c>
      <c r="L117" s="197"/>
      <c r="M117" s="101" t="s">
        <v>1</v>
      </c>
      <c r="N117" s="102" t="s">
        <v>40</v>
      </c>
      <c r="O117" s="102" t="s">
        <v>126</v>
      </c>
      <c r="P117" s="102" t="s">
        <v>127</v>
      </c>
      <c r="Q117" s="102" t="s">
        <v>128</v>
      </c>
      <c r="R117" s="102" t="s">
        <v>129</v>
      </c>
      <c r="S117" s="102" t="s">
        <v>130</v>
      </c>
      <c r="T117" s="103" t="s">
        <v>131</v>
      </c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</row>
    <row r="118" spans="1:63" s="2" customFormat="1" ht="22.8" customHeight="1">
      <c r="A118" s="39"/>
      <c r="B118" s="40"/>
      <c r="C118" s="108" t="s">
        <v>132</v>
      </c>
      <c r="D118" s="41"/>
      <c r="E118" s="41"/>
      <c r="F118" s="41"/>
      <c r="G118" s="41"/>
      <c r="H118" s="41"/>
      <c r="I118" s="41"/>
      <c r="J118" s="198">
        <f>BK118</f>
        <v>0</v>
      </c>
      <c r="K118" s="41"/>
      <c r="L118" s="45"/>
      <c r="M118" s="104"/>
      <c r="N118" s="199"/>
      <c r="O118" s="105"/>
      <c r="P118" s="200">
        <f>P119</f>
        <v>0</v>
      </c>
      <c r="Q118" s="105"/>
      <c r="R118" s="200">
        <f>R119</f>
        <v>0</v>
      </c>
      <c r="S118" s="105"/>
      <c r="T118" s="201">
        <f>T119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75</v>
      </c>
      <c r="AU118" s="18" t="s">
        <v>100</v>
      </c>
      <c r="BK118" s="202">
        <f>BK119</f>
        <v>0</v>
      </c>
    </row>
    <row r="119" spans="1:63" s="12" customFormat="1" ht="25.9" customHeight="1">
      <c r="A119" s="12"/>
      <c r="B119" s="203"/>
      <c r="C119" s="204"/>
      <c r="D119" s="205" t="s">
        <v>75</v>
      </c>
      <c r="E119" s="206" t="s">
        <v>215</v>
      </c>
      <c r="F119" s="206" t="s">
        <v>216</v>
      </c>
      <c r="G119" s="204"/>
      <c r="H119" s="204"/>
      <c r="I119" s="207"/>
      <c r="J119" s="208">
        <f>BK119</f>
        <v>0</v>
      </c>
      <c r="K119" s="204"/>
      <c r="L119" s="209"/>
      <c r="M119" s="210"/>
      <c r="N119" s="211"/>
      <c r="O119" s="211"/>
      <c r="P119" s="212">
        <f>P120</f>
        <v>0</v>
      </c>
      <c r="Q119" s="211"/>
      <c r="R119" s="212">
        <f>R120</f>
        <v>0</v>
      </c>
      <c r="S119" s="211"/>
      <c r="T119" s="213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4" t="s">
        <v>86</v>
      </c>
      <c r="AT119" s="215" t="s">
        <v>75</v>
      </c>
      <c r="AU119" s="215" t="s">
        <v>76</v>
      </c>
      <c r="AY119" s="214" t="s">
        <v>135</v>
      </c>
      <c r="BK119" s="216">
        <f>BK120</f>
        <v>0</v>
      </c>
    </row>
    <row r="120" spans="1:63" s="12" customFormat="1" ht="22.8" customHeight="1">
      <c r="A120" s="12"/>
      <c r="B120" s="203"/>
      <c r="C120" s="204"/>
      <c r="D120" s="205" t="s">
        <v>75</v>
      </c>
      <c r="E120" s="217" t="s">
        <v>527</v>
      </c>
      <c r="F120" s="217" t="s">
        <v>528</v>
      </c>
      <c r="G120" s="204"/>
      <c r="H120" s="204"/>
      <c r="I120" s="207"/>
      <c r="J120" s="218">
        <f>BK120</f>
        <v>0</v>
      </c>
      <c r="K120" s="204"/>
      <c r="L120" s="209"/>
      <c r="M120" s="210"/>
      <c r="N120" s="211"/>
      <c r="O120" s="211"/>
      <c r="P120" s="212">
        <f>SUM(P121:P134)</f>
        <v>0</v>
      </c>
      <c r="Q120" s="211"/>
      <c r="R120" s="212">
        <f>SUM(R121:R134)</f>
        <v>0</v>
      </c>
      <c r="S120" s="211"/>
      <c r="T120" s="213">
        <f>SUM(T121:T134)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4" t="s">
        <v>86</v>
      </c>
      <c r="AT120" s="215" t="s">
        <v>75</v>
      </c>
      <c r="AU120" s="215" t="s">
        <v>84</v>
      </c>
      <c r="AY120" s="214" t="s">
        <v>135</v>
      </c>
      <c r="BK120" s="216">
        <f>SUM(BK121:BK134)</f>
        <v>0</v>
      </c>
    </row>
    <row r="121" spans="1:65" s="2" customFormat="1" ht="16.5" customHeight="1">
      <c r="A121" s="39"/>
      <c r="B121" s="40"/>
      <c r="C121" s="219" t="s">
        <v>84</v>
      </c>
      <c r="D121" s="219" t="s">
        <v>138</v>
      </c>
      <c r="E121" s="220" t="s">
        <v>529</v>
      </c>
      <c r="F121" s="221" t="s">
        <v>530</v>
      </c>
      <c r="G121" s="222" t="s">
        <v>531</v>
      </c>
      <c r="H121" s="223">
        <v>2</v>
      </c>
      <c r="I121" s="224"/>
      <c r="J121" s="225">
        <f>ROUND(I121*H121,2)</f>
        <v>0</v>
      </c>
      <c r="K121" s="221" t="s">
        <v>1</v>
      </c>
      <c r="L121" s="45"/>
      <c r="M121" s="226" t="s">
        <v>1</v>
      </c>
      <c r="N121" s="227" t="s">
        <v>41</v>
      </c>
      <c r="O121" s="92"/>
      <c r="P121" s="228">
        <f>O121*H121</f>
        <v>0</v>
      </c>
      <c r="Q121" s="228">
        <v>0</v>
      </c>
      <c r="R121" s="228">
        <f>Q121*H121</f>
        <v>0</v>
      </c>
      <c r="S121" s="228">
        <v>0</v>
      </c>
      <c r="T121" s="229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30" t="s">
        <v>143</v>
      </c>
      <c r="AT121" s="230" t="s">
        <v>138</v>
      </c>
      <c r="AU121" s="230" t="s">
        <v>86</v>
      </c>
      <c r="AY121" s="18" t="s">
        <v>135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18" t="s">
        <v>84</v>
      </c>
      <c r="BK121" s="231">
        <f>ROUND(I121*H121,2)</f>
        <v>0</v>
      </c>
      <c r="BL121" s="18" t="s">
        <v>143</v>
      </c>
      <c r="BM121" s="230" t="s">
        <v>86</v>
      </c>
    </row>
    <row r="122" spans="1:65" s="2" customFormat="1" ht="16.5" customHeight="1">
      <c r="A122" s="39"/>
      <c r="B122" s="40"/>
      <c r="C122" s="219" t="s">
        <v>86</v>
      </c>
      <c r="D122" s="219" t="s">
        <v>138</v>
      </c>
      <c r="E122" s="220" t="s">
        <v>532</v>
      </c>
      <c r="F122" s="221" t="s">
        <v>533</v>
      </c>
      <c r="G122" s="222" t="s">
        <v>531</v>
      </c>
      <c r="H122" s="223">
        <v>25</v>
      </c>
      <c r="I122" s="224"/>
      <c r="J122" s="225">
        <f>ROUND(I122*H122,2)</f>
        <v>0</v>
      </c>
      <c r="K122" s="221" t="s">
        <v>1</v>
      </c>
      <c r="L122" s="45"/>
      <c r="M122" s="226" t="s">
        <v>1</v>
      </c>
      <c r="N122" s="227" t="s">
        <v>41</v>
      </c>
      <c r="O122" s="92"/>
      <c r="P122" s="228">
        <f>O122*H122</f>
        <v>0</v>
      </c>
      <c r="Q122" s="228">
        <v>0</v>
      </c>
      <c r="R122" s="228">
        <f>Q122*H122</f>
        <v>0</v>
      </c>
      <c r="S122" s="228">
        <v>0</v>
      </c>
      <c r="T122" s="229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30" t="s">
        <v>143</v>
      </c>
      <c r="AT122" s="230" t="s">
        <v>138</v>
      </c>
      <c r="AU122" s="230" t="s">
        <v>86</v>
      </c>
      <c r="AY122" s="18" t="s">
        <v>135</v>
      </c>
      <c r="BE122" s="231">
        <f>IF(N122="základní",J122,0)</f>
        <v>0</v>
      </c>
      <c r="BF122" s="231">
        <f>IF(N122="snížená",J122,0)</f>
        <v>0</v>
      </c>
      <c r="BG122" s="231">
        <f>IF(N122="zákl. přenesená",J122,0)</f>
        <v>0</v>
      </c>
      <c r="BH122" s="231">
        <f>IF(N122="sníž. přenesená",J122,0)</f>
        <v>0</v>
      </c>
      <c r="BI122" s="231">
        <f>IF(N122="nulová",J122,0)</f>
        <v>0</v>
      </c>
      <c r="BJ122" s="18" t="s">
        <v>84</v>
      </c>
      <c r="BK122" s="231">
        <f>ROUND(I122*H122,2)</f>
        <v>0</v>
      </c>
      <c r="BL122" s="18" t="s">
        <v>143</v>
      </c>
      <c r="BM122" s="230" t="s">
        <v>143</v>
      </c>
    </row>
    <row r="123" spans="1:65" s="2" customFormat="1" ht="16.5" customHeight="1">
      <c r="A123" s="39"/>
      <c r="B123" s="40"/>
      <c r="C123" s="219" t="s">
        <v>152</v>
      </c>
      <c r="D123" s="219" t="s">
        <v>138</v>
      </c>
      <c r="E123" s="220" t="s">
        <v>534</v>
      </c>
      <c r="F123" s="221" t="s">
        <v>535</v>
      </c>
      <c r="G123" s="222" t="s">
        <v>531</v>
      </c>
      <c r="H123" s="223">
        <v>4</v>
      </c>
      <c r="I123" s="224"/>
      <c r="J123" s="225">
        <f>ROUND(I123*H123,2)</f>
        <v>0</v>
      </c>
      <c r="K123" s="221" t="s">
        <v>1</v>
      </c>
      <c r="L123" s="45"/>
      <c r="M123" s="226" t="s">
        <v>1</v>
      </c>
      <c r="N123" s="227" t="s">
        <v>41</v>
      </c>
      <c r="O123" s="92"/>
      <c r="P123" s="228">
        <f>O123*H123</f>
        <v>0</v>
      </c>
      <c r="Q123" s="228">
        <v>0</v>
      </c>
      <c r="R123" s="228">
        <f>Q123*H123</f>
        <v>0</v>
      </c>
      <c r="S123" s="228">
        <v>0</v>
      </c>
      <c r="T123" s="229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0" t="s">
        <v>143</v>
      </c>
      <c r="AT123" s="230" t="s">
        <v>138</v>
      </c>
      <c r="AU123" s="230" t="s">
        <v>86</v>
      </c>
      <c r="AY123" s="18" t="s">
        <v>135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8" t="s">
        <v>84</v>
      </c>
      <c r="BK123" s="231">
        <f>ROUND(I123*H123,2)</f>
        <v>0</v>
      </c>
      <c r="BL123" s="18" t="s">
        <v>143</v>
      </c>
      <c r="BM123" s="230" t="s">
        <v>136</v>
      </c>
    </row>
    <row r="124" spans="1:65" s="2" customFormat="1" ht="16.5" customHeight="1">
      <c r="A124" s="39"/>
      <c r="B124" s="40"/>
      <c r="C124" s="219" t="s">
        <v>143</v>
      </c>
      <c r="D124" s="219" t="s">
        <v>138</v>
      </c>
      <c r="E124" s="220" t="s">
        <v>536</v>
      </c>
      <c r="F124" s="221" t="s">
        <v>537</v>
      </c>
      <c r="G124" s="222" t="s">
        <v>531</v>
      </c>
      <c r="H124" s="223">
        <v>2</v>
      </c>
      <c r="I124" s="224"/>
      <c r="J124" s="225">
        <f>ROUND(I124*H124,2)</f>
        <v>0</v>
      </c>
      <c r="K124" s="221" t="s">
        <v>1</v>
      </c>
      <c r="L124" s="45"/>
      <c r="M124" s="226" t="s">
        <v>1</v>
      </c>
      <c r="N124" s="227" t="s">
        <v>41</v>
      </c>
      <c r="O124" s="92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0" t="s">
        <v>143</v>
      </c>
      <c r="AT124" s="230" t="s">
        <v>138</v>
      </c>
      <c r="AU124" s="230" t="s">
        <v>86</v>
      </c>
      <c r="AY124" s="18" t="s">
        <v>135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8" t="s">
        <v>84</v>
      </c>
      <c r="BK124" s="231">
        <f>ROUND(I124*H124,2)</f>
        <v>0</v>
      </c>
      <c r="BL124" s="18" t="s">
        <v>143</v>
      </c>
      <c r="BM124" s="230" t="s">
        <v>179</v>
      </c>
    </row>
    <row r="125" spans="1:65" s="2" customFormat="1" ht="16.5" customHeight="1">
      <c r="A125" s="39"/>
      <c r="B125" s="40"/>
      <c r="C125" s="219" t="s">
        <v>163</v>
      </c>
      <c r="D125" s="219" t="s">
        <v>138</v>
      </c>
      <c r="E125" s="220" t="s">
        <v>538</v>
      </c>
      <c r="F125" s="221" t="s">
        <v>539</v>
      </c>
      <c r="G125" s="222" t="s">
        <v>531</v>
      </c>
      <c r="H125" s="223">
        <v>1</v>
      </c>
      <c r="I125" s="224"/>
      <c r="J125" s="225">
        <f>ROUND(I125*H125,2)</f>
        <v>0</v>
      </c>
      <c r="K125" s="221" t="s">
        <v>1</v>
      </c>
      <c r="L125" s="45"/>
      <c r="M125" s="226" t="s">
        <v>1</v>
      </c>
      <c r="N125" s="227" t="s">
        <v>41</v>
      </c>
      <c r="O125" s="92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0" t="s">
        <v>143</v>
      </c>
      <c r="AT125" s="230" t="s">
        <v>138</v>
      </c>
      <c r="AU125" s="230" t="s">
        <v>86</v>
      </c>
      <c r="AY125" s="18" t="s">
        <v>135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8" t="s">
        <v>84</v>
      </c>
      <c r="BK125" s="231">
        <f>ROUND(I125*H125,2)</f>
        <v>0</v>
      </c>
      <c r="BL125" s="18" t="s">
        <v>143</v>
      </c>
      <c r="BM125" s="230" t="s">
        <v>193</v>
      </c>
    </row>
    <row r="126" spans="1:65" s="2" customFormat="1" ht="16.5" customHeight="1">
      <c r="A126" s="39"/>
      <c r="B126" s="40"/>
      <c r="C126" s="219" t="s">
        <v>136</v>
      </c>
      <c r="D126" s="219" t="s">
        <v>138</v>
      </c>
      <c r="E126" s="220" t="s">
        <v>540</v>
      </c>
      <c r="F126" s="221" t="s">
        <v>541</v>
      </c>
      <c r="G126" s="222" t="s">
        <v>313</v>
      </c>
      <c r="H126" s="223">
        <v>120</v>
      </c>
      <c r="I126" s="224"/>
      <c r="J126" s="225">
        <f>ROUND(I126*H126,2)</f>
        <v>0</v>
      </c>
      <c r="K126" s="221" t="s">
        <v>1</v>
      </c>
      <c r="L126" s="45"/>
      <c r="M126" s="226" t="s">
        <v>1</v>
      </c>
      <c r="N126" s="227" t="s">
        <v>41</v>
      </c>
      <c r="O126" s="92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0" t="s">
        <v>143</v>
      </c>
      <c r="AT126" s="230" t="s">
        <v>138</v>
      </c>
      <c r="AU126" s="230" t="s">
        <v>86</v>
      </c>
      <c r="AY126" s="18" t="s">
        <v>135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8" t="s">
        <v>84</v>
      </c>
      <c r="BK126" s="231">
        <f>ROUND(I126*H126,2)</f>
        <v>0</v>
      </c>
      <c r="BL126" s="18" t="s">
        <v>143</v>
      </c>
      <c r="BM126" s="230" t="s">
        <v>8</v>
      </c>
    </row>
    <row r="127" spans="1:65" s="2" customFormat="1" ht="16.5" customHeight="1">
      <c r="A127" s="39"/>
      <c r="B127" s="40"/>
      <c r="C127" s="219" t="s">
        <v>175</v>
      </c>
      <c r="D127" s="219" t="s">
        <v>138</v>
      </c>
      <c r="E127" s="220" t="s">
        <v>542</v>
      </c>
      <c r="F127" s="221" t="s">
        <v>543</v>
      </c>
      <c r="G127" s="222" t="s">
        <v>313</v>
      </c>
      <c r="H127" s="223">
        <v>20</v>
      </c>
      <c r="I127" s="224"/>
      <c r="J127" s="225">
        <f>ROUND(I127*H127,2)</f>
        <v>0</v>
      </c>
      <c r="K127" s="221" t="s">
        <v>1</v>
      </c>
      <c r="L127" s="45"/>
      <c r="M127" s="226" t="s">
        <v>1</v>
      </c>
      <c r="N127" s="227" t="s">
        <v>41</v>
      </c>
      <c r="O127" s="92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0" t="s">
        <v>143</v>
      </c>
      <c r="AT127" s="230" t="s">
        <v>138</v>
      </c>
      <c r="AU127" s="230" t="s">
        <v>86</v>
      </c>
      <c r="AY127" s="18" t="s">
        <v>135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8" t="s">
        <v>84</v>
      </c>
      <c r="BK127" s="231">
        <f>ROUND(I127*H127,2)</f>
        <v>0</v>
      </c>
      <c r="BL127" s="18" t="s">
        <v>143</v>
      </c>
      <c r="BM127" s="230" t="s">
        <v>211</v>
      </c>
    </row>
    <row r="128" spans="1:65" s="2" customFormat="1" ht="16.5" customHeight="1">
      <c r="A128" s="39"/>
      <c r="B128" s="40"/>
      <c r="C128" s="219" t="s">
        <v>179</v>
      </c>
      <c r="D128" s="219" t="s">
        <v>138</v>
      </c>
      <c r="E128" s="220" t="s">
        <v>544</v>
      </c>
      <c r="F128" s="221" t="s">
        <v>545</v>
      </c>
      <c r="G128" s="222" t="s">
        <v>313</v>
      </c>
      <c r="H128" s="223">
        <v>100</v>
      </c>
      <c r="I128" s="224"/>
      <c r="J128" s="225">
        <f>ROUND(I128*H128,2)</f>
        <v>0</v>
      </c>
      <c r="K128" s="221" t="s">
        <v>1</v>
      </c>
      <c r="L128" s="45"/>
      <c r="M128" s="226" t="s">
        <v>1</v>
      </c>
      <c r="N128" s="227" t="s">
        <v>41</v>
      </c>
      <c r="O128" s="92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0" t="s">
        <v>143</v>
      </c>
      <c r="AT128" s="230" t="s">
        <v>138</v>
      </c>
      <c r="AU128" s="230" t="s">
        <v>86</v>
      </c>
      <c r="AY128" s="18" t="s">
        <v>135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8" t="s">
        <v>84</v>
      </c>
      <c r="BK128" s="231">
        <f>ROUND(I128*H128,2)</f>
        <v>0</v>
      </c>
      <c r="BL128" s="18" t="s">
        <v>143</v>
      </c>
      <c r="BM128" s="230" t="s">
        <v>223</v>
      </c>
    </row>
    <row r="129" spans="1:65" s="2" customFormat="1" ht="16.5" customHeight="1">
      <c r="A129" s="39"/>
      <c r="B129" s="40"/>
      <c r="C129" s="219" t="s">
        <v>168</v>
      </c>
      <c r="D129" s="219" t="s">
        <v>138</v>
      </c>
      <c r="E129" s="220" t="s">
        <v>546</v>
      </c>
      <c r="F129" s="221" t="s">
        <v>547</v>
      </c>
      <c r="G129" s="222" t="s">
        <v>313</v>
      </c>
      <c r="H129" s="223">
        <v>55</v>
      </c>
      <c r="I129" s="224"/>
      <c r="J129" s="225">
        <f>ROUND(I129*H129,2)</f>
        <v>0</v>
      </c>
      <c r="K129" s="221" t="s">
        <v>1</v>
      </c>
      <c r="L129" s="45"/>
      <c r="M129" s="226" t="s">
        <v>1</v>
      </c>
      <c r="N129" s="227" t="s">
        <v>41</v>
      </c>
      <c r="O129" s="92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0" t="s">
        <v>143</v>
      </c>
      <c r="AT129" s="230" t="s">
        <v>138</v>
      </c>
      <c r="AU129" s="230" t="s">
        <v>86</v>
      </c>
      <c r="AY129" s="18" t="s">
        <v>135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8" t="s">
        <v>84</v>
      </c>
      <c r="BK129" s="231">
        <f>ROUND(I129*H129,2)</f>
        <v>0</v>
      </c>
      <c r="BL129" s="18" t="s">
        <v>143</v>
      </c>
      <c r="BM129" s="230" t="s">
        <v>237</v>
      </c>
    </row>
    <row r="130" spans="1:65" s="2" customFormat="1" ht="16.5" customHeight="1">
      <c r="A130" s="39"/>
      <c r="B130" s="40"/>
      <c r="C130" s="219" t="s">
        <v>193</v>
      </c>
      <c r="D130" s="219" t="s">
        <v>138</v>
      </c>
      <c r="E130" s="220" t="s">
        <v>548</v>
      </c>
      <c r="F130" s="221" t="s">
        <v>549</v>
      </c>
      <c r="G130" s="222" t="s">
        <v>531</v>
      </c>
      <c r="H130" s="223">
        <v>1</v>
      </c>
      <c r="I130" s="224"/>
      <c r="J130" s="225">
        <f>ROUND(I130*H130,2)</f>
        <v>0</v>
      </c>
      <c r="K130" s="221" t="s">
        <v>1</v>
      </c>
      <c r="L130" s="45"/>
      <c r="M130" s="226" t="s">
        <v>1</v>
      </c>
      <c r="N130" s="227" t="s">
        <v>41</v>
      </c>
      <c r="O130" s="92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0" t="s">
        <v>143</v>
      </c>
      <c r="AT130" s="230" t="s">
        <v>138</v>
      </c>
      <c r="AU130" s="230" t="s">
        <v>86</v>
      </c>
      <c r="AY130" s="18" t="s">
        <v>135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8" t="s">
        <v>84</v>
      </c>
      <c r="BK130" s="231">
        <f>ROUND(I130*H130,2)</f>
        <v>0</v>
      </c>
      <c r="BL130" s="18" t="s">
        <v>143</v>
      </c>
      <c r="BM130" s="230" t="s">
        <v>174</v>
      </c>
    </row>
    <row r="131" spans="1:65" s="2" customFormat="1" ht="21.75" customHeight="1">
      <c r="A131" s="39"/>
      <c r="B131" s="40"/>
      <c r="C131" s="219" t="s">
        <v>197</v>
      </c>
      <c r="D131" s="219" t="s">
        <v>138</v>
      </c>
      <c r="E131" s="220" t="s">
        <v>550</v>
      </c>
      <c r="F131" s="221" t="s">
        <v>551</v>
      </c>
      <c r="G131" s="222" t="s">
        <v>552</v>
      </c>
      <c r="H131" s="291"/>
      <c r="I131" s="224"/>
      <c r="J131" s="225">
        <f>ROUND(I131*H131,2)</f>
        <v>0</v>
      </c>
      <c r="K131" s="221" t="s">
        <v>1</v>
      </c>
      <c r="L131" s="45"/>
      <c r="M131" s="226" t="s">
        <v>1</v>
      </c>
      <c r="N131" s="227" t="s">
        <v>41</v>
      </c>
      <c r="O131" s="92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0" t="s">
        <v>143</v>
      </c>
      <c r="AT131" s="230" t="s">
        <v>138</v>
      </c>
      <c r="AU131" s="230" t="s">
        <v>86</v>
      </c>
      <c r="AY131" s="18" t="s">
        <v>135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8" t="s">
        <v>84</v>
      </c>
      <c r="BK131" s="231">
        <f>ROUND(I131*H131,2)</f>
        <v>0</v>
      </c>
      <c r="BL131" s="18" t="s">
        <v>143</v>
      </c>
      <c r="BM131" s="230" t="s">
        <v>259</v>
      </c>
    </row>
    <row r="132" spans="1:65" s="2" customFormat="1" ht="21.75" customHeight="1">
      <c r="A132" s="39"/>
      <c r="B132" s="40"/>
      <c r="C132" s="219" t="s">
        <v>8</v>
      </c>
      <c r="D132" s="219" t="s">
        <v>138</v>
      </c>
      <c r="E132" s="220" t="s">
        <v>553</v>
      </c>
      <c r="F132" s="221" t="s">
        <v>554</v>
      </c>
      <c r="G132" s="222" t="s">
        <v>552</v>
      </c>
      <c r="H132" s="291"/>
      <c r="I132" s="224"/>
      <c r="J132" s="225">
        <f>ROUND(I132*H132,2)</f>
        <v>0</v>
      </c>
      <c r="K132" s="221" t="s">
        <v>1</v>
      </c>
      <c r="L132" s="45"/>
      <c r="M132" s="226" t="s">
        <v>1</v>
      </c>
      <c r="N132" s="227" t="s">
        <v>41</v>
      </c>
      <c r="O132" s="92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143</v>
      </c>
      <c r="AT132" s="230" t="s">
        <v>138</v>
      </c>
      <c r="AU132" s="230" t="s">
        <v>86</v>
      </c>
      <c r="AY132" s="18" t="s">
        <v>135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84</v>
      </c>
      <c r="BK132" s="231">
        <f>ROUND(I132*H132,2)</f>
        <v>0</v>
      </c>
      <c r="BL132" s="18" t="s">
        <v>143</v>
      </c>
      <c r="BM132" s="230" t="s">
        <v>269</v>
      </c>
    </row>
    <row r="133" spans="1:65" s="2" customFormat="1" ht="16.5" customHeight="1">
      <c r="A133" s="39"/>
      <c r="B133" s="40"/>
      <c r="C133" s="219" t="s">
        <v>205</v>
      </c>
      <c r="D133" s="219" t="s">
        <v>138</v>
      </c>
      <c r="E133" s="220" t="s">
        <v>555</v>
      </c>
      <c r="F133" s="221" t="s">
        <v>556</v>
      </c>
      <c r="G133" s="222" t="s">
        <v>232</v>
      </c>
      <c r="H133" s="223">
        <v>1</v>
      </c>
      <c r="I133" s="224"/>
      <c r="J133" s="225">
        <f>ROUND(I133*H133,2)</f>
        <v>0</v>
      </c>
      <c r="K133" s="221" t="s">
        <v>1</v>
      </c>
      <c r="L133" s="45"/>
      <c r="M133" s="226" t="s">
        <v>1</v>
      </c>
      <c r="N133" s="227" t="s">
        <v>41</v>
      </c>
      <c r="O133" s="92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0" t="s">
        <v>143</v>
      </c>
      <c r="AT133" s="230" t="s">
        <v>138</v>
      </c>
      <c r="AU133" s="230" t="s">
        <v>86</v>
      </c>
      <c r="AY133" s="18" t="s">
        <v>135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8" t="s">
        <v>84</v>
      </c>
      <c r="BK133" s="231">
        <f>ROUND(I133*H133,2)</f>
        <v>0</v>
      </c>
      <c r="BL133" s="18" t="s">
        <v>143</v>
      </c>
      <c r="BM133" s="230" t="s">
        <v>557</v>
      </c>
    </row>
    <row r="134" spans="1:65" s="2" customFormat="1" ht="16.5" customHeight="1">
      <c r="A134" s="39"/>
      <c r="B134" s="40"/>
      <c r="C134" s="219" t="s">
        <v>211</v>
      </c>
      <c r="D134" s="219" t="s">
        <v>138</v>
      </c>
      <c r="E134" s="220" t="s">
        <v>558</v>
      </c>
      <c r="F134" s="221" t="s">
        <v>559</v>
      </c>
      <c r="G134" s="222" t="s">
        <v>232</v>
      </c>
      <c r="H134" s="223">
        <v>1</v>
      </c>
      <c r="I134" s="224"/>
      <c r="J134" s="225">
        <f>ROUND(I134*H134,2)</f>
        <v>0</v>
      </c>
      <c r="K134" s="221" t="s">
        <v>1</v>
      </c>
      <c r="L134" s="45"/>
      <c r="M134" s="286" t="s">
        <v>1</v>
      </c>
      <c r="N134" s="287" t="s">
        <v>41</v>
      </c>
      <c r="O134" s="288"/>
      <c r="P134" s="289">
        <f>O134*H134</f>
        <v>0</v>
      </c>
      <c r="Q134" s="289">
        <v>0</v>
      </c>
      <c r="R134" s="289">
        <f>Q134*H134</f>
        <v>0</v>
      </c>
      <c r="S134" s="289">
        <v>0</v>
      </c>
      <c r="T134" s="290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143</v>
      </c>
      <c r="AT134" s="230" t="s">
        <v>138</v>
      </c>
      <c r="AU134" s="230" t="s">
        <v>86</v>
      </c>
      <c r="AY134" s="18" t="s">
        <v>135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84</v>
      </c>
      <c r="BK134" s="231">
        <f>ROUND(I134*H134,2)</f>
        <v>0</v>
      </c>
      <c r="BL134" s="18" t="s">
        <v>143</v>
      </c>
      <c r="BM134" s="230" t="s">
        <v>560</v>
      </c>
    </row>
    <row r="135" spans="1:31" s="2" customFormat="1" ht="6.95" customHeight="1">
      <c r="A135" s="39"/>
      <c r="B135" s="67"/>
      <c r="C135" s="68"/>
      <c r="D135" s="68"/>
      <c r="E135" s="68"/>
      <c r="F135" s="68"/>
      <c r="G135" s="68"/>
      <c r="H135" s="68"/>
      <c r="I135" s="68"/>
      <c r="J135" s="68"/>
      <c r="K135" s="68"/>
      <c r="L135" s="45"/>
      <c r="M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</sheetData>
  <sheetProtection password="9690" sheet="1" objects="1" scenarios="1" formatColumns="0" formatRows="0" autoFilter="0"/>
  <autoFilter ref="C117:K134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93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ZŠ Za Nádražím, oprava odborné učebny - cvičná kuchyňka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94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561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5. 4. 2024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21</v>
      </c>
      <c r="F15" s="39"/>
      <c r="G15" s="39"/>
      <c r="H15" s="39"/>
      <c r="I15" s="141" t="s">
        <v>26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32</v>
      </c>
      <c r="E23" s="39"/>
      <c r="F23" s="39"/>
      <c r="G23" s="39"/>
      <c r="H23" s="39"/>
      <c r="I23" s="141" t="s">
        <v>25</v>
      </c>
      <c r="J23" s="144" t="s">
        <v>33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26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ROUND(J118,2)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ROUND((SUM(BE118:BE156)),2)</f>
        <v>0</v>
      </c>
      <c r="G33" s="39"/>
      <c r="H33" s="39"/>
      <c r="I33" s="156">
        <v>0.21</v>
      </c>
      <c r="J33" s="155">
        <f>ROUND(((SUM(BE118:BE156))*I33),2)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ROUND((SUM(BF118:BF156)),2)</f>
        <v>0</v>
      </c>
      <c r="G34" s="39"/>
      <c r="H34" s="39"/>
      <c r="I34" s="156">
        <v>0.12</v>
      </c>
      <c r="J34" s="155">
        <f>ROUND(((SUM(BF118:BF156))*I34),2)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ROUND((SUM(BG118:BG156)),2)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ROUND((SUM(BH118:BH156)),2)</f>
        <v>0</v>
      </c>
      <c r="G36" s="39"/>
      <c r="H36" s="39"/>
      <c r="I36" s="156">
        <v>0.12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ROUND((SUM(BI118:BI156)),2)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ZŠ Za Nádražím, oprava odborné učebny - cvičná kuchyňka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94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03 - EI kompletace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ZŠ Za Nádražím</v>
      </c>
      <c r="G89" s="41"/>
      <c r="H89" s="41"/>
      <c r="I89" s="33" t="s">
        <v>22</v>
      </c>
      <c r="J89" s="80" t="str">
        <f>IF(J12="","",J12)</f>
        <v>5. 4. 2024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ZŠ Za Nádražím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5.6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32</v>
      </c>
      <c r="J92" s="37" t="str">
        <f>E24</f>
        <v>Filip Šimek www.rozp.cz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97</v>
      </c>
      <c r="D94" s="177"/>
      <c r="E94" s="177"/>
      <c r="F94" s="177"/>
      <c r="G94" s="177"/>
      <c r="H94" s="177"/>
      <c r="I94" s="177"/>
      <c r="J94" s="178" t="s">
        <v>98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99</v>
      </c>
      <c r="D96" s="41"/>
      <c r="E96" s="41"/>
      <c r="F96" s="41"/>
      <c r="G96" s="41"/>
      <c r="H96" s="41"/>
      <c r="I96" s="41"/>
      <c r="J96" s="111">
        <f>J118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100</v>
      </c>
    </row>
    <row r="97" spans="1:31" s="9" customFormat="1" ht="24.95" customHeight="1">
      <c r="A97" s="9"/>
      <c r="B97" s="180"/>
      <c r="C97" s="181"/>
      <c r="D97" s="182" t="s">
        <v>106</v>
      </c>
      <c r="E97" s="183"/>
      <c r="F97" s="183"/>
      <c r="G97" s="183"/>
      <c r="H97" s="183"/>
      <c r="I97" s="183"/>
      <c r="J97" s="184">
        <f>J119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526</v>
      </c>
      <c r="E98" s="189"/>
      <c r="F98" s="189"/>
      <c r="G98" s="189"/>
      <c r="H98" s="189"/>
      <c r="I98" s="189"/>
      <c r="J98" s="190">
        <f>J120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6.95" customHeight="1">
      <c r="A100" s="39"/>
      <c r="B100" s="67"/>
      <c r="C100" s="68"/>
      <c r="D100" s="68"/>
      <c r="E100" s="68"/>
      <c r="F100" s="68"/>
      <c r="G100" s="68"/>
      <c r="H100" s="68"/>
      <c r="I100" s="68"/>
      <c r="J100" s="68"/>
      <c r="K100" s="68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4" spans="1:31" s="2" customFormat="1" ht="6.95" customHeight="1">
      <c r="A104" s="39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24.95" customHeight="1">
      <c r="A105" s="39"/>
      <c r="B105" s="40"/>
      <c r="C105" s="24" t="s">
        <v>120</v>
      </c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2" customHeight="1">
      <c r="A107" s="39"/>
      <c r="B107" s="40"/>
      <c r="C107" s="33" t="s">
        <v>16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6.5" customHeight="1">
      <c r="A108" s="39"/>
      <c r="B108" s="40"/>
      <c r="C108" s="41"/>
      <c r="D108" s="41"/>
      <c r="E108" s="175" t="str">
        <f>E7</f>
        <v>ZŠ Za Nádražím, oprava odborné učebny - cvičná kuchyňka</v>
      </c>
      <c r="F108" s="33"/>
      <c r="G108" s="33"/>
      <c r="H108" s="33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94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77" t="str">
        <f>E9</f>
        <v>03 - EI kompletace</v>
      </c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20</v>
      </c>
      <c r="D112" s="41"/>
      <c r="E112" s="41"/>
      <c r="F112" s="28" t="str">
        <f>F12</f>
        <v>ZŠ Za Nádražím</v>
      </c>
      <c r="G112" s="41"/>
      <c r="H112" s="41"/>
      <c r="I112" s="33" t="s">
        <v>22</v>
      </c>
      <c r="J112" s="80" t="str">
        <f>IF(J12="","",J12)</f>
        <v>5. 4. 2024</v>
      </c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5.15" customHeight="1">
      <c r="A114" s="39"/>
      <c r="B114" s="40"/>
      <c r="C114" s="33" t="s">
        <v>24</v>
      </c>
      <c r="D114" s="41"/>
      <c r="E114" s="41"/>
      <c r="F114" s="28" t="str">
        <f>E15</f>
        <v>ZŠ Za Nádražím</v>
      </c>
      <c r="G114" s="41"/>
      <c r="H114" s="41"/>
      <c r="I114" s="33" t="s">
        <v>29</v>
      </c>
      <c r="J114" s="37" t="str">
        <f>E21</f>
        <v xml:space="preserve"> 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25.65" customHeight="1">
      <c r="A115" s="39"/>
      <c r="B115" s="40"/>
      <c r="C115" s="33" t="s">
        <v>27</v>
      </c>
      <c r="D115" s="41"/>
      <c r="E115" s="41"/>
      <c r="F115" s="28" t="str">
        <f>IF(E18="","",E18)</f>
        <v>Vyplň údaj</v>
      </c>
      <c r="G115" s="41"/>
      <c r="H115" s="41"/>
      <c r="I115" s="33" t="s">
        <v>32</v>
      </c>
      <c r="J115" s="37" t="str">
        <f>E24</f>
        <v>Filip Šimek www.rozp.cz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0.3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11" customFormat="1" ht="29.25" customHeight="1">
      <c r="A117" s="192"/>
      <c r="B117" s="193"/>
      <c r="C117" s="194" t="s">
        <v>121</v>
      </c>
      <c r="D117" s="195" t="s">
        <v>61</v>
      </c>
      <c r="E117" s="195" t="s">
        <v>57</v>
      </c>
      <c r="F117" s="195" t="s">
        <v>58</v>
      </c>
      <c r="G117" s="195" t="s">
        <v>122</v>
      </c>
      <c r="H117" s="195" t="s">
        <v>123</v>
      </c>
      <c r="I117" s="195" t="s">
        <v>124</v>
      </c>
      <c r="J117" s="195" t="s">
        <v>98</v>
      </c>
      <c r="K117" s="196" t="s">
        <v>125</v>
      </c>
      <c r="L117" s="197"/>
      <c r="M117" s="101" t="s">
        <v>1</v>
      </c>
      <c r="N117" s="102" t="s">
        <v>40</v>
      </c>
      <c r="O117" s="102" t="s">
        <v>126</v>
      </c>
      <c r="P117" s="102" t="s">
        <v>127</v>
      </c>
      <c r="Q117" s="102" t="s">
        <v>128</v>
      </c>
      <c r="R117" s="102" t="s">
        <v>129</v>
      </c>
      <c r="S117" s="102" t="s">
        <v>130</v>
      </c>
      <c r="T117" s="103" t="s">
        <v>131</v>
      </c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</row>
    <row r="118" spans="1:63" s="2" customFormat="1" ht="22.8" customHeight="1">
      <c r="A118" s="39"/>
      <c r="B118" s="40"/>
      <c r="C118" s="108" t="s">
        <v>132</v>
      </c>
      <c r="D118" s="41"/>
      <c r="E118" s="41"/>
      <c r="F118" s="41"/>
      <c r="G118" s="41"/>
      <c r="H118" s="41"/>
      <c r="I118" s="41"/>
      <c r="J118" s="198">
        <f>BK118</f>
        <v>0</v>
      </c>
      <c r="K118" s="41"/>
      <c r="L118" s="45"/>
      <c r="M118" s="104"/>
      <c r="N118" s="199"/>
      <c r="O118" s="105"/>
      <c r="P118" s="200">
        <f>P119</f>
        <v>0</v>
      </c>
      <c r="Q118" s="105"/>
      <c r="R118" s="200">
        <f>R119</f>
        <v>0</v>
      </c>
      <c r="S118" s="105"/>
      <c r="T118" s="201">
        <f>T119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75</v>
      </c>
      <c r="AU118" s="18" t="s">
        <v>100</v>
      </c>
      <c r="BK118" s="202">
        <f>BK119</f>
        <v>0</v>
      </c>
    </row>
    <row r="119" spans="1:63" s="12" customFormat="1" ht="25.9" customHeight="1">
      <c r="A119" s="12"/>
      <c r="B119" s="203"/>
      <c r="C119" s="204"/>
      <c r="D119" s="205" t="s">
        <v>75</v>
      </c>
      <c r="E119" s="206" t="s">
        <v>215</v>
      </c>
      <c r="F119" s="206" t="s">
        <v>216</v>
      </c>
      <c r="G119" s="204"/>
      <c r="H119" s="204"/>
      <c r="I119" s="207"/>
      <c r="J119" s="208">
        <f>BK119</f>
        <v>0</v>
      </c>
      <c r="K119" s="204"/>
      <c r="L119" s="209"/>
      <c r="M119" s="210"/>
      <c r="N119" s="211"/>
      <c r="O119" s="211"/>
      <c r="P119" s="212">
        <f>P120</f>
        <v>0</v>
      </c>
      <c r="Q119" s="211"/>
      <c r="R119" s="212">
        <f>R120</f>
        <v>0</v>
      </c>
      <c r="S119" s="211"/>
      <c r="T119" s="213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4" t="s">
        <v>86</v>
      </c>
      <c r="AT119" s="215" t="s">
        <v>75</v>
      </c>
      <c r="AU119" s="215" t="s">
        <v>76</v>
      </c>
      <c r="AY119" s="214" t="s">
        <v>135</v>
      </c>
      <c r="BK119" s="216">
        <f>BK120</f>
        <v>0</v>
      </c>
    </row>
    <row r="120" spans="1:63" s="12" customFormat="1" ht="22.8" customHeight="1">
      <c r="A120" s="12"/>
      <c r="B120" s="203"/>
      <c r="C120" s="204"/>
      <c r="D120" s="205" t="s">
        <v>75</v>
      </c>
      <c r="E120" s="217" t="s">
        <v>527</v>
      </c>
      <c r="F120" s="217" t="s">
        <v>528</v>
      </c>
      <c r="G120" s="204"/>
      <c r="H120" s="204"/>
      <c r="I120" s="207"/>
      <c r="J120" s="218">
        <f>BK120</f>
        <v>0</v>
      </c>
      <c r="K120" s="204"/>
      <c r="L120" s="209"/>
      <c r="M120" s="210"/>
      <c r="N120" s="211"/>
      <c r="O120" s="211"/>
      <c r="P120" s="212">
        <f>SUM(P121:P156)</f>
        <v>0</v>
      </c>
      <c r="Q120" s="211"/>
      <c r="R120" s="212">
        <f>SUM(R121:R156)</f>
        <v>0</v>
      </c>
      <c r="S120" s="211"/>
      <c r="T120" s="213">
        <f>SUM(T121:T156)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4" t="s">
        <v>86</v>
      </c>
      <c r="AT120" s="215" t="s">
        <v>75</v>
      </c>
      <c r="AU120" s="215" t="s">
        <v>84</v>
      </c>
      <c r="AY120" s="214" t="s">
        <v>135</v>
      </c>
      <c r="BK120" s="216">
        <f>SUM(BK121:BK156)</f>
        <v>0</v>
      </c>
    </row>
    <row r="121" spans="1:65" s="2" customFormat="1" ht="16.5" customHeight="1">
      <c r="A121" s="39"/>
      <c r="B121" s="40"/>
      <c r="C121" s="219" t="s">
        <v>84</v>
      </c>
      <c r="D121" s="219" t="s">
        <v>138</v>
      </c>
      <c r="E121" s="220" t="s">
        <v>84</v>
      </c>
      <c r="F121" s="221" t="s">
        <v>562</v>
      </c>
      <c r="G121" s="222" t="s">
        <v>531</v>
      </c>
      <c r="H121" s="223">
        <v>19</v>
      </c>
      <c r="I121" s="224"/>
      <c r="J121" s="225">
        <f>ROUND(I121*H121,2)</f>
        <v>0</v>
      </c>
      <c r="K121" s="221" t="s">
        <v>1</v>
      </c>
      <c r="L121" s="45"/>
      <c r="M121" s="226" t="s">
        <v>1</v>
      </c>
      <c r="N121" s="227" t="s">
        <v>41</v>
      </c>
      <c r="O121" s="92"/>
      <c r="P121" s="228">
        <f>O121*H121</f>
        <v>0</v>
      </c>
      <c r="Q121" s="228">
        <v>0</v>
      </c>
      <c r="R121" s="228">
        <f>Q121*H121</f>
        <v>0</v>
      </c>
      <c r="S121" s="228">
        <v>0</v>
      </c>
      <c r="T121" s="229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30" t="s">
        <v>143</v>
      </c>
      <c r="AT121" s="230" t="s">
        <v>138</v>
      </c>
      <c r="AU121" s="230" t="s">
        <v>86</v>
      </c>
      <c r="AY121" s="18" t="s">
        <v>135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18" t="s">
        <v>84</v>
      </c>
      <c r="BK121" s="231">
        <f>ROUND(I121*H121,2)</f>
        <v>0</v>
      </c>
      <c r="BL121" s="18" t="s">
        <v>143</v>
      </c>
      <c r="BM121" s="230" t="s">
        <v>86</v>
      </c>
    </row>
    <row r="122" spans="1:65" s="2" customFormat="1" ht="16.5" customHeight="1">
      <c r="A122" s="39"/>
      <c r="B122" s="40"/>
      <c r="C122" s="219" t="s">
        <v>86</v>
      </c>
      <c r="D122" s="219" t="s">
        <v>138</v>
      </c>
      <c r="E122" s="220" t="s">
        <v>86</v>
      </c>
      <c r="F122" s="221" t="s">
        <v>563</v>
      </c>
      <c r="G122" s="222" t="s">
        <v>531</v>
      </c>
      <c r="H122" s="223">
        <v>6</v>
      </c>
      <c r="I122" s="224"/>
      <c r="J122" s="225">
        <f>ROUND(I122*H122,2)</f>
        <v>0</v>
      </c>
      <c r="K122" s="221" t="s">
        <v>1</v>
      </c>
      <c r="L122" s="45"/>
      <c r="M122" s="226" t="s">
        <v>1</v>
      </c>
      <c r="N122" s="227" t="s">
        <v>41</v>
      </c>
      <c r="O122" s="92"/>
      <c r="P122" s="228">
        <f>O122*H122</f>
        <v>0</v>
      </c>
      <c r="Q122" s="228">
        <v>0</v>
      </c>
      <c r="R122" s="228">
        <f>Q122*H122</f>
        <v>0</v>
      </c>
      <c r="S122" s="228">
        <v>0</v>
      </c>
      <c r="T122" s="229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30" t="s">
        <v>143</v>
      </c>
      <c r="AT122" s="230" t="s">
        <v>138</v>
      </c>
      <c r="AU122" s="230" t="s">
        <v>86</v>
      </c>
      <c r="AY122" s="18" t="s">
        <v>135</v>
      </c>
      <c r="BE122" s="231">
        <f>IF(N122="základní",J122,0)</f>
        <v>0</v>
      </c>
      <c r="BF122" s="231">
        <f>IF(N122="snížená",J122,0)</f>
        <v>0</v>
      </c>
      <c r="BG122" s="231">
        <f>IF(N122="zákl. přenesená",J122,0)</f>
        <v>0</v>
      </c>
      <c r="BH122" s="231">
        <f>IF(N122="sníž. přenesená",J122,0)</f>
        <v>0</v>
      </c>
      <c r="BI122" s="231">
        <f>IF(N122="nulová",J122,0)</f>
        <v>0</v>
      </c>
      <c r="BJ122" s="18" t="s">
        <v>84</v>
      </c>
      <c r="BK122" s="231">
        <f>ROUND(I122*H122,2)</f>
        <v>0</v>
      </c>
      <c r="BL122" s="18" t="s">
        <v>143</v>
      </c>
      <c r="BM122" s="230" t="s">
        <v>143</v>
      </c>
    </row>
    <row r="123" spans="1:65" s="2" customFormat="1" ht="16.5" customHeight="1">
      <c r="A123" s="39"/>
      <c r="B123" s="40"/>
      <c r="C123" s="219" t="s">
        <v>152</v>
      </c>
      <c r="D123" s="219" t="s">
        <v>138</v>
      </c>
      <c r="E123" s="220" t="s">
        <v>152</v>
      </c>
      <c r="F123" s="221" t="s">
        <v>564</v>
      </c>
      <c r="G123" s="222" t="s">
        <v>531</v>
      </c>
      <c r="H123" s="223">
        <v>1</v>
      </c>
      <c r="I123" s="224"/>
      <c r="J123" s="225">
        <f>ROUND(I123*H123,2)</f>
        <v>0</v>
      </c>
      <c r="K123" s="221" t="s">
        <v>1</v>
      </c>
      <c r="L123" s="45"/>
      <c r="M123" s="226" t="s">
        <v>1</v>
      </c>
      <c r="N123" s="227" t="s">
        <v>41</v>
      </c>
      <c r="O123" s="92"/>
      <c r="P123" s="228">
        <f>O123*H123</f>
        <v>0</v>
      </c>
      <c r="Q123" s="228">
        <v>0</v>
      </c>
      <c r="R123" s="228">
        <f>Q123*H123</f>
        <v>0</v>
      </c>
      <c r="S123" s="228">
        <v>0</v>
      </c>
      <c r="T123" s="229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0" t="s">
        <v>143</v>
      </c>
      <c r="AT123" s="230" t="s">
        <v>138</v>
      </c>
      <c r="AU123" s="230" t="s">
        <v>86</v>
      </c>
      <c r="AY123" s="18" t="s">
        <v>135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8" t="s">
        <v>84</v>
      </c>
      <c r="BK123" s="231">
        <f>ROUND(I123*H123,2)</f>
        <v>0</v>
      </c>
      <c r="BL123" s="18" t="s">
        <v>143</v>
      </c>
      <c r="BM123" s="230" t="s">
        <v>136</v>
      </c>
    </row>
    <row r="124" spans="1:65" s="2" customFormat="1" ht="16.5" customHeight="1">
      <c r="A124" s="39"/>
      <c r="B124" s="40"/>
      <c r="C124" s="219" t="s">
        <v>143</v>
      </c>
      <c r="D124" s="219" t="s">
        <v>138</v>
      </c>
      <c r="E124" s="220" t="s">
        <v>143</v>
      </c>
      <c r="F124" s="221" t="s">
        <v>565</v>
      </c>
      <c r="G124" s="222" t="s">
        <v>531</v>
      </c>
      <c r="H124" s="223">
        <v>4</v>
      </c>
      <c r="I124" s="224"/>
      <c r="J124" s="225">
        <f>ROUND(I124*H124,2)</f>
        <v>0</v>
      </c>
      <c r="K124" s="221" t="s">
        <v>1</v>
      </c>
      <c r="L124" s="45"/>
      <c r="M124" s="226" t="s">
        <v>1</v>
      </c>
      <c r="N124" s="227" t="s">
        <v>41</v>
      </c>
      <c r="O124" s="92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0" t="s">
        <v>143</v>
      </c>
      <c r="AT124" s="230" t="s">
        <v>138</v>
      </c>
      <c r="AU124" s="230" t="s">
        <v>86</v>
      </c>
      <c r="AY124" s="18" t="s">
        <v>135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8" t="s">
        <v>84</v>
      </c>
      <c r="BK124" s="231">
        <f>ROUND(I124*H124,2)</f>
        <v>0</v>
      </c>
      <c r="BL124" s="18" t="s">
        <v>143</v>
      </c>
      <c r="BM124" s="230" t="s">
        <v>179</v>
      </c>
    </row>
    <row r="125" spans="1:65" s="2" customFormat="1" ht="16.5" customHeight="1">
      <c r="A125" s="39"/>
      <c r="B125" s="40"/>
      <c r="C125" s="219" t="s">
        <v>163</v>
      </c>
      <c r="D125" s="219" t="s">
        <v>138</v>
      </c>
      <c r="E125" s="220" t="s">
        <v>163</v>
      </c>
      <c r="F125" s="221" t="s">
        <v>566</v>
      </c>
      <c r="G125" s="222" t="s">
        <v>531</v>
      </c>
      <c r="H125" s="223">
        <v>1</v>
      </c>
      <c r="I125" s="224"/>
      <c r="J125" s="225">
        <f>ROUND(I125*H125,2)</f>
        <v>0</v>
      </c>
      <c r="K125" s="221" t="s">
        <v>1</v>
      </c>
      <c r="L125" s="45"/>
      <c r="M125" s="226" t="s">
        <v>1</v>
      </c>
      <c r="N125" s="227" t="s">
        <v>41</v>
      </c>
      <c r="O125" s="92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0" t="s">
        <v>143</v>
      </c>
      <c r="AT125" s="230" t="s">
        <v>138</v>
      </c>
      <c r="AU125" s="230" t="s">
        <v>86</v>
      </c>
      <c r="AY125" s="18" t="s">
        <v>135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8" t="s">
        <v>84</v>
      </c>
      <c r="BK125" s="231">
        <f>ROUND(I125*H125,2)</f>
        <v>0</v>
      </c>
      <c r="BL125" s="18" t="s">
        <v>143</v>
      </c>
      <c r="BM125" s="230" t="s">
        <v>193</v>
      </c>
    </row>
    <row r="126" spans="1:65" s="2" customFormat="1" ht="16.5" customHeight="1">
      <c r="A126" s="39"/>
      <c r="B126" s="40"/>
      <c r="C126" s="219" t="s">
        <v>136</v>
      </c>
      <c r="D126" s="219" t="s">
        <v>138</v>
      </c>
      <c r="E126" s="220" t="s">
        <v>136</v>
      </c>
      <c r="F126" s="221" t="s">
        <v>567</v>
      </c>
      <c r="G126" s="222" t="s">
        <v>531</v>
      </c>
      <c r="H126" s="223">
        <v>2</v>
      </c>
      <c r="I126" s="224"/>
      <c r="J126" s="225">
        <f>ROUND(I126*H126,2)</f>
        <v>0</v>
      </c>
      <c r="K126" s="221" t="s">
        <v>1</v>
      </c>
      <c r="L126" s="45"/>
      <c r="M126" s="226" t="s">
        <v>1</v>
      </c>
      <c r="N126" s="227" t="s">
        <v>41</v>
      </c>
      <c r="O126" s="92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0" t="s">
        <v>143</v>
      </c>
      <c r="AT126" s="230" t="s">
        <v>138</v>
      </c>
      <c r="AU126" s="230" t="s">
        <v>86</v>
      </c>
      <c r="AY126" s="18" t="s">
        <v>135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8" t="s">
        <v>84</v>
      </c>
      <c r="BK126" s="231">
        <f>ROUND(I126*H126,2)</f>
        <v>0</v>
      </c>
      <c r="BL126" s="18" t="s">
        <v>143</v>
      </c>
      <c r="BM126" s="230" t="s">
        <v>8</v>
      </c>
    </row>
    <row r="127" spans="1:65" s="2" customFormat="1" ht="16.5" customHeight="1">
      <c r="A127" s="39"/>
      <c r="B127" s="40"/>
      <c r="C127" s="219" t="s">
        <v>175</v>
      </c>
      <c r="D127" s="219" t="s">
        <v>138</v>
      </c>
      <c r="E127" s="220" t="s">
        <v>175</v>
      </c>
      <c r="F127" s="221" t="s">
        <v>568</v>
      </c>
      <c r="G127" s="222" t="s">
        <v>531</v>
      </c>
      <c r="H127" s="223">
        <v>11</v>
      </c>
      <c r="I127" s="224"/>
      <c r="J127" s="225">
        <f>ROUND(I127*H127,2)</f>
        <v>0</v>
      </c>
      <c r="K127" s="221" t="s">
        <v>1</v>
      </c>
      <c r="L127" s="45"/>
      <c r="M127" s="226" t="s">
        <v>1</v>
      </c>
      <c r="N127" s="227" t="s">
        <v>41</v>
      </c>
      <c r="O127" s="92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0" t="s">
        <v>143</v>
      </c>
      <c r="AT127" s="230" t="s">
        <v>138</v>
      </c>
      <c r="AU127" s="230" t="s">
        <v>86</v>
      </c>
      <c r="AY127" s="18" t="s">
        <v>135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8" t="s">
        <v>84</v>
      </c>
      <c r="BK127" s="231">
        <f>ROUND(I127*H127,2)</f>
        <v>0</v>
      </c>
      <c r="BL127" s="18" t="s">
        <v>143</v>
      </c>
      <c r="BM127" s="230" t="s">
        <v>211</v>
      </c>
    </row>
    <row r="128" spans="1:65" s="2" customFormat="1" ht="16.5" customHeight="1">
      <c r="A128" s="39"/>
      <c r="B128" s="40"/>
      <c r="C128" s="219" t="s">
        <v>179</v>
      </c>
      <c r="D128" s="219" t="s">
        <v>138</v>
      </c>
      <c r="E128" s="220" t="s">
        <v>179</v>
      </c>
      <c r="F128" s="221" t="s">
        <v>569</v>
      </c>
      <c r="G128" s="222" t="s">
        <v>531</v>
      </c>
      <c r="H128" s="223">
        <v>4</v>
      </c>
      <c r="I128" s="224"/>
      <c r="J128" s="225">
        <f>ROUND(I128*H128,2)</f>
        <v>0</v>
      </c>
      <c r="K128" s="221" t="s">
        <v>1</v>
      </c>
      <c r="L128" s="45"/>
      <c r="M128" s="226" t="s">
        <v>1</v>
      </c>
      <c r="N128" s="227" t="s">
        <v>41</v>
      </c>
      <c r="O128" s="92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0" t="s">
        <v>143</v>
      </c>
      <c r="AT128" s="230" t="s">
        <v>138</v>
      </c>
      <c r="AU128" s="230" t="s">
        <v>86</v>
      </c>
      <c r="AY128" s="18" t="s">
        <v>135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8" t="s">
        <v>84</v>
      </c>
      <c r="BK128" s="231">
        <f>ROUND(I128*H128,2)</f>
        <v>0</v>
      </c>
      <c r="BL128" s="18" t="s">
        <v>143</v>
      </c>
      <c r="BM128" s="230" t="s">
        <v>223</v>
      </c>
    </row>
    <row r="129" spans="1:65" s="2" customFormat="1" ht="16.5" customHeight="1">
      <c r="A129" s="39"/>
      <c r="B129" s="40"/>
      <c r="C129" s="219" t="s">
        <v>168</v>
      </c>
      <c r="D129" s="219" t="s">
        <v>138</v>
      </c>
      <c r="E129" s="220" t="s">
        <v>168</v>
      </c>
      <c r="F129" s="221" t="s">
        <v>570</v>
      </c>
      <c r="G129" s="222" t="s">
        <v>531</v>
      </c>
      <c r="H129" s="223">
        <v>2</v>
      </c>
      <c r="I129" s="224"/>
      <c r="J129" s="225">
        <f>ROUND(I129*H129,2)</f>
        <v>0</v>
      </c>
      <c r="K129" s="221" t="s">
        <v>1</v>
      </c>
      <c r="L129" s="45"/>
      <c r="M129" s="226" t="s">
        <v>1</v>
      </c>
      <c r="N129" s="227" t="s">
        <v>41</v>
      </c>
      <c r="O129" s="92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0" t="s">
        <v>143</v>
      </c>
      <c r="AT129" s="230" t="s">
        <v>138</v>
      </c>
      <c r="AU129" s="230" t="s">
        <v>86</v>
      </c>
      <c r="AY129" s="18" t="s">
        <v>135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8" t="s">
        <v>84</v>
      </c>
      <c r="BK129" s="231">
        <f>ROUND(I129*H129,2)</f>
        <v>0</v>
      </c>
      <c r="BL129" s="18" t="s">
        <v>143</v>
      </c>
      <c r="BM129" s="230" t="s">
        <v>237</v>
      </c>
    </row>
    <row r="130" spans="1:65" s="2" customFormat="1" ht="16.5" customHeight="1">
      <c r="A130" s="39"/>
      <c r="B130" s="40"/>
      <c r="C130" s="219" t="s">
        <v>193</v>
      </c>
      <c r="D130" s="219" t="s">
        <v>138</v>
      </c>
      <c r="E130" s="220" t="s">
        <v>193</v>
      </c>
      <c r="F130" s="221" t="s">
        <v>571</v>
      </c>
      <c r="G130" s="222" t="s">
        <v>531</v>
      </c>
      <c r="H130" s="223">
        <v>1</v>
      </c>
      <c r="I130" s="224"/>
      <c r="J130" s="225">
        <f>ROUND(I130*H130,2)</f>
        <v>0</v>
      </c>
      <c r="K130" s="221" t="s">
        <v>1</v>
      </c>
      <c r="L130" s="45"/>
      <c r="M130" s="226" t="s">
        <v>1</v>
      </c>
      <c r="N130" s="227" t="s">
        <v>41</v>
      </c>
      <c r="O130" s="92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0" t="s">
        <v>143</v>
      </c>
      <c r="AT130" s="230" t="s">
        <v>138</v>
      </c>
      <c r="AU130" s="230" t="s">
        <v>86</v>
      </c>
      <c r="AY130" s="18" t="s">
        <v>135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8" t="s">
        <v>84</v>
      </c>
      <c r="BK130" s="231">
        <f>ROUND(I130*H130,2)</f>
        <v>0</v>
      </c>
      <c r="BL130" s="18" t="s">
        <v>143</v>
      </c>
      <c r="BM130" s="230" t="s">
        <v>174</v>
      </c>
    </row>
    <row r="131" spans="1:65" s="2" customFormat="1" ht="16.5" customHeight="1">
      <c r="A131" s="39"/>
      <c r="B131" s="40"/>
      <c r="C131" s="219" t="s">
        <v>197</v>
      </c>
      <c r="D131" s="219" t="s">
        <v>138</v>
      </c>
      <c r="E131" s="220" t="s">
        <v>197</v>
      </c>
      <c r="F131" s="221" t="s">
        <v>572</v>
      </c>
      <c r="G131" s="222" t="s">
        <v>531</v>
      </c>
      <c r="H131" s="223">
        <v>4</v>
      </c>
      <c r="I131" s="224"/>
      <c r="J131" s="225">
        <f>ROUND(I131*H131,2)</f>
        <v>0</v>
      </c>
      <c r="K131" s="221" t="s">
        <v>1</v>
      </c>
      <c r="L131" s="45"/>
      <c r="M131" s="226" t="s">
        <v>1</v>
      </c>
      <c r="N131" s="227" t="s">
        <v>41</v>
      </c>
      <c r="O131" s="92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0" t="s">
        <v>143</v>
      </c>
      <c r="AT131" s="230" t="s">
        <v>138</v>
      </c>
      <c r="AU131" s="230" t="s">
        <v>86</v>
      </c>
      <c r="AY131" s="18" t="s">
        <v>135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8" t="s">
        <v>84</v>
      </c>
      <c r="BK131" s="231">
        <f>ROUND(I131*H131,2)</f>
        <v>0</v>
      </c>
      <c r="BL131" s="18" t="s">
        <v>143</v>
      </c>
      <c r="BM131" s="230" t="s">
        <v>259</v>
      </c>
    </row>
    <row r="132" spans="1:65" s="2" customFormat="1" ht="16.5" customHeight="1">
      <c r="A132" s="39"/>
      <c r="B132" s="40"/>
      <c r="C132" s="219" t="s">
        <v>8</v>
      </c>
      <c r="D132" s="219" t="s">
        <v>138</v>
      </c>
      <c r="E132" s="220" t="s">
        <v>8</v>
      </c>
      <c r="F132" s="221" t="s">
        <v>573</v>
      </c>
      <c r="G132" s="222" t="s">
        <v>531</v>
      </c>
      <c r="H132" s="223">
        <v>1</v>
      </c>
      <c r="I132" s="224"/>
      <c r="J132" s="225">
        <f>ROUND(I132*H132,2)</f>
        <v>0</v>
      </c>
      <c r="K132" s="221" t="s">
        <v>1</v>
      </c>
      <c r="L132" s="45"/>
      <c r="M132" s="226" t="s">
        <v>1</v>
      </c>
      <c r="N132" s="227" t="s">
        <v>41</v>
      </c>
      <c r="O132" s="92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143</v>
      </c>
      <c r="AT132" s="230" t="s">
        <v>138</v>
      </c>
      <c r="AU132" s="230" t="s">
        <v>86</v>
      </c>
      <c r="AY132" s="18" t="s">
        <v>135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84</v>
      </c>
      <c r="BK132" s="231">
        <f>ROUND(I132*H132,2)</f>
        <v>0</v>
      </c>
      <c r="BL132" s="18" t="s">
        <v>143</v>
      </c>
      <c r="BM132" s="230" t="s">
        <v>269</v>
      </c>
    </row>
    <row r="133" spans="1:65" s="2" customFormat="1" ht="16.5" customHeight="1">
      <c r="A133" s="39"/>
      <c r="B133" s="40"/>
      <c r="C133" s="219" t="s">
        <v>205</v>
      </c>
      <c r="D133" s="219" t="s">
        <v>138</v>
      </c>
      <c r="E133" s="220" t="s">
        <v>205</v>
      </c>
      <c r="F133" s="221" t="s">
        <v>574</v>
      </c>
      <c r="G133" s="222" t="s">
        <v>531</v>
      </c>
      <c r="H133" s="223">
        <v>2</v>
      </c>
      <c r="I133" s="224"/>
      <c r="J133" s="225">
        <f>ROUND(I133*H133,2)</f>
        <v>0</v>
      </c>
      <c r="K133" s="221" t="s">
        <v>1</v>
      </c>
      <c r="L133" s="45"/>
      <c r="M133" s="226" t="s">
        <v>1</v>
      </c>
      <c r="N133" s="227" t="s">
        <v>41</v>
      </c>
      <c r="O133" s="92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0" t="s">
        <v>143</v>
      </c>
      <c r="AT133" s="230" t="s">
        <v>138</v>
      </c>
      <c r="AU133" s="230" t="s">
        <v>86</v>
      </c>
      <c r="AY133" s="18" t="s">
        <v>135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8" t="s">
        <v>84</v>
      </c>
      <c r="BK133" s="231">
        <f>ROUND(I133*H133,2)</f>
        <v>0</v>
      </c>
      <c r="BL133" s="18" t="s">
        <v>143</v>
      </c>
      <c r="BM133" s="230" t="s">
        <v>277</v>
      </c>
    </row>
    <row r="134" spans="1:65" s="2" customFormat="1" ht="16.5" customHeight="1">
      <c r="A134" s="39"/>
      <c r="B134" s="40"/>
      <c r="C134" s="219" t="s">
        <v>211</v>
      </c>
      <c r="D134" s="219" t="s">
        <v>138</v>
      </c>
      <c r="E134" s="220" t="s">
        <v>211</v>
      </c>
      <c r="F134" s="221" t="s">
        <v>575</v>
      </c>
      <c r="G134" s="222" t="s">
        <v>531</v>
      </c>
      <c r="H134" s="223">
        <v>6</v>
      </c>
      <c r="I134" s="224"/>
      <c r="J134" s="225">
        <f>ROUND(I134*H134,2)</f>
        <v>0</v>
      </c>
      <c r="K134" s="221" t="s">
        <v>1</v>
      </c>
      <c r="L134" s="45"/>
      <c r="M134" s="226" t="s">
        <v>1</v>
      </c>
      <c r="N134" s="227" t="s">
        <v>41</v>
      </c>
      <c r="O134" s="92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143</v>
      </c>
      <c r="AT134" s="230" t="s">
        <v>138</v>
      </c>
      <c r="AU134" s="230" t="s">
        <v>86</v>
      </c>
      <c r="AY134" s="18" t="s">
        <v>135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84</v>
      </c>
      <c r="BK134" s="231">
        <f>ROUND(I134*H134,2)</f>
        <v>0</v>
      </c>
      <c r="BL134" s="18" t="s">
        <v>143</v>
      </c>
      <c r="BM134" s="230" t="s">
        <v>285</v>
      </c>
    </row>
    <row r="135" spans="1:65" s="2" customFormat="1" ht="16.5" customHeight="1">
      <c r="A135" s="39"/>
      <c r="B135" s="40"/>
      <c r="C135" s="219" t="s">
        <v>219</v>
      </c>
      <c r="D135" s="219" t="s">
        <v>138</v>
      </c>
      <c r="E135" s="220" t="s">
        <v>219</v>
      </c>
      <c r="F135" s="221" t="s">
        <v>576</v>
      </c>
      <c r="G135" s="222" t="s">
        <v>531</v>
      </c>
      <c r="H135" s="223">
        <v>4</v>
      </c>
      <c r="I135" s="224"/>
      <c r="J135" s="225">
        <f>ROUND(I135*H135,2)</f>
        <v>0</v>
      </c>
      <c r="K135" s="221" t="s">
        <v>1</v>
      </c>
      <c r="L135" s="45"/>
      <c r="M135" s="226" t="s">
        <v>1</v>
      </c>
      <c r="N135" s="227" t="s">
        <v>41</v>
      </c>
      <c r="O135" s="92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143</v>
      </c>
      <c r="AT135" s="230" t="s">
        <v>138</v>
      </c>
      <c r="AU135" s="230" t="s">
        <v>86</v>
      </c>
      <c r="AY135" s="18" t="s">
        <v>135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84</v>
      </c>
      <c r="BK135" s="231">
        <f>ROUND(I135*H135,2)</f>
        <v>0</v>
      </c>
      <c r="BL135" s="18" t="s">
        <v>143</v>
      </c>
      <c r="BM135" s="230" t="s">
        <v>293</v>
      </c>
    </row>
    <row r="136" spans="1:65" s="2" customFormat="1" ht="16.5" customHeight="1">
      <c r="A136" s="39"/>
      <c r="B136" s="40"/>
      <c r="C136" s="219" t="s">
        <v>223</v>
      </c>
      <c r="D136" s="219" t="s">
        <v>138</v>
      </c>
      <c r="E136" s="220" t="s">
        <v>223</v>
      </c>
      <c r="F136" s="221" t="s">
        <v>577</v>
      </c>
      <c r="G136" s="222" t="s">
        <v>531</v>
      </c>
      <c r="H136" s="223">
        <v>4</v>
      </c>
      <c r="I136" s="224"/>
      <c r="J136" s="225">
        <f>ROUND(I136*H136,2)</f>
        <v>0</v>
      </c>
      <c r="K136" s="221" t="s">
        <v>1</v>
      </c>
      <c r="L136" s="45"/>
      <c r="M136" s="226" t="s">
        <v>1</v>
      </c>
      <c r="N136" s="227" t="s">
        <v>41</v>
      </c>
      <c r="O136" s="92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143</v>
      </c>
      <c r="AT136" s="230" t="s">
        <v>138</v>
      </c>
      <c r="AU136" s="230" t="s">
        <v>86</v>
      </c>
      <c r="AY136" s="18" t="s">
        <v>135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84</v>
      </c>
      <c r="BK136" s="231">
        <f>ROUND(I136*H136,2)</f>
        <v>0</v>
      </c>
      <c r="BL136" s="18" t="s">
        <v>143</v>
      </c>
      <c r="BM136" s="230" t="s">
        <v>263</v>
      </c>
    </row>
    <row r="137" spans="1:65" s="2" customFormat="1" ht="16.5" customHeight="1">
      <c r="A137" s="39"/>
      <c r="B137" s="40"/>
      <c r="C137" s="219" t="s">
        <v>229</v>
      </c>
      <c r="D137" s="219" t="s">
        <v>138</v>
      </c>
      <c r="E137" s="220" t="s">
        <v>229</v>
      </c>
      <c r="F137" s="221" t="s">
        <v>578</v>
      </c>
      <c r="G137" s="222" t="s">
        <v>531</v>
      </c>
      <c r="H137" s="223">
        <v>4</v>
      </c>
      <c r="I137" s="224"/>
      <c r="J137" s="225">
        <f>ROUND(I137*H137,2)</f>
        <v>0</v>
      </c>
      <c r="K137" s="221" t="s">
        <v>1</v>
      </c>
      <c r="L137" s="45"/>
      <c r="M137" s="226" t="s">
        <v>1</v>
      </c>
      <c r="N137" s="227" t="s">
        <v>41</v>
      </c>
      <c r="O137" s="92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143</v>
      </c>
      <c r="AT137" s="230" t="s">
        <v>138</v>
      </c>
      <c r="AU137" s="230" t="s">
        <v>86</v>
      </c>
      <c r="AY137" s="18" t="s">
        <v>135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84</v>
      </c>
      <c r="BK137" s="231">
        <f>ROUND(I137*H137,2)</f>
        <v>0</v>
      </c>
      <c r="BL137" s="18" t="s">
        <v>143</v>
      </c>
      <c r="BM137" s="230" t="s">
        <v>310</v>
      </c>
    </row>
    <row r="138" spans="1:65" s="2" customFormat="1" ht="16.5" customHeight="1">
      <c r="A138" s="39"/>
      <c r="B138" s="40"/>
      <c r="C138" s="219" t="s">
        <v>237</v>
      </c>
      <c r="D138" s="219" t="s">
        <v>138</v>
      </c>
      <c r="E138" s="220" t="s">
        <v>237</v>
      </c>
      <c r="F138" s="221" t="s">
        <v>579</v>
      </c>
      <c r="G138" s="222" t="s">
        <v>531</v>
      </c>
      <c r="H138" s="223">
        <v>1</v>
      </c>
      <c r="I138" s="224"/>
      <c r="J138" s="225">
        <f>ROUND(I138*H138,2)</f>
        <v>0</v>
      </c>
      <c r="K138" s="221" t="s">
        <v>1</v>
      </c>
      <c r="L138" s="45"/>
      <c r="M138" s="226" t="s">
        <v>1</v>
      </c>
      <c r="N138" s="227" t="s">
        <v>41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143</v>
      </c>
      <c r="AT138" s="230" t="s">
        <v>138</v>
      </c>
      <c r="AU138" s="230" t="s">
        <v>86</v>
      </c>
      <c r="AY138" s="18" t="s">
        <v>135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84</v>
      </c>
      <c r="BK138" s="231">
        <f>ROUND(I138*H138,2)</f>
        <v>0</v>
      </c>
      <c r="BL138" s="18" t="s">
        <v>143</v>
      </c>
      <c r="BM138" s="230" t="s">
        <v>325</v>
      </c>
    </row>
    <row r="139" spans="1:65" s="2" customFormat="1" ht="16.5" customHeight="1">
      <c r="A139" s="39"/>
      <c r="B139" s="40"/>
      <c r="C139" s="219" t="s">
        <v>245</v>
      </c>
      <c r="D139" s="219" t="s">
        <v>138</v>
      </c>
      <c r="E139" s="220" t="s">
        <v>245</v>
      </c>
      <c r="F139" s="221" t="s">
        <v>580</v>
      </c>
      <c r="G139" s="222" t="s">
        <v>313</v>
      </c>
      <c r="H139" s="223">
        <v>5</v>
      </c>
      <c r="I139" s="224"/>
      <c r="J139" s="225">
        <f>ROUND(I139*H139,2)</f>
        <v>0</v>
      </c>
      <c r="K139" s="221" t="s">
        <v>1</v>
      </c>
      <c r="L139" s="45"/>
      <c r="M139" s="226" t="s">
        <v>1</v>
      </c>
      <c r="N139" s="227" t="s">
        <v>41</v>
      </c>
      <c r="O139" s="92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0" t="s">
        <v>143</v>
      </c>
      <c r="AT139" s="230" t="s">
        <v>138</v>
      </c>
      <c r="AU139" s="230" t="s">
        <v>86</v>
      </c>
      <c r="AY139" s="18" t="s">
        <v>135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8" t="s">
        <v>84</v>
      </c>
      <c r="BK139" s="231">
        <f>ROUND(I139*H139,2)</f>
        <v>0</v>
      </c>
      <c r="BL139" s="18" t="s">
        <v>143</v>
      </c>
      <c r="BM139" s="230" t="s">
        <v>333</v>
      </c>
    </row>
    <row r="140" spans="1:65" s="2" customFormat="1" ht="16.5" customHeight="1">
      <c r="A140" s="39"/>
      <c r="B140" s="40"/>
      <c r="C140" s="219" t="s">
        <v>174</v>
      </c>
      <c r="D140" s="219" t="s">
        <v>138</v>
      </c>
      <c r="E140" s="220" t="s">
        <v>174</v>
      </c>
      <c r="F140" s="221" t="s">
        <v>581</v>
      </c>
      <c r="G140" s="222" t="s">
        <v>531</v>
      </c>
      <c r="H140" s="223">
        <v>3</v>
      </c>
      <c r="I140" s="224"/>
      <c r="J140" s="225">
        <f>ROUND(I140*H140,2)</f>
        <v>0</v>
      </c>
      <c r="K140" s="221" t="s">
        <v>1</v>
      </c>
      <c r="L140" s="45"/>
      <c r="M140" s="226" t="s">
        <v>1</v>
      </c>
      <c r="N140" s="227" t="s">
        <v>41</v>
      </c>
      <c r="O140" s="92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143</v>
      </c>
      <c r="AT140" s="230" t="s">
        <v>138</v>
      </c>
      <c r="AU140" s="230" t="s">
        <v>86</v>
      </c>
      <c r="AY140" s="18" t="s">
        <v>135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84</v>
      </c>
      <c r="BK140" s="231">
        <f>ROUND(I140*H140,2)</f>
        <v>0</v>
      </c>
      <c r="BL140" s="18" t="s">
        <v>143</v>
      </c>
      <c r="BM140" s="230" t="s">
        <v>342</v>
      </c>
    </row>
    <row r="141" spans="1:65" s="2" customFormat="1" ht="16.5" customHeight="1">
      <c r="A141" s="39"/>
      <c r="B141" s="40"/>
      <c r="C141" s="219" t="s">
        <v>7</v>
      </c>
      <c r="D141" s="219" t="s">
        <v>138</v>
      </c>
      <c r="E141" s="220" t="s">
        <v>7</v>
      </c>
      <c r="F141" s="221" t="s">
        <v>582</v>
      </c>
      <c r="G141" s="222" t="s">
        <v>531</v>
      </c>
      <c r="H141" s="223">
        <v>1</v>
      </c>
      <c r="I141" s="224"/>
      <c r="J141" s="225">
        <f>ROUND(I141*H141,2)</f>
        <v>0</v>
      </c>
      <c r="K141" s="221" t="s">
        <v>1</v>
      </c>
      <c r="L141" s="45"/>
      <c r="M141" s="226" t="s">
        <v>1</v>
      </c>
      <c r="N141" s="227" t="s">
        <v>41</v>
      </c>
      <c r="O141" s="92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0" t="s">
        <v>143</v>
      </c>
      <c r="AT141" s="230" t="s">
        <v>138</v>
      </c>
      <c r="AU141" s="230" t="s">
        <v>86</v>
      </c>
      <c r="AY141" s="18" t="s">
        <v>135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8" t="s">
        <v>84</v>
      </c>
      <c r="BK141" s="231">
        <f>ROUND(I141*H141,2)</f>
        <v>0</v>
      </c>
      <c r="BL141" s="18" t="s">
        <v>143</v>
      </c>
      <c r="BM141" s="230" t="s">
        <v>352</v>
      </c>
    </row>
    <row r="142" spans="1:65" s="2" customFormat="1" ht="21.75" customHeight="1">
      <c r="A142" s="39"/>
      <c r="B142" s="40"/>
      <c r="C142" s="219" t="s">
        <v>259</v>
      </c>
      <c r="D142" s="219" t="s">
        <v>138</v>
      </c>
      <c r="E142" s="220" t="s">
        <v>259</v>
      </c>
      <c r="F142" s="221" t="s">
        <v>583</v>
      </c>
      <c r="G142" s="222" t="s">
        <v>531</v>
      </c>
      <c r="H142" s="223">
        <v>6</v>
      </c>
      <c r="I142" s="224"/>
      <c r="J142" s="225">
        <f>ROUND(I142*H142,2)</f>
        <v>0</v>
      </c>
      <c r="K142" s="221" t="s">
        <v>1</v>
      </c>
      <c r="L142" s="45"/>
      <c r="M142" s="226" t="s">
        <v>1</v>
      </c>
      <c r="N142" s="227" t="s">
        <v>41</v>
      </c>
      <c r="O142" s="92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143</v>
      </c>
      <c r="AT142" s="230" t="s">
        <v>138</v>
      </c>
      <c r="AU142" s="230" t="s">
        <v>86</v>
      </c>
      <c r="AY142" s="18" t="s">
        <v>135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84</v>
      </c>
      <c r="BK142" s="231">
        <f>ROUND(I142*H142,2)</f>
        <v>0</v>
      </c>
      <c r="BL142" s="18" t="s">
        <v>143</v>
      </c>
      <c r="BM142" s="230" t="s">
        <v>361</v>
      </c>
    </row>
    <row r="143" spans="1:65" s="2" customFormat="1" ht="16.5" customHeight="1">
      <c r="A143" s="39"/>
      <c r="B143" s="40"/>
      <c r="C143" s="219" t="s">
        <v>265</v>
      </c>
      <c r="D143" s="219" t="s">
        <v>138</v>
      </c>
      <c r="E143" s="220" t="s">
        <v>265</v>
      </c>
      <c r="F143" s="221" t="s">
        <v>584</v>
      </c>
      <c r="G143" s="222" t="s">
        <v>531</v>
      </c>
      <c r="H143" s="223">
        <v>10</v>
      </c>
      <c r="I143" s="224"/>
      <c r="J143" s="225">
        <f>ROUND(I143*H143,2)</f>
        <v>0</v>
      </c>
      <c r="K143" s="221" t="s">
        <v>1</v>
      </c>
      <c r="L143" s="45"/>
      <c r="M143" s="226" t="s">
        <v>1</v>
      </c>
      <c r="N143" s="227" t="s">
        <v>41</v>
      </c>
      <c r="O143" s="92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143</v>
      </c>
      <c r="AT143" s="230" t="s">
        <v>138</v>
      </c>
      <c r="AU143" s="230" t="s">
        <v>86</v>
      </c>
      <c r="AY143" s="18" t="s">
        <v>135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84</v>
      </c>
      <c r="BK143" s="231">
        <f>ROUND(I143*H143,2)</f>
        <v>0</v>
      </c>
      <c r="BL143" s="18" t="s">
        <v>143</v>
      </c>
      <c r="BM143" s="230" t="s">
        <v>371</v>
      </c>
    </row>
    <row r="144" spans="1:65" s="2" customFormat="1" ht="16.5" customHeight="1">
      <c r="A144" s="39"/>
      <c r="B144" s="40"/>
      <c r="C144" s="219" t="s">
        <v>269</v>
      </c>
      <c r="D144" s="219" t="s">
        <v>138</v>
      </c>
      <c r="E144" s="220" t="s">
        <v>269</v>
      </c>
      <c r="F144" s="221" t="s">
        <v>585</v>
      </c>
      <c r="G144" s="222" t="s">
        <v>531</v>
      </c>
      <c r="H144" s="223">
        <v>3</v>
      </c>
      <c r="I144" s="224"/>
      <c r="J144" s="225">
        <f>ROUND(I144*H144,2)</f>
        <v>0</v>
      </c>
      <c r="K144" s="221" t="s">
        <v>1</v>
      </c>
      <c r="L144" s="45"/>
      <c r="M144" s="226" t="s">
        <v>1</v>
      </c>
      <c r="N144" s="227" t="s">
        <v>41</v>
      </c>
      <c r="O144" s="92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143</v>
      </c>
      <c r="AT144" s="230" t="s">
        <v>138</v>
      </c>
      <c r="AU144" s="230" t="s">
        <v>86</v>
      </c>
      <c r="AY144" s="18" t="s">
        <v>135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84</v>
      </c>
      <c r="BK144" s="231">
        <f>ROUND(I144*H144,2)</f>
        <v>0</v>
      </c>
      <c r="BL144" s="18" t="s">
        <v>143</v>
      </c>
      <c r="BM144" s="230" t="s">
        <v>381</v>
      </c>
    </row>
    <row r="145" spans="1:65" s="2" customFormat="1" ht="16.5" customHeight="1">
      <c r="A145" s="39"/>
      <c r="B145" s="40"/>
      <c r="C145" s="219" t="s">
        <v>273</v>
      </c>
      <c r="D145" s="219" t="s">
        <v>138</v>
      </c>
      <c r="E145" s="220" t="s">
        <v>273</v>
      </c>
      <c r="F145" s="221" t="s">
        <v>586</v>
      </c>
      <c r="G145" s="222" t="s">
        <v>531</v>
      </c>
      <c r="H145" s="223">
        <v>3</v>
      </c>
      <c r="I145" s="224"/>
      <c r="J145" s="225">
        <f>ROUND(I145*H145,2)</f>
        <v>0</v>
      </c>
      <c r="K145" s="221" t="s">
        <v>1</v>
      </c>
      <c r="L145" s="45"/>
      <c r="M145" s="226" t="s">
        <v>1</v>
      </c>
      <c r="N145" s="227" t="s">
        <v>41</v>
      </c>
      <c r="O145" s="92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0" t="s">
        <v>143</v>
      </c>
      <c r="AT145" s="230" t="s">
        <v>138</v>
      </c>
      <c r="AU145" s="230" t="s">
        <v>86</v>
      </c>
      <c r="AY145" s="18" t="s">
        <v>135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8" t="s">
        <v>84</v>
      </c>
      <c r="BK145" s="231">
        <f>ROUND(I145*H145,2)</f>
        <v>0</v>
      </c>
      <c r="BL145" s="18" t="s">
        <v>143</v>
      </c>
      <c r="BM145" s="230" t="s">
        <v>392</v>
      </c>
    </row>
    <row r="146" spans="1:65" s="2" customFormat="1" ht="16.5" customHeight="1">
      <c r="A146" s="39"/>
      <c r="B146" s="40"/>
      <c r="C146" s="219" t="s">
        <v>277</v>
      </c>
      <c r="D146" s="219" t="s">
        <v>138</v>
      </c>
      <c r="E146" s="220" t="s">
        <v>277</v>
      </c>
      <c r="F146" s="221" t="s">
        <v>587</v>
      </c>
      <c r="G146" s="222" t="s">
        <v>531</v>
      </c>
      <c r="H146" s="223">
        <v>2</v>
      </c>
      <c r="I146" s="224"/>
      <c r="J146" s="225">
        <f>ROUND(I146*H146,2)</f>
        <v>0</v>
      </c>
      <c r="K146" s="221" t="s">
        <v>1</v>
      </c>
      <c r="L146" s="45"/>
      <c r="M146" s="226" t="s">
        <v>1</v>
      </c>
      <c r="N146" s="227" t="s">
        <v>41</v>
      </c>
      <c r="O146" s="92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143</v>
      </c>
      <c r="AT146" s="230" t="s">
        <v>138</v>
      </c>
      <c r="AU146" s="230" t="s">
        <v>86</v>
      </c>
      <c r="AY146" s="18" t="s">
        <v>135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84</v>
      </c>
      <c r="BK146" s="231">
        <f>ROUND(I146*H146,2)</f>
        <v>0</v>
      </c>
      <c r="BL146" s="18" t="s">
        <v>143</v>
      </c>
      <c r="BM146" s="230" t="s">
        <v>402</v>
      </c>
    </row>
    <row r="147" spans="1:65" s="2" customFormat="1" ht="16.5" customHeight="1">
      <c r="A147" s="39"/>
      <c r="B147" s="40"/>
      <c r="C147" s="219" t="s">
        <v>281</v>
      </c>
      <c r="D147" s="219" t="s">
        <v>138</v>
      </c>
      <c r="E147" s="220" t="s">
        <v>281</v>
      </c>
      <c r="F147" s="221" t="s">
        <v>588</v>
      </c>
      <c r="G147" s="222" t="s">
        <v>531</v>
      </c>
      <c r="H147" s="223">
        <v>1</v>
      </c>
      <c r="I147" s="224"/>
      <c r="J147" s="225">
        <f>ROUND(I147*H147,2)</f>
        <v>0</v>
      </c>
      <c r="K147" s="221" t="s">
        <v>1</v>
      </c>
      <c r="L147" s="45"/>
      <c r="M147" s="226" t="s">
        <v>1</v>
      </c>
      <c r="N147" s="227" t="s">
        <v>41</v>
      </c>
      <c r="O147" s="92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143</v>
      </c>
      <c r="AT147" s="230" t="s">
        <v>138</v>
      </c>
      <c r="AU147" s="230" t="s">
        <v>86</v>
      </c>
      <c r="AY147" s="18" t="s">
        <v>135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84</v>
      </c>
      <c r="BK147" s="231">
        <f>ROUND(I147*H147,2)</f>
        <v>0</v>
      </c>
      <c r="BL147" s="18" t="s">
        <v>143</v>
      </c>
      <c r="BM147" s="230" t="s">
        <v>412</v>
      </c>
    </row>
    <row r="148" spans="1:65" s="2" customFormat="1" ht="16.5" customHeight="1">
      <c r="A148" s="39"/>
      <c r="B148" s="40"/>
      <c r="C148" s="219" t="s">
        <v>285</v>
      </c>
      <c r="D148" s="219" t="s">
        <v>138</v>
      </c>
      <c r="E148" s="220" t="s">
        <v>285</v>
      </c>
      <c r="F148" s="221" t="s">
        <v>589</v>
      </c>
      <c r="G148" s="222" t="s">
        <v>531</v>
      </c>
      <c r="H148" s="223">
        <v>2</v>
      </c>
      <c r="I148" s="224"/>
      <c r="J148" s="225">
        <f>ROUND(I148*H148,2)</f>
        <v>0</v>
      </c>
      <c r="K148" s="221" t="s">
        <v>1</v>
      </c>
      <c r="L148" s="45"/>
      <c r="M148" s="226" t="s">
        <v>1</v>
      </c>
      <c r="N148" s="227" t="s">
        <v>41</v>
      </c>
      <c r="O148" s="92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143</v>
      </c>
      <c r="AT148" s="230" t="s">
        <v>138</v>
      </c>
      <c r="AU148" s="230" t="s">
        <v>86</v>
      </c>
      <c r="AY148" s="18" t="s">
        <v>135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84</v>
      </c>
      <c r="BK148" s="231">
        <f>ROUND(I148*H148,2)</f>
        <v>0</v>
      </c>
      <c r="BL148" s="18" t="s">
        <v>143</v>
      </c>
      <c r="BM148" s="230" t="s">
        <v>421</v>
      </c>
    </row>
    <row r="149" spans="1:65" s="2" customFormat="1" ht="16.5" customHeight="1">
      <c r="A149" s="39"/>
      <c r="B149" s="40"/>
      <c r="C149" s="219" t="s">
        <v>289</v>
      </c>
      <c r="D149" s="219" t="s">
        <v>138</v>
      </c>
      <c r="E149" s="220" t="s">
        <v>289</v>
      </c>
      <c r="F149" s="221" t="s">
        <v>590</v>
      </c>
      <c r="G149" s="222" t="s">
        <v>531</v>
      </c>
      <c r="H149" s="223">
        <v>1</v>
      </c>
      <c r="I149" s="224"/>
      <c r="J149" s="225">
        <f>ROUND(I149*H149,2)</f>
        <v>0</v>
      </c>
      <c r="K149" s="221" t="s">
        <v>1</v>
      </c>
      <c r="L149" s="45"/>
      <c r="M149" s="226" t="s">
        <v>1</v>
      </c>
      <c r="N149" s="227" t="s">
        <v>41</v>
      </c>
      <c r="O149" s="92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143</v>
      </c>
      <c r="AT149" s="230" t="s">
        <v>138</v>
      </c>
      <c r="AU149" s="230" t="s">
        <v>86</v>
      </c>
      <c r="AY149" s="18" t="s">
        <v>135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84</v>
      </c>
      <c r="BK149" s="231">
        <f>ROUND(I149*H149,2)</f>
        <v>0</v>
      </c>
      <c r="BL149" s="18" t="s">
        <v>143</v>
      </c>
      <c r="BM149" s="230" t="s">
        <v>430</v>
      </c>
    </row>
    <row r="150" spans="1:65" s="2" customFormat="1" ht="16.5" customHeight="1">
      <c r="A150" s="39"/>
      <c r="B150" s="40"/>
      <c r="C150" s="219" t="s">
        <v>293</v>
      </c>
      <c r="D150" s="219" t="s">
        <v>138</v>
      </c>
      <c r="E150" s="220" t="s">
        <v>293</v>
      </c>
      <c r="F150" s="221" t="s">
        <v>591</v>
      </c>
      <c r="G150" s="222" t="s">
        <v>531</v>
      </c>
      <c r="H150" s="223">
        <v>92</v>
      </c>
      <c r="I150" s="224"/>
      <c r="J150" s="225">
        <f>ROUND(I150*H150,2)</f>
        <v>0</v>
      </c>
      <c r="K150" s="221" t="s">
        <v>1</v>
      </c>
      <c r="L150" s="45"/>
      <c r="M150" s="226" t="s">
        <v>1</v>
      </c>
      <c r="N150" s="227" t="s">
        <v>41</v>
      </c>
      <c r="O150" s="92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143</v>
      </c>
      <c r="AT150" s="230" t="s">
        <v>138</v>
      </c>
      <c r="AU150" s="230" t="s">
        <v>86</v>
      </c>
      <c r="AY150" s="18" t="s">
        <v>135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84</v>
      </c>
      <c r="BK150" s="231">
        <f>ROUND(I150*H150,2)</f>
        <v>0</v>
      </c>
      <c r="BL150" s="18" t="s">
        <v>143</v>
      </c>
      <c r="BM150" s="230" t="s">
        <v>440</v>
      </c>
    </row>
    <row r="151" spans="1:65" s="2" customFormat="1" ht="16.5" customHeight="1">
      <c r="A151" s="39"/>
      <c r="B151" s="40"/>
      <c r="C151" s="219" t="s">
        <v>297</v>
      </c>
      <c r="D151" s="219" t="s">
        <v>138</v>
      </c>
      <c r="E151" s="220" t="s">
        <v>297</v>
      </c>
      <c r="F151" s="221" t="s">
        <v>592</v>
      </c>
      <c r="G151" s="222" t="s">
        <v>531</v>
      </c>
      <c r="H151" s="223">
        <v>15</v>
      </c>
      <c r="I151" s="224"/>
      <c r="J151" s="225">
        <f>ROUND(I151*H151,2)</f>
        <v>0</v>
      </c>
      <c r="K151" s="221" t="s">
        <v>1</v>
      </c>
      <c r="L151" s="45"/>
      <c r="M151" s="226" t="s">
        <v>1</v>
      </c>
      <c r="N151" s="227" t="s">
        <v>41</v>
      </c>
      <c r="O151" s="9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0" t="s">
        <v>143</v>
      </c>
      <c r="AT151" s="230" t="s">
        <v>138</v>
      </c>
      <c r="AU151" s="230" t="s">
        <v>86</v>
      </c>
      <c r="AY151" s="18" t="s">
        <v>135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8" t="s">
        <v>84</v>
      </c>
      <c r="BK151" s="231">
        <f>ROUND(I151*H151,2)</f>
        <v>0</v>
      </c>
      <c r="BL151" s="18" t="s">
        <v>143</v>
      </c>
      <c r="BM151" s="230" t="s">
        <v>448</v>
      </c>
    </row>
    <row r="152" spans="1:65" s="2" customFormat="1" ht="16.5" customHeight="1">
      <c r="A152" s="39"/>
      <c r="B152" s="40"/>
      <c r="C152" s="219" t="s">
        <v>263</v>
      </c>
      <c r="D152" s="219" t="s">
        <v>138</v>
      </c>
      <c r="E152" s="220" t="s">
        <v>263</v>
      </c>
      <c r="F152" s="221" t="s">
        <v>593</v>
      </c>
      <c r="G152" s="222" t="s">
        <v>531</v>
      </c>
      <c r="H152" s="223">
        <v>1</v>
      </c>
      <c r="I152" s="224"/>
      <c r="J152" s="225">
        <f>ROUND(I152*H152,2)</f>
        <v>0</v>
      </c>
      <c r="K152" s="221" t="s">
        <v>1</v>
      </c>
      <c r="L152" s="45"/>
      <c r="M152" s="226" t="s">
        <v>1</v>
      </c>
      <c r="N152" s="227" t="s">
        <v>41</v>
      </c>
      <c r="O152" s="92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143</v>
      </c>
      <c r="AT152" s="230" t="s">
        <v>138</v>
      </c>
      <c r="AU152" s="230" t="s">
        <v>86</v>
      </c>
      <c r="AY152" s="18" t="s">
        <v>135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84</v>
      </c>
      <c r="BK152" s="231">
        <f>ROUND(I152*H152,2)</f>
        <v>0</v>
      </c>
      <c r="BL152" s="18" t="s">
        <v>143</v>
      </c>
      <c r="BM152" s="230" t="s">
        <v>457</v>
      </c>
    </row>
    <row r="153" spans="1:65" s="2" customFormat="1" ht="21.75" customHeight="1">
      <c r="A153" s="39"/>
      <c r="B153" s="40"/>
      <c r="C153" s="219" t="s">
        <v>304</v>
      </c>
      <c r="D153" s="219" t="s">
        <v>138</v>
      </c>
      <c r="E153" s="220" t="s">
        <v>594</v>
      </c>
      <c r="F153" s="221" t="s">
        <v>551</v>
      </c>
      <c r="G153" s="222" t="s">
        <v>552</v>
      </c>
      <c r="H153" s="291"/>
      <c r="I153" s="224"/>
      <c r="J153" s="225">
        <f>ROUND(I153*H153,2)</f>
        <v>0</v>
      </c>
      <c r="K153" s="221" t="s">
        <v>1</v>
      </c>
      <c r="L153" s="45"/>
      <c r="M153" s="226" t="s">
        <v>1</v>
      </c>
      <c r="N153" s="227" t="s">
        <v>41</v>
      </c>
      <c r="O153" s="92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0" t="s">
        <v>143</v>
      </c>
      <c r="AT153" s="230" t="s">
        <v>138</v>
      </c>
      <c r="AU153" s="230" t="s">
        <v>86</v>
      </c>
      <c r="AY153" s="18" t="s">
        <v>135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8" t="s">
        <v>84</v>
      </c>
      <c r="BK153" s="231">
        <f>ROUND(I153*H153,2)</f>
        <v>0</v>
      </c>
      <c r="BL153" s="18" t="s">
        <v>143</v>
      </c>
      <c r="BM153" s="230" t="s">
        <v>467</v>
      </c>
    </row>
    <row r="154" spans="1:65" s="2" customFormat="1" ht="21.75" customHeight="1">
      <c r="A154" s="39"/>
      <c r="B154" s="40"/>
      <c r="C154" s="219" t="s">
        <v>310</v>
      </c>
      <c r="D154" s="219" t="s">
        <v>138</v>
      </c>
      <c r="E154" s="220" t="s">
        <v>595</v>
      </c>
      <c r="F154" s="221" t="s">
        <v>554</v>
      </c>
      <c r="G154" s="222" t="s">
        <v>552</v>
      </c>
      <c r="H154" s="291"/>
      <c r="I154" s="224"/>
      <c r="J154" s="225">
        <f>ROUND(I154*H154,2)</f>
        <v>0</v>
      </c>
      <c r="K154" s="221" t="s">
        <v>1</v>
      </c>
      <c r="L154" s="45"/>
      <c r="M154" s="226" t="s">
        <v>1</v>
      </c>
      <c r="N154" s="227" t="s">
        <v>41</v>
      </c>
      <c r="O154" s="92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143</v>
      </c>
      <c r="AT154" s="230" t="s">
        <v>138</v>
      </c>
      <c r="AU154" s="230" t="s">
        <v>86</v>
      </c>
      <c r="AY154" s="18" t="s">
        <v>135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84</v>
      </c>
      <c r="BK154" s="231">
        <f>ROUND(I154*H154,2)</f>
        <v>0</v>
      </c>
      <c r="BL154" s="18" t="s">
        <v>143</v>
      </c>
      <c r="BM154" s="230" t="s">
        <v>480</v>
      </c>
    </row>
    <row r="155" spans="1:65" s="2" customFormat="1" ht="16.5" customHeight="1">
      <c r="A155" s="39"/>
      <c r="B155" s="40"/>
      <c r="C155" s="219" t="s">
        <v>316</v>
      </c>
      <c r="D155" s="219" t="s">
        <v>138</v>
      </c>
      <c r="E155" s="220" t="s">
        <v>596</v>
      </c>
      <c r="F155" s="221" t="s">
        <v>597</v>
      </c>
      <c r="G155" s="222" t="s">
        <v>552</v>
      </c>
      <c r="H155" s="291"/>
      <c r="I155" s="224"/>
      <c r="J155" s="225">
        <f>ROUND(I155*H155,2)</f>
        <v>0</v>
      </c>
      <c r="K155" s="221" t="s">
        <v>1</v>
      </c>
      <c r="L155" s="45"/>
      <c r="M155" s="226" t="s">
        <v>1</v>
      </c>
      <c r="N155" s="227" t="s">
        <v>41</v>
      </c>
      <c r="O155" s="92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0" t="s">
        <v>143</v>
      </c>
      <c r="AT155" s="230" t="s">
        <v>138</v>
      </c>
      <c r="AU155" s="230" t="s">
        <v>86</v>
      </c>
      <c r="AY155" s="18" t="s">
        <v>135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8" t="s">
        <v>84</v>
      </c>
      <c r="BK155" s="231">
        <f>ROUND(I155*H155,2)</f>
        <v>0</v>
      </c>
      <c r="BL155" s="18" t="s">
        <v>143</v>
      </c>
      <c r="BM155" s="230" t="s">
        <v>598</v>
      </c>
    </row>
    <row r="156" spans="1:65" s="2" customFormat="1" ht="16.5" customHeight="1">
      <c r="A156" s="39"/>
      <c r="B156" s="40"/>
      <c r="C156" s="219" t="s">
        <v>325</v>
      </c>
      <c r="D156" s="219" t="s">
        <v>138</v>
      </c>
      <c r="E156" s="220" t="s">
        <v>599</v>
      </c>
      <c r="F156" s="221" t="s">
        <v>600</v>
      </c>
      <c r="G156" s="222" t="s">
        <v>232</v>
      </c>
      <c r="H156" s="223">
        <v>1</v>
      </c>
      <c r="I156" s="224"/>
      <c r="J156" s="225">
        <f>ROUND(I156*H156,2)</f>
        <v>0</v>
      </c>
      <c r="K156" s="221" t="s">
        <v>1</v>
      </c>
      <c r="L156" s="45"/>
      <c r="M156" s="286" t="s">
        <v>1</v>
      </c>
      <c r="N156" s="287" t="s">
        <v>41</v>
      </c>
      <c r="O156" s="288"/>
      <c r="P156" s="289">
        <f>O156*H156</f>
        <v>0</v>
      </c>
      <c r="Q156" s="289">
        <v>0</v>
      </c>
      <c r="R156" s="289">
        <f>Q156*H156</f>
        <v>0</v>
      </c>
      <c r="S156" s="289">
        <v>0</v>
      </c>
      <c r="T156" s="290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143</v>
      </c>
      <c r="AT156" s="230" t="s">
        <v>138</v>
      </c>
      <c r="AU156" s="230" t="s">
        <v>86</v>
      </c>
      <c r="AY156" s="18" t="s">
        <v>135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84</v>
      </c>
      <c r="BK156" s="231">
        <f>ROUND(I156*H156,2)</f>
        <v>0</v>
      </c>
      <c r="BL156" s="18" t="s">
        <v>143</v>
      </c>
      <c r="BM156" s="230" t="s">
        <v>601</v>
      </c>
    </row>
    <row r="157" spans="1:31" s="2" customFormat="1" ht="6.95" customHeight="1">
      <c r="A157" s="39"/>
      <c r="B157" s="67"/>
      <c r="C157" s="68"/>
      <c r="D157" s="68"/>
      <c r="E157" s="68"/>
      <c r="F157" s="68"/>
      <c r="G157" s="68"/>
      <c r="H157" s="68"/>
      <c r="I157" s="68"/>
      <c r="J157" s="68"/>
      <c r="K157" s="68"/>
      <c r="L157" s="45"/>
      <c r="M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</row>
  </sheetData>
  <sheetProtection password="9690" sheet="1" objects="1" scenarios="1" formatColumns="0" formatRows="0" autoFilter="0"/>
  <autoFilter ref="C117:K156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NBKALKULACE\kalkulace</dc:creator>
  <cp:keywords/>
  <dc:description/>
  <cp:lastModifiedBy>NBKALKULACE\kalkulace</cp:lastModifiedBy>
  <dcterms:created xsi:type="dcterms:W3CDTF">2024-04-07T08:43:25Z</dcterms:created>
  <dcterms:modified xsi:type="dcterms:W3CDTF">2024-04-07T08:43:35Z</dcterms:modified>
  <cp:category/>
  <cp:version/>
  <cp:contentType/>
  <cp:contentStatus/>
</cp:coreProperties>
</file>