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301 - Kanalizace" sheetId="3" r:id="rId3"/>
    <sheet name="SO 401 - Veřejné osvětlení" sheetId="4" r:id="rId4"/>
    <sheet name="SO 402 - Přeložka sdělova..." sheetId="5" r:id="rId5"/>
    <sheet name="SO 801 - Vegetační úpravy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Komunikace'!$C$90:$K$519</definedName>
    <definedName name="_xlnm.Print_Area" localSheetId="1">'SO 101 - Komunikace'!$C$4:$J$39,'SO 101 - Komunikace'!$C$45:$J$72,'SO 101 - Komunikace'!$C$78:$K$519</definedName>
    <definedName name="_xlnm.Print_Titles" localSheetId="1">'SO 101 - Komunikace'!$90:$90</definedName>
    <definedName name="_xlnm._FilterDatabase" localSheetId="2" hidden="1">'SO 301 - Kanalizace'!$C$87:$K$465</definedName>
    <definedName name="_xlnm.Print_Area" localSheetId="2">'SO 301 - Kanalizace'!$C$4:$J$39,'SO 301 - Kanalizace'!$C$45:$J$69,'SO 301 - Kanalizace'!$C$75:$K$465</definedName>
    <definedName name="_xlnm.Print_Titles" localSheetId="2">'SO 301 - Kanalizace'!$87:$87</definedName>
    <definedName name="_xlnm._FilterDatabase" localSheetId="3" hidden="1">'SO 401 - Veřejné osvětlení'!$C$81:$K$212</definedName>
    <definedName name="_xlnm.Print_Area" localSheetId="3">'SO 401 - Veřejné osvětlení'!$C$4:$J$39,'SO 401 - Veřejné osvětlení'!$C$45:$J$63,'SO 401 - Veřejné osvětlení'!$C$69:$K$212</definedName>
    <definedName name="_xlnm.Print_Titles" localSheetId="3">'SO 401 - Veřejné osvětlení'!$81:$81</definedName>
    <definedName name="_xlnm._FilterDatabase" localSheetId="4" hidden="1">'SO 402 - Přeložka sdělova...'!$C$81:$K$154</definedName>
    <definedName name="_xlnm.Print_Area" localSheetId="4">'SO 402 - Přeložka sdělova...'!$C$4:$J$39,'SO 402 - Přeložka sdělova...'!$C$45:$J$63,'SO 402 - Přeložka sdělova...'!$C$69:$K$154</definedName>
    <definedName name="_xlnm.Print_Titles" localSheetId="4">'SO 402 - Přeložka sdělova...'!$81:$81</definedName>
    <definedName name="_xlnm._FilterDatabase" localSheetId="5" hidden="1">'SO 801 - Vegetační úpravy'!$C$81:$K$153</definedName>
    <definedName name="_xlnm.Print_Area" localSheetId="5">'SO 801 - Vegetační úpravy'!$C$4:$J$39,'SO 801 - Vegetační úpravy'!$C$45:$J$63,'SO 801 - Vegetační úpravy'!$C$69:$K$153</definedName>
    <definedName name="_xlnm.Print_Titles" localSheetId="5">'SO 801 - Vegetační úpravy'!$81:$81</definedName>
    <definedName name="_xlnm._FilterDatabase" localSheetId="6" hidden="1">'VRN - Vedlejší rozpočtové...'!$C$83:$K$119</definedName>
    <definedName name="_xlnm.Print_Area" localSheetId="6">'VRN - Vedlejší rozpočtové...'!$C$4:$J$39,'VRN - Vedlejší rozpočtové...'!$C$45:$J$65,'VRN - Vedlejší rozpočtové...'!$C$71:$K$119</definedName>
    <definedName name="_xlnm.Print_Titles" localSheetId="6">'VRN - Vedlejší rozpočtové...'!$83:$83</definedName>
    <definedName name="_xlnm.Print_Area" localSheetId="7">'Seznam figur'!$C$4:$G$57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6" r="J37"/>
  <c r="J36"/>
  <c i="1" r="AY59"/>
  <c i="6" r="J35"/>
  <c i="1" r="AX59"/>
  <c i="6"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5" r="J37"/>
  <c r="J36"/>
  <c i="1" r="AY58"/>
  <c i="5" r="J35"/>
  <c i="1" r="AX58"/>
  <c i="5"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4" r="J37"/>
  <c r="J36"/>
  <c i="1" r="AY57"/>
  <c i="4" r="J35"/>
  <c i="1" r="AX57"/>
  <c i="4"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3" r="J37"/>
  <c r="J36"/>
  <c i="1" r="AY56"/>
  <c i="3" r="J35"/>
  <c i="1" r="AX56"/>
  <c i="3" r="BI463"/>
  <c r="BH463"/>
  <c r="BG463"/>
  <c r="BF463"/>
  <c r="T463"/>
  <c r="R463"/>
  <c r="P463"/>
  <c r="BI460"/>
  <c r="BH460"/>
  <c r="BG460"/>
  <c r="BF460"/>
  <c r="T460"/>
  <c r="R460"/>
  <c r="P460"/>
  <c r="BI452"/>
  <c r="BH452"/>
  <c r="BG452"/>
  <c r="BF452"/>
  <c r="T452"/>
  <c r="R452"/>
  <c r="P452"/>
  <c r="BI446"/>
  <c r="BH446"/>
  <c r="BG446"/>
  <c r="BF446"/>
  <c r="T446"/>
  <c r="R446"/>
  <c r="P446"/>
  <c r="BI439"/>
  <c r="BH439"/>
  <c r="BG439"/>
  <c r="BF439"/>
  <c r="T439"/>
  <c r="R439"/>
  <c r="P439"/>
  <c r="BI433"/>
  <c r="BH433"/>
  <c r="BG433"/>
  <c r="BF433"/>
  <c r="T433"/>
  <c r="R433"/>
  <c r="P433"/>
  <c r="BI428"/>
  <c r="BH428"/>
  <c r="BG428"/>
  <c r="BF428"/>
  <c r="T428"/>
  <c r="R428"/>
  <c r="P428"/>
  <c r="BI424"/>
  <c r="BH424"/>
  <c r="BG424"/>
  <c r="BF424"/>
  <c r="T424"/>
  <c r="R424"/>
  <c r="P424"/>
  <c r="BI417"/>
  <c r="BH417"/>
  <c r="BG417"/>
  <c r="BF417"/>
  <c r="T417"/>
  <c r="R417"/>
  <c r="P417"/>
  <c r="BI415"/>
  <c r="BH415"/>
  <c r="BG415"/>
  <c r="BF415"/>
  <c r="T415"/>
  <c r="R415"/>
  <c r="P415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85"/>
  <c r="BH285"/>
  <c r="BG285"/>
  <c r="BF285"/>
  <c r="T285"/>
  <c r="R285"/>
  <c r="P285"/>
  <c r="BI276"/>
  <c r="BH276"/>
  <c r="BG276"/>
  <c r="BF276"/>
  <c r="T276"/>
  <c r="R276"/>
  <c r="P276"/>
  <c r="BI272"/>
  <c r="BH272"/>
  <c r="BG272"/>
  <c r="BF272"/>
  <c r="T272"/>
  <c r="R272"/>
  <c r="P272"/>
  <c r="BI259"/>
  <c r="BH259"/>
  <c r="BG259"/>
  <c r="BF259"/>
  <c r="T259"/>
  <c r="R259"/>
  <c r="P259"/>
  <c r="BI254"/>
  <c r="BH254"/>
  <c r="BG254"/>
  <c r="BF254"/>
  <c r="T254"/>
  <c r="R254"/>
  <c r="P254"/>
  <c r="BI242"/>
  <c r="BH242"/>
  <c r="BG242"/>
  <c r="BF242"/>
  <c r="T242"/>
  <c r="R242"/>
  <c r="P242"/>
  <c r="BI235"/>
  <c r="BH235"/>
  <c r="BG235"/>
  <c r="BF235"/>
  <c r="T235"/>
  <c r="R235"/>
  <c r="P235"/>
  <c r="BI229"/>
  <c r="BH229"/>
  <c r="BG229"/>
  <c r="BF229"/>
  <c r="T229"/>
  <c r="R229"/>
  <c r="P229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1"/>
  <c r="BH181"/>
  <c r="BG181"/>
  <c r="BF181"/>
  <c r="T181"/>
  <c r="R181"/>
  <c r="P181"/>
  <c r="BI173"/>
  <c r="BH173"/>
  <c r="BG173"/>
  <c r="BF173"/>
  <c r="T173"/>
  <c r="R173"/>
  <c r="P173"/>
  <c r="BI169"/>
  <c r="BH169"/>
  <c r="BG169"/>
  <c r="BF169"/>
  <c r="T169"/>
  <c r="R169"/>
  <c r="P169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2"/>
  <c r="BH142"/>
  <c r="BG142"/>
  <c r="BF142"/>
  <c r="T142"/>
  <c r="R142"/>
  <c r="P142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2" r="J37"/>
  <c r="J36"/>
  <c i="1" r="AY55"/>
  <c i="2" r="J35"/>
  <c i="1" r="AX55"/>
  <c i="2"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8"/>
  <c r="BH508"/>
  <c r="BG508"/>
  <c r="BF508"/>
  <c r="T508"/>
  <c r="R508"/>
  <c r="P508"/>
  <c r="BI503"/>
  <c r="BH503"/>
  <c r="BG503"/>
  <c r="BF503"/>
  <c r="T503"/>
  <c r="T502"/>
  <c r="R503"/>
  <c r="R502"/>
  <c r="P503"/>
  <c r="P502"/>
  <c r="BI496"/>
  <c r="BH496"/>
  <c r="BG496"/>
  <c r="BF496"/>
  <c r="T496"/>
  <c r="R496"/>
  <c r="P496"/>
  <c r="BI490"/>
  <c r="BH490"/>
  <c r="BG490"/>
  <c r="BF490"/>
  <c r="T490"/>
  <c r="R490"/>
  <c r="P490"/>
  <c r="BI487"/>
  <c r="BH487"/>
  <c r="BG487"/>
  <c r="BF487"/>
  <c r="T487"/>
  <c r="R487"/>
  <c r="P487"/>
  <c r="BI478"/>
  <c r="BH478"/>
  <c r="BG478"/>
  <c r="BF478"/>
  <c r="T478"/>
  <c r="R478"/>
  <c r="P478"/>
  <c r="BI468"/>
  <c r="BH468"/>
  <c r="BG468"/>
  <c r="BF468"/>
  <c r="T468"/>
  <c r="R468"/>
  <c r="P468"/>
  <c r="BI457"/>
  <c r="BH457"/>
  <c r="BG457"/>
  <c r="BF457"/>
  <c r="T457"/>
  <c r="R457"/>
  <c r="P457"/>
  <c r="BI453"/>
  <c r="BH453"/>
  <c r="BG453"/>
  <c r="BF453"/>
  <c r="T453"/>
  <c r="R453"/>
  <c r="P453"/>
  <c r="BI445"/>
  <c r="BH445"/>
  <c r="BG445"/>
  <c r="BF445"/>
  <c r="T445"/>
  <c r="R445"/>
  <c r="P445"/>
  <c r="BI440"/>
  <c r="BH440"/>
  <c r="BG440"/>
  <c r="BF440"/>
  <c r="T440"/>
  <c r="R440"/>
  <c r="P440"/>
  <c r="BI433"/>
  <c r="BH433"/>
  <c r="BG433"/>
  <c r="BF433"/>
  <c r="T433"/>
  <c r="R433"/>
  <c r="P433"/>
  <c r="BI427"/>
  <c r="BH427"/>
  <c r="BG427"/>
  <c r="BF427"/>
  <c r="T427"/>
  <c r="R427"/>
  <c r="P427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0"/>
  <c r="BH320"/>
  <c r="BG320"/>
  <c r="BF320"/>
  <c r="T320"/>
  <c r="R320"/>
  <c r="P320"/>
  <c r="BI314"/>
  <c r="BH314"/>
  <c r="BG314"/>
  <c r="BF314"/>
  <c r="T314"/>
  <c r="R314"/>
  <c r="P314"/>
  <c r="BI310"/>
  <c r="BH310"/>
  <c r="BG310"/>
  <c r="BF310"/>
  <c r="T310"/>
  <c r="R310"/>
  <c r="P310"/>
  <c r="BI302"/>
  <c r="BH302"/>
  <c r="BG302"/>
  <c r="BF302"/>
  <c r="T302"/>
  <c r="R302"/>
  <c r="P302"/>
  <c r="BI299"/>
  <c r="BH299"/>
  <c r="BG299"/>
  <c r="BF299"/>
  <c r="T299"/>
  <c r="R299"/>
  <c r="P299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7"/>
  <c r="BH267"/>
  <c r="BG267"/>
  <c r="BF267"/>
  <c r="T267"/>
  <c r="R267"/>
  <c r="P267"/>
  <c r="BI263"/>
  <c r="BH263"/>
  <c r="BG263"/>
  <c r="BF263"/>
  <c r="T263"/>
  <c r="R263"/>
  <c r="P263"/>
  <c r="BI257"/>
  <c r="BH257"/>
  <c r="BG257"/>
  <c r="BF257"/>
  <c r="T257"/>
  <c r="R257"/>
  <c r="P257"/>
  <c r="BI251"/>
  <c r="BH251"/>
  <c r="BG251"/>
  <c r="BF251"/>
  <c r="T251"/>
  <c r="R251"/>
  <c r="P251"/>
  <c r="BI243"/>
  <c r="BH243"/>
  <c r="BG243"/>
  <c r="BF243"/>
  <c r="T243"/>
  <c r="R243"/>
  <c r="P243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1" r="L50"/>
  <c r="AM50"/>
  <c r="AM49"/>
  <c r="L49"/>
  <c r="AM47"/>
  <c r="L47"/>
  <c r="L45"/>
  <c r="L44"/>
  <c i="2" r="J433"/>
  <c r="J237"/>
  <c r="BK132"/>
  <c r="BK243"/>
  <c r="BK164"/>
  <c r="J487"/>
  <c r="BK278"/>
  <c r="BK377"/>
  <c r="J302"/>
  <c r="BK207"/>
  <c i="3" r="BK463"/>
  <c r="J353"/>
  <c r="J197"/>
  <c r="J402"/>
  <c r="BK235"/>
  <c r="BK424"/>
  <c r="BK319"/>
  <c r="J125"/>
  <c r="BK375"/>
  <c r="BK297"/>
  <c r="J91"/>
  <c i="4" r="BK143"/>
  <c r="J196"/>
  <c r="BK111"/>
  <c r="BK190"/>
  <c r="BK109"/>
  <c r="J143"/>
  <c i="5" r="J131"/>
  <c r="J140"/>
  <c i="6" r="BK133"/>
  <c r="BK136"/>
  <c i="7" r="J118"/>
  <c r="J114"/>
  <c i="2" r="BK354"/>
  <c r="BK221"/>
  <c r="BK138"/>
  <c r="J267"/>
  <c r="J148"/>
  <c r="BK421"/>
  <c r="BK213"/>
  <c r="BK445"/>
  <c r="J339"/>
  <c r="J257"/>
  <c r="BK94"/>
  <c i="3" r="J341"/>
  <c r="J203"/>
  <c r="J409"/>
  <c r="BK350"/>
  <c r="J192"/>
  <c r="BK405"/>
  <c r="J115"/>
  <c r="BK353"/>
  <c r="BK211"/>
  <c i="4" r="J204"/>
  <c r="BK104"/>
  <c r="BK157"/>
  <c r="J89"/>
  <c r="BK125"/>
  <c r="J198"/>
  <c i="5" r="J143"/>
  <c r="BK143"/>
  <c i="6" r="J148"/>
  <c r="J130"/>
  <c r="BK110"/>
  <c i="7" r="J87"/>
  <c r="BK103"/>
  <c r="BK100"/>
  <c i="2" r="BK405"/>
  <c r="J286"/>
  <c r="J145"/>
  <c r="J226"/>
  <c r="J158"/>
  <c r="J457"/>
  <c r="J274"/>
  <c r="J405"/>
  <c r="J310"/>
  <c r="BK153"/>
  <c i="3" r="BK378"/>
  <c r="BK272"/>
  <c r="J424"/>
  <c r="J229"/>
  <c r="BK433"/>
  <c r="J272"/>
  <c r="BK415"/>
  <c r="BK300"/>
  <c i="4" r="BK210"/>
  <c r="J109"/>
  <c r="BK85"/>
  <c r="J94"/>
  <c i="5" r="J89"/>
  <c r="BK89"/>
  <c i="6" r="J125"/>
  <c r="BK85"/>
  <c r="BK94"/>
  <c i="7" r="BK90"/>
  <c i="2" r="J440"/>
  <c r="BK342"/>
  <c r="BK226"/>
  <c r="J108"/>
  <c r="J354"/>
  <c r="BK230"/>
  <c r="J153"/>
  <c r="BK453"/>
  <c r="BK218"/>
  <c r="BK440"/>
  <c r="J314"/>
  <c r="J243"/>
  <c r="J132"/>
  <c i="3" r="BK393"/>
  <c r="J319"/>
  <c r="J111"/>
  <c r="J384"/>
  <c r="BK215"/>
  <c r="BK338"/>
  <c r="J142"/>
  <c r="J381"/>
  <c r="J328"/>
  <c r="BK173"/>
  <c i="4" r="J146"/>
  <c r="BK170"/>
  <c r="BK187"/>
  <c r="J182"/>
  <c i="5" r="J118"/>
  <c r="BK106"/>
  <c i="6" r="BK143"/>
  <c i="7" r="BK96"/>
  <c i="2" r="J517"/>
  <c r="J331"/>
  <c r="BK178"/>
  <c r="J367"/>
  <c r="BK194"/>
  <c r="J503"/>
  <c r="BK331"/>
  <c r="BK393"/>
  <c r="J342"/>
  <c r="BK274"/>
  <c r="J174"/>
  <c i="3" r="J460"/>
  <c r="BK328"/>
  <c r="BK119"/>
  <c r="J387"/>
  <c r="J313"/>
  <c r="BK96"/>
  <c r="J297"/>
  <c r="J101"/>
  <c r="BK347"/>
  <c r="J254"/>
  <c i="4" r="J201"/>
  <c r="BK106"/>
  <c r="BK134"/>
  <c r="BK161"/>
  <c r="BK91"/>
  <c r="J99"/>
  <c i="5" r="J106"/>
  <c r="BK118"/>
  <c i="6" r="BK130"/>
  <c r="J94"/>
  <c r="BK118"/>
  <c i="7" r="J103"/>
  <c i="2" r="J478"/>
  <c r="J299"/>
  <c r="BK158"/>
  <c r="J351"/>
  <c r="J184"/>
  <c r="J468"/>
  <c r="BK282"/>
  <c r="BK478"/>
  <c r="BK387"/>
  <c r="BK292"/>
  <c r="J197"/>
  <c r="J120"/>
  <c i="3" r="J364"/>
  <c r="J259"/>
  <c r="J393"/>
  <c r="BK242"/>
  <c r="J106"/>
  <c r="J215"/>
  <c r="BK402"/>
  <c r="BK306"/>
  <c r="BK142"/>
  <c i="4" r="BK137"/>
  <c r="J187"/>
  <c r="BK101"/>
  <c r="J157"/>
  <c r="BK99"/>
  <c r="J137"/>
  <c i="5" r="BK137"/>
  <c r="BK99"/>
  <c i="6" r="BK151"/>
  <c r="BK127"/>
  <c i="7" r="BK106"/>
  <c r="J111"/>
  <c i="2" r="BK514"/>
  <c r="J373"/>
  <c r="J230"/>
  <c r="BK383"/>
  <c r="BK314"/>
  <c r="J202"/>
  <c r="BK108"/>
  <c r="BK390"/>
  <c r="BK490"/>
  <c r="J390"/>
  <c r="J282"/>
  <c r="BK184"/>
  <c i="3" r="BK460"/>
  <c r="J316"/>
  <c r="BK101"/>
  <c r="J378"/>
  <c r="J157"/>
  <c r="BK322"/>
  <c r="J131"/>
  <c r="J368"/>
  <c r="J242"/>
  <c i="4" r="J193"/>
  <c r="J101"/>
  <c r="J190"/>
  <c i="5" r="BK94"/>
  <c r="J134"/>
  <c i="6" r="BK140"/>
  <c r="BK125"/>
  <c r="BK122"/>
  <c i="7" r="BK93"/>
  <c i="2" r="J508"/>
  <c r="J361"/>
  <c r="BK302"/>
  <c r="BK197"/>
  <c r="J377"/>
  <c r="J263"/>
  <c r="J213"/>
  <c r="J126"/>
  <c r="J415"/>
  <c r="BK487"/>
  <c r="J396"/>
  <c r="BK335"/>
  <c r="BK267"/>
  <c r="J164"/>
  <c i="3" r="BK446"/>
  <c r="J276"/>
  <c r="BK439"/>
  <c r="BK371"/>
  <c r="BK181"/>
  <c r="J428"/>
  <c r="J181"/>
  <c r="J439"/>
  <c r="J338"/>
  <c r="BK276"/>
  <c r="J153"/>
  <c i="4" r="BK131"/>
  <c r="BK198"/>
  <c r="BK207"/>
  <c r="BK122"/>
  <c r="BK146"/>
  <c i="5" r="BK140"/>
  <c r="J123"/>
  <c i="6" r="J115"/>
  <c r="J34"/>
  <c i="2" r="J393"/>
  <c r="J369"/>
  <c r="J218"/>
  <c r="J421"/>
  <c r="J221"/>
  <c r="BK433"/>
  <c i="1" r="AS54"/>
  <c i="2" r="BK141"/>
  <c i="3" r="J396"/>
  <c r="BK313"/>
  <c r="BK452"/>
  <c r="J375"/>
  <c r="J211"/>
  <c r="J344"/>
  <c r="BK254"/>
  <c r="J433"/>
  <c r="BK335"/>
  <c r="BK203"/>
  <c i="4" r="J166"/>
  <c r="J91"/>
  <c r="J161"/>
  <c r="BK204"/>
  <c r="J131"/>
  <c r="BK201"/>
  <c i="5" r="J152"/>
  <c r="BK152"/>
  <c i="6" r="J143"/>
  <c r="J122"/>
  <c r="J102"/>
  <c i="7" r="J106"/>
  <c i="2" r="BK517"/>
  <c r="J387"/>
  <c r="J234"/>
  <c r="J104"/>
  <c r="BK234"/>
  <c r="J114"/>
  <c r="J402"/>
  <c r="BK503"/>
  <c r="BK418"/>
  <c r="BK367"/>
  <c r="J278"/>
  <c r="J138"/>
  <c i="3" r="J417"/>
  <c r="J303"/>
  <c r="BK428"/>
  <c r="BK364"/>
  <c r="BK131"/>
  <c r="BK325"/>
  <c r="BK157"/>
  <c r="BK384"/>
  <c r="BK285"/>
  <c i="4" r="BK149"/>
  <c r="J85"/>
  <c r="BK128"/>
  <c r="BK193"/>
  <c r="J116"/>
  <c r="BK153"/>
  <c i="5" r="J99"/>
  <c r="BK123"/>
  <c i="6" r="J133"/>
  <c r="BK115"/>
  <c r="BK97"/>
  <c i="7" r="BK118"/>
  <c r="J100"/>
  <c i="2" r="J512"/>
  <c r="BK348"/>
  <c r="BK202"/>
  <c r="BK120"/>
  <c r="J251"/>
  <c r="BK145"/>
  <c r="J418"/>
  <c r="BK512"/>
  <c r="BK427"/>
  <c r="BK327"/>
  <c r="BK237"/>
  <c r="J100"/>
  <c i="3" r="BK356"/>
  <c r="BK225"/>
  <c r="J405"/>
  <c r="J347"/>
  <c r="BK115"/>
  <c r="J306"/>
  <c r="J96"/>
  <c r="BK344"/>
  <c r="BK197"/>
  <c i="4" r="J128"/>
  <c r="J106"/>
  <c r="J134"/>
  <c i="5" r="BK134"/>
  <c r="BK128"/>
  <c i="6" r="BK102"/>
  <c r="J97"/>
  <c r="BK107"/>
  <c i="7" r="F36"/>
  <c i="2" r="J490"/>
  <c r="BK325"/>
  <c r="J453"/>
  <c r="J348"/>
  <c r="BK286"/>
  <c r="BK104"/>
  <c i="3" r="BK368"/>
  <c r="BK229"/>
  <c r="J415"/>
  <c r="J356"/>
  <c r="J119"/>
  <c r="BK316"/>
  <c r="BK111"/>
  <c r="J350"/>
  <c r="BK303"/>
  <c i="4" r="J207"/>
  <c r="BK114"/>
  <c r="J140"/>
  <c r="BK140"/>
  <c r="BK89"/>
  <c i="5" r="J137"/>
  <c r="BK131"/>
  <c i="6" r="J136"/>
  <c r="J110"/>
  <c i="7" r="J96"/>
  <c i="2" r="BK468"/>
  <c r="J292"/>
  <c r="BK148"/>
  <c r="BK299"/>
  <c r="J141"/>
  <c r="BK408"/>
  <c r="J408"/>
  <c r="J325"/>
  <c r="BK251"/>
  <c r="BK114"/>
  <c i="3" r="J371"/>
  <c r="J235"/>
  <c r="BK417"/>
  <c r="BK360"/>
  <c r="BK161"/>
  <c r="BK153"/>
  <c r="BK399"/>
  <c r="J325"/>
  <c r="BK192"/>
  <c i="4" r="J122"/>
  <c r="BK177"/>
  <c r="BK94"/>
  <c r="BK119"/>
  <c r="J177"/>
  <c i="5" r="BK149"/>
  <c r="J94"/>
  <c i="6" r="J107"/>
  <c r="J151"/>
  <c r="J88"/>
  <c i="7" r="J93"/>
  <c i="2" r="J427"/>
  <c r="BK339"/>
  <c r="J188"/>
  <c r="BK373"/>
  <c r="J207"/>
  <c r="J94"/>
  <c r="J335"/>
  <c r="BK496"/>
  <c r="BK402"/>
  <c r="BK320"/>
  <c r="BK170"/>
  <c i="3" r="BK387"/>
  <c r="J322"/>
  <c r="BK106"/>
  <c r="BK381"/>
  <c r="J225"/>
  <c r="J446"/>
  <c r="J300"/>
  <c r="BK91"/>
  <c r="BK341"/>
  <c r="J169"/>
  <c i="4" r="BK182"/>
  <c r="BK116"/>
  <c r="BK166"/>
  <c r="J104"/>
  <c r="J170"/>
  <c r="J114"/>
  <c r="J125"/>
  <c i="5" r="BK112"/>
  <c r="J149"/>
  <c i="6" r="J118"/>
  <c r="BK88"/>
  <c r="J85"/>
  <c i="7" r="BK114"/>
  <c r="J90"/>
  <c i="2" r="J445"/>
  <c r="J320"/>
  <c r="BK174"/>
  <c r="BK369"/>
  <c r="BK188"/>
  <c r="J496"/>
  <c r="J327"/>
  <c r="BK457"/>
  <c r="BK361"/>
  <c r="BK263"/>
  <c r="BK126"/>
  <c i="3" r="J399"/>
  <c r="J331"/>
  <c r="BK125"/>
  <c r="J390"/>
  <c r="J207"/>
  <c r="J360"/>
  <c r="BK169"/>
  <c r="BK390"/>
  <c r="BK331"/>
  <c r="J161"/>
  <c i="4" r="J153"/>
  <c r="J210"/>
  <c r="J149"/>
  <c i="5" r="J128"/>
  <c r="J112"/>
  <c i="6" r="J140"/>
  <c r="BK148"/>
  <c i="7" r="BK111"/>
  <c i="2" r="J514"/>
  <c r="BK396"/>
  <c r="BK257"/>
  <c r="J170"/>
  <c r="BK310"/>
  <c r="J178"/>
  <c r="BK100"/>
  <c r="BK351"/>
  <c r="BK508"/>
  <c r="BK415"/>
  <c r="J383"/>
  <c r="J194"/>
  <c i="3" r="J463"/>
  <c r="J335"/>
  <c r="J173"/>
  <c r="BK396"/>
  <c r="J285"/>
  <c r="J452"/>
  <c r="BK259"/>
  <c r="BK409"/>
  <c r="BK207"/>
  <c i="4" r="BK196"/>
  <c r="BK96"/>
  <c r="J119"/>
  <c r="J111"/>
  <c r="J96"/>
  <c i="5" r="BK85"/>
  <c r="J85"/>
  <c i="6" r="J127"/>
  <c i="7" r="BK87"/>
  <c i="2" l="1" r="T93"/>
  <c r="R217"/>
  <c r="T233"/>
  <c r="T229"/>
  <c r="P242"/>
  <c r="BK324"/>
  <c r="J324"/>
  <c r="J66"/>
  <c r="BK341"/>
  <c r="J341"/>
  <c r="J67"/>
  <c r="R444"/>
  <c r="T507"/>
  <c r="T506"/>
  <c i="3" r="P90"/>
  <c r="P241"/>
  <c r="BK296"/>
  <c r="J296"/>
  <c r="J63"/>
  <c r="P334"/>
  <c r="R408"/>
  <c r="R423"/>
  <c r="BK432"/>
  <c r="J432"/>
  <c r="J67"/>
  <c r="P459"/>
  <c i="4" r="R84"/>
  <c r="T152"/>
  <c i="5" r="P84"/>
  <c r="P93"/>
  <c i="6" r="BK84"/>
  <c r="BK83"/>
  <c r="J83"/>
  <c r="J60"/>
  <c r="BK147"/>
  <c r="J147"/>
  <c r="J62"/>
  <c i="7" r="R86"/>
  <c r="P99"/>
  <c r="R110"/>
  <c i="2" r="P93"/>
  <c r="T217"/>
  <c r="BK233"/>
  <c r="J233"/>
  <c r="J64"/>
  <c r="T242"/>
  <c r="T324"/>
  <c r="P341"/>
  <c r="T444"/>
  <c r="P507"/>
  <c r="P506"/>
  <c i="3" r="R90"/>
  <c r="R241"/>
  <c r="P296"/>
  <c r="T334"/>
  <c r="P408"/>
  <c r="P423"/>
  <c r="P432"/>
  <c r="BK459"/>
  <c r="J459"/>
  <c r="J68"/>
  <c i="4" r="P84"/>
  <c r="R152"/>
  <c i="6" r="T84"/>
  <c r="T83"/>
  <c r="T82"/>
  <c r="T147"/>
  <c i="7" r="P86"/>
  <c r="R99"/>
  <c i="2" r="R93"/>
  <c r="P217"/>
  <c r="R233"/>
  <c r="R229"/>
  <c r="R242"/>
  <c r="P324"/>
  <c r="T341"/>
  <c r="BK444"/>
  <c r="J444"/>
  <c r="J68"/>
  <c r="BK507"/>
  <c r="J507"/>
  <c r="J71"/>
  <c i="3" r="BK90"/>
  <c r="J90"/>
  <c r="J61"/>
  <c r="BK241"/>
  <c r="J241"/>
  <c r="J62"/>
  <c r="T296"/>
  <c r="BK334"/>
  <c r="J334"/>
  <c r="J64"/>
  <c r="BK408"/>
  <c r="J408"/>
  <c r="J65"/>
  <c r="BK423"/>
  <c r="J423"/>
  <c r="J66"/>
  <c r="T432"/>
  <c r="T459"/>
  <c i="4" r="T84"/>
  <c r="T83"/>
  <c r="T82"/>
  <c r="P152"/>
  <c i="5" r="BK84"/>
  <c r="J84"/>
  <c r="J61"/>
  <c r="R84"/>
  <c r="T84"/>
  <c r="R93"/>
  <c i="6" r="R84"/>
  <c r="P147"/>
  <c i="7" r="BK86"/>
  <c r="J86"/>
  <c r="J61"/>
  <c r="BK99"/>
  <c r="J99"/>
  <c r="J62"/>
  <c r="T99"/>
  <c r="T110"/>
  <c i="2" r="BK93"/>
  <c r="J93"/>
  <c r="J61"/>
  <c r="BK217"/>
  <c r="J217"/>
  <c r="J62"/>
  <c r="P233"/>
  <c r="P229"/>
  <c r="BK242"/>
  <c r="J242"/>
  <c r="J65"/>
  <c r="R324"/>
  <c r="R341"/>
  <c r="P444"/>
  <c r="R507"/>
  <c r="R506"/>
  <c i="3" r="T90"/>
  <c r="T89"/>
  <c r="T88"/>
  <c r="T241"/>
  <c r="R296"/>
  <c r="R334"/>
  <c r="T408"/>
  <c r="T423"/>
  <c r="R432"/>
  <c r="R459"/>
  <c i="4" r="BK84"/>
  <c r="J84"/>
  <c r="J61"/>
  <c r="BK152"/>
  <c r="J152"/>
  <c r="J62"/>
  <c i="5" r="BK93"/>
  <c r="J93"/>
  <c r="J62"/>
  <c r="T93"/>
  <c i="6" r="P84"/>
  <c r="P83"/>
  <c r="P82"/>
  <c i="1" r="AU59"/>
  <c i="6" r="R147"/>
  <c i="7" r="T86"/>
  <c r="T85"/>
  <c r="T84"/>
  <c r="BK110"/>
  <c r="J110"/>
  <c r="J63"/>
  <c r="P110"/>
  <c i="2" r="BK502"/>
  <c r="J502"/>
  <c r="J69"/>
  <c r="BK229"/>
  <c r="J229"/>
  <c r="J63"/>
  <c i="7" r="BK117"/>
  <c r="J117"/>
  <c r="J64"/>
  <c i="6" r="J84"/>
  <c r="J61"/>
  <c i="7" r="F81"/>
  <c r="BE87"/>
  <c r="J52"/>
  <c r="E74"/>
  <c r="BE93"/>
  <c r="BE96"/>
  <c r="BE100"/>
  <c r="BE114"/>
  <c i="6" r="BK82"/>
  <c r="J82"/>
  <c r="J59"/>
  <c i="7" r="BE90"/>
  <c r="BE103"/>
  <c r="BE106"/>
  <c r="BE111"/>
  <c r="BE118"/>
  <c i="1" r="BC60"/>
  <c i="6" r="E48"/>
  <c r="F79"/>
  <c r="BE85"/>
  <c r="BE102"/>
  <c r="BE118"/>
  <c r="BE125"/>
  <c r="BE133"/>
  <c r="BE88"/>
  <c r="BE94"/>
  <c r="BE97"/>
  <c r="BE107"/>
  <c r="BE127"/>
  <c r="BE136"/>
  <c r="BE140"/>
  <c r="BE151"/>
  <c r="J52"/>
  <c r="BE110"/>
  <c r="BE115"/>
  <c r="BE122"/>
  <c r="BE130"/>
  <c r="BE143"/>
  <c r="BE148"/>
  <c i="1" r="AW59"/>
  <c i="5" r="J52"/>
  <c r="BE106"/>
  <c r="BE112"/>
  <c r="BE131"/>
  <c r="BE134"/>
  <c r="BE128"/>
  <c r="BE149"/>
  <c r="BE152"/>
  <c r="E48"/>
  <c r="F55"/>
  <c r="BE85"/>
  <c r="BE89"/>
  <c r="BE94"/>
  <c r="BE99"/>
  <c r="BE123"/>
  <c r="BE140"/>
  <c r="BE118"/>
  <c r="BE137"/>
  <c r="BE143"/>
  <c i="4" r="E48"/>
  <c r="F55"/>
  <c r="BE89"/>
  <c r="BE101"/>
  <c r="BE106"/>
  <c r="BE109"/>
  <c r="BE116"/>
  <c r="BE119"/>
  <c r="BE143"/>
  <c r="BE161"/>
  <c r="BE166"/>
  <c r="BE177"/>
  <c r="BE182"/>
  <c r="BE193"/>
  <c r="BE204"/>
  <c r="J52"/>
  <c r="BE94"/>
  <c r="BE99"/>
  <c r="BE104"/>
  <c r="BE128"/>
  <c r="BE131"/>
  <c r="BE134"/>
  <c r="BE137"/>
  <c r="BE196"/>
  <c r="BE198"/>
  <c r="BE96"/>
  <c r="BE114"/>
  <c r="BE122"/>
  <c r="BE140"/>
  <c r="BE146"/>
  <c r="BE149"/>
  <c r="BE190"/>
  <c r="BE201"/>
  <c r="BE85"/>
  <c r="BE91"/>
  <c r="BE111"/>
  <c r="BE125"/>
  <c r="BE153"/>
  <c r="BE157"/>
  <c r="BE170"/>
  <c r="BE187"/>
  <c r="BE207"/>
  <c r="BE210"/>
  <c i="3" r="E78"/>
  <c r="BE96"/>
  <c r="BE106"/>
  <c r="BE111"/>
  <c r="BE119"/>
  <c r="BE125"/>
  <c r="BE229"/>
  <c r="BE259"/>
  <c r="BE316"/>
  <c r="BE356"/>
  <c r="BE360"/>
  <c r="BE364"/>
  <c r="BE371"/>
  <c r="BE381"/>
  <c r="BE390"/>
  <c r="BE417"/>
  <c r="BE424"/>
  <c r="BE446"/>
  <c r="J52"/>
  <c r="F85"/>
  <c r="BE101"/>
  <c r="BE115"/>
  <c r="BE192"/>
  <c r="BE197"/>
  <c r="BE203"/>
  <c r="BE211"/>
  <c r="BE215"/>
  <c r="BE225"/>
  <c r="BE276"/>
  <c r="BE300"/>
  <c r="BE331"/>
  <c r="BE347"/>
  <c r="BE350"/>
  <c r="BE353"/>
  <c r="BE393"/>
  <c r="BE396"/>
  <c r="BE399"/>
  <c r="BE415"/>
  <c r="BE142"/>
  <c r="BE254"/>
  <c r="BE272"/>
  <c r="BE297"/>
  <c r="BE303"/>
  <c r="BE313"/>
  <c r="BE319"/>
  <c r="BE322"/>
  <c r="BE325"/>
  <c r="BE328"/>
  <c r="BE335"/>
  <c r="BE368"/>
  <c r="BE378"/>
  <c r="BE384"/>
  <c r="BE387"/>
  <c r="BE439"/>
  <c r="BE91"/>
  <c r="BE131"/>
  <c r="BE153"/>
  <c r="BE157"/>
  <c r="BE161"/>
  <c r="BE169"/>
  <c r="BE173"/>
  <c r="BE181"/>
  <c r="BE207"/>
  <c r="BE235"/>
  <c r="BE242"/>
  <c r="BE285"/>
  <c r="BE306"/>
  <c r="BE338"/>
  <c r="BE341"/>
  <c r="BE344"/>
  <c r="BE375"/>
  <c r="BE402"/>
  <c r="BE405"/>
  <c r="BE409"/>
  <c r="BE428"/>
  <c r="BE433"/>
  <c r="BE452"/>
  <c r="BE460"/>
  <c r="BE463"/>
  <c i="2" r="J52"/>
  <c r="BE100"/>
  <c r="BE108"/>
  <c r="BE120"/>
  <c r="BE132"/>
  <c r="BE138"/>
  <c r="BE148"/>
  <c r="BE164"/>
  <c r="BE178"/>
  <c r="BE218"/>
  <c r="BE230"/>
  <c r="BE278"/>
  <c r="BE348"/>
  <c r="BE351"/>
  <c r="BE369"/>
  <c r="BE405"/>
  <c r="BE457"/>
  <c r="BE478"/>
  <c r="BE221"/>
  <c r="BE226"/>
  <c r="BE234"/>
  <c r="BE237"/>
  <c r="BE257"/>
  <c r="BE263"/>
  <c r="BE282"/>
  <c r="BE286"/>
  <c r="BE292"/>
  <c r="BE299"/>
  <c r="BE302"/>
  <c r="BE314"/>
  <c r="BE320"/>
  <c r="BE354"/>
  <c r="BE367"/>
  <c r="BE373"/>
  <c r="BE377"/>
  <c r="BE383"/>
  <c r="BE415"/>
  <c r="BE427"/>
  <c r="BE445"/>
  <c r="BE453"/>
  <c r="BE468"/>
  <c r="BE487"/>
  <c r="BE496"/>
  <c r="BE508"/>
  <c r="E48"/>
  <c r="F88"/>
  <c r="BE94"/>
  <c r="BE104"/>
  <c r="BE141"/>
  <c r="BE158"/>
  <c r="BE184"/>
  <c r="BE213"/>
  <c r="BE251"/>
  <c r="BE274"/>
  <c r="BE327"/>
  <c r="BE331"/>
  <c r="BE335"/>
  <c r="BE339"/>
  <c r="BE342"/>
  <c r="BE387"/>
  <c r="BE390"/>
  <c r="BE393"/>
  <c r="BE396"/>
  <c r="BE402"/>
  <c r="BE114"/>
  <c r="BE126"/>
  <c r="BE145"/>
  <c r="BE153"/>
  <c r="BE170"/>
  <c r="BE174"/>
  <c r="BE188"/>
  <c r="BE194"/>
  <c r="BE197"/>
  <c r="BE202"/>
  <c r="BE207"/>
  <c r="BE243"/>
  <c r="BE267"/>
  <c r="BE310"/>
  <c r="BE325"/>
  <c r="BE361"/>
  <c r="BE408"/>
  <c r="BE418"/>
  <c r="BE421"/>
  <c r="BE433"/>
  <c r="BE440"/>
  <c r="BE490"/>
  <c r="BE503"/>
  <c r="BE512"/>
  <c r="BE514"/>
  <c r="BE517"/>
  <c i="5" r="F36"/>
  <c i="1" r="BC58"/>
  <c i="6" r="F34"/>
  <c i="1" r="BA59"/>
  <c i="6" r="F35"/>
  <c i="1" r="BB59"/>
  <c i="2" r="F34"/>
  <c i="1" r="BA55"/>
  <c i="6" r="F36"/>
  <c i="1" r="BC59"/>
  <c i="4" r="F37"/>
  <c i="1" r="BD57"/>
  <c i="5" r="F35"/>
  <c i="1" r="BB58"/>
  <c i="7" r="J34"/>
  <c i="1" r="AW60"/>
  <c i="2" r="J34"/>
  <c i="1" r="AW55"/>
  <c i="5" r="F37"/>
  <c i="1" r="BD58"/>
  <c i="7" r="F34"/>
  <c i="1" r="BA60"/>
  <c i="2" r="F35"/>
  <c i="1" r="BB55"/>
  <c i="4" r="J34"/>
  <c i="1" r="AW57"/>
  <c i="2" r="F37"/>
  <c i="1" r="BD55"/>
  <c i="4" r="F36"/>
  <c i="1" r="BC57"/>
  <c i="3" r="F37"/>
  <c i="1" r="BD56"/>
  <c i="3" r="J34"/>
  <c i="1" r="AW56"/>
  <c i="4" r="F34"/>
  <c i="1" r="BA57"/>
  <c i="5" r="F34"/>
  <c i="1" r="BA58"/>
  <c i="7" r="F35"/>
  <c i="1" r="BB60"/>
  <c i="2" r="F36"/>
  <c i="1" r="BC55"/>
  <c i="3" r="F36"/>
  <c i="1" r="BC56"/>
  <c i="4" r="F35"/>
  <c i="1" r="BB57"/>
  <c i="7" r="F37"/>
  <c i="1" r="BD60"/>
  <c i="3" r="F35"/>
  <c i="1" r="BB56"/>
  <c i="3" r="F34"/>
  <c i="1" r="BA56"/>
  <c i="5" r="J34"/>
  <c i="1" r="AW58"/>
  <c i="6" r="F37"/>
  <c i="1" r="BD59"/>
  <c i="3" l="1" r="P89"/>
  <c r="P88"/>
  <c i="1" r="AU56"/>
  <c i="2" r="T92"/>
  <c r="T91"/>
  <c i="5" r="R83"/>
  <c r="R82"/>
  <c i="4" r="P83"/>
  <c r="P82"/>
  <c i="1" r="AU57"/>
  <c i="2" r="P92"/>
  <c r="P91"/>
  <c i="1" r="AU55"/>
  <c i="5" r="P83"/>
  <c r="P82"/>
  <c i="1" r="AU58"/>
  <c i="6" r="R83"/>
  <c r="R82"/>
  <c i="5" r="T83"/>
  <c r="T82"/>
  <c i="2" r="R92"/>
  <c r="R91"/>
  <c i="7" r="P85"/>
  <c r="P84"/>
  <c i="1" r="AU60"/>
  <c i="3" r="R89"/>
  <c r="R88"/>
  <c i="7" r="R85"/>
  <c r="R84"/>
  <c i="4" r="R83"/>
  <c r="R82"/>
  <c i="2" r="BK506"/>
  <c r="J506"/>
  <c r="J70"/>
  <c i="3" r="BK89"/>
  <c r="J89"/>
  <c r="J60"/>
  <c i="4" r="BK83"/>
  <c r="J83"/>
  <c r="J60"/>
  <c i="7" r="BK85"/>
  <c r="J85"/>
  <c r="J60"/>
  <c i="5" r="BK83"/>
  <c r="J83"/>
  <c r="J60"/>
  <c i="2" r="BK92"/>
  <c r="J92"/>
  <c r="J60"/>
  <c i="6" r="J33"/>
  <c i="1" r="AV59"/>
  <c r="AT59"/>
  <c i="5" r="J33"/>
  <c i="1" r="AV58"/>
  <c r="AT58"/>
  <c r="BB54"/>
  <c r="W31"/>
  <c i="3" r="J33"/>
  <c i="1" r="AV56"/>
  <c r="AT56"/>
  <c i="2" r="J33"/>
  <c i="1" r="AV55"/>
  <c r="AT55"/>
  <c i="5" r="F33"/>
  <c i="1" r="AZ58"/>
  <c i="6" r="J30"/>
  <c i="1" r="AG59"/>
  <c r="BD54"/>
  <c r="W33"/>
  <c i="4" r="J33"/>
  <c i="1" r="AV57"/>
  <c r="AT57"/>
  <c i="6" r="F33"/>
  <c i="1" r="AZ59"/>
  <c i="7" r="F33"/>
  <c i="1" r="AZ60"/>
  <c i="3" r="F33"/>
  <c i="1" r="AZ56"/>
  <c r="BA54"/>
  <c r="AW54"/>
  <c r="AK30"/>
  <c i="2" r="F33"/>
  <c i="1" r="AZ55"/>
  <c i="4" r="F33"/>
  <c i="1" r="AZ57"/>
  <c i="7" r="J33"/>
  <c i="1" r="AV60"/>
  <c r="AT60"/>
  <c r="BC54"/>
  <c r="W32"/>
  <c i="3" l="1" r="BK88"/>
  <c r="J88"/>
  <c r="J59"/>
  <c i="4" r="BK82"/>
  <c r="J82"/>
  <c r="J59"/>
  <c i="7" r="BK84"/>
  <c r="J84"/>
  <c r="J59"/>
  <c i="5" r="BK82"/>
  <c r="J82"/>
  <c r="J59"/>
  <c i="2" r="BK91"/>
  <c r="J91"/>
  <c r="J59"/>
  <c i="1" r="AN59"/>
  <c i="6" r="J39"/>
  <c i="1" r="W30"/>
  <c r="AZ54"/>
  <c r="W29"/>
  <c r="AU54"/>
  <c r="AX54"/>
  <c r="AY54"/>
  <c i="5" l="1" r="J30"/>
  <c i="1" r="AG58"/>
  <c i="7" r="J30"/>
  <c i="1" r="AG60"/>
  <c i="3" r="J30"/>
  <c i="1" r="AG56"/>
  <c i="2" r="J30"/>
  <c i="1" r="AG55"/>
  <c r="AN55"/>
  <c i="4" r="J30"/>
  <c i="1" r="AG57"/>
  <c r="AV54"/>
  <c r="AK29"/>
  <c i="5" l="1" r="J39"/>
  <c i="2" r="J39"/>
  <c i="7" r="J39"/>
  <c i="4" r="J39"/>
  <c i="3" r="J39"/>
  <c i="1" r="AN57"/>
  <c r="AN58"/>
  <c r="AN56"/>
  <c r="AN60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<sst xmlns="http://schemas.openxmlformats.org/spreadsheetml/2006/main">
  <si>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</si>
  <si>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</si>
  <si>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</si>
  <si>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</si>
  <si>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</si>
  <si>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{1cdbc72f-7fce-4594-9dd5-4ab7f637699f}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</si>
  <si>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</si>
  <si>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</si>
  <si>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</si>
  <si>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</si>
  <si>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</si>
  <si>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</si>
  <si>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</si>
  <si>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</si>
  <si>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R_23-005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</si>
  <si>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</si>
  <si>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</si>
  <si>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Parkoviště sídliště Mír, Šeříková ulice, Český Krumlov</t>
  </si>
  <si>
    <t>KSO:</t>
  </si>
  <si>
    <t>822 55</t>
  </si>
  <si>
    <t>CC-CZ:</t>
  </si>
  <si>
    <t>211</t>
  </si>
  <si>
    <t>Místo:</t>
  </si>
  <si>
    <t>k.ú. Přísečná - Domoradice</t>
  </si>
  <si>
    <t>Datum:</t>
  </si>
  <si>
    <t>17. 8. 2023</t>
  </si>
  <si>
    <t>CZ-CPV:</t>
  </si>
  <si>
    <t>45000000-7</t>
  </si>
  <si>
    <t>CZ-CPA:</t>
  </si>
  <si>
    <t>42.11.20</t>
  </si>
  <si>
    <t>Zadavatel:</t>
  </si>
  <si>
    <t>IČ:</t>
  </si>
  <si>
    <t/>
  </si>
  <si>
    <t>Město Český Krumlov</t>
  </si>
  <si>
    <t>DIČ:</t>
  </si>
  <si>
    <t>Uchazeč:</t>
  </si>
  <si>
    <t>Vyplň údaj</t>
  </si>
  <si>
    <t>Projektant:</t>
  </si>
  <si>
    <t>Ragemia, s.r.o.</t>
  </si>
  <si>
    <t>True</t>
  </si>
  <si>
    <t>Zpracovatel:</t>
  </si>
  <si>
    <t>Ing. Eva Horčičková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</si>
  <si>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</si>
  <si>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</si>
  <si>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</si>
  <si>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</si>
  <si>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</si>
  <si>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</si>
  <si>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</si>
  <si>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</si>
  <si>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</si>
  <si>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</si>
  <si>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</si>
  <si>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</si>
  <si>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</si>
  <si>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</si>
  <si>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</si>
  <si>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</si>
  <si>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</si>
  <si>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</si>
  <si>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</si>
  <si>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</si>
  <si>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</si>
  <si>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</si>
  <si>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</si>
  <si>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</si>
  <si>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</si>
  <si>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</si>
  <si>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</si>
  <si>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</si>
  <si>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</si>
  <si>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</si>
  <si>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</si>
  <si>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</si>
  <si>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</si>
  <si>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</si>
  <si>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</si>
  <si>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</si>
  <si>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</si>
  <si>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</si>
  <si>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</si>
  <si>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</si>
  <si>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</si>
  <si>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</si>
  <si>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</si>
  <si>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</si>
  <si>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</si>
  <si>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{7544116a-6461-4cf5-b04e-c303ef397e70}</t>
  </si>
  <si>
    <t>2</t>
  </si>
  <si>
    <t>SO 301</t>
  </si>
  <si>
    <t>Kanalizace</t>
  </si>
  <si>
    <t>{6b85113b-e386-4433-9a8e-771e48e745d2}</t>
  </si>
  <si>
    <t>SO 401</t>
  </si>
  <si>
    <t>Veřejné osvětlení</t>
  </si>
  <si>
    <t>{bcd29372-9ccb-40a4-b88d-d38b263843e8}</t>
  </si>
  <si>
    <t>SO 402</t>
  </si>
  <si>
    <t>Přeložka sdělovacích kabelů</t>
  </si>
  <si>
    <t>{4a777b25-dafa-4f36-9b68-98244f766197}</t>
  </si>
  <si>
    <t>SO 801</t>
  </si>
  <si>
    <t>Vegetační úpravy</t>
  </si>
  <si>
    <t>{e9441ed0-846c-4e97-8295-8965a76fbb9e}</t>
  </si>
  <si>
    <t>VRN</t>
  </si>
  <si>
    <t>Vedlejší rozpočtové náklady</t>
  </si>
  <si>
    <t>{5cb29520-3891-4dcf-8bc5-484c24c8cc60}</t>
  </si>
  <si>
    <t>ZD60_p</t>
  </si>
  <si>
    <t>Plocha chodníku - předláždění</t>
  </si>
  <si>
    <t>m2</t>
  </si>
  <si>
    <t>176</t>
  </si>
  <si>
    <t>ZD80_p</t>
  </si>
  <si>
    <t>Plocha vjezdů - předláždění</t>
  </si>
  <si>
    <t>33</t>
  </si>
  <si>
    <t>KRYCÍ LIST SOUPISU PRACÍ</t>
  </si>
  <si>
    <t>ZD60_n</t>
  </si>
  <si>
    <t>Plocha choníku - celá skladba konstrukce</t>
  </si>
  <si>
    <t>364</t>
  </si>
  <si>
    <t>3</t>
  </si>
  <si>
    <t>ZD80_n</t>
  </si>
  <si>
    <t>Plocha vjezdů - celá skladba konstrukce</t>
  </si>
  <si>
    <t>36</t>
  </si>
  <si>
    <t>park_v</t>
  </si>
  <si>
    <t>plocha parkovacích stání (plná konstrukce)_vsakovací dlažba</t>
  </si>
  <si>
    <t>1348</t>
  </si>
  <si>
    <t>park_ZTP</t>
  </si>
  <si>
    <t>plocha parkovacích stání (plná konstrukce)_ZD (ZTP)</t>
  </si>
  <si>
    <t>85</t>
  </si>
  <si>
    <t>Objekt:</t>
  </si>
  <si>
    <t>asf</t>
  </si>
  <si>
    <t>plocha živ.komunikace (celá skladba konstrukce)</t>
  </si>
  <si>
    <t>1245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</si>
  <si>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</si>
  <si>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</si>
  <si>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</si>
  <si>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</si>
  <si>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</si>
  <si>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</si>
  <si>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</si>
  <si>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</si>
  <si>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</si>
  <si>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  43 - Schodišťové konstrukce a rampy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</si>
  <si>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</si>
  <si>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</si>
  <si>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</si>
  <si>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</si>
  <si>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</si>
  <si>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</si>
  <si>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</si>
  <si>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</si>
  <si>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</si>
  <si>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</si>
  <si>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</si>
  <si>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</si>
  <si>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</si>
  <si>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</si>
  <si>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</si>
  <si>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</si>
  <si>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</si>
  <si>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</si>
  <si>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</si>
  <si>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</si>
  <si>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</si>
  <si>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</si>
  <si>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</si>
  <si>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</si>
  <si>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</si>
  <si>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</si>
  <si>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</si>
  <si>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CS ÚRS 2023 02</t>
  </si>
  <si>
    <t>4</t>
  </si>
  <si>
    <t>1308417723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</si>
  <si>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</si>
  <si>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</si>
  <si>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Online PSC</t>
  </si>
  <si>
    <t>https://podminky.urs.cz/item/CS_URS_2023_02/113106132</t>
  </si>
  <si>
    <t>VV</t>
  </si>
  <si>
    <t>stávající přídlažba podél obrubníku</t>
  </si>
  <si>
    <t>0,2*159,0</t>
  </si>
  <si>
    <t>Součet</t>
  </si>
  <si>
    <t>113106144</t>
  </si>
  <si>
    <t>Rozebrání dlažeb ze zámkových dlaždic komunikací pro pěší strojně pl přes 50 m2</t>
  </si>
  <si>
    <t>-518642284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</si>
  <si>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</si>
  <si>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https://podminky.urs.cz/item/CS_URS_2023_02/113106144</t>
  </si>
  <si>
    <t>"stáv.plocha chodníku, ZD; odměřeno" 209,0</t>
  </si>
  <si>
    <t>113106240</t>
  </si>
  <si>
    <t>Rozebrání vozovek ze silničních dílců se spárami vyplněnými kamenivem strojně pl přes 200 m2</t>
  </si>
  <si>
    <t>478078910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</si>
  <si>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vyplněnými kamenivem</t>
  </si>
  <si>
    <t>https://podminky.urs.cz/item/CS_URS_2023_02/113106240</t>
  </si>
  <si>
    <t>"stáv.panelová plocha, odměřeno" 121,0</t>
  </si>
  <si>
    <t>113107152</t>
  </si>
  <si>
    <t>Odstranění podkladu z kameniva těženého tl přes 100 do 200 mm strojně pl přes 50 do 200 m2</t>
  </si>
  <si>
    <t>1226267149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</si>
  <si>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</si>
  <si>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https://podminky.urs.cz/item/CS_URS_2023_02/113107152</t>
  </si>
  <si>
    <t>odstranění stávající živ.komunikace</t>
  </si>
  <si>
    <t>"poklad ze ŠD" 520,0</t>
  </si>
  <si>
    <t>5</t>
  </si>
  <si>
    <t>113107230</t>
  </si>
  <si>
    <t>Odstranění podkladu z betonu prostého tl do 100 mm strojně pl přes 200 m2</t>
  </si>
  <si>
    <t>827205265</t>
  </si>
  <si>
    <t>Odstranění podkladů nebo krytů strojně plochy jednotlivě přes 200 m2 s přemístěním hmot na skládku na vzdálenost do 20 m nebo s naložením na dopravní prostředek z betonu prostého, o tl. vrstvy do 100 mm</t>
  </si>
  <si>
    <t>https://podminky.urs.cz/item/CS_URS_2023_02/113107230</t>
  </si>
  <si>
    <t>"bet.poklad" 65,0+520,0</t>
  </si>
  <si>
    <t>6</t>
  </si>
  <si>
    <t>113107330</t>
  </si>
  <si>
    <t>Odstranění podkladu z betonu prostého tl do 100 mm strojně pl do 50 m2</t>
  </si>
  <si>
    <t>1995341398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</si>
  <si>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</si>
  <si>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https://podminky.urs.cz/item/CS_URS_2023_02/113107330</t>
  </si>
  <si>
    <t>odstranění plochy u kontejnerů</t>
  </si>
  <si>
    <t>"kombinace živ. a betonového povrchu" 50,0*0,5</t>
  </si>
  <si>
    <t>7</t>
  </si>
  <si>
    <t>113107342</t>
  </si>
  <si>
    <t>Odstranění podkladu živičného tl přes 50 do 100 mm strojně pl do 50 m2</t>
  </si>
  <si>
    <t>1705205735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</si>
  <si>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</si>
  <si>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https://podminky.urs.cz/item/CS_URS_2023_02/113107342</t>
  </si>
  <si>
    <t>8</t>
  </si>
  <si>
    <t>113154124</t>
  </si>
  <si>
    <t>Frézování živičného krytu tl 100 mm pruh š přes 0,5 do 1 m pl do 500 m2 bez překážek v trase</t>
  </si>
  <si>
    <t>1700785839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</si>
  <si>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</si>
  <si>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https://podminky.urs.cz/item/CS_URS_2023_02/113154124</t>
  </si>
  <si>
    <t>"asf.vrstvy" 65,0+520,0</t>
  </si>
  <si>
    <t>9</t>
  </si>
  <si>
    <t>113202111</t>
  </si>
  <si>
    <t>Vytrhání obrub krajníků obrubníků stojatých</t>
  </si>
  <si>
    <t>m</t>
  </si>
  <si>
    <t>2042106295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</si>
  <si>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</si>
  <si>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</si>
  <si>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10</t>
  </si>
  <si>
    <t>113204111</t>
  </si>
  <si>
    <t>Vytrhání obrub záhonových</t>
  </si>
  <si>
    <t>815979825</t>
  </si>
  <si>
    <t>Vytrhání obrub s vybouráním lože, s přemístěním hmot na skládku na vzdálenost do 3 m nebo s naložením na dopravní prostředek záhonových</t>
  </si>
  <si>
    <t>https://podminky.urs.cz/item/CS_URS_2023_02/113204111</t>
  </si>
  <si>
    <t>"chodník/zeleň" 22,0</t>
  </si>
  <si>
    <t>11</t>
  </si>
  <si>
    <t>121151113</t>
  </si>
  <si>
    <t>Sejmutí ornice plochy do 500 m2 tl vrstvy do 200 mm strojně</t>
  </si>
  <si>
    <t>408205282</t>
  </si>
  <si>
    <t>Sejmutí ornice strojně při souvislé ploše přes 100 do 500 m2, tl. vrstvy do 200 mm</t>
  </si>
  <si>
    <t>https://podminky.urs.cz/item/CS_URS_2023_02/121151113</t>
  </si>
  <si>
    <t>12</t>
  </si>
  <si>
    <t>122351101</t>
  </si>
  <si>
    <t>Odkopávky a prokopávky nezapažené v hornině třídy těžitelnosti II skupiny 4 objem do 20 m3 strojně</t>
  </si>
  <si>
    <t>m3</t>
  </si>
  <si>
    <t>1582625867</t>
  </si>
  <si>
    <t>Odkopávky a prokopávky nezapažené strojně v hornině třídy těžitelnosti II skupiny 4 do 20 m3</t>
  </si>
  <si>
    <t>https://podminky.urs.cz/item/CS_URS_2023_02/122351101</t>
  </si>
  <si>
    <t>odkop v místě nového schodiště</t>
  </si>
  <si>
    <t>2,0</t>
  </si>
  <si>
    <t>13</t>
  </si>
  <si>
    <t>122351106</t>
  </si>
  <si>
    <t>Odkopávky a prokopávky nezapažené v hornině třídy těžitelnosti II skupiny 4 objem do 5000 m3 strojně</t>
  </si>
  <si>
    <t>-9194331</t>
  </si>
  <si>
    <t>Odkopávky a prokopávky nezapažené strojně v hornině třídy těžitelnosti II skupiny 4 přes 1 000 do 5 000 m3</t>
  </si>
  <si>
    <t>https://podminky.urs.cz/item/CS_URS_2023_02/122351106</t>
  </si>
  <si>
    <t>odkopávky na úroveň pláně nových konstrukcí</t>
  </si>
  <si>
    <t>1060,0</t>
  </si>
  <si>
    <t>14</t>
  </si>
  <si>
    <t>162351103</t>
  </si>
  <si>
    <t>Vodorovné přemístění přes 50 do 500 m výkopku/sypaniny z horniny třídy těžitelnosti I skupiny 1 až 3</t>
  </si>
  <si>
    <t>-2050678568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</si>
  <si>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</si>
  <si>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</si>
  <si>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ornice v rámci staveniště</t>
  </si>
  <si>
    <t>"na st.skládku" 1143,0*0,15</t>
  </si>
  <si>
    <t>162351123</t>
  </si>
  <si>
    <t>Vodorovné přemístění přes 50 do 500 m výkopku/sypaniny z hornin třídy těžitelnosti II skupiny 4 a 5</t>
  </si>
  <si>
    <t>-1838498859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</si>
  <si>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</si>
  <si>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https://podminky.urs.cz/item/CS_URS_2023_02/162351123</t>
  </si>
  <si>
    <t>výkopová zemina k dalšímu použití v rámci staveniště</t>
  </si>
  <si>
    <t>"objem násypů, tam a zpět" 2*30,0</t>
  </si>
  <si>
    <t>16</t>
  </si>
  <si>
    <t>162751117</t>
  </si>
  <si>
    <t>Vodorovné přemístění přes 9 000 do 10000 m výkopku/sypaniny z horniny třídy těžitelnosti I skupiny 1 až 3</t>
  </si>
  <si>
    <t>2065345312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</si>
  <si>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</si>
  <si>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</si>
  <si>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"ornice ze staveniště" 107,25</t>
  </si>
  <si>
    <t>17</t>
  </si>
  <si>
    <t>162751119</t>
  </si>
  <si>
    <t>Příplatek k vodorovnému přemístění výkopku/sypaniny z horniny třídy těžitelnosti I skupiny 1 až 3 ZKD 1000 m přes 10000 m</t>
  </si>
  <si>
    <t>-121125393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</si>
  <si>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</si>
  <si>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</si>
  <si>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107,25*15 'Přepočtené koeficientem množství</t>
  </si>
  <si>
    <t>18</t>
  </si>
  <si>
    <t>162751137</t>
  </si>
  <si>
    <t>Vodorovné přemístění přes 9 000 do 10000 m výkopku/sypaniny z horniny třídy těžitelnosti II skupiny 4 a 5</t>
  </si>
  <si>
    <t>642321546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</si>
  <si>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</si>
  <si>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</si>
  <si>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přebytečná zemina na skládku</t>
  </si>
  <si>
    <t>2,0+1060,0-30,0</t>
  </si>
  <si>
    <t>19</t>
  </si>
  <si>
    <t>162751139</t>
  </si>
  <si>
    <t>Příplatek k vodorovnému přemístění výkopku/sypaniny z horniny třídy těžitelnosti II skupiny 4 a 5 ZKD 1000 m přes 10000 m</t>
  </si>
  <si>
    <t>445489761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</si>
  <si>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</si>
  <si>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https://podminky.urs.cz/item/CS_URS_2023_02/162751139</t>
  </si>
  <si>
    <t>1032*15 'Přepočtené koeficientem množství</t>
  </si>
  <si>
    <t>20</t>
  </si>
  <si>
    <t>167151101</t>
  </si>
  <si>
    <t>Nakládání výkopku z hornin třídy těžitelnosti I skupiny 1 až 3 do 100 m3</t>
  </si>
  <si>
    <t>-838142917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</si>
  <si>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</si>
  <si>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</si>
  <si>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přebytek ornice k odvozu ze staveniště</t>
  </si>
  <si>
    <t>(1143,0-428,0)*0,15</t>
  </si>
  <si>
    <t>167151102</t>
  </si>
  <si>
    <t>Nakládání výkopku z hornin třídy těžitelnosti II skupiny 4 a 5 do 100 m3</t>
  </si>
  <si>
    <t>-192063211</t>
  </si>
  <si>
    <t>Nakládání, skládání a překládání neulehlého výkopku nebo sypaniny strojně nakládání, množství do 100 m3, z horniny třídy těžitelnosti II, skupiny 4 a 5</t>
  </si>
  <si>
    <t>https://podminky.urs.cz/item/CS_URS_2023_02/167151102</t>
  </si>
  <si>
    <t>22</t>
  </si>
  <si>
    <t>171151111</t>
  </si>
  <si>
    <t>Uložení sypaniny z hornin nesoudržných sypkých do násypů zhutněných strojně</t>
  </si>
  <si>
    <t>2104019822</t>
  </si>
  <si>
    <t>Uložení sypanin do násypů strojně s rozprostřením sypaniny ve vrstvách a s hrubým urovnáním zhutněných z hornin nesoudržných sypkých</t>
  </si>
  <si>
    <t>https://podminky.urs.cz/item/CS_URS_2023_02/171151111</t>
  </si>
  <si>
    <t>násyp na úroveň pláně nových konstrukcí</t>
  </si>
  <si>
    <t>30,0</t>
  </si>
  <si>
    <t>23</t>
  </si>
  <si>
    <t>171201231</t>
  </si>
  <si>
    <t>Poplatek za uložení zeminy a kamení na recyklační skládce (skládkovné) kód odpadu 17 05 04</t>
  </si>
  <si>
    <t>t</t>
  </si>
  <si>
    <t>-1232794245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</si>
  <si>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</si>
  <si>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</si>
  <si>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1032</t>
  </si>
  <si>
    <t>1032*1,8 'Přepočtené koeficientem množství</t>
  </si>
  <si>
    <t>24</t>
  </si>
  <si>
    <t>171251201</t>
  </si>
  <si>
    <t>Uložení sypaniny na skládky nebo meziskládky</t>
  </si>
  <si>
    <t>58921935</t>
  </si>
  <si>
    <t>Uložení sypaniny na skládky nebo meziskládky bez hutnění s upravením uložené sypaniny do předepsaného tvaru</t>
  </si>
  <si>
    <t>https://podminky.urs.cz/item/CS_URS_2023_02/171251201</t>
  </si>
  <si>
    <t>"ornice na staveništi" 171,45</t>
  </si>
  <si>
    <t>"výkopová zemina k dalšímu použití" 30,0</t>
  </si>
  <si>
    <t>25</t>
  </si>
  <si>
    <t>181951112</t>
  </si>
  <si>
    <t>Úprava pláně v hornině třídy těžitelnosti I skupiny 1 až 3 se zhutněním strojně</t>
  </si>
  <si>
    <t>495458887</t>
  </si>
  <si>
    <t>Úprava pláně vyrovnáním výškových rozdílů strojně v hornině třídy těžitelnosti I, skupiny 1 až 3 se zhutněním</t>
  </si>
  <si>
    <t>https://podminky.urs.cz/item/CS_URS_2023_02/181951112</t>
  </si>
  <si>
    <t>asf+park_v+park_ZTP+ZD60_n+ZD60_p+ZD80_n+ZD80_p</t>
  </si>
  <si>
    <t>Zakládání</t>
  </si>
  <si>
    <t>26</t>
  </si>
  <si>
    <t>212752101</t>
  </si>
  <si>
    <t>Trativod z drenážních trubek korugovaných PE-HD SN 4 perforace 360° včetně lože otevřený výkop DN 100 pro liniové stavby</t>
  </si>
  <si>
    <t>815022388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</si>
  <si>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</si>
  <si>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https://podminky.urs.cz/item/CS_URS_2023_02/212752101</t>
  </si>
  <si>
    <t>27</t>
  </si>
  <si>
    <t>213141111</t>
  </si>
  <si>
    <t>Zřízení vrstvy z geotextilie v rovině nebo ve sklonu do 1:5 š do 3 m</t>
  </si>
  <si>
    <t>2007400639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</si>
  <si>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</si>
  <si>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</si>
  <si>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obalení dren.porubí</t>
  </si>
  <si>
    <t>233,0*2*PI*0,07</t>
  </si>
  <si>
    <t>28</t>
  </si>
  <si>
    <t>M</t>
  </si>
  <si>
    <t>69311009</t>
  </si>
  <si>
    <t>geotextilie tkaná separační, filtrační, výztužná PP pevnost v tahu 60kN/m</t>
  </si>
  <si>
    <t>-1693484431</t>
  </si>
  <si>
    <t>102,479*1,1 'Přepočtené koeficientem množství</t>
  </si>
  <si>
    <t>Vodorovné konstrukce</t>
  </si>
  <si>
    <t>29</t>
  </si>
  <si>
    <t>431351121</t>
  </si>
  <si>
    <t>Zřízení bednění podest schodišť a ramp přímočarých v do 4 m</t>
  </si>
  <si>
    <t>2129512031</t>
  </si>
  <si>
    <t>Bednění podest, podstupňových desek a ramp včetně podpěrné konstrukce výšky do 4 m půdorysně přímočarých zřízení</t>
  </si>
  <si>
    <t>https://podminky.urs.cz/item/CS_URS_2023_02/431351121</t>
  </si>
  <si>
    <t>43</t>
  </si>
  <si>
    <t>Schodišťové konstrukce a rampy</t>
  </si>
  <si>
    <t>30</t>
  </si>
  <si>
    <t>430321515</t>
  </si>
  <si>
    <t>Schodišťová konstrukce a rampa ze ŽB tř. C 20/25</t>
  </si>
  <si>
    <t>-2083096265</t>
  </si>
  <si>
    <t>Schodišťové konstrukce a rampy z betonu železového (bez výztuže) stupně, schodnice, ramena, podesty s nosníky tř. C 20/25</t>
  </si>
  <si>
    <t>https://podminky.urs.cz/item/CS_URS_2023_02/430321515</t>
  </si>
  <si>
    <t>31</t>
  </si>
  <si>
    <t>430362021</t>
  </si>
  <si>
    <t>Výztuž schodišťové konstrukce a rampy svařovanými sítěmi Kari</t>
  </si>
  <si>
    <t>-1095533648</t>
  </si>
  <si>
    <t>Výztuž schodišťových konstrukcí a ramp stupňů, schodnic, ramen, podest s nosníky ze svařovaných sítí z drátů typu KARI</t>
  </si>
  <si>
    <t>https://podminky.urs.cz/item/CS_URS_2023_02/430362021</t>
  </si>
  <si>
    <t>orientačně 90kg/m3</t>
  </si>
  <si>
    <t>2,8*90/1000</t>
  </si>
  <si>
    <t>Komunikace pozemní</t>
  </si>
  <si>
    <t>32</t>
  </si>
  <si>
    <t>564851111</t>
  </si>
  <si>
    <t>Podklad ze štěrkodrtě ŠD plochy přes 100 m2 tl 150 mm</t>
  </si>
  <si>
    <t>-754399664</t>
  </si>
  <si>
    <t>Podklad ze štěrkodrti ŠD s rozprostřením a zhutněním plochy přes 100 m2, po zhutnění tl. 150 mm</t>
  </si>
  <si>
    <t>https://podminky.urs.cz/item/CS_URS_2023_02/564851111</t>
  </si>
  <si>
    <t>nová živ.komunikace</t>
  </si>
  <si>
    <t>"2x 150mm" asf*2</t>
  </si>
  <si>
    <t>chodník</t>
  </si>
  <si>
    <t>564861111</t>
  </si>
  <si>
    <t>Podklad ze štěrkodrtě ŠD plochy přes 100 m2 tl 200 mm</t>
  </si>
  <si>
    <t>1727561178</t>
  </si>
  <si>
    <t>Podklad ze štěrkodrti ŠD s rozprostřením a zhutněním plochy přes 100 m2, po zhutnění tl. 200 mm</t>
  </si>
  <si>
    <t>https://podminky.urs.cz/item/CS_URS_2023_02/564861111</t>
  </si>
  <si>
    <t>vjezdy</t>
  </si>
  <si>
    <t>34</t>
  </si>
  <si>
    <t>564871111</t>
  </si>
  <si>
    <t>Podklad ze štěrkodrtě ŠD plochy přes 100 m2 tl 250 mm</t>
  </si>
  <si>
    <t>662734782</t>
  </si>
  <si>
    <t>Podklad ze štěrkodrti ŠD s rozprostřením a zhutněním plochy přes 100 m2, po zhutnění tl. 250 mm</t>
  </si>
  <si>
    <t>https://podminky.urs.cz/item/CS_URS_2023_02/564871111</t>
  </si>
  <si>
    <t>parkovací stání</t>
  </si>
  <si>
    <t>park_v+park_ZTP</t>
  </si>
  <si>
    <t>35</t>
  </si>
  <si>
    <t>565135101</t>
  </si>
  <si>
    <t>Asfaltový beton vrstva podkladní ACP 16 (obalované kamenivo OKS) tl 50 mm š do 1,5 m</t>
  </si>
  <si>
    <t>235416300</t>
  </si>
  <si>
    <t>Asfaltový beton vrstva podkladní ACP 16 (obalované kamenivo střednězrnné - OKS) s rozprostřením a zhutněním v pruhu šířky do 1,5 m, po zhutnění tl. 50 mm</t>
  </si>
  <si>
    <t>https://podminky.urs.cz/item/CS_URS_2023_02/565135101</t>
  </si>
  <si>
    <t>566301111</t>
  </si>
  <si>
    <t>Úprava krytu z kameniva drceného pro nový kryt s doplněním kameniva drceného přes 0,04 do 0,06 m3/m2</t>
  </si>
  <si>
    <t>-133171139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</si>
  <si>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</si>
  <si>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https://podminky.urs.cz/item/CS_URS_2023_02/566301111</t>
  </si>
  <si>
    <t>vyspravení a urovnání podkladních vrstev konstrukce ze ZD</t>
  </si>
  <si>
    <t>"předlážení, chodník" 176,0</t>
  </si>
  <si>
    <t>"předlážení, vjezdy" 33,0</t>
  </si>
  <si>
    <t>37</t>
  </si>
  <si>
    <t>573111112</t>
  </si>
  <si>
    <t>Postřik živičný infiltrační s posypem z asfaltu množství 1 kg/m2</t>
  </si>
  <si>
    <t>1307866864</t>
  </si>
  <si>
    <t>Postřik infiltrační PI z asfaltu silničního s posypem kamenivem, v množství 1,00 kg/m2</t>
  </si>
  <si>
    <t>https://podminky.urs.cz/item/CS_URS_2023_02/573111112</t>
  </si>
  <si>
    <t>38</t>
  </si>
  <si>
    <t>573231107</t>
  </si>
  <si>
    <t>Postřik živičný spojovací ze silniční emulze v množství 0,40 kg/m2</t>
  </si>
  <si>
    <t>711701793</t>
  </si>
  <si>
    <t>Postřik spojovací PS bez posypu kamenivem ze silniční emulze, v množství 0,40 kg/m2</t>
  </si>
  <si>
    <t>https://podminky.urs.cz/item/CS_URS_2023_02/573231107</t>
  </si>
  <si>
    <t>39</t>
  </si>
  <si>
    <t>577134111</t>
  </si>
  <si>
    <t>Asfaltový beton vrstva obrusná ACO 11 (ABS) tř. I tl 40 mm š do 3 m z nemodifikovaného asfaltu</t>
  </si>
  <si>
    <t>-1175836544</t>
  </si>
  <si>
    <t>Asfaltový beton vrstva obrusná ACO 11 (ABS) s rozprostřením a se zhutněním z nemodifikovaného asfaltu v pruhu šířky do 3 m tř. I, po zhutnění tl. 40 mm</t>
  </si>
  <si>
    <t>https://podminky.urs.cz/item/CS_URS_2023_02/577134111</t>
  </si>
  <si>
    <t>40</t>
  </si>
  <si>
    <t>596211113</t>
  </si>
  <si>
    <t>Kladení zámkové dlažby komunikací pro pěší ručně tl 60 mm skupiny A pl přes 300 m2</t>
  </si>
  <si>
    <t>1385508379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</si>
  <si>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</si>
  <si>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https://podminky.urs.cz/item/CS_URS_2023_02/596211113</t>
  </si>
  <si>
    <t>ZD60_n+ZD60_p</t>
  </si>
  <si>
    <t>41</t>
  </si>
  <si>
    <t>59245008</t>
  </si>
  <si>
    <t>dlažba tvar obdélník betonová 200x100x60mm barevná</t>
  </si>
  <si>
    <t>885759478</t>
  </si>
  <si>
    <t>"ZD, tl.60mm" 540,0</t>
  </si>
  <si>
    <t>- "varovné a signální pásy" 24,0</t>
  </si>
  <si>
    <t>- "osazení původní (vybourané) ZD" 209,0*0,8</t>
  </si>
  <si>
    <t>348,8*1,01 'Přepočtené koeficientem množství</t>
  </si>
  <si>
    <t>42</t>
  </si>
  <si>
    <t>59245006</t>
  </si>
  <si>
    <t>dlažba tvar obdélník betonová pro nevidomé 200x100x60mm barevná</t>
  </si>
  <si>
    <t>-509713205</t>
  </si>
  <si>
    <t>"varovné a signální pásy" 24,0</t>
  </si>
  <si>
    <t>596212210</t>
  </si>
  <si>
    <t>Kladení zámkové dlažby pozemních komunikací ručně tl 80 mm skupiny A pl do 50 m2</t>
  </si>
  <si>
    <t>-2023918652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</si>
  <si>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</si>
  <si>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https://podminky.urs.cz/item/CS_URS_2023_02/596212210</t>
  </si>
  <si>
    <t>ZD80_n+ZD80_p</t>
  </si>
  <si>
    <t>44</t>
  </si>
  <si>
    <t>59245020</t>
  </si>
  <si>
    <t>dlažba tvar obdélník betonová 200x100x80mm přírodní</t>
  </si>
  <si>
    <t>762960203</t>
  </si>
  <si>
    <t>154</t>
  </si>
  <si>
    <t>154*1,03 'Přepočtené koeficientem množství</t>
  </si>
  <si>
    <t>45</t>
  </si>
  <si>
    <t>596212355</t>
  </si>
  <si>
    <t>Kladení zámkové dlažby pozemních komunikací strojně tl 80 mm pl přes 300 m2</t>
  </si>
  <si>
    <t>-1460830438</t>
  </si>
  <si>
    <t>Kladení dlažby z betonových zámkových dlaždic pozemních komunikací strojně s ložem z kameniva těženého nebo drceného tl. do 50 mm, s vyplněním spár, s dvojitým hutněním vibrováním a se smetením přebytečného materiálu na krajnici tl. 80 mm přes 300 m2</t>
  </si>
  <si>
    <t>https://podminky.urs.cz/item/CS_URS_2023_02/596212355</t>
  </si>
  <si>
    <t>46</t>
  </si>
  <si>
    <t>59245035</t>
  </si>
  <si>
    <t>dlažba plošná betonová vegetační 200x200x80mm přírodní</t>
  </si>
  <si>
    <t>-552437441</t>
  </si>
  <si>
    <t>1348*1,01 'Přepočtené koeficientem množství</t>
  </si>
  <si>
    <t>Trubní vedení</t>
  </si>
  <si>
    <t>47</t>
  </si>
  <si>
    <t>89594130R1</t>
  </si>
  <si>
    <t>Osazení vpusti uliční DN 450 z betonových dílců dno s výtokem</t>
  </si>
  <si>
    <t>kus</t>
  </si>
  <si>
    <t>534231019</t>
  </si>
  <si>
    <t>Osazení vpusti uliční z betonových dílců DN 450 včetně dodávky dílců, mříže a kalového koše</t>
  </si>
  <si>
    <t>48</t>
  </si>
  <si>
    <t>899132212</t>
  </si>
  <si>
    <t>Výměna poklopu vodovodního samonivelačního nebo pevného šoupátkového</t>
  </si>
  <si>
    <t>1215076259</t>
  </si>
  <si>
    <t>https://podminky.urs.cz/item/CS_URS_2023_02/899132212</t>
  </si>
  <si>
    <t>P</t>
  </si>
  <si>
    <t>Poznámka k položce:_x000d_
výšková úprava stávajícího poklopu (ZPĚTNÉ OSAZENÍ STÁVAJÍCÍHO)</t>
  </si>
  <si>
    <t>49</t>
  </si>
  <si>
    <t>899132213</t>
  </si>
  <si>
    <t>Výměna poklopu vodovodního samonivelačního nebo pevného hydrantového</t>
  </si>
  <si>
    <t>-628064127</t>
  </si>
  <si>
    <t>https://podminky.urs.cz/item/CS_URS_2023_02/899132213</t>
  </si>
  <si>
    <t>50</t>
  </si>
  <si>
    <t>899133111</t>
  </si>
  <si>
    <t>Výměna pevného poklopu včetně rámu s použitím plastových vyrovnávacích prvků osazeného na betonové šachtě</t>
  </si>
  <si>
    <t>-1389590696</t>
  </si>
  <si>
    <t>Výměna poklopu s použitím plastových vyrovnávacích prvků kanalizačního s rámem osazeného na betonové šachtě pevného</t>
  </si>
  <si>
    <t>https://podminky.urs.cz/item/CS_URS_2023_02/899133111</t>
  </si>
  <si>
    <t>Poznámka k položce:_x000d_
výšková úprava poklopu stávající šachty, ZPĚTNÉ OSAZENÍ STÁVAJÍCÍHO POKLOPU</t>
  </si>
  <si>
    <t>51</t>
  </si>
  <si>
    <t>89920R1.1</t>
  </si>
  <si>
    <t>Vybourání uliční vpusti</t>
  </si>
  <si>
    <t>1003941840</t>
  </si>
  <si>
    <t>Ostatní konstrukce a práce, bourání</t>
  </si>
  <si>
    <t>52</t>
  </si>
  <si>
    <t>914111111</t>
  </si>
  <si>
    <t>Montáž svislé dopravní značky do velikosti 1 m2 objímkami na sloupek nebo konzolu</t>
  </si>
  <si>
    <t>-1530270926</t>
  </si>
  <si>
    <t>Montáž svislé dopravní značky základní velikosti do 1 m2 objímkami na sloupky nebo konzoly</t>
  </si>
  <si>
    <t>https://podminky.urs.cz/item/CS_URS_2023_02/914111111</t>
  </si>
  <si>
    <t>"posun IP12" 1,0</t>
  </si>
  <si>
    <t>"nové SDZ" 11,0</t>
  </si>
  <si>
    <t>53</t>
  </si>
  <si>
    <t>40445621</t>
  </si>
  <si>
    <t>informativní značky provozní IP1-IP3, IP4b-IP7, IP10a, b 500x500mm</t>
  </si>
  <si>
    <t>-472300049</t>
  </si>
  <si>
    <t>"IP4b" 3</t>
  </si>
  <si>
    <t>54</t>
  </si>
  <si>
    <t>40445625</t>
  </si>
  <si>
    <t>informativní značky provozní IP8, IP9, IP11-IP13 500x700mm</t>
  </si>
  <si>
    <t>57310569</t>
  </si>
  <si>
    <t>"IP12" 2</t>
  </si>
  <si>
    <t>55</t>
  </si>
  <si>
    <t>40445620</t>
  </si>
  <si>
    <t>zákazové, příkazové dopravní značky B1-B34, C1-15 700mm</t>
  </si>
  <si>
    <t>1258804813</t>
  </si>
  <si>
    <t>"B2" 3</t>
  </si>
  <si>
    <t>"C2b" 1</t>
  </si>
  <si>
    <t>"C2c" 1</t>
  </si>
  <si>
    <t>"C3a" 1</t>
  </si>
  <si>
    <t>56</t>
  </si>
  <si>
    <t>914511111</t>
  </si>
  <si>
    <t>Montáž sloupku dopravních značek délky do 3,5 m s betonovým základem</t>
  </si>
  <si>
    <t>1677052893</t>
  </si>
  <si>
    <t>Montáž sloupku dopravních značek délky do 3,5 m do betonového základu</t>
  </si>
  <si>
    <t>https://podminky.urs.cz/item/CS_URS_2023_02/914511111</t>
  </si>
  <si>
    <t>57</t>
  </si>
  <si>
    <t>40445225</t>
  </si>
  <si>
    <t>sloupek pro dopravní značku Zn D 60mm v 3,5m</t>
  </si>
  <si>
    <t>615395286</t>
  </si>
  <si>
    <t>58</t>
  </si>
  <si>
    <t>915111112</t>
  </si>
  <si>
    <t>Vodorovné dopravní značení dělící čáry souvislé š 125 mm retroreflexní bílá barva</t>
  </si>
  <si>
    <t>-1075371692</t>
  </si>
  <si>
    <t>Vodorovné dopravní značení stříkané barvou dělící čára šířky 125 mm souvislá bílá retroreflexní</t>
  </si>
  <si>
    <t>https://podminky.urs.cz/item/CS_URS_2023_02/915111112</t>
  </si>
  <si>
    <t>"V10b" 27,5*2+5,0*95</t>
  </si>
  <si>
    <t>59</t>
  </si>
  <si>
    <t>915111122</t>
  </si>
  <si>
    <t>Vodorovné dopravní značení dělící čáry přerušované š 125 mm retroreflexní bílá barva</t>
  </si>
  <si>
    <t>-1728705981</t>
  </si>
  <si>
    <t>Vodorovné dopravní značení stříkané barvou dělící čára šířky 125 mm přerušovaná bílá retroreflexní</t>
  </si>
  <si>
    <t>https://podminky.urs.cz/item/CS_URS_2023_02/915111122</t>
  </si>
  <si>
    <t>"V2b" 8,5</t>
  </si>
  <si>
    <t>60</t>
  </si>
  <si>
    <t>915131112</t>
  </si>
  <si>
    <t>Vodorovné dopravní značení přechody pro chodce, šipky, symboly retroreflexní bílá barva</t>
  </si>
  <si>
    <t>-1346655334</t>
  </si>
  <si>
    <t>Vodorovné dopravní značení stříkané barvou přechody pro chodce, šipky, symboly bílé retroreflexní</t>
  </si>
  <si>
    <t>https://podminky.urs.cz/item/CS_URS_2023_02/915131112</t>
  </si>
  <si>
    <t>"V9a" 5,0*1,0*12</t>
  </si>
  <si>
    <t>"V10f" 1,0*1,0*6</t>
  </si>
  <si>
    <t>61</t>
  </si>
  <si>
    <t>915611111</t>
  </si>
  <si>
    <t>Předznačení vodorovného liniového značení</t>
  </si>
  <si>
    <t>340170404</t>
  </si>
  <si>
    <t>Předznačení pro vodorovné značení stříkané barvou nebo prováděné z nátěrových hmot liniové dělicí čáry, vodicí proužky</t>
  </si>
  <si>
    <t>https://podminky.urs.cz/item/CS_URS_2023_02/915611111</t>
  </si>
  <si>
    <t>530,0+8,5</t>
  </si>
  <si>
    <t>62</t>
  </si>
  <si>
    <t>915621111</t>
  </si>
  <si>
    <t>Předznačení vodorovného plošného značení</t>
  </si>
  <si>
    <t>-624836040</t>
  </si>
  <si>
    <t>Předznačení pro vodorovné značení stříkané barvou nebo prováděné z nátěrových hmot plošné šipky, symboly, nápisy</t>
  </si>
  <si>
    <t>https://podminky.urs.cz/item/CS_URS_2023_02/915621111</t>
  </si>
  <si>
    <t>63</t>
  </si>
  <si>
    <t>916131213</t>
  </si>
  <si>
    <t>Osazení silničního obrubníku betonového stojatého s boční opěrou do lože z betonu prostého</t>
  </si>
  <si>
    <t>-1533710183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</si>
  <si>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</si>
  <si>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</si>
  <si>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64</t>
  </si>
  <si>
    <t>59217031</t>
  </si>
  <si>
    <t>obrubník betonový silniční 1000x150x250mm</t>
  </si>
  <si>
    <t>-1676103559</t>
  </si>
  <si>
    <t>456*1,02 'Přepočtené koeficientem množství</t>
  </si>
  <si>
    <t>65</t>
  </si>
  <si>
    <t>916231213</t>
  </si>
  <si>
    <t>Osazení chodníkového obrubníku betonového stojatého s boční opěrou do lože z betonu prostého</t>
  </si>
  <si>
    <t>777359592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</si>
  <si>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</si>
  <si>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</si>
  <si>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"chodníkové obruby" 305,0</t>
  </si>
  <si>
    <t>"zahradní obruba" 93,0</t>
  </si>
  <si>
    <t>66</t>
  </si>
  <si>
    <t>59217019</t>
  </si>
  <si>
    <t>obrubník betonový chodníkový 1000x100x200mm</t>
  </si>
  <si>
    <t>2001145006</t>
  </si>
  <si>
    <t>305*1,02 'Přepočtené koeficientem množství</t>
  </si>
  <si>
    <t>67</t>
  </si>
  <si>
    <t>59217002</t>
  </si>
  <si>
    <t>obrubník betonový zahradní šedý 1000x50x200mm</t>
  </si>
  <si>
    <t>-846681763</t>
  </si>
  <si>
    <t>93*1,02 'Přepočtené koeficientem množství</t>
  </si>
  <si>
    <t>68</t>
  </si>
  <si>
    <t>916991121</t>
  </si>
  <si>
    <t>Lože pod obrubníky, krajníky nebo obruby z dlažebních kostek z betonu prostého</t>
  </si>
  <si>
    <t>-715329113</t>
  </si>
  <si>
    <t>Lože pod obrubníky, krajníky nebo obruby z dlažebních kostek z betonu prostého</t>
  </si>
  <si>
    <t>https://podminky.urs.cz/item/CS_URS_2023_02/916991121</t>
  </si>
  <si>
    <t>lože pod obrubníky</t>
  </si>
  <si>
    <t>"silniční" 456,0*0,5*0,1</t>
  </si>
  <si>
    <t>"chodníkové" 305,0*0,3*0,1</t>
  </si>
  <si>
    <t>69</t>
  </si>
  <si>
    <t>919112223</t>
  </si>
  <si>
    <t>Řezání spár pro vytvoření komůrky š 15 mm hl 30 mm pro těsnící zálivku v živičném krytu</t>
  </si>
  <si>
    <t>2108541447</t>
  </si>
  <si>
    <t>Řezání dilatačních spár v živičném krytu vytvoření komůrky pro těsnící zálivku šířky 15 mm, hloubky 30 mm</t>
  </si>
  <si>
    <t>https://podminky.urs.cz/item/CS_URS_2023_02/919112223</t>
  </si>
  <si>
    <t>70</t>
  </si>
  <si>
    <t>919121223</t>
  </si>
  <si>
    <t>Těsnění spár zálivkou za studena pro komůrky š 15 mm hl 30 mm bez těsnicího profilu</t>
  </si>
  <si>
    <t>1029602460</t>
  </si>
  <si>
    <t>Utěsnění dilatačních spár zálivkou za studena v cementobetonovém nebo živičném krytu včetně adhezního nátěru bez těsnicího profilu pod zálivkou, pro komůrky šířky 15 mm, hloubky 30 mm</t>
  </si>
  <si>
    <t>https://podminky.urs.cz/item/CS_URS_2023_02/919121223</t>
  </si>
  <si>
    <t>71</t>
  </si>
  <si>
    <t>919125111</t>
  </si>
  <si>
    <t>Těsnění svislé spáry mezi živičným krytem a ostatními prvky samolepicí asfaltovou páskou š 35 mm</t>
  </si>
  <si>
    <t>-1195814690</t>
  </si>
  <si>
    <t>Těsnění svislé spáry mezi živičným krytem a ostatními prvky asfaltovou páskou samolepicí šířky 35 mm tl. 8 mm</t>
  </si>
  <si>
    <t>https://podminky.urs.cz/item/CS_URS_2023_02/919125111</t>
  </si>
  <si>
    <t>styčná spára vozovka/obrubník sil.</t>
  </si>
  <si>
    <t>456,0+305,0</t>
  </si>
  <si>
    <t>72</t>
  </si>
  <si>
    <t>966006132</t>
  </si>
  <si>
    <t>Odstranění značek dopravních nebo orientačních se sloupky s betonovými patkami</t>
  </si>
  <si>
    <t>-349828200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</si>
  <si>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</si>
  <si>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https://podminky.urs.cz/item/CS_URS_2023_02/966006132</t>
  </si>
  <si>
    <t>"rušené SDZ" 1,0</t>
  </si>
  <si>
    <t>73</t>
  </si>
  <si>
    <t>966006211</t>
  </si>
  <si>
    <t>Odstranění svislých dopravních značek ze sloupů, sloupků nebo konzol</t>
  </si>
  <si>
    <t>1884411304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</si>
  <si>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</si>
  <si>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https://podminky.urs.cz/item/CS_URS_2023_02/966006211</t>
  </si>
  <si>
    <t>"DMTŽ ze sloupku" 1,0</t>
  </si>
  <si>
    <t>"DMTŽ ze stožáru VO" 2,0</t>
  </si>
  <si>
    <t>74</t>
  </si>
  <si>
    <t>979054451</t>
  </si>
  <si>
    <t>Očištění vybouraných zámkových dlaždic s původním spárováním z kameniva těženého</t>
  </si>
  <si>
    <t>-544396765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</si>
  <si>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</si>
  <si>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https://podminky.urs.cz/item/CS_URS_2023_02/979054451</t>
  </si>
  <si>
    <t>"odhadem 80% původní ZD k dalšímu použití" 0,8*209,0</t>
  </si>
  <si>
    <t>997</t>
  </si>
  <si>
    <t>Přesun sutě</t>
  </si>
  <si>
    <t>75</t>
  </si>
  <si>
    <t>997221551</t>
  </si>
  <si>
    <t>Vodorovná doprava suti ze sypkých materiálů do 1 km</t>
  </si>
  <si>
    <t>988803691</t>
  </si>
  <si>
    <t>Vodorovná doprava suti bez naložení, ale se složením a s hrubým urovnáním ze sypkých materiálů, na vzdálenost do 1 km</t>
  </si>
  <si>
    <t>https://podminky.urs.cz/item/CS_URS_2023_02/997221551</t>
  </si>
  <si>
    <t>konstrukce stáv.povrchů</t>
  </si>
  <si>
    <t>"z kameniva" 156,0</t>
  </si>
  <si>
    <t>"z betonu" 140,4+6,0</t>
  </si>
  <si>
    <t>"živičných" 5,5+134,55</t>
  </si>
  <si>
    <t>76</t>
  </si>
  <si>
    <t>997221559</t>
  </si>
  <si>
    <t>Příplatek ZKD 1 km u vodorovné dopravy suti ze sypkých materiálů</t>
  </si>
  <si>
    <t>-1888791096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</si>
  <si>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</si>
  <si>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</si>
  <si>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442,45*24 'Přepočtené koeficientem množství</t>
  </si>
  <si>
    <t>77</t>
  </si>
  <si>
    <t>997221571</t>
  </si>
  <si>
    <t>Vodorovná doprava vybouraných hmot do 1 km</t>
  </si>
  <si>
    <t>1830978301</t>
  </si>
  <si>
    <t>Vodorovná doprava vybouraných hmot bez naložení, ale se složením a s hrubým urovnáním na vzdálenost do 1 km</t>
  </si>
  <si>
    <t>https://podminky.urs.cz/item/CS_URS_2023_02/997221571</t>
  </si>
  <si>
    <t>prvky k dalšímu použití, v rámci staveniště</t>
  </si>
  <si>
    <t>"ZD (cca 80%), tam a zpět" 2*54,34*0,8</t>
  </si>
  <si>
    <t>na skládku</t>
  </si>
  <si>
    <t>"ZD" 0,2*54,34</t>
  </si>
  <si>
    <t>"panely" 48,4</t>
  </si>
  <si>
    <t>"přídlažba" 8,109</t>
  </si>
  <si>
    <t>"obrubníky" 32,595+0,88</t>
  </si>
  <si>
    <t>78</t>
  </si>
  <si>
    <t>997221579</t>
  </si>
  <si>
    <t>Příplatek ZKD 1 km u vodorovné dopravy vybouraných hmot</t>
  </si>
  <si>
    <t>528708588</t>
  </si>
  <si>
    <t>Vodorovná doprava vybouraných hmot bez naložení, ale se složením a s hrubým urovnáním na vzdálenost Příplatek k ceně za každý další i započatý 1 km přes 1 km</t>
  </si>
  <si>
    <t>https://podminky.urs.cz/item/CS_URS_2023_02/997221579</t>
  </si>
  <si>
    <t>odvoz na skládku</t>
  </si>
  <si>
    <t>100,852*24 'Přepočtené koeficientem množství</t>
  </si>
  <si>
    <t>79</t>
  </si>
  <si>
    <t>997221861</t>
  </si>
  <si>
    <t>Poplatek za uložení na recyklační skládce (skládkovné) stavebního odpadu z prostého betonu pod kódem 17 01 01</t>
  </si>
  <si>
    <t>1293282803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</si>
  <si>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</si>
  <si>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</si>
  <si>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80</t>
  </si>
  <si>
    <t>997221862</t>
  </si>
  <si>
    <t>Poplatek za uložení na recyklační skládce (skládkovné) stavebního odpadu z armovaného betonu pod kódem 17 01 01</t>
  </si>
  <si>
    <t>990645655</t>
  </si>
  <si>
    <t>Poplatek za uložení stavebního odpadu na recyklační skládce (skládkovné) z armovaného betonu zatříděného do Katalogu odpadů pod kódem 17 01 01</t>
  </si>
  <si>
    <t>https://podminky.urs.cz/item/CS_URS_2023_02/997221862</t>
  </si>
  <si>
    <t>81</t>
  </si>
  <si>
    <t>997221873</t>
  </si>
  <si>
    <t>Poplatek za uložení na recyklační skládce (skládkovné) stavebního odpadu zeminy a kamení zatříděného do Katalogu odpadů pod kódem 17 05 04</t>
  </si>
  <si>
    <t>633081306</t>
  </si>
  <si>
    <t>https://podminky.urs.cz/item/CS_URS_2023_02/997221873</t>
  </si>
  <si>
    <t>82</t>
  </si>
  <si>
    <t>997221875</t>
  </si>
  <si>
    <t>Poplatek za uložení na recyklační skládce (skládkovné) stavebního odpadu asfaltového bez obsahu dehtu zatříděného do Katalogu odpadů pod kódem 17 03 02</t>
  </si>
  <si>
    <t>-1864754540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</si>
  <si>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</si>
  <si>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</si>
  <si>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998</t>
  </si>
  <si>
    <t>Přesun hmot</t>
  </si>
  <si>
    <t>83</t>
  </si>
  <si>
    <t>998223011</t>
  </si>
  <si>
    <t>Přesun hmot pro pozemní komunikace s krytem dlážděným</t>
  </si>
  <si>
    <t>2111735140</t>
  </si>
  <si>
    <t>Přesun hmot pro pozemní komunikace s krytem dlážděným dopravní vzdálenost do 200 m jakékoliv délky objektu</t>
  </si>
  <si>
    <t>https://podminky.urs.cz/item/CS_URS_2023_02/998223011</t>
  </si>
  <si>
    <t>PSV</t>
  </si>
  <si>
    <t>Práce a dodávky PSV</t>
  </si>
  <si>
    <t>767</t>
  </si>
  <si>
    <t>Konstrukce zámečnické</t>
  </si>
  <si>
    <t>84</t>
  </si>
  <si>
    <t>767163221</t>
  </si>
  <si>
    <t>Montáž přímého kovového zábradlí z dílců do betonu konstrukce na schodišti</t>
  </si>
  <si>
    <t>615052936</t>
  </si>
  <si>
    <t>Montáž kompletního kovového zábradlí přímého z dílců na schodišti kotveného do betonu</t>
  </si>
  <si>
    <t>https://podminky.urs.cz/item/CS_URS_2023_02/767163221</t>
  </si>
  <si>
    <t>2*4,0</t>
  </si>
  <si>
    <t>63126081</t>
  </si>
  <si>
    <t>zábradlí kompozitní - madlo, dvě vodorovné výplně, výška 1,1m</t>
  </si>
  <si>
    <t>-1389529170</t>
  </si>
  <si>
    <t>86</t>
  </si>
  <si>
    <t>998767101</t>
  </si>
  <si>
    <t>Přesun hmot tonážní pro zámečnické konstrukce v objektech v do 6 m</t>
  </si>
  <si>
    <t>-1762490215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</si>
  <si>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</si>
  <si>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</si>
  <si>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87</t>
  </si>
  <si>
    <t>998767193</t>
  </si>
  <si>
    <t>Příplatek k přesunu hmot tonážní 767 za zvětšený přesun do 500 m</t>
  </si>
  <si>
    <t>1420633469</t>
  </si>
  <si>
    <t>Přesun hmot pro zámečnické konstrukce stanovený z hmotnosti přesunovaného materiálu Příplatek k cenám za zvětšený přesun přes vymezenou největší dopravní vzdálenost do 500 m</t>
  </si>
  <si>
    <t>https://podminky.urs.cz/item/CS_URS_2023_02/998767193</t>
  </si>
  <si>
    <t>SO 301 - Kanalizace</t>
  </si>
  <si>
    <t>Ing. Petr Koblenc</t>
  </si>
  <si>
    <t xml:space="preserve">    8.1 - Potrubí</t>
  </si>
  <si>
    <t xml:space="preserve">    8.2 - Kanalizační šachty prefabrikované</t>
  </si>
  <si>
    <t xml:space="preserve">    8.4 - Trubní vedení - ostatní</t>
  </si>
  <si>
    <t xml:space="preserve">    9.1 - Rušené trubní vedení</t>
  </si>
  <si>
    <t>115101202</t>
  </si>
  <si>
    <t>Čerpání vody na dopravní výšku do 10 m průměrný přítok do 1000 l/min</t>
  </si>
  <si>
    <t>hod</t>
  </si>
  <si>
    <t>1987055918</t>
  </si>
  <si>
    <t>Čerpání vody na dopravní výšku do 10 m s uvažovaným průměrným přítokem přes 500 do 1 000 l/min</t>
  </si>
  <si>
    <t>https://podminky.urs.cz/item/CS_URS_2023_02/115101202</t>
  </si>
  <si>
    <t>Poznámka k položce:_x000d_
přečerpávání dešťových a dřenážních vod</t>
  </si>
  <si>
    <t>"čerpádní drenážních vod"30*10 +400</t>
  </si>
  <si>
    <t>115101204</t>
  </si>
  <si>
    <t>Čerpání vody na dopravní výšku do 10 m průměrný přítok do přes 2 000 do 4 000 l/min</t>
  </si>
  <si>
    <t>1477051200</t>
  </si>
  <si>
    <t>Čerpání vody na dopravní výšku do 10 m s uvažovaným průměrným přítokem přes 2 000 do 4 000 l/min</t>
  </si>
  <si>
    <t>https://podminky.urs.cz/item/CS_URS_2023_02/115101204</t>
  </si>
  <si>
    <t>Poznámka k položce:_x000d_
přečerpávání odpadních vod</t>
  </si>
  <si>
    <t>"přečerpávání stávající stoky KT 300"10*24</t>
  </si>
  <si>
    <t>115101302</t>
  </si>
  <si>
    <t>Pohotovost čerpací soupravy pro dopravní výšku do 10 m přítok do 1000 l/min</t>
  </si>
  <si>
    <t>den</t>
  </si>
  <si>
    <t>1389711897</t>
  </si>
  <si>
    <t>Pohotovost záložní čerpací soupravy pro dopravní výšku do 10 m s uvažovaným průměrným přítokem přes 500 do 1 000 l/min</t>
  </si>
  <si>
    <t>https://podminky.urs.cz/item/CS_URS_2023_02/115101302</t>
  </si>
  <si>
    <t>"čerpádní dranážních vod"30+150</t>
  </si>
  <si>
    <t>115101304</t>
  </si>
  <si>
    <t>Pohotovost čerpací soupravy pro dopravní výšku do 10 m přítok přes 2 000 do 4 000 l/min</t>
  </si>
  <si>
    <t>-1350953132</t>
  </si>
  <si>
    <t>Pohotovost záložní čerpací soupravy pro dopravní výšku do 10 m s uvažovaným průměrným přítokem přes 2 000 do 4 000 l/min</t>
  </si>
  <si>
    <t>https://podminky.urs.cz/item/CS_URS_2023_02/115101304</t>
  </si>
  <si>
    <t>"přečerpávání stávající stoky KT 300"10</t>
  </si>
  <si>
    <t>119001401</t>
  </si>
  <si>
    <t>Dočasné zajištění potrubí ocelového nebo litinového DN do 200 mm</t>
  </si>
  <si>
    <t>193809058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</si>
  <si>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</si>
  <si>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https://podminky.urs.cz/item/CS_URS_2023_02/119001401</t>
  </si>
  <si>
    <t>"křížení vodovod"2*1,2</t>
  </si>
  <si>
    <t>119001421</t>
  </si>
  <si>
    <t>Dočasné zajištění kabelů a kabelových tratí ze 3 volně ložených kabelů</t>
  </si>
  <si>
    <t>-1397816050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</si>
  <si>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</si>
  <si>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</si>
  <si>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"křížení NN, sdělovací kabel"8*1,2</t>
  </si>
  <si>
    <t>131251103</t>
  </si>
  <si>
    <t>Hloubení jam nezapažených v hornině třídy těžitelnosti I skupiny 3 objem do 100 m3 strojně</t>
  </si>
  <si>
    <t>1824376774</t>
  </si>
  <si>
    <t>Hloubení nezapažených jam a zářezů strojně s urovnáním dna do předepsaného profilu a spádu v hornině třídy těžitelnosti I skupiny 3 přes 50 do 100 m3</t>
  </si>
  <si>
    <t>https://podminky.urs.cz/item/CS_URS_2023_02/131251103</t>
  </si>
  <si>
    <t>"vsakovací objekt"13,8*7,2*(2,7-0,5)</t>
  </si>
  <si>
    <t>Mezisoučet</t>
  </si>
  <si>
    <t>"zastoupení třídy težitelnosti"218,592*0,5</t>
  </si>
  <si>
    <t>131351103</t>
  </si>
  <si>
    <t>Hloubení jam nezapažených v hornině třídy těžitelnosti II skupiny 4 objem do 100 m3 strojně</t>
  </si>
  <si>
    <t>594658513</t>
  </si>
  <si>
    <t>Hloubení nezapažených jam a zářezů strojně s urovnáním dna do předepsaného profilu a spádu v hornině třídy těžitelnosti II skupiny 4 přes 50 do 100 m3</t>
  </si>
  <si>
    <t>https://podminky.urs.cz/item/CS_URS_2023_02/131351103</t>
  </si>
  <si>
    <t>132254204</t>
  </si>
  <si>
    <t>Hloubení zapažených rýh š do 2000 mm v hornině třídy těžitelnosti I skupiny 3 objem do 500 m3</t>
  </si>
  <si>
    <t>773511054</t>
  </si>
  <si>
    <t>Hloubení zapažených rýh šířky přes 800 do 2 000 mm strojně s urovnáním dna do předepsaného profilu a spádu v hornině třídy těžitelnosti I skupiny 3 přes 100 do 500 m3</t>
  </si>
  <si>
    <t>https://podminky.urs.cz/item/CS_URS_2023_02/132254204</t>
  </si>
  <si>
    <t>"stoka A"25,4*1,2*(3,1-0,5)</t>
  </si>
  <si>
    <t>"stoka B"93*1,2*(2,5-0,5)</t>
  </si>
  <si>
    <t>"stoka B.1"20,3*1,2*(2,3-0,5)</t>
  </si>
  <si>
    <t>"stoka B.2"18,7*1,2*(2,3-0,5)</t>
  </si>
  <si>
    <t>"přípojky"41,1*1,0*(2,5-0,5)</t>
  </si>
  <si>
    <t>"rozšíření pro šachty"11*(2,5*2,5*3)</t>
  </si>
  <si>
    <t>"zastoupení třídy težitelnosti"675,138*0,5</t>
  </si>
  <si>
    <t>132354204</t>
  </si>
  <si>
    <t>Hloubení zapažených rýh š do 2000 mm v hornině třídy těžitelnosti II skupiny 4 objem do 500 m3</t>
  </si>
  <si>
    <t>1720105532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</si>
  <si>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</si>
  <si>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https://podminky.urs.cz/item/CS_URS_2023_02/132354204</t>
  </si>
  <si>
    <t>139001101</t>
  </si>
  <si>
    <t>Příplatek za ztížení vykopávky v blízkosti podzemního vedení</t>
  </si>
  <si>
    <t>-388445531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</si>
  <si>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</si>
  <si>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</si>
  <si>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(2,4+9,6)*(0,5+0,5)*(0,5+1,0)</t>
  </si>
  <si>
    <t>151811131</t>
  </si>
  <si>
    <t>Osazení pažicího boxu hl výkopu do 4 m š do 1,2 m</t>
  </si>
  <si>
    <t>1307616165</t>
  </si>
  <si>
    <t>Zřízení pažicích boxů pro pažení a rozepření stěn rýh podzemního vedení hloubka výkopu do 4 m, šířka do 1,2 m</t>
  </si>
  <si>
    <t>https://podminky.urs.cz/item/CS_URS_2023_02/151811131</t>
  </si>
  <si>
    <t>"přípojky"41,1*2*(2,5-0,5)</t>
  </si>
  <si>
    <t>151811132</t>
  </si>
  <si>
    <t>Osazení pažicího boxu hl výkopu do 4 m š do 2,5 m</t>
  </si>
  <si>
    <t>367467604</t>
  </si>
  <si>
    <t>Zřízení pažicích boxů pro pažení a rozepření stěn rýh podzemního vedení hloubka výkopu do 4 m, šířka přes 1,2 do 2,5 m</t>
  </si>
  <si>
    <t>https://podminky.urs.cz/item/CS_URS_2023_02/151811132</t>
  </si>
  <si>
    <t>"stoka A"25,4*2*(3,1-0,5)</t>
  </si>
  <si>
    <t>"stoka B"93*2*(2,5-0,5)</t>
  </si>
  <si>
    <t>"stoka B.1"20,3*2*(2,3-0,5)</t>
  </si>
  <si>
    <t>"stoka B.2"18,7*2*(2,3-0,5)</t>
  </si>
  <si>
    <t>151811231</t>
  </si>
  <si>
    <t>Odstranění pažicího boxu hl výkopu do 4 m š do 1,2 m</t>
  </si>
  <si>
    <t>-101323641</t>
  </si>
  <si>
    <t>Odstranění pažicích boxů pro pažení a rozepření stěn rýh podzemního vedení hloubka výkopu do 4 m, šířka do 1,2 m</t>
  </si>
  <si>
    <t>https://podminky.urs.cz/item/CS_URS_2023_02/151811231</t>
  </si>
  <si>
    <t>151811232</t>
  </si>
  <si>
    <t>Odstranění pažicího boxu hl výkopu do 4 m š do 2,5 m</t>
  </si>
  <si>
    <t>723748477</t>
  </si>
  <si>
    <t>Odstranění pažicích boxů pro pažení a rozepření stěn rýh podzemního vedení hloubka výkopu do 4 m, šířka přes 1,2 do 2,5 m</t>
  </si>
  <si>
    <t>https://podminky.urs.cz/item/CS_URS_2023_02/151811232</t>
  </si>
  <si>
    <t>162651112</t>
  </si>
  <si>
    <t>Vodorovné přemístění přes 4 000 do 5000 m výkopku/sypaniny z horniny třídy těžitelnosti I skupiny 1 až 3</t>
  </si>
  <si>
    <t>519966199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</si>
  <si>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</si>
  <si>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https://podminky.urs.cz/item/CS_URS_2023_02/162651112</t>
  </si>
  <si>
    <t>Poznámka k položce:_x000d_
vzdálenost mezideponie do 5 km</t>
  </si>
  <si>
    <t>"odvoz výkopku na mezideponii"337,569+109,296</t>
  </si>
  <si>
    <t>"odvoz zásypu z výkopku"243,277+29,808</t>
  </si>
  <si>
    <t>"odvoz zásypu z nakupovaného materiálu"243,277+29,808</t>
  </si>
  <si>
    <t>"odvoz lože"34,497+19,872</t>
  </si>
  <si>
    <t>"odvoz obsypu"124,434+84,672</t>
  </si>
  <si>
    <t>"odvoz drenáže"198,5*1,2*0,12</t>
  </si>
  <si>
    <t>162651132</t>
  </si>
  <si>
    <t>Vodorovné přemístění přes 4 000 do 5000 m výkopku/sypaniny z horniny třídy těžitelnosti II skupiny 4 a 5</t>
  </si>
  <si>
    <t>-1934738436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</si>
  <si>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</si>
  <si>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https://podminky.urs.cz/item/CS_URS_2023_02/162651132</t>
  </si>
  <si>
    <t>541645537</t>
  </si>
  <si>
    <t>337,569-243,277</t>
  </si>
  <si>
    <t>109,296-29,808</t>
  </si>
  <si>
    <t>229538610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</si>
  <si>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</si>
  <si>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"skládka do 25 km"173,78*15</t>
  </si>
  <si>
    <t>-1452232144</t>
  </si>
  <si>
    <t>"odvoz výkopku na skládku"337,569+109,299</t>
  </si>
  <si>
    <t>-1219539722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</si>
  <si>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</si>
  <si>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"skládka do 25 km"446,868*15</t>
  </si>
  <si>
    <t>167151111</t>
  </si>
  <si>
    <t>Nakládání výkopku z hornin třídy těžitelnosti I, skupiny 1 až 3 přes 100 m3</t>
  </si>
  <si>
    <t>-1054779308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</si>
  <si>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</si>
  <si>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</si>
  <si>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"odvoz na skládku"94,292+79,488</t>
  </si>
  <si>
    <t>167151112</t>
  </si>
  <si>
    <t>Nakládání výkopku z hornin třídy těžitelnosti II skupiny 4 a 5 přes 100 m3</t>
  </si>
  <si>
    <t>1557176797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</si>
  <si>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</si>
  <si>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</si>
  <si>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"odvoz na skládku"337,569+109,299</t>
  </si>
  <si>
    <t>-1472915712</t>
  </si>
  <si>
    <t>"uložení na skládce"(94,292+337,569+79,488+109,296)</t>
  </si>
  <si>
    <t>"přepočet na tuny"620,645*1,9</t>
  </si>
  <si>
    <t>1774815255</t>
  </si>
  <si>
    <t>"uložení na meziskládce"337,569*2+109,296*2</t>
  </si>
  <si>
    <t>"uložení na skládce"94,292+337,569+79,488+109,296</t>
  </si>
  <si>
    <t>174101101</t>
  </si>
  <si>
    <t>Zásyp jam, šachet rýh nebo kolem objektů sypaninou se zhutněním</t>
  </si>
  <si>
    <t>-281856134</t>
  </si>
  <si>
    <t>Zásyp sypaninou z jakékoliv horniny s uložením výkopku ve vrstvách se zhutněním jam, šachet, rýh nebo kolem objektů v těchto vykopávkách</t>
  </si>
  <si>
    <t>https://podminky.urs.cz/item/CS_URS_2023_02/174101101</t>
  </si>
  <si>
    <t>"stoka A"25,4*1,2*(3,1-0,5-0,12-0,15-0,25-0,3)</t>
  </si>
  <si>
    <t>"stoka B"93*1,2*(2,5-0,5-0,12-0,15-0,25-0,3)</t>
  </si>
  <si>
    <t>"stoka B.1"20,3*1,2*(2,3-0,5-0,12-0,15-0,25-0,3)</t>
  </si>
  <si>
    <t>"stoka B.2"18,7*1,2*(2,3-0,5-0,12-0,15-0,25-0,3)</t>
  </si>
  <si>
    <t>"přípojky"41,1*1,0*(2,5-0,5-0,12-0,15-0,25-0,3)</t>
  </si>
  <si>
    <t>"vsakovací objekt"13,8*7,2*(2,7-0,5-0,2-1,2-0,2)</t>
  </si>
  <si>
    <t>58344171</t>
  </si>
  <si>
    <t>štěrkodrť frakce 0/32</t>
  </si>
  <si>
    <t>-668666462</t>
  </si>
  <si>
    <t>Poznámka k položce:_x000d_
včetně dopravy</t>
  </si>
  <si>
    <t>"50 %nákup zásypového materiálu"546,17*0,5</t>
  </si>
  <si>
    <t>"přepočet na tuny"273,085*2,05</t>
  </si>
  <si>
    <t>175151101</t>
  </si>
  <si>
    <t>Obsypání potrubí strojně sypaninou bez prohození, uloženou do 3 m</t>
  </si>
  <si>
    <t>1653174382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</si>
  <si>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</si>
  <si>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https://podminky.urs.cz/item/CS_URS_2023_02/175151101</t>
  </si>
  <si>
    <t>"stoka A"25,4*1,2*(0,25+0,3)</t>
  </si>
  <si>
    <t>"stoka B"93*1,2*(0,25+0,3)</t>
  </si>
  <si>
    <t>"stoka B.1"20,3*1,2*(0,25+0,3)</t>
  </si>
  <si>
    <t>"stoka B.2"18,7*1,2*(0,25+0,3)</t>
  </si>
  <si>
    <t>"přípojky"41,1*1,0*(0,2+0,3)</t>
  </si>
  <si>
    <t>"obsyp"13,8*7,2*(1,2+0,2)</t>
  </si>
  <si>
    <t>"objem vsakovacího objektu"-(10,8*4,2*1,2)</t>
  </si>
  <si>
    <t>58341341</t>
  </si>
  <si>
    <t>kamenivo drcené drobné frakce 0/4</t>
  </si>
  <si>
    <t>-2024891914</t>
  </si>
  <si>
    <t>209,106*2,05 'Přepočtené koeficientem množství</t>
  </si>
  <si>
    <t>212750104</t>
  </si>
  <si>
    <t>Trativod z drenážních trubek PVC-U SN 4 perforace 360° včetně lože otevřený výkop DN 200 pro budovy plocha pro vtékání vody min. 80 cm2/m</t>
  </si>
  <si>
    <t>-457322672</t>
  </si>
  <si>
    <t>Trativody z drenážních a melioračních trubek pro budovy se zřízením štěrkového lože pod trubky a s jejich obsypem v otevřeném výkopu trubka tyčová PVC-U plocha pro vtékání vody min. 80 cm2/m SN 4 celoperforovaná 360° DN 200</t>
  </si>
  <si>
    <t>https://podminky.urs.cz/item/CS_URS_2023_02/212750104</t>
  </si>
  <si>
    <t>"stoka A"25,4</t>
  </si>
  <si>
    <t>"stoka B"93</t>
  </si>
  <si>
    <t>"stoka B.1"20,3</t>
  </si>
  <si>
    <t>"stoka B.2"18,7</t>
  </si>
  <si>
    <t>"přípojky"41,1</t>
  </si>
  <si>
    <t>451572111</t>
  </si>
  <si>
    <t>Lože pod potrubí otevřený výkop z kameniva drobného těženého</t>
  </si>
  <si>
    <t>761476424</t>
  </si>
  <si>
    <t>Lože pod potrubí, stoky a drobné objekty v otevřeném výkopu z kameniva drobného těženého 0 až 4 mm</t>
  </si>
  <si>
    <t>https://podminky.urs.cz/item/CS_URS_2023_02/451572111</t>
  </si>
  <si>
    <t>"stoka A"25,4*1,2*0,15</t>
  </si>
  <si>
    <t>"stoka B"93*1,2*0,15</t>
  </si>
  <si>
    <t>"stoka B.1"20,3*1,2*0,15</t>
  </si>
  <si>
    <t>"stoka B.2"18,7*1,2*0,15</t>
  </si>
  <si>
    <t>"přípojky"41,1*1,0*0,15</t>
  </si>
  <si>
    <t>"podsyp tl. 200 mm"13,8*7,2*0,2</t>
  </si>
  <si>
    <t>8.1</t>
  </si>
  <si>
    <t>Potrubí</t>
  </si>
  <si>
    <t>871353121</t>
  </si>
  <si>
    <t>Montáž kanalizačního potrubí z PVC těsněné gumovým kroužkem otevřený výkop sklon do 20 % DN 200</t>
  </si>
  <si>
    <t>-790733677</t>
  </si>
  <si>
    <t>Montáž kanalizačního potrubí z plastů z tvrdého PVC těsněných gumovým kroužkem v otevřeném výkopu ve sklonu do 20 % DN 200</t>
  </si>
  <si>
    <t>https://podminky.urs.cz/item/CS_URS_2023_02/871353121</t>
  </si>
  <si>
    <t>28612008</t>
  </si>
  <si>
    <t>trubka kanalizační PVC plnostěnná třívrstvá DN 200x3000mm SN12</t>
  </si>
  <si>
    <t>1459842273</t>
  </si>
  <si>
    <t>871363121</t>
  </si>
  <si>
    <t>Montáž kanalizačního potrubí z PVC těsněné gumovým kroužkem otevřený výkop sklon do 20 % DN 250</t>
  </si>
  <si>
    <t>-875311618</t>
  </si>
  <si>
    <t>Montáž kanalizačního potrubí z plastů z tvrdého PVC těsněných gumovým kroužkem v otevřeném výkopu ve sklonu do 20 % DN 250</t>
  </si>
  <si>
    <t>https://podminky.urs.cz/item/CS_URS_2023_02/871363121</t>
  </si>
  <si>
    <t>28612013</t>
  </si>
  <si>
    <t>trubka kanalizační PVC plnostěnná třívrstvá DN 250x6000mm SN12</t>
  </si>
  <si>
    <t>1651702893</t>
  </si>
  <si>
    <t>871363121_R1</t>
  </si>
  <si>
    <t>Vsakovací-retenční galerie - rozměry 4,2x10,8x1,2m (ŠxDxV), retenční objem=51,7 m3</t>
  </si>
  <si>
    <t>kpl</t>
  </si>
  <si>
    <t>-122757432</t>
  </si>
  <si>
    <t xml:space="preserve">Vsakovací-retenční galerie - rozměry 4,2x10,8x1,2m (ŠxDxV), retenční objem=51,7 m3
</t>
  </si>
  <si>
    <t>Poznámka k položce:_x000d_
Výpis materiálu viz nabídka - Příloha 1_Návrh vsakovacího objektu</t>
  </si>
  <si>
    <t>871363121_R2</t>
  </si>
  <si>
    <t xml:space="preserve">Vsakovací-retenční galerie_odvozdušnění </t>
  </si>
  <si>
    <t>2090042197</t>
  </si>
  <si>
    <t xml:space="preserve">Vsakovací-retenční galerie_odvozdušnění 
</t>
  </si>
  <si>
    <t xml:space="preserve">Poznámka k položce:_x000d_
Realizace odvzdušňovacího potrubí, včetně vytvoření odtovu v revizní šachtě pro napojení potrubí. Součástí položky je i utěsnění prostupu maltou </t>
  </si>
  <si>
    <t>871363121_R3</t>
  </si>
  <si>
    <t>Vsakovací-retenční galerie_vírový ventil</t>
  </si>
  <si>
    <t>1312569294</t>
  </si>
  <si>
    <t xml:space="preserve">Vsakovací-retenční galerie_vírový ventil
</t>
  </si>
  <si>
    <t>Poznámka k položce:_x000d_
Pořízení a osazení vírového ventilu Q=1,1 l/s do regulační šachty včetně bezpečnostního přepadu</t>
  </si>
  <si>
    <t>877350310</t>
  </si>
  <si>
    <t>Montáž kolen na kanalizačním potrubí z PP nebo tvrdého PVC trub hladkých plnostěnných DN 200</t>
  </si>
  <si>
    <t>-1729417400</t>
  </si>
  <si>
    <t>Montáž tvarovek na kanalizačním plastovém potrubí z polypropylenu PP nebo tvrdého PVC hladkého plnostěnného kolen, víček nebo hrdlových uzávěrů DN 200</t>
  </si>
  <si>
    <t>https://podminky.urs.cz/item/CS_URS_2023_02/877350310</t>
  </si>
  <si>
    <t>28651014</t>
  </si>
  <si>
    <t>koleno kanalizace PVC-U 200x30°</t>
  </si>
  <si>
    <t>1874677783</t>
  </si>
  <si>
    <t>"kolena na přípojkách UV"8*2</t>
  </si>
  <si>
    <t>877360320</t>
  </si>
  <si>
    <t>Montáž odboček na kanalizačním potrubí z PP nebo tvrdého PVC trub hladkých plnostěnných DN 250</t>
  </si>
  <si>
    <t>-1007811184</t>
  </si>
  <si>
    <t>Montáž tvarovek na kanalizačním plastovém potrubí z polypropylenu PP nebo tvrdého PVC hladkého plnostěnného odboček DN 250</t>
  </si>
  <si>
    <t>https://podminky.urs.cz/item/CS_URS_2023_02/877360320</t>
  </si>
  <si>
    <t>28617211</t>
  </si>
  <si>
    <t>odbočka kanalizační PP SN16 90° DN 250/200</t>
  </si>
  <si>
    <t>-610104447</t>
  </si>
  <si>
    <t>8.2</t>
  </si>
  <si>
    <t>Kanalizační šachty prefabrikované</t>
  </si>
  <si>
    <t>452112111</t>
  </si>
  <si>
    <t>Osazení betonových prstenců nebo rámů v do 100 mm</t>
  </si>
  <si>
    <t>CS ÚRS 2022 02</t>
  </si>
  <si>
    <t>-1587352558</t>
  </si>
  <si>
    <t>Osazení betonových dílců prstenců nebo rámů pod poklopy a mříže, výšky do 100 mm</t>
  </si>
  <si>
    <t>https://podminky.urs.cz/item/CS_URS_2022_02/452112111</t>
  </si>
  <si>
    <t>PFB.1120101OZ</t>
  </si>
  <si>
    <t>Prstenec šachtový vyrovnávací (OZ) TBW-Q.1 63/6</t>
  </si>
  <si>
    <t>1697529972</t>
  </si>
  <si>
    <t>"viz skladba šachet"4</t>
  </si>
  <si>
    <t>PFB.1120102OZ</t>
  </si>
  <si>
    <t>Prstenec šachtový vyrovnávací (OZ) TBW-Q.1 63/8</t>
  </si>
  <si>
    <t>-499423300</t>
  </si>
  <si>
    <t>"viz skladba šachet"3</t>
  </si>
  <si>
    <t>PFB.1120103OZ</t>
  </si>
  <si>
    <t>Prstenec šachtový vyrovnávací (OZ) TBW-Q.1 63/10</t>
  </si>
  <si>
    <t>179557690</t>
  </si>
  <si>
    <t>452112121</t>
  </si>
  <si>
    <t>Osazení betonových prstenců nebo rámů v do 200 mm</t>
  </si>
  <si>
    <t>-223798404</t>
  </si>
  <si>
    <t>Osazení betonových dílců prstenců nebo rámů pod poklopy a mříže, výšky přes 100 do 200 mm</t>
  </si>
  <si>
    <t>https://podminky.urs.cz/item/CS_URS_2022_02/452112121</t>
  </si>
  <si>
    <t>59224188</t>
  </si>
  <si>
    <t>prstenec šachtový vyrovnávací betonový 625x120x120mm</t>
  </si>
  <si>
    <t>1950635517</t>
  </si>
  <si>
    <t>"viz skladba šachet"1</t>
  </si>
  <si>
    <t>894411311</t>
  </si>
  <si>
    <t>Osazení železobetonových dílců pro šachty skruží rovných</t>
  </si>
  <si>
    <t>-765051761</t>
  </si>
  <si>
    <t>https://podminky.urs.cz/item/CS_URS_2023_02/894411311</t>
  </si>
  <si>
    <t>PFB.1122123</t>
  </si>
  <si>
    <t>Skruž výšky 1000 mm TBS-Q.1 100/100/12 PS</t>
  </si>
  <si>
    <t>305044676</t>
  </si>
  <si>
    <t>Poznámka k položce:_x000d_
1000/1000/120</t>
  </si>
  <si>
    <t>"viz skladba šachet"8</t>
  </si>
  <si>
    <t>PFB.1122113</t>
  </si>
  <si>
    <t>Skruž výšky 500 mm TBS-Q.1 100/50/12 PS</t>
  </si>
  <si>
    <t>838747204</t>
  </si>
  <si>
    <t>Poznámka k položce:_x000d_
1000/500/120</t>
  </si>
  <si>
    <t>PFB.1122103</t>
  </si>
  <si>
    <t>Skruž výšky 250 mm TBS-Q.1 100/25/12 PS</t>
  </si>
  <si>
    <t>-2145095276</t>
  </si>
  <si>
    <t>Poznámka k položce:_x000d_
1000/250/120</t>
  </si>
  <si>
    <t>"viz skladba šachet"6</t>
  </si>
  <si>
    <t>894412411</t>
  </si>
  <si>
    <t>Osazení železobetonových dílců pro šachty skruží přechodových</t>
  </si>
  <si>
    <t>760971686</t>
  </si>
  <si>
    <t>https://podminky.urs.cz/item/CS_URS_2023_02/894412411</t>
  </si>
  <si>
    <t>PFB.1121104</t>
  </si>
  <si>
    <t>Konus TBR-Q.1 100-63/58/12 KPS</t>
  </si>
  <si>
    <t>-974554065</t>
  </si>
  <si>
    <t>Poznámka k položce:_x000d_
1000/625/580</t>
  </si>
  <si>
    <t>"viz skladba šachet"2</t>
  </si>
  <si>
    <t>59224401</t>
  </si>
  <si>
    <t>konus betonové šachty DN 800 kanalizační 100x80x50cm, stupadla poplastovaná</t>
  </si>
  <si>
    <t>-1636412288</t>
  </si>
  <si>
    <t>894414111</t>
  </si>
  <si>
    <t>Osazení železobetonových dílců pro šachty skruží základových (dno)</t>
  </si>
  <si>
    <t>-1019509498</t>
  </si>
  <si>
    <t>https://podminky.urs.cz/item/CS_URS_2023_02/894414111</t>
  </si>
  <si>
    <t>PFB.1135107</t>
  </si>
  <si>
    <t xml:space="preserve">Dno jednolité šachtové </t>
  </si>
  <si>
    <t>-2096940260</t>
  </si>
  <si>
    <t>"viz skladba šachet"11</t>
  </si>
  <si>
    <t>59224340</t>
  </si>
  <si>
    <t>těsnění elastomerové pro spojení šachetních dílů DN 800</t>
  </si>
  <si>
    <t>-134024497</t>
  </si>
  <si>
    <t>59224348</t>
  </si>
  <si>
    <t>těsnění elastomerové pro spojení šachetních dílů DN 1000</t>
  </si>
  <si>
    <t>1563076469</t>
  </si>
  <si>
    <t>"viz skladba šachet"29</t>
  </si>
  <si>
    <t>894414211</t>
  </si>
  <si>
    <t>Osazení betonových nebo železobetonových dílců pro šachty desek zákrytových</t>
  </si>
  <si>
    <t>-2079759380</t>
  </si>
  <si>
    <t>https://podminky.urs.cz/item/CS_URS_2023_02/894414211</t>
  </si>
  <si>
    <t>PFB.1121601</t>
  </si>
  <si>
    <t>Deska zákrytová TZK-Q.1 100-63/17</t>
  </si>
  <si>
    <t>-2118749633</t>
  </si>
  <si>
    <t>PFB.1121651</t>
  </si>
  <si>
    <t>Deska přechodová TZK-Q 230/120-800 L SP</t>
  </si>
  <si>
    <t>-1836865378</t>
  </si>
  <si>
    <t>899104112</t>
  </si>
  <si>
    <t>Osazení poklopů litinových nebo ocelových včetně rámů pro třídu zatížení D400, E600</t>
  </si>
  <si>
    <t>810956436</t>
  </si>
  <si>
    <t>Osazení poklopů litinových a ocelových včetně rámů pro třídu zatížení D400, E600</t>
  </si>
  <si>
    <t>https://podminky.urs.cz/item/CS_URS_2023_02/899104112</t>
  </si>
  <si>
    <t>55241402</t>
  </si>
  <si>
    <t xml:space="preserve">poklop šachtový s rámem DN600 třída D 400,  bez odvětrání</t>
  </si>
  <si>
    <t>-318833201</t>
  </si>
  <si>
    <t>55241406_R</t>
  </si>
  <si>
    <t>poklop šachtový s rámem DN 800 třída D400 s odvětráním</t>
  </si>
  <si>
    <t>-1508568970</t>
  </si>
  <si>
    <t>"viz skladba šachet"5</t>
  </si>
  <si>
    <t>8.4</t>
  </si>
  <si>
    <t>Trubní vedení - ostatní</t>
  </si>
  <si>
    <t>359901211</t>
  </si>
  <si>
    <t>Monitoring stoky jakékoli výšky na nové kanalizaci</t>
  </si>
  <si>
    <t>200802446</t>
  </si>
  <si>
    <t>https://podminky.urs.cz/item/CS_URS_2023_02/359901211</t>
  </si>
  <si>
    <t>"PVC DN 250"157,4</t>
  </si>
  <si>
    <t>"PVC DN 200"41,1</t>
  </si>
  <si>
    <t>837375121_R</t>
  </si>
  <si>
    <t>Výsek a montáž kameninové potrubí KT DN 300 pro zajištění propojení stávajícího potrubí KT DN 300 a nové šachty Š1. Na nátoku i odtoku ze šachty Š1</t>
  </si>
  <si>
    <t>-53993351</t>
  </si>
  <si>
    <t>899722112</t>
  </si>
  <si>
    <t>Krytí potrubí z plastů výstražnou fólií z PVC 25 cm</t>
  </si>
  <si>
    <t>1437786642</t>
  </si>
  <si>
    <t>Krytí potrubí z plastů výstražnou fólií z PVC šířky 25 cm</t>
  </si>
  <si>
    <t>https://podminky.urs.cz/item/CS_URS_2023_02/899722112</t>
  </si>
  <si>
    <t>9.1</t>
  </si>
  <si>
    <t>Rušené trubní vedení</t>
  </si>
  <si>
    <t>830391811</t>
  </si>
  <si>
    <t>Bourání stávajícího kameninového potrubí DN přes 205 do 400</t>
  </si>
  <si>
    <t>209838436</t>
  </si>
  <si>
    <t>Bourání stávajícího potrubí z kameninových trub v otevřeném výkopu DN přes 250 do 400</t>
  </si>
  <si>
    <t>https://podminky.urs.cz/item/CS_URS_2023_02/830391811</t>
  </si>
  <si>
    <t>"odstranění stávajícího potrubí KT DN 300"2,5</t>
  </si>
  <si>
    <t>890431851</t>
  </si>
  <si>
    <t>Bourání šachet z prefabrikovaných skruží strojně obestavěného prostoru do 3 m3</t>
  </si>
  <si>
    <t>-661692612</t>
  </si>
  <si>
    <t>Bourání šachet a jímek strojně velikosti obestavěného prostoru přes 1,5 do 3 m3 z prefabrikovaných skruží</t>
  </si>
  <si>
    <t>https://podminky.urs.cz/item/CS_URS_2023_02/890431851</t>
  </si>
  <si>
    <t>"odstranění stávající šachty na KT DN 300"3,95</t>
  </si>
  <si>
    <t>997002511</t>
  </si>
  <si>
    <t>Vodorovné přemístění suti a vybouraných hmot bez naložení ale se složením a urovnáním do 1 km</t>
  </si>
  <si>
    <t>189786790</t>
  </si>
  <si>
    <t>Vodorovné přemístění suti a vybouraných hmot bez naložení, se složením a hrubým urovnáním na vzdálenost do 1 km</t>
  </si>
  <si>
    <t>https://podminky.urs.cz/item/CS_URS_2023_02/997002511</t>
  </si>
  <si>
    <t>"odvoz kameninového potrubí"0,388</t>
  </si>
  <si>
    <t>"odvoz vybourané šachty"2,37</t>
  </si>
  <si>
    <t>997002519</t>
  </si>
  <si>
    <t>Příplatek ZKD 1 km přemístění suti a vybouraných hmot</t>
  </si>
  <si>
    <t>-859064215</t>
  </si>
  <si>
    <t>Vodorovné přemístění suti a vybouraných hmot bez naložení, se složením a hrubým urovnáním Příplatek k ceně za každý další i započatý 1 km přes 1 km</t>
  </si>
  <si>
    <t>https://podminky.urs.cz/item/CS_URS_2023_02/997002519</t>
  </si>
  <si>
    <t>"skládka do 25 km"2,758*25</t>
  </si>
  <si>
    <t>997002611</t>
  </si>
  <si>
    <t>Nakládání suti a vybouraných hmot</t>
  </si>
  <si>
    <t>-1890470487</t>
  </si>
  <si>
    <t>Nakládání suti a vybouraných hmot na dopravní prostředek pro vodorovné přemístění</t>
  </si>
  <si>
    <t>https://podminky.urs.cz/item/CS_URS_2023_02/997002611</t>
  </si>
  <si>
    <t>997221625</t>
  </si>
  <si>
    <t>Poplatek za uložení na skládce (skládkovné) stavebního odpadu železobetonového kód odpadu 17 01 01</t>
  </si>
  <si>
    <t>-113773620</t>
  </si>
  <si>
    <t>Poplatek za uložení stavebního odpadu na skládce (skládkovné) z armovaného betonu zatříděného do Katalogu odpadů pod kódem 17 01 01</t>
  </si>
  <si>
    <t>https://podminky.urs.cz/item/CS_URS_2023_02/997221625</t>
  </si>
  <si>
    <t>Poznámka k položce:_x000d_
včetně kameninového potrubí</t>
  </si>
  <si>
    <t>998276101</t>
  </si>
  <si>
    <t>Přesun hmot pro trubní vedení z trub z plastických hmot otevřený výkop</t>
  </si>
  <si>
    <t>560502756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</si>
  <si>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</si>
  <si>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</si>
  <si>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998276128</t>
  </si>
  <si>
    <t>Příplatek k přesunu hmot pro trubní vedení z trub z plastických hmot za zvětšený přesun přes 3000 do 5000 m</t>
  </si>
  <si>
    <t>1420494169</t>
  </si>
  <si>
    <t>Přesun hmot pro trubní vedení hloubené z trub z plastických hmot nebo sklolaminátových Příplatek k cenám za zvětšený přesun přes vymezenou největší dopravní vzdálenost přes 3000 do 5000 m</t>
  </si>
  <si>
    <t>https://podminky.urs.cz/item/CS_URS_2023_02/998276128</t>
  </si>
  <si>
    <t>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</si>
  <si>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</si>
  <si>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</si>
  <si>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</si>
  <si>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</si>
  <si>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</si>
  <si>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</si>
  <si>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210100251</t>
  </si>
  <si>
    <t>Ukončení kabelů smršťovací záklopkou nebo páskou se zapojením bez letování žíly do 4x10 mm2</t>
  </si>
  <si>
    <t>-608695335</t>
  </si>
  <si>
    <t>Ukončení kabelů smršťovací záklopkou nebo páskou se zapojením bez letování počtu a průřezu žil do 4 x 10 mm2</t>
  </si>
  <si>
    <t>https://podminky.urs.cz/item/CS_URS_2023_02/210100251</t>
  </si>
  <si>
    <t>Poznámka k položce:_x000d_
zapínací bod stávající</t>
  </si>
  <si>
    <t>35436314</t>
  </si>
  <si>
    <t>hlava rozdělovací smršťovaná přímá do 1kV SKE 4f/1+2 kabel 12-32mm/průřez 1,5-35mm</t>
  </si>
  <si>
    <t>128</t>
  </si>
  <si>
    <t>2138115641</t>
  </si>
  <si>
    <t>210203901</t>
  </si>
  <si>
    <t>Montáž svítidel LED se zapojením vodičů průmyslových nebo venkovních na výložník nebo dřík</t>
  </si>
  <si>
    <t>-1039991000</t>
  </si>
  <si>
    <t>https://podminky.urs.cz/item/CS_URS_2023_02/210203901</t>
  </si>
  <si>
    <t>34774006R</t>
  </si>
  <si>
    <t>svítidlo veřejného osvětlení na dřík/výložník zdroj LED 34W</t>
  </si>
  <si>
    <t>-771169373</t>
  </si>
  <si>
    <t>210204011</t>
  </si>
  <si>
    <t>Montáž stožárů osvětlení ocelových samostatně stojících délky do 12 m</t>
  </si>
  <si>
    <t>-1309862965</t>
  </si>
  <si>
    <t>Montáž stožárů osvětlení samostatně stojících ocelových, délky do 12 m</t>
  </si>
  <si>
    <t>https://podminky.urs.cz/item/CS_URS_2023_02/210204011</t>
  </si>
  <si>
    <t>31674067</t>
  </si>
  <si>
    <t>stožár osvětlovací sadový Pz 133/89/60 v 6,0m</t>
  </si>
  <si>
    <t>256</t>
  </si>
  <si>
    <t>-816589469</t>
  </si>
  <si>
    <t>210204103</t>
  </si>
  <si>
    <t>Montáž výložníků osvětlení jednoramenných sloupových hmotnosti do 35 kg</t>
  </si>
  <si>
    <t>-306366568</t>
  </si>
  <si>
    <t>Montáž výložníků osvětlení jednoramenných sloupových, hmotnosti do 35 kg</t>
  </si>
  <si>
    <t>https://podminky.urs.cz/item/CS_URS_2023_02/210204103</t>
  </si>
  <si>
    <t>31674000</t>
  </si>
  <si>
    <t>výložník rovný jednoduchý k osvětlovacím stožárům uličním vyložení 500mm</t>
  </si>
  <si>
    <t>-1581760476</t>
  </si>
  <si>
    <t>210204105</t>
  </si>
  <si>
    <t>Montáž výložníků osvětlení dvouramenných sloupových hmotnosti do 70 kg</t>
  </si>
  <si>
    <t>127730033</t>
  </si>
  <si>
    <t>Montáž výložníků osvětlení dvouramenných sloupových, hmotnosti do 70 kg</t>
  </si>
  <si>
    <t>https://podminky.urs.cz/item/CS_URS_2023_02/210204105</t>
  </si>
  <si>
    <t>31674006</t>
  </si>
  <si>
    <t>výložník rovný dvojnásobný k osvětlovacím stožárům uličním vyložení 500mm</t>
  </si>
  <si>
    <t>-413658689</t>
  </si>
  <si>
    <t>210204202</t>
  </si>
  <si>
    <t>Montáž elektrovýzbroje stožárů osvětlení 2 okruhy</t>
  </si>
  <si>
    <t>376617614</t>
  </si>
  <si>
    <t>https://podminky.urs.cz/item/CS_URS_2023_02/210204202</t>
  </si>
  <si>
    <t>31674131</t>
  </si>
  <si>
    <t>výzbroj stožárová SV 6.16.4</t>
  </si>
  <si>
    <t>-311915919</t>
  </si>
  <si>
    <t>210220020</t>
  </si>
  <si>
    <t>Montáž uzemňovacího vedení vodičů FeZn pomocí svorek v zemi páskou do 120 mm2 ve městské zástavbě</t>
  </si>
  <si>
    <t>681231225</t>
  </si>
  <si>
    <t>Montáž uzemňovacího vedení s upevněním, propojením a připojením pomocí svorek v zemi s izolací spojů vodičů FeZn páskou průřezu do 120 mm2 v městské zástavbě</t>
  </si>
  <si>
    <t>https://podminky.urs.cz/item/CS_URS_2023_02/210220020</t>
  </si>
  <si>
    <t>35442062</t>
  </si>
  <si>
    <t>pás zemnící 30x4mm FeZn</t>
  </si>
  <si>
    <t>kg</t>
  </si>
  <si>
    <t>-1106310631</t>
  </si>
  <si>
    <t>25*0,714 'Přepočtené koeficientem množství</t>
  </si>
  <si>
    <t>210220022</t>
  </si>
  <si>
    <t>Montáž uzemňovacího vedení vodičů FeZn pomocí svorek v zemi drátem průměru do 10 mm ve městské zástavbě</t>
  </si>
  <si>
    <t>-1604014279</t>
  </si>
  <si>
    <t>Montáž uzemňovacího vedení s upevněním, propojením a připojením pomocí svorek v zemi s izolací spojů vodičů FeZn drátem nebo lanem průměru do 10 mm v městské zástavbě</t>
  </si>
  <si>
    <t>https://podminky.urs.cz/item/CS_URS_2023_02/210220022</t>
  </si>
  <si>
    <t>35441073</t>
  </si>
  <si>
    <t>drát D 10mm FeZn</t>
  </si>
  <si>
    <t>1108274225</t>
  </si>
  <si>
    <t>205*1,0952 'Přepočtené koeficientem množství</t>
  </si>
  <si>
    <t>210280002</t>
  </si>
  <si>
    <t>Zkoušky a prohlídky el rozvodů a zařízení celková prohlídka pro objem montážních prací přes 100 do 500 tis Kč</t>
  </si>
  <si>
    <t>-111560447</t>
  </si>
  <si>
    <t>Zkoušky a prohlídky elektrických rozvodů a zařízení celková prohlídka, zkoušení, měření a vyhotovení revizní zprávy pro objem montážních prací přes 100 do 500 tisíc Kč</t>
  </si>
  <si>
    <t>https://podminky.urs.cz/item/CS_URS_2023_02/210280002</t>
  </si>
  <si>
    <t>210812011</t>
  </si>
  <si>
    <t>Montáž kabelu Cu plného nebo laněného do 1 kV žíly 3x1,5 až 6 mm2 (např. CYKY) bez ukončení uloženého volně nebo v liště</t>
  </si>
  <si>
    <t>1392554529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</si>
  <si>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</si>
  <si>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https://podminky.urs.cz/item/CS_URS_2023_02/210812011</t>
  </si>
  <si>
    <t>34111030</t>
  </si>
  <si>
    <t>kabel instalační jádro Cu plné izolace PVC plášť PVC 450/750V (CYKY) 3x1,5mm2</t>
  </si>
  <si>
    <t>-73568252</t>
  </si>
  <si>
    <t>20*1,15 'Přepočtené koeficientem množství</t>
  </si>
  <si>
    <t>210812033</t>
  </si>
  <si>
    <t>Montáž kabelu Cu plného nebo laněného do 1 kV žíly 4x6 až 10 mm2 (např. CYKY) bez ukončení uloženého volně nebo v liště</t>
  </si>
  <si>
    <t>762057672</t>
  </si>
  <si>
    <t>Montáž izolovaných kabelů měděných do 1 kV bez ukončení plných nebo laněných kulatých (např. CYKY, CHKE-R) uložených volně nebo v liště počtu a průřezu žil 4x6 až 10 mm2</t>
  </si>
  <si>
    <t>https://podminky.urs.cz/item/CS_URS_2023_02/210812033</t>
  </si>
  <si>
    <t>34111076</t>
  </si>
  <si>
    <t>kabel instalační jádro Cu plné izolace PVC plášť PVC 450/750V (CYKY) 4x10mm2</t>
  </si>
  <si>
    <t>-100029070</t>
  </si>
  <si>
    <t>205*1,15 'Přepočtené koeficientem množství</t>
  </si>
  <si>
    <t>210812037</t>
  </si>
  <si>
    <t>Montáž kabelu Cu plného nebo laněného do 1 kV žíly 4x25 až 35 mm2 (např. CYKY) bez ukončení uloženého volně nebo v liště</t>
  </si>
  <si>
    <t>1303008679</t>
  </si>
  <si>
    <t>Montáž izolovaných kabelů měděných do 1 kV bez ukončení plných nebo laněných kulatých (např. CYKY, CHKE-R) uložených volně nebo v liště počtu a průřezu žil 4x25 až 35 mm2</t>
  </si>
  <si>
    <t>https://podminky.urs.cz/item/CS_URS_2023_02/210812037</t>
  </si>
  <si>
    <t>34111610</t>
  </si>
  <si>
    <t>kabel silový jádro Cu izolace PVC plášť PVC 0,6/1kV (1-CYKY) 4x25mm2</t>
  </si>
  <si>
    <t>238347966</t>
  </si>
  <si>
    <t>218040011</t>
  </si>
  <si>
    <t>Demontáž sloupů nn ocelových trubkových jednoduchých do 12 m</t>
  </si>
  <si>
    <t>-2024001136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</si>
  <si>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</si>
  <si>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https://podminky.urs.cz/item/CS_URS_2023_02/218040011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</si>
  <si>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</si>
  <si>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</si>
  <si>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</si>
  <si>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</si>
  <si>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</si>
  <si>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1909433867</t>
  </si>
  <si>
    <t>Vytyčení trasy vedení kabelového (podzemního) v zastavěném prostoru</t>
  </si>
  <si>
    <t>https://podminky.urs.cz/item/CS_URS_2023_02/460010024</t>
  </si>
  <si>
    <t>190*0,001 'Přepočtené koeficientem množství</t>
  </si>
  <si>
    <t>460131113</t>
  </si>
  <si>
    <t>Hloubení nezapažených jam při elektromontážích ručně v hornině tř I skupiny 3</t>
  </si>
  <si>
    <t>-344419721</t>
  </si>
  <si>
    <t>Hloubení nezapažených jam ručně včetně urovnání dna s přemístěním výkopku do vzdálenosti 3 m od okraje jámy nebo s naložením na dopravní prostředek v hornině třídy těžitelnosti I skupiny 3</t>
  </si>
  <si>
    <t>https://podminky.urs.cz/item/CS_URS_2023_02/460131113</t>
  </si>
  <si>
    <t>"pro stožáry"0,4*0,4*0,9*7</t>
  </si>
  <si>
    <t>460161162</t>
  </si>
  <si>
    <t>Hloubení kabelových rýh ručně š 35 cm hl 70 cm v hornině tř I skupiny 3</t>
  </si>
  <si>
    <t>1044878852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</si>
  <si>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</si>
  <si>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https://podminky.urs.cz/item/CS_URS_2023_02/460161162</t>
  </si>
  <si>
    <t>zemní práce v ochranném pásmu IS ručně, cca 10%</t>
  </si>
  <si>
    <t>190,0*0,1</t>
  </si>
  <si>
    <t>460171162</t>
  </si>
  <si>
    <t>Hloubení kabelových nezapažených rýh strojně š 35 cm hl 70 cm v hornině tř I skupiny 3</t>
  </si>
  <si>
    <t>143102950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</si>
  <si>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</si>
  <si>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https://podminky.urs.cz/item/CS_URS_2023_02/460171162</t>
  </si>
  <si>
    <t>190,0*0,9</t>
  </si>
  <si>
    <t>460341113</t>
  </si>
  <si>
    <t>Vodorovné přemístění horniny jakékoliv třídy dopravními prostředky při elektromontážích přes 500 do 1000 m</t>
  </si>
  <si>
    <t>-1737725238</t>
  </si>
  <si>
    <t>Vodorovné přemístění (odvoz) horniny dopravními prostředky včetně složení, bez naložení a rozprostření jakékoliv třídy, na vzdálenost přes 500 do 1000 m</t>
  </si>
  <si>
    <t>https://podminky.urs.cz/item/CS_URS_2023_02/460341113</t>
  </si>
  <si>
    <t>"výkopy pro stožáry" 1,008</t>
  </si>
  <si>
    <t>"přebytek výkopů z rýh" 0,05*190,0+0,055*24,0</t>
  </si>
  <si>
    <t>460341121</t>
  </si>
  <si>
    <t>Příplatek k vodorovnému přemístění horniny dopravními prostředky při elektromontážích za každých dalších i započatých 1000 m</t>
  </si>
  <si>
    <t>-1763710748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</si>
  <si>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</si>
  <si>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https://podminky.urs.cz/item/CS_URS_2023_02/460341121</t>
  </si>
  <si>
    <t>"odvoz na skládku" 11,828</t>
  </si>
  <si>
    <t>11,828*24 'Přepočtené koeficientem množství</t>
  </si>
  <si>
    <t>460361121</t>
  </si>
  <si>
    <t>Poplatek za uložení zeminy na recyklační skládce (skládkovné) kód odpadu 17 05 04</t>
  </si>
  <si>
    <t>195515192</t>
  </si>
  <si>
    <t>Poplatek (skládkovné) za uložení zeminy na recyklační skládce zatříděné do Katalogu odpadů pod kódem 17 05 04</t>
  </si>
  <si>
    <t>https://podminky.urs.cz/item/CS_URS_2023_02/460361121</t>
  </si>
  <si>
    <t>11,828*1,8 'Přepočtené koeficientem množství</t>
  </si>
  <si>
    <t>460371121</t>
  </si>
  <si>
    <t>Naložení výkopku při elektromontážích strojně z hornin třídy I skupiny 1 až 3</t>
  </si>
  <si>
    <t>-501448878</t>
  </si>
  <si>
    <t>Naložení výkopku strojně z hornin třídy těžitelnosti I skupiny 1 až 3</t>
  </si>
  <si>
    <t>https://podminky.urs.cz/item/CS_URS_2023_02/460371121</t>
  </si>
  <si>
    <t>460431172</t>
  </si>
  <si>
    <t>Zásyp kabelových rýh ručně se zhutněním š 35 cm hl 70 cm z horniny tř I skupiny 3</t>
  </si>
  <si>
    <t>1245577265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</si>
  <si>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</si>
  <si>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https://podminky.urs.cz/item/CS_URS_2023_02/460431172</t>
  </si>
  <si>
    <t>460451172</t>
  </si>
  <si>
    <t>Zásyp kabelových rýh strojně se zhutněním š 35 cm hl 70 cm z horniny tř I skupiny 3</t>
  </si>
  <si>
    <t>1051254125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</si>
  <si>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</si>
  <si>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https://podminky.urs.cz/item/CS_URS_2023_02/460451172</t>
  </si>
  <si>
    <t>46064000R1</t>
  </si>
  <si>
    <t>Pouzdrový základ stožáru - kompletní zhotovení pouzdrového základu včetně trubkování</t>
  </si>
  <si>
    <t>1733526650</t>
  </si>
  <si>
    <t>460661411</t>
  </si>
  <si>
    <t>Kabelové lože z písku pro kabely nn kryté plastovou deskou š lože do 25 cm</t>
  </si>
  <si>
    <t>386226875</t>
  </si>
  <si>
    <t>Kabelové lože z písku včetně podsypu, zhutnění a urovnání povrchu pro kabely nn zakryté plastovými deskami (materiál ve specifikaci), šířky do 25 cm</t>
  </si>
  <si>
    <t>https://podminky.urs.cz/item/CS_URS_2023_02/460661411</t>
  </si>
  <si>
    <t>34575103</t>
  </si>
  <si>
    <t>deska kabelová krycí PVC červená, 200x2mm</t>
  </si>
  <si>
    <t>-121408564</t>
  </si>
  <si>
    <t>190*2 'Přepočtené koeficientem množství</t>
  </si>
  <si>
    <t>460742131</t>
  </si>
  <si>
    <t>Osazení kabelových prostupů z trub plastových do rýhy s obetonováním průměru do 10 cm</t>
  </si>
  <si>
    <t>-1979659160</t>
  </si>
  <si>
    <t>Osazení kabelových prostupů včetně utěsnění a spárování z trub plastových do rýhy, bez výkopových prací s obetonováním, vnitřního průměru do 10 cm</t>
  </si>
  <si>
    <t>https://podminky.urs.cz/item/CS_URS_2023_02/460742131</t>
  </si>
  <si>
    <t>34571355</t>
  </si>
  <si>
    <t>trubka elektroinstalační ohebná dvouplášťová korugovaná (chránička) D 94/110mm, HDPE+LDPE</t>
  </si>
  <si>
    <t>1040106688</t>
  </si>
  <si>
    <t>24*1,03 'Přepočtené koeficientem množství</t>
  </si>
  <si>
    <t>469981111</t>
  </si>
  <si>
    <t>Přesun hmot pro pomocné stavební práce při elektromotážích</t>
  </si>
  <si>
    <t>550156010</t>
  </si>
  <si>
    <t>Přesun hmot pro pomocné stavební práce při elektromontážích dopravní vzdálenost do 1 000 m</t>
  </si>
  <si>
    <t>https://podminky.urs.cz/item/CS_URS_2023_02/469981111</t>
  </si>
  <si>
    <t>SO 402 - Přeložka sdělovacích kabelů</t>
  </si>
  <si>
    <t>1562615089</t>
  </si>
  <si>
    <t>Poznámka k položce:_x000d_
přemístění sdělovacích kabelů</t>
  </si>
  <si>
    <t>218812037</t>
  </si>
  <si>
    <t>Demontáž kabelů Cu plných nebo laněných kulatých do 1 kV žíly 4x25 až 35 mm2 (např. CYKY) bez odpojení vodičů uložených volně nebo v liště</t>
  </si>
  <si>
    <t>1697492583</t>
  </si>
  <si>
    <t>Demontáž izolovaných kabelů měděných do 1 kV bez odpojení vodičů plných nebo laněných kulatých (např. CYKY, CHKE-R) uložených volně nebo v liště počtu a průřezu žil 4x25 až 35 mm2</t>
  </si>
  <si>
    <t>https://podminky.urs.cz/item/CS_URS_2023_02/218812037</t>
  </si>
  <si>
    <t>-649120353</t>
  </si>
  <si>
    <t>2*70,0</t>
  </si>
  <si>
    <t>140*0,001 'Přepočtené koeficientem množství</t>
  </si>
  <si>
    <t>-1744236936</t>
  </si>
  <si>
    <t>"původní trasa, dmtž" 68,0*0,1</t>
  </si>
  <si>
    <t>"nová trasa" 68,0*0,1</t>
  </si>
  <si>
    <t>-1313311816</t>
  </si>
  <si>
    <t>"původní trasa, dmtž" 68,0*0,9</t>
  </si>
  <si>
    <t>"nová trasa" 68,0*0,9</t>
  </si>
  <si>
    <t>-1440889233</t>
  </si>
  <si>
    <t>"přebytek výkopů z rýh" 0,05*68,0+0,054*40,0</t>
  </si>
  <si>
    <t>1183217567</t>
  </si>
  <si>
    <t>"odvoz na skládku" 5,56</t>
  </si>
  <si>
    <t>5,56*24 'Přepočtené koeficientem množství</t>
  </si>
  <si>
    <t>1914455413</t>
  </si>
  <si>
    <t>5,56*1,8 'Přepočtené koeficientem množství</t>
  </si>
  <si>
    <t>-845801676</t>
  </si>
  <si>
    <t>1366545134</t>
  </si>
  <si>
    <t>1340939874</t>
  </si>
  <si>
    <t>-854596911</t>
  </si>
  <si>
    <t>-2089169800</t>
  </si>
  <si>
    <t>68*2 'Přepočtené koeficientem množství</t>
  </si>
  <si>
    <t>460742121</t>
  </si>
  <si>
    <t>Osazení kabelových prostupů z trub plastových do rýhy s obsypem z písku průměru do 10 cm</t>
  </si>
  <si>
    <t>2008870096</t>
  </si>
  <si>
    <t>Osazení kabelových prostupů včetně utěsnění a spárování z trub plastových do rýhy, bez výkopových prací s obsypem z písku, vnitřního průměru do 10 cm</t>
  </si>
  <si>
    <t>https://podminky.urs.cz/item/CS_URS_2023_02/460742121</t>
  </si>
  <si>
    <t>"pod parkovacími stáními" 28,0</t>
  </si>
  <si>
    <t>"příjezdová komunikace + severní stání" 12,0</t>
  </si>
  <si>
    <t>34571098</t>
  </si>
  <si>
    <t>trubka elektroinstalační dělená (chránička) D 100/110mm, HDPE</t>
  </si>
  <si>
    <t>2120634910</t>
  </si>
  <si>
    <t>40*1,03 'Přepočtené koeficientem množství</t>
  </si>
  <si>
    <t>1902210765</t>
  </si>
  <si>
    <t>SO 801 - Vegetační úpravy</t>
  </si>
  <si>
    <t>119005151</t>
  </si>
  <si>
    <t>Vytyčení výsadeb s rozmístěním solitérních rostlin do 10 kusů</t>
  </si>
  <si>
    <t>1073831463</t>
  </si>
  <si>
    <t>Vytyčení výsadeb s rozmístěním rostlin dle projektové dokumentace solitérních do 10 kusů</t>
  </si>
  <si>
    <t>https://podminky.urs.cz/item/CS_URS_2023_02/119005151</t>
  </si>
  <si>
    <t>122151102</t>
  </si>
  <si>
    <t>Odkopávky a prokopávky nezapažené v hornině třídy těžitelnosti I skupiny 1 a 2 objem do 50 m3 strojně</t>
  </si>
  <si>
    <t>2044441849</t>
  </si>
  <si>
    <t>Odkopávky a prokopávky nezapažené strojně v hornině třídy těžitelnosti I skupiny 1 a 2 přes 20 do 50 m3</t>
  </si>
  <si>
    <t>https://podminky.urs.cz/item/CS_URS_2023_02/122151102</t>
  </si>
  <si>
    <t>naložení ornice na staveništní skládce, po částech</t>
  </si>
  <si>
    <t>428,0*0,15</t>
  </si>
  <si>
    <t>499262347</t>
  </si>
  <si>
    <t>181351003</t>
  </si>
  <si>
    <t>Rozprostření ornice tl vrstvy do 200 mm pl do 100 m2 v rovině nebo ve svahu do 1:5 strojně</t>
  </si>
  <si>
    <t>-37607805</t>
  </si>
  <si>
    <t>Rozprostření a urovnání ornice v rovině nebo ve svahu sklonu do 1:5 strojně při souvislé ploše do 100 m2, tl. vrstvy do 200 mm</t>
  </si>
  <si>
    <t>https://podminky.urs.cz/item/CS_URS_2023_02/181351003</t>
  </si>
  <si>
    <t>zatravněná plocha</t>
  </si>
  <si>
    <t>428,0</t>
  </si>
  <si>
    <t>181411131</t>
  </si>
  <si>
    <t>Založení parkového trávníku výsevem pl do 1000 m2 v rovině a ve svahu do 1:5</t>
  </si>
  <si>
    <t>-1744692081</t>
  </si>
  <si>
    <t>Založení trávníku na půdě předem připravené plochy do 1000 m2 výsevem včetně utažení parkového v rovině nebo na svahu do 1:5</t>
  </si>
  <si>
    <t>https://podminky.urs.cz/item/CS_URS_2023_02/181411131</t>
  </si>
  <si>
    <t>00572472</t>
  </si>
  <si>
    <t>osivo směs travní krajinná-rovinná</t>
  </si>
  <si>
    <t>-1366128790</t>
  </si>
  <si>
    <t>428*0,03 'Přepočtené koeficientem množství</t>
  </si>
  <si>
    <t>181951111</t>
  </si>
  <si>
    <t>Úprava pláně v hornině třídy těžitelnosti I skupiny 1 až 3 bez zhutnění strojně</t>
  </si>
  <si>
    <t>1886441324</t>
  </si>
  <si>
    <t>Úprava pláně vyrovnáním výškových rozdílů strojně v hornině třídy těžitelnosti I, skupiny 1 až 3 bez zhutnění</t>
  </si>
  <si>
    <t>https://podminky.urs.cz/item/CS_URS_2023_02/181951111</t>
  </si>
  <si>
    <t>183101223</t>
  </si>
  <si>
    <t>Jamky pro výsadbu s výměnou 50 % půdy zeminy skupiny 1 až 4 obj přes 2 do 3 m3 v rovině a svahu do 1:5</t>
  </si>
  <si>
    <t>-2046485654</t>
  </si>
  <si>
    <t>Hloubení jamek pro vysazování rostlin v zemině skupiny 1 až 4 s výměnou půdy z 50% v rovině nebo na svahu do 1:5, objemu přes 2,00 do 3,00 m3</t>
  </si>
  <si>
    <t>https://podminky.urs.cz/item/CS_URS_2023_02/183101223</t>
  </si>
  <si>
    <t>10371500</t>
  </si>
  <si>
    <t>substrát pro trávníky VL</t>
  </si>
  <si>
    <t>147189639</t>
  </si>
  <si>
    <t>3*3,0*0,5</t>
  </si>
  <si>
    <t>4,5*0,5 'Přepočtené koeficientem množství</t>
  </si>
  <si>
    <t>184215132</t>
  </si>
  <si>
    <t>Ukotvení kmene dřevin v rovině nebo na svahu do 1:5 třemi kůly D do 0,1 m dl přes 1 do 2 m</t>
  </si>
  <si>
    <t>-1270407317</t>
  </si>
  <si>
    <t>Ukotvení dřeviny kůly v rovině nebo na svahu do 1:5 třemi kůly, délky přes 1 do 2 m</t>
  </si>
  <si>
    <t>https://podminky.urs.cz/item/CS_URS_2023_02/184215132</t>
  </si>
  <si>
    <t>60591253</t>
  </si>
  <si>
    <t>kůl vyvazovací dřevěný impregnovaný D 8cm dl 2m</t>
  </si>
  <si>
    <t>848981325</t>
  </si>
  <si>
    <t>184401114</t>
  </si>
  <si>
    <t>Příprava dřevin k přesazení bez výměny půdy s vyhnojením s balem D přes 1,2 do 1,4 m v rovině a svahu do 1:5</t>
  </si>
  <si>
    <t>1348712708</t>
  </si>
  <si>
    <t>Příprava dřeviny k přesazení v rovině nebo na svahu do 1:5 s balem, při průměru balu přes 1,2 do 1,4 m</t>
  </si>
  <si>
    <t>https://podminky.urs.cz/item/CS_URS_2023_02/184401114</t>
  </si>
  <si>
    <t>184502117</t>
  </si>
  <si>
    <t>Vyzvednutí dřeviny k přesazení s balem D přes 1,2 do 1,4 m v rovině a svahu do 1:5</t>
  </si>
  <si>
    <t>2121494449</t>
  </si>
  <si>
    <t>Vyzvednutí dřeviny k přesazení s balem v rovině nebo na svahu do 1:5, při průměru balu přes 1200 do 1400 mm</t>
  </si>
  <si>
    <t>https://podminky.urs.cz/item/CS_URS_2023_02/184502117</t>
  </si>
  <si>
    <t>184801121</t>
  </si>
  <si>
    <t>Ošetřování vysazených dřevin soliterních v rovině a svahu do 1:5</t>
  </si>
  <si>
    <t>1805897345</t>
  </si>
  <si>
    <t>Ošetření vysazených dřevin solitérních v rovině nebo na svahu do 1:5</t>
  </si>
  <si>
    <t>https://podminky.urs.cz/item/CS_URS_2023_02/184801121</t>
  </si>
  <si>
    <t>185804311</t>
  </si>
  <si>
    <t>Zalití rostlin vodou plocha do 20 m2</t>
  </si>
  <si>
    <t>-990867404</t>
  </si>
  <si>
    <t>Zalití rostlin vodou plochy záhonů jednotlivě do 20 m2</t>
  </si>
  <si>
    <t>https://podminky.urs.cz/item/CS_URS_2023_02/185804311</t>
  </si>
  <si>
    <t>"50l/strom; 2x" 50*3*2/1000</t>
  </si>
  <si>
    <t>185851121</t>
  </si>
  <si>
    <t>Dovoz vody pro zálivku rostlin za vzdálenost do 1000 m</t>
  </si>
  <si>
    <t>2105220406</t>
  </si>
  <si>
    <t>Dovoz vody pro zálivku rostlin na vzdálenost do 1000 m</t>
  </si>
  <si>
    <t>https://podminky.urs.cz/item/CS_URS_2023_02/185851121</t>
  </si>
  <si>
    <t>185851129</t>
  </si>
  <si>
    <t>Příplatek k dovozu vody pro zálivku rostlin do 1000 m ZKD 1000 m</t>
  </si>
  <si>
    <t>-334845930</t>
  </si>
  <si>
    <t>Dovoz vody pro zálivku rostlin Příplatek k ceně za každých dalších i započatých 1000 m</t>
  </si>
  <si>
    <t>https://podminky.urs.cz/item/CS_URS_2023_02/185851129</t>
  </si>
  <si>
    <t>0,3*19 'Přepočtené koeficientem množství</t>
  </si>
  <si>
    <t>998231411</t>
  </si>
  <si>
    <t>Ruční přesun hmot pro sadovnické a krajinářské úpravy do 100 m</t>
  </si>
  <si>
    <t>989980956</t>
  </si>
  <si>
    <t>Přesun hmot pro sadovnické a krajinářské úpravy - ručně bez užití mechanizace vodorovná dopravní vzdálenost do 100 m</t>
  </si>
  <si>
    <t>https://podminky.urs.cz/item/CS_URS_2023_02/998231411</t>
  </si>
  <si>
    <t>998231431</t>
  </si>
  <si>
    <t>Příplatek k ručnímu přesunu hmot pro sadovnické a krajinářské úpravy za zvětšený přesun ZKD 100 m</t>
  </si>
  <si>
    <t>-119717504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</si>
  <si>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</si>
  <si>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https://podminky.urs.cz/item/CS_URS_2023_02/998231431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</si>
  <si>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</si>
  <si>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</si>
  <si>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</si>
  <si>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</si>
  <si>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</si>
  <si>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</si>
  <si>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</si>
  <si>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012002000</t>
  </si>
  <si>
    <t xml:space="preserve">Geodetické práce </t>
  </si>
  <si>
    <t>1024</t>
  </si>
  <si>
    <t>2076936015</t>
  </si>
  <si>
    <t>https://podminky.urs.cz/item/CS_URS_2023_02/012002000</t>
  </si>
  <si>
    <t>012203000</t>
  </si>
  <si>
    <t>Vytýčení sítí</t>
  </si>
  <si>
    <t>45760649</t>
  </si>
  <si>
    <t>https://podminky.urs.cz/item/CS_URS_2023_02/012203000</t>
  </si>
  <si>
    <t>013244000</t>
  </si>
  <si>
    <t>Dokumentace pro provádění stavby</t>
  </si>
  <si>
    <t>-808923500</t>
  </si>
  <si>
    <t>https://podminky.urs.cz/item/CS_URS_2023_02/013244000</t>
  </si>
  <si>
    <t>013254000</t>
  </si>
  <si>
    <t>Dokumentace skutečného provedení stavby</t>
  </si>
  <si>
    <t>874815196</t>
  </si>
  <si>
    <t>https://podminky.urs.cz/item/CS_URS_2023_02/013254000</t>
  </si>
  <si>
    <t>VRN3</t>
  </si>
  <si>
    <t>Zařízení staveniště</t>
  </si>
  <si>
    <t>030001000</t>
  </si>
  <si>
    <t>1210778850</t>
  </si>
  <si>
    <t>https://podminky.urs.cz/item/CS_URS_2023_02/030001000</t>
  </si>
  <si>
    <t>034203000</t>
  </si>
  <si>
    <t>Opatření na ochranu pozemků sousedních se staveništěm - čištění komunikací na výjezdu ze stavby</t>
  </si>
  <si>
    <t>1328018631</t>
  </si>
  <si>
    <t>https://podminky.urs.cz/item/CS_URS_2023_02/034203000</t>
  </si>
  <si>
    <t>034303000</t>
  </si>
  <si>
    <t>Dopravní značení na staveništi</t>
  </si>
  <si>
    <t>1014838702</t>
  </si>
  <si>
    <t>https://podminky.urs.cz/item/CS_URS_2023_02/034303000</t>
  </si>
  <si>
    <t>Poznámka k položce:_x000d_
informační cedule</t>
  </si>
  <si>
    <t>VRN4</t>
  </si>
  <si>
    <t>Inženýrská činnost</t>
  </si>
  <si>
    <t>041002000</t>
  </si>
  <si>
    <t>Dozory</t>
  </si>
  <si>
    <t>1949027008</t>
  </si>
  <si>
    <t>https://podminky.urs.cz/item/CS_URS_2023_02/041002000</t>
  </si>
  <si>
    <t>043154000</t>
  </si>
  <si>
    <t>Zkoušky hutnicí</t>
  </si>
  <si>
    <t>824036864</t>
  </si>
  <si>
    <t>https://podminky.urs.cz/item/CS_URS_2023_02/043154000</t>
  </si>
  <si>
    <t>VRN7</t>
  </si>
  <si>
    <t>Provozní vlivy</t>
  </si>
  <si>
    <t>0720000000</t>
  </si>
  <si>
    <t>Provozní vlivy - zajištění DIR+DIO</t>
  </si>
  <si>
    <t>ks</t>
  </si>
  <si>
    <t>-1210904845</t>
  </si>
  <si>
    <t>SEZNAM FIGUR</t>
  </si>
  <si>
    <t>Výměra</t>
  </si>
  <si>
    <t xml:space="preserve"> SO 101</t>
  </si>
  <si>
    <t>"odměřeno" 1245,0</t>
  </si>
  <si>
    <t>Použití figury:</t>
  </si>
  <si>
    <t>"odměřeno" 1348,0</t>
  </si>
  <si>
    <t>"odměřeno" 85,0</t>
  </si>
  <si>
    <t>"odměřeno" 364,0</t>
  </si>
  <si>
    <t>"odměřeno" 36,0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</si>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</sst>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32" TargetMode="External" /><Relationship Id="rId2" Type="http://schemas.openxmlformats.org/officeDocument/2006/relationships/hyperlink" Target="https://podminky.urs.cz/item/CS_URS_2023_02/113106144" TargetMode="External" /><Relationship Id="rId3" Type="http://schemas.openxmlformats.org/officeDocument/2006/relationships/hyperlink" Target="https://podminky.urs.cz/item/CS_URS_2023_02/113106240" TargetMode="External" /><Relationship Id="rId4" Type="http://schemas.openxmlformats.org/officeDocument/2006/relationships/hyperlink" Target="https://podminky.urs.cz/item/CS_URS_2023_02/113107152" TargetMode="External" /><Relationship Id="rId5" Type="http://schemas.openxmlformats.org/officeDocument/2006/relationships/hyperlink" Target="https://podminky.urs.cz/item/CS_URS_2023_02/113107230" TargetMode="External" /><Relationship Id="rId6" Type="http://schemas.openxmlformats.org/officeDocument/2006/relationships/hyperlink" Target="https://podminky.urs.cz/item/CS_URS_2023_02/113107330" TargetMode="External" /><Relationship Id="rId7" Type="http://schemas.openxmlformats.org/officeDocument/2006/relationships/hyperlink" Target="https://podminky.urs.cz/item/CS_URS_2023_02/113107342" TargetMode="External" /><Relationship Id="rId8" Type="http://schemas.openxmlformats.org/officeDocument/2006/relationships/hyperlink" Target="https://podminky.urs.cz/item/CS_URS_2023_02/113154124" TargetMode="External" /><Relationship Id="rId9" Type="http://schemas.openxmlformats.org/officeDocument/2006/relationships/hyperlink" Target="https://podminky.urs.cz/item/CS_URS_2023_02/113202111" TargetMode="External" /><Relationship Id="rId10" Type="http://schemas.openxmlformats.org/officeDocument/2006/relationships/hyperlink" Target="https://podminky.urs.cz/item/CS_URS_2023_02/113204111" TargetMode="External" /><Relationship Id="rId11" Type="http://schemas.openxmlformats.org/officeDocument/2006/relationships/hyperlink" Target="https://podminky.urs.cz/item/CS_URS_2023_02/121151113" TargetMode="External" /><Relationship Id="rId12" Type="http://schemas.openxmlformats.org/officeDocument/2006/relationships/hyperlink" Target="https://podminky.urs.cz/item/CS_URS_2023_02/122351101" TargetMode="External" /><Relationship Id="rId13" Type="http://schemas.openxmlformats.org/officeDocument/2006/relationships/hyperlink" Target="https://podminky.urs.cz/item/CS_URS_2023_02/122351106" TargetMode="External" /><Relationship Id="rId14" Type="http://schemas.openxmlformats.org/officeDocument/2006/relationships/hyperlink" Target="https://podminky.urs.cz/item/CS_URS_2023_02/162351103" TargetMode="External" /><Relationship Id="rId15" Type="http://schemas.openxmlformats.org/officeDocument/2006/relationships/hyperlink" Target="https://podminky.urs.cz/item/CS_URS_2023_02/162351123" TargetMode="External" /><Relationship Id="rId16" Type="http://schemas.openxmlformats.org/officeDocument/2006/relationships/hyperlink" Target="https://podminky.urs.cz/item/CS_URS_2023_02/162751117" TargetMode="External" /><Relationship Id="rId17" Type="http://schemas.openxmlformats.org/officeDocument/2006/relationships/hyperlink" Target="https://podminky.urs.cz/item/CS_URS_2023_02/162751119" TargetMode="External" /><Relationship Id="rId18" Type="http://schemas.openxmlformats.org/officeDocument/2006/relationships/hyperlink" Target="https://podminky.urs.cz/item/CS_URS_2023_02/162751137" TargetMode="External" /><Relationship Id="rId19" Type="http://schemas.openxmlformats.org/officeDocument/2006/relationships/hyperlink" Target="https://podminky.urs.cz/item/CS_URS_2023_02/162751139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67151102" TargetMode="External" /><Relationship Id="rId22" Type="http://schemas.openxmlformats.org/officeDocument/2006/relationships/hyperlink" Target="https://podminky.urs.cz/item/CS_URS_2023_02/171151111" TargetMode="External" /><Relationship Id="rId23" Type="http://schemas.openxmlformats.org/officeDocument/2006/relationships/hyperlink" Target="https://podminky.urs.cz/item/CS_URS_2023_02/171201231" TargetMode="External" /><Relationship Id="rId24" Type="http://schemas.openxmlformats.org/officeDocument/2006/relationships/hyperlink" Target="https://podminky.urs.cz/item/CS_URS_2023_02/171251201" TargetMode="External" /><Relationship Id="rId25" Type="http://schemas.openxmlformats.org/officeDocument/2006/relationships/hyperlink" Target="https://podminky.urs.cz/item/CS_URS_2023_02/181951112" TargetMode="External" /><Relationship Id="rId26" Type="http://schemas.openxmlformats.org/officeDocument/2006/relationships/hyperlink" Target="https://podminky.urs.cz/item/CS_URS_2023_02/212752101" TargetMode="External" /><Relationship Id="rId27" Type="http://schemas.openxmlformats.org/officeDocument/2006/relationships/hyperlink" Target="https://podminky.urs.cz/item/CS_URS_2023_02/213141111" TargetMode="External" /><Relationship Id="rId28" Type="http://schemas.openxmlformats.org/officeDocument/2006/relationships/hyperlink" Target="https://podminky.urs.cz/item/CS_URS_2023_02/431351121" TargetMode="External" /><Relationship Id="rId29" Type="http://schemas.openxmlformats.org/officeDocument/2006/relationships/hyperlink" Target="https://podminky.urs.cz/item/CS_URS_2023_02/430321515" TargetMode="External" /><Relationship Id="rId30" Type="http://schemas.openxmlformats.org/officeDocument/2006/relationships/hyperlink" Target="https://podminky.urs.cz/item/CS_URS_2023_02/430362021" TargetMode="External" /><Relationship Id="rId31" Type="http://schemas.openxmlformats.org/officeDocument/2006/relationships/hyperlink" Target="https://podminky.urs.cz/item/CS_URS_2023_02/564851111" TargetMode="External" /><Relationship Id="rId32" Type="http://schemas.openxmlformats.org/officeDocument/2006/relationships/hyperlink" Target="https://podminky.urs.cz/item/CS_URS_2023_02/564861111" TargetMode="External" /><Relationship Id="rId33" Type="http://schemas.openxmlformats.org/officeDocument/2006/relationships/hyperlink" Target="https://podminky.urs.cz/item/CS_URS_2023_02/564871111" TargetMode="External" /><Relationship Id="rId34" Type="http://schemas.openxmlformats.org/officeDocument/2006/relationships/hyperlink" Target="https://podminky.urs.cz/item/CS_URS_2023_02/565135101" TargetMode="External" /><Relationship Id="rId35" Type="http://schemas.openxmlformats.org/officeDocument/2006/relationships/hyperlink" Target="https://podminky.urs.cz/item/CS_URS_2023_02/566301111" TargetMode="External" /><Relationship Id="rId36" Type="http://schemas.openxmlformats.org/officeDocument/2006/relationships/hyperlink" Target="https://podminky.urs.cz/item/CS_URS_2023_02/573111112" TargetMode="External" /><Relationship Id="rId37" Type="http://schemas.openxmlformats.org/officeDocument/2006/relationships/hyperlink" Target="https://podminky.urs.cz/item/CS_URS_2023_02/573231107" TargetMode="External" /><Relationship Id="rId38" Type="http://schemas.openxmlformats.org/officeDocument/2006/relationships/hyperlink" Target="https://podminky.urs.cz/item/CS_URS_2023_02/577134111" TargetMode="External" /><Relationship Id="rId39" Type="http://schemas.openxmlformats.org/officeDocument/2006/relationships/hyperlink" Target="https://podminky.urs.cz/item/CS_URS_2023_02/596211113" TargetMode="External" /><Relationship Id="rId40" Type="http://schemas.openxmlformats.org/officeDocument/2006/relationships/hyperlink" Target="https://podminky.urs.cz/item/CS_URS_2023_02/596212210" TargetMode="External" /><Relationship Id="rId41" Type="http://schemas.openxmlformats.org/officeDocument/2006/relationships/hyperlink" Target="https://podminky.urs.cz/item/CS_URS_2023_02/596212355" TargetMode="External" /><Relationship Id="rId42" Type="http://schemas.openxmlformats.org/officeDocument/2006/relationships/hyperlink" Target="https://podminky.urs.cz/item/CS_URS_2023_02/899132212" TargetMode="External" /><Relationship Id="rId43" Type="http://schemas.openxmlformats.org/officeDocument/2006/relationships/hyperlink" Target="https://podminky.urs.cz/item/CS_URS_2023_02/899132213" TargetMode="External" /><Relationship Id="rId44" Type="http://schemas.openxmlformats.org/officeDocument/2006/relationships/hyperlink" Target="https://podminky.urs.cz/item/CS_URS_2023_02/899133111" TargetMode="External" /><Relationship Id="rId45" Type="http://schemas.openxmlformats.org/officeDocument/2006/relationships/hyperlink" Target="https://podminky.urs.cz/item/CS_URS_2023_02/914111111" TargetMode="External" /><Relationship Id="rId46" Type="http://schemas.openxmlformats.org/officeDocument/2006/relationships/hyperlink" Target="https://podminky.urs.cz/item/CS_URS_2023_02/914511111" TargetMode="External" /><Relationship Id="rId47" Type="http://schemas.openxmlformats.org/officeDocument/2006/relationships/hyperlink" Target="https://podminky.urs.cz/item/CS_URS_2023_02/915111112" TargetMode="External" /><Relationship Id="rId48" Type="http://schemas.openxmlformats.org/officeDocument/2006/relationships/hyperlink" Target="https://podminky.urs.cz/item/CS_URS_2023_02/915111122" TargetMode="External" /><Relationship Id="rId49" Type="http://schemas.openxmlformats.org/officeDocument/2006/relationships/hyperlink" Target="https://podminky.urs.cz/item/CS_URS_2023_02/915131112" TargetMode="External" /><Relationship Id="rId50" Type="http://schemas.openxmlformats.org/officeDocument/2006/relationships/hyperlink" Target="https://podminky.urs.cz/item/CS_URS_2023_02/915611111" TargetMode="External" /><Relationship Id="rId51" Type="http://schemas.openxmlformats.org/officeDocument/2006/relationships/hyperlink" Target="https://podminky.urs.cz/item/CS_URS_2023_02/915621111" TargetMode="External" /><Relationship Id="rId52" Type="http://schemas.openxmlformats.org/officeDocument/2006/relationships/hyperlink" Target="https://podminky.urs.cz/item/CS_URS_2023_02/916131213" TargetMode="External" /><Relationship Id="rId53" Type="http://schemas.openxmlformats.org/officeDocument/2006/relationships/hyperlink" Target="https://podminky.urs.cz/item/CS_URS_2023_02/916231213" TargetMode="External" /><Relationship Id="rId54" Type="http://schemas.openxmlformats.org/officeDocument/2006/relationships/hyperlink" Target="https://podminky.urs.cz/item/CS_URS_2023_02/916991121" TargetMode="External" /><Relationship Id="rId55" Type="http://schemas.openxmlformats.org/officeDocument/2006/relationships/hyperlink" Target="https://podminky.urs.cz/item/CS_URS_2023_02/919112223" TargetMode="External" /><Relationship Id="rId56" Type="http://schemas.openxmlformats.org/officeDocument/2006/relationships/hyperlink" Target="https://podminky.urs.cz/item/CS_URS_2023_02/919121223" TargetMode="External" /><Relationship Id="rId57" Type="http://schemas.openxmlformats.org/officeDocument/2006/relationships/hyperlink" Target="https://podminky.urs.cz/item/CS_URS_2023_02/919125111" TargetMode="External" /><Relationship Id="rId58" Type="http://schemas.openxmlformats.org/officeDocument/2006/relationships/hyperlink" Target="https://podminky.urs.cz/item/CS_URS_2023_02/966006132" TargetMode="External" /><Relationship Id="rId59" Type="http://schemas.openxmlformats.org/officeDocument/2006/relationships/hyperlink" Target="https://podminky.urs.cz/item/CS_URS_2023_02/966006211" TargetMode="External" /><Relationship Id="rId60" Type="http://schemas.openxmlformats.org/officeDocument/2006/relationships/hyperlink" Target="https://podminky.urs.cz/item/CS_URS_2023_02/979054451" TargetMode="External" /><Relationship Id="rId61" Type="http://schemas.openxmlformats.org/officeDocument/2006/relationships/hyperlink" Target="https://podminky.urs.cz/item/CS_URS_2023_02/997221551" TargetMode="External" /><Relationship Id="rId62" Type="http://schemas.openxmlformats.org/officeDocument/2006/relationships/hyperlink" Target="https://podminky.urs.cz/item/CS_URS_2023_02/997221559" TargetMode="External" /><Relationship Id="rId63" Type="http://schemas.openxmlformats.org/officeDocument/2006/relationships/hyperlink" Target="https://podminky.urs.cz/item/CS_URS_2023_02/997221571" TargetMode="External" /><Relationship Id="rId64" Type="http://schemas.openxmlformats.org/officeDocument/2006/relationships/hyperlink" Target="https://podminky.urs.cz/item/CS_URS_2023_02/997221579" TargetMode="External" /><Relationship Id="rId65" Type="http://schemas.openxmlformats.org/officeDocument/2006/relationships/hyperlink" Target="https://podminky.urs.cz/item/CS_URS_2023_02/997221861" TargetMode="External" /><Relationship Id="rId66" Type="http://schemas.openxmlformats.org/officeDocument/2006/relationships/hyperlink" Target="https://podminky.urs.cz/item/CS_URS_2023_02/997221862" TargetMode="External" /><Relationship Id="rId67" Type="http://schemas.openxmlformats.org/officeDocument/2006/relationships/hyperlink" Target="https://podminky.urs.cz/item/CS_URS_2023_02/997221873" TargetMode="External" /><Relationship Id="rId68" Type="http://schemas.openxmlformats.org/officeDocument/2006/relationships/hyperlink" Target="https://podminky.urs.cz/item/CS_URS_2023_02/997221875" TargetMode="External" /><Relationship Id="rId69" Type="http://schemas.openxmlformats.org/officeDocument/2006/relationships/hyperlink" Target="https://podminky.urs.cz/item/CS_URS_2023_02/998223011" TargetMode="External" /><Relationship Id="rId70" Type="http://schemas.openxmlformats.org/officeDocument/2006/relationships/hyperlink" Target="https://podminky.urs.cz/item/CS_URS_2023_02/767163221" TargetMode="External" /><Relationship Id="rId71" Type="http://schemas.openxmlformats.org/officeDocument/2006/relationships/hyperlink" Target="https://podminky.urs.cz/item/CS_URS_2023_02/998767101" TargetMode="External" /><Relationship Id="rId72" Type="http://schemas.openxmlformats.org/officeDocument/2006/relationships/hyperlink" Target="https://podminky.urs.cz/item/CS_URS_2023_02/998767193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2" TargetMode="External" /><Relationship Id="rId2" Type="http://schemas.openxmlformats.org/officeDocument/2006/relationships/hyperlink" Target="https://podminky.urs.cz/item/CS_URS_2023_02/115101204" TargetMode="External" /><Relationship Id="rId3" Type="http://schemas.openxmlformats.org/officeDocument/2006/relationships/hyperlink" Target="https://podminky.urs.cz/item/CS_URS_2023_02/115101302" TargetMode="External" /><Relationship Id="rId4" Type="http://schemas.openxmlformats.org/officeDocument/2006/relationships/hyperlink" Target="https://podminky.urs.cz/item/CS_URS_2023_02/115101304" TargetMode="External" /><Relationship Id="rId5" Type="http://schemas.openxmlformats.org/officeDocument/2006/relationships/hyperlink" Target="https://podminky.urs.cz/item/CS_URS_2023_02/119001401" TargetMode="External" /><Relationship Id="rId6" Type="http://schemas.openxmlformats.org/officeDocument/2006/relationships/hyperlink" Target="https://podminky.urs.cz/item/CS_URS_2023_02/119001421" TargetMode="External" /><Relationship Id="rId7" Type="http://schemas.openxmlformats.org/officeDocument/2006/relationships/hyperlink" Target="https://podminky.urs.cz/item/CS_URS_2023_02/131251103" TargetMode="External" /><Relationship Id="rId8" Type="http://schemas.openxmlformats.org/officeDocument/2006/relationships/hyperlink" Target="https://podminky.urs.cz/item/CS_URS_2023_02/131351103" TargetMode="External" /><Relationship Id="rId9" Type="http://schemas.openxmlformats.org/officeDocument/2006/relationships/hyperlink" Target="https://podminky.urs.cz/item/CS_URS_2023_02/132254204" TargetMode="External" /><Relationship Id="rId10" Type="http://schemas.openxmlformats.org/officeDocument/2006/relationships/hyperlink" Target="https://podminky.urs.cz/item/CS_URS_2023_02/132354204" TargetMode="External" /><Relationship Id="rId11" Type="http://schemas.openxmlformats.org/officeDocument/2006/relationships/hyperlink" Target="https://podminky.urs.cz/item/CS_URS_2023_02/139001101" TargetMode="External" /><Relationship Id="rId12" Type="http://schemas.openxmlformats.org/officeDocument/2006/relationships/hyperlink" Target="https://podminky.urs.cz/item/CS_URS_2023_02/151811131" TargetMode="External" /><Relationship Id="rId13" Type="http://schemas.openxmlformats.org/officeDocument/2006/relationships/hyperlink" Target="https://podminky.urs.cz/item/CS_URS_2023_02/151811132" TargetMode="External" /><Relationship Id="rId14" Type="http://schemas.openxmlformats.org/officeDocument/2006/relationships/hyperlink" Target="https://podminky.urs.cz/item/CS_URS_2023_02/151811231" TargetMode="External" /><Relationship Id="rId15" Type="http://schemas.openxmlformats.org/officeDocument/2006/relationships/hyperlink" Target="https://podminky.urs.cz/item/CS_URS_2023_02/151811232" TargetMode="External" /><Relationship Id="rId16" Type="http://schemas.openxmlformats.org/officeDocument/2006/relationships/hyperlink" Target="https://podminky.urs.cz/item/CS_URS_2023_02/162651112" TargetMode="External" /><Relationship Id="rId17" Type="http://schemas.openxmlformats.org/officeDocument/2006/relationships/hyperlink" Target="https://podminky.urs.cz/item/CS_URS_2023_02/162651132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62751119" TargetMode="External" /><Relationship Id="rId20" Type="http://schemas.openxmlformats.org/officeDocument/2006/relationships/hyperlink" Target="https://podminky.urs.cz/item/CS_URS_2023_02/162751137" TargetMode="External" /><Relationship Id="rId21" Type="http://schemas.openxmlformats.org/officeDocument/2006/relationships/hyperlink" Target="https://podminky.urs.cz/item/CS_URS_2023_02/162751139" TargetMode="External" /><Relationship Id="rId22" Type="http://schemas.openxmlformats.org/officeDocument/2006/relationships/hyperlink" Target="https://podminky.urs.cz/item/CS_URS_2023_02/167151111" TargetMode="External" /><Relationship Id="rId23" Type="http://schemas.openxmlformats.org/officeDocument/2006/relationships/hyperlink" Target="https://podminky.urs.cz/item/CS_URS_2023_02/167151112" TargetMode="External" /><Relationship Id="rId24" Type="http://schemas.openxmlformats.org/officeDocument/2006/relationships/hyperlink" Target="https://podminky.urs.cz/item/CS_URS_2023_02/171201231" TargetMode="External" /><Relationship Id="rId25" Type="http://schemas.openxmlformats.org/officeDocument/2006/relationships/hyperlink" Target="https://podminky.urs.cz/item/CS_URS_2023_02/171251201" TargetMode="External" /><Relationship Id="rId26" Type="http://schemas.openxmlformats.org/officeDocument/2006/relationships/hyperlink" Target="https://podminky.urs.cz/item/CS_URS_2023_02/174101101" TargetMode="External" /><Relationship Id="rId27" Type="http://schemas.openxmlformats.org/officeDocument/2006/relationships/hyperlink" Target="https://podminky.urs.cz/item/CS_URS_2023_02/175151101" TargetMode="External" /><Relationship Id="rId28" Type="http://schemas.openxmlformats.org/officeDocument/2006/relationships/hyperlink" Target="https://podminky.urs.cz/item/CS_URS_2023_02/212750104" TargetMode="External" /><Relationship Id="rId29" Type="http://schemas.openxmlformats.org/officeDocument/2006/relationships/hyperlink" Target="https://podminky.urs.cz/item/CS_URS_2023_02/451572111" TargetMode="External" /><Relationship Id="rId30" Type="http://schemas.openxmlformats.org/officeDocument/2006/relationships/hyperlink" Target="https://podminky.urs.cz/item/CS_URS_2023_02/871353121" TargetMode="External" /><Relationship Id="rId31" Type="http://schemas.openxmlformats.org/officeDocument/2006/relationships/hyperlink" Target="https://podminky.urs.cz/item/CS_URS_2023_02/871363121" TargetMode="External" /><Relationship Id="rId32" Type="http://schemas.openxmlformats.org/officeDocument/2006/relationships/hyperlink" Target="https://podminky.urs.cz/item/CS_URS_2023_02/877350310" TargetMode="External" /><Relationship Id="rId33" Type="http://schemas.openxmlformats.org/officeDocument/2006/relationships/hyperlink" Target="https://podminky.urs.cz/item/CS_URS_2023_02/877360320" TargetMode="External" /><Relationship Id="rId34" Type="http://schemas.openxmlformats.org/officeDocument/2006/relationships/hyperlink" Target="https://podminky.urs.cz/item/CS_URS_2022_02/452112111" TargetMode="External" /><Relationship Id="rId35" Type="http://schemas.openxmlformats.org/officeDocument/2006/relationships/hyperlink" Target="https://podminky.urs.cz/item/CS_URS_2022_02/452112121" TargetMode="External" /><Relationship Id="rId36" Type="http://schemas.openxmlformats.org/officeDocument/2006/relationships/hyperlink" Target="https://podminky.urs.cz/item/CS_URS_2023_02/894411311" TargetMode="External" /><Relationship Id="rId37" Type="http://schemas.openxmlformats.org/officeDocument/2006/relationships/hyperlink" Target="https://podminky.urs.cz/item/CS_URS_2023_02/894412411" TargetMode="External" /><Relationship Id="rId38" Type="http://schemas.openxmlformats.org/officeDocument/2006/relationships/hyperlink" Target="https://podminky.urs.cz/item/CS_URS_2023_02/894414111" TargetMode="External" /><Relationship Id="rId39" Type="http://schemas.openxmlformats.org/officeDocument/2006/relationships/hyperlink" Target="https://podminky.urs.cz/item/CS_URS_2023_02/894414211" TargetMode="External" /><Relationship Id="rId40" Type="http://schemas.openxmlformats.org/officeDocument/2006/relationships/hyperlink" Target="https://podminky.urs.cz/item/CS_URS_2023_02/899104112" TargetMode="External" /><Relationship Id="rId41" Type="http://schemas.openxmlformats.org/officeDocument/2006/relationships/hyperlink" Target="https://podminky.urs.cz/item/CS_URS_2023_02/359901211" TargetMode="External" /><Relationship Id="rId42" Type="http://schemas.openxmlformats.org/officeDocument/2006/relationships/hyperlink" Target="https://podminky.urs.cz/item/CS_URS_2023_02/899722112" TargetMode="External" /><Relationship Id="rId43" Type="http://schemas.openxmlformats.org/officeDocument/2006/relationships/hyperlink" Target="https://podminky.urs.cz/item/CS_URS_2023_02/830391811" TargetMode="External" /><Relationship Id="rId44" Type="http://schemas.openxmlformats.org/officeDocument/2006/relationships/hyperlink" Target="https://podminky.urs.cz/item/CS_URS_2023_02/890431851" TargetMode="External" /><Relationship Id="rId45" Type="http://schemas.openxmlformats.org/officeDocument/2006/relationships/hyperlink" Target="https://podminky.urs.cz/item/CS_URS_2023_02/997002511" TargetMode="External" /><Relationship Id="rId46" Type="http://schemas.openxmlformats.org/officeDocument/2006/relationships/hyperlink" Target="https://podminky.urs.cz/item/CS_URS_2023_02/997002519" TargetMode="External" /><Relationship Id="rId47" Type="http://schemas.openxmlformats.org/officeDocument/2006/relationships/hyperlink" Target="https://podminky.urs.cz/item/CS_URS_2023_02/997002611" TargetMode="External" /><Relationship Id="rId48" Type="http://schemas.openxmlformats.org/officeDocument/2006/relationships/hyperlink" Target="https://podminky.urs.cz/item/CS_URS_2023_02/997221625" TargetMode="External" /><Relationship Id="rId49" Type="http://schemas.openxmlformats.org/officeDocument/2006/relationships/hyperlink" Target="https://podminky.urs.cz/item/CS_URS_2023_02/998276101" TargetMode="External" /><Relationship Id="rId50" Type="http://schemas.openxmlformats.org/officeDocument/2006/relationships/hyperlink" Target="https://podminky.urs.cz/item/CS_URS_2023_02/998276128" TargetMode="External" /><Relationship Id="rId5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10100251" TargetMode="External" /><Relationship Id="rId2" Type="http://schemas.openxmlformats.org/officeDocument/2006/relationships/hyperlink" Target="https://podminky.urs.cz/item/CS_URS_2023_02/210203901" TargetMode="External" /><Relationship Id="rId3" Type="http://schemas.openxmlformats.org/officeDocument/2006/relationships/hyperlink" Target="https://podminky.urs.cz/item/CS_URS_2023_02/210204011" TargetMode="External" /><Relationship Id="rId4" Type="http://schemas.openxmlformats.org/officeDocument/2006/relationships/hyperlink" Target="https://podminky.urs.cz/item/CS_URS_2023_02/210204103" TargetMode="External" /><Relationship Id="rId5" Type="http://schemas.openxmlformats.org/officeDocument/2006/relationships/hyperlink" Target="https://podminky.urs.cz/item/CS_URS_2023_02/210204105" TargetMode="External" /><Relationship Id="rId6" Type="http://schemas.openxmlformats.org/officeDocument/2006/relationships/hyperlink" Target="https://podminky.urs.cz/item/CS_URS_2023_02/210204202" TargetMode="External" /><Relationship Id="rId7" Type="http://schemas.openxmlformats.org/officeDocument/2006/relationships/hyperlink" Target="https://podminky.urs.cz/item/CS_URS_2023_02/210220020" TargetMode="External" /><Relationship Id="rId8" Type="http://schemas.openxmlformats.org/officeDocument/2006/relationships/hyperlink" Target="https://podminky.urs.cz/item/CS_URS_2023_02/210220022" TargetMode="External" /><Relationship Id="rId9" Type="http://schemas.openxmlformats.org/officeDocument/2006/relationships/hyperlink" Target="https://podminky.urs.cz/item/CS_URS_2023_02/210280002" TargetMode="External" /><Relationship Id="rId10" Type="http://schemas.openxmlformats.org/officeDocument/2006/relationships/hyperlink" Target="https://podminky.urs.cz/item/CS_URS_2023_02/210812011" TargetMode="External" /><Relationship Id="rId11" Type="http://schemas.openxmlformats.org/officeDocument/2006/relationships/hyperlink" Target="https://podminky.urs.cz/item/CS_URS_2023_02/210812033" TargetMode="External" /><Relationship Id="rId12" Type="http://schemas.openxmlformats.org/officeDocument/2006/relationships/hyperlink" Target="https://podminky.urs.cz/item/CS_URS_2023_02/210812037" TargetMode="External" /><Relationship Id="rId13" Type="http://schemas.openxmlformats.org/officeDocument/2006/relationships/hyperlink" Target="https://podminky.urs.cz/item/CS_URS_2023_02/218040011" TargetMode="External" /><Relationship Id="rId14" Type="http://schemas.openxmlformats.org/officeDocument/2006/relationships/hyperlink" Target="https://podminky.urs.cz/item/CS_URS_2023_02/460010024" TargetMode="External" /><Relationship Id="rId15" Type="http://schemas.openxmlformats.org/officeDocument/2006/relationships/hyperlink" Target="https://podminky.urs.cz/item/CS_URS_2023_02/460131113" TargetMode="External" /><Relationship Id="rId16" Type="http://schemas.openxmlformats.org/officeDocument/2006/relationships/hyperlink" Target="https://podminky.urs.cz/item/CS_URS_2023_02/460161162" TargetMode="External" /><Relationship Id="rId17" Type="http://schemas.openxmlformats.org/officeDocument/2006/relationships/hyperlink" Target="https://podminky.urs.cz/item/CS_URS_2023_02/460171162" TargetMode="External" /><Relationship Id="rId18" Type="http://schemas.openxmlformats.org/officeDocument/2006/relationships/hyperlink" Target="https://podminky.urs.cz/item/CS_URS_2023_02/460341113" TargetMode="External" /><Relationship Id="rId19" Type="http://schemas.openxmlformats.org/officeDocument/2006/relationships/hyperlink" Target="https://podminky.urs.cz/item/CS_URS_2023_02/460341121" TargetMode="External" /><Relationship Id="rId20" Type="http://schemas.openxmlformats.org/officeDocument/2006/relationships/hyperlink" Target="https://podminky.urs.cz/item/CS_URS_2023_02/460361121" TargetMode="External" /><Relationship Id="rId21" Type="http://schemas.openxmlformats.org/officeDocument/2006/relationships/hyperlink" Target="https://podminky.urs.cz/item/CS_URS_2023_02/460371121" TargetMode="External" /><Relationship Id="rId22" Type="http://schemas.openxmlformats.org/officeDocument/2006/relationships/hyperlink" Target="https://podminky.urs.cz/item/CS_URS_2023_02/460431172" TargetMode="External" /><Relationship Id="rId23" Type="http://schemas.openxmlformats.org/officeDocument/2006/relationships/hyperlink" Target="https://podminky.urs.cz/item/CS_URS_2023_02/460451172" TargetMode="External" /><Relationship Id="rId24" Type="http://schemas.openxmlformats.org/officeDocument/2006/relationships/hyperlink" Target="https://podminky.urs.cz/item/CS_URS_2023_02/460661411" TargetMode="External" /><Relationship Id="rId25" Type="http://schemas.openxmlformats.org/officeDocument/2006/relationships/hyperlink" Target="https://podminky.urs.cz/item/CS_URS_2023_02/460742131" TargetMode="External" /><Relationship Id="rId26" Type="http://schemas.openxmlformats.org/officeDocument/2006/relationships/hyperlink" Target="https://podminky.urs.cz/item/CS_URS_2023_02/469981111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10812037" TargetMode="External" /><Relationship Id="rId2" Type="http://schemas.openxmlformats.org/officeDocument/2006/relationships/hyperlink" Target="https://podminky.urs.cz/item/CS_URS_2023_02/218812037" TargetMode="External" /><Relationship Id="rId3" Type="http://schemas.openxmlformats.org/officeDocument/2006/relationships/hyperlink" Target="https://podminky.urs.cz/item/CS_URS_2023_02/460010024" TargetMode="External" /><Relationship Id="rId4" Type="http://schemas.openxmlformats.org/officeDocument/2006/relationships/hyperlink" Target="https://podminky.urs.cz/item/CS_URS_2023_02/460161162" TargetMode="External" /><Relationship Id="rId5" Type="http://schemas.openxmlformats.org/officeDocument/2006/relationships/hyperlink" Target="https://podminky.urs.cz/item/CS_URS_2023_02/460171162" TargetMode="External" /><Relationship Id="rId6" Type="http://schemas.openxmlformats.org/officeDocument/2006/relationships/hyperlink" Target="https://podminky.urs.cz/item/CS_URS_2023_02/460341113" TargetMode="External" /><Relationship Id="rId7" Type="http://schemas.openxmlformats.org/officeDocument/2006/relationships/hyperlink" Target="https://podminky.urs.cz/item/CS_URS_2023_02/460341121" TargetMode="External" /><Relationship Id="rId8" Type="http://schemas.openxmlformats.org/officeDocument/2006/relationships/hyperlink" Target="https://podminky.urs.cz/item/CS_URS_2023_02/460361121" TargetMode="External" /><Relationship Id="rId9" Type="http://schemas.openxmlformats.org/officeDocument/2006/relationships/hyperlink" Target="https://podminky.urs.cz/item/CS_URS_2023_02/460371121" TargetMode="External" /><Relationship Id="rId10" Type="http://schemas.openxmlformats.org/officeDocument/2006/relationships/hyperlink" Target="https://podminky.urs.cz/item/CS_URS_2023_02/460431172" TargetMode="External" /><Relationship Id="rId11" Type="http://schemas.openxmlformats.org/officeDocument/2006/relationships/hyperlink" Target="https://podminky.urs.cz/item/CS_URS_2023_02/460451172" TargetMode="External" /><Relationship Id="rId12" Type="http://schemas.openxmlformats.org/officeDocument/2006/relationships/hyperlink" Target="https://podminky.urs.cz/item/CS_URS_2023_02/460661411" TargetMode="External" /><Relationship Id="rId13" Type="http://schemas.openxmlformats.org/officeDocument/2006/relationships/hyperlink" Target="https://podminky.urs.cz/item/CS_URS_2023_02/460742121" TargetMode="External" /><Relationship Id="rId14" Type="http://schemas.openxmlformats.org/officeDocument/2006/relationships/hyperlink" Target="https://podminky.urs.cz/item/CS_URS_2023_02/46998111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5151" TargetMode="External" /><Relationship Id="rId2" Type="http://schemas.openxmlformats.org/officeDocument/2006/relationships/hyperlink" Target="https://podminky.urs.cz/item/CS_URS_2023_02/122151102" TargetMode="External" /><Relationship Id="rId3" Type="http://schemas.openxmlformats.org/officeDocument/2006/relationships/hyperlink" Target="https://podminky.urs.cz/item/CS_URS_2023_02/162351103" TargetMode="External" /><Relationship Id="rId4" Type="http://schemas.openxmlformats.org/officeDocument/2006/relationships/hyperlink" Target="https://podminky.urs.cz/item/CS_URS_2023_02/181351003" TargetMode="External" /><Relationship Id="rId5" Type="http://schemas.openxmlformats.org/officeDocument/2006/relationships/hyperlink" Target="https://podminky.urs.cz/item/CS_URS_2023_02/181411131" TargetMode="External" /><Relationship Id="rId6" Type="http://schemas.openxmlformats.org/officeDocument/2006/relationships/hyperlink" Target="https://podminky.urs.cz/item/CS_URS_2023_02/181951111" TargetMode="External" /><Relationship Id="rId7" Type="http://schemas.openxmlformats.org/officeDocument/2006/relationships/hyperlink" Target="https://podminky.urs.cz/item/CS_URS_2023_02/183101223" TargetMode="External" /><Relationship Id="rId8" Type="http://schemas.openxmlformats.org/officeDocument/2006/relationships/hyperlink" Target="https://podminky.urs.cz/item/CS_URS_2023_02/184215132" TargetMode="External" /><Relationship Id="rId9" Type="http://schemas.openxmlformats.org/officeDocument/2006/relationships/hyperlink" Target="https://podminky.urs.cz/item/CS_URS_2023_02/184401114" TargetMode="External" /><Relationship Id="rId10" Type="http://schemas.openxmlformats.org/officeDocument/2006/relationships/hyperlink" Target="https://podminky.urs.cz/item/CS_URS_2023_02/184502117" TargetMode="External" /><Relationship Id="rId11" Type="http://schemas.openxmlformats.org/officeDocument/2006/relationships/hyperlink" Target="https://podminky.urs.cz/item/CS_URS_2023_02/184801121" TargetMode="External" /><Relationship Id="rId12" Type="http://schemas.openxmlformats.org/officeDocument/2006/relationships/hyperlink" Target="https://podminky.urs.cz/item/CS_URS_2023_02/185804311" TargetMode="External" /><Relationship Id="rId13" Type="http://schemas.openxmlformats.org/officeDocument/2006/relationships/hyperlink" Target="https://podminky.urs.cz/item/CS_URS_2023_02/185851121" TargetMode="External" /><Relationship Id="rId14" Type="http://schemas.openxmlformats.org/officeDocument/2006/relationships/hyperlink" Target="https://podminky.urs.cz/item/CS_URS_2023_02/185851129" TargetMode="External" /><Relationship Id="rId15" Type="http://schemas.openxmlformats.org/officeDocument/2006/relationships/hyperlink" Target="https://podminky.urs.cz/item/CS_URS_2023_02/998231411" TargetMode="External" /><Relationship Id="rId16" Type="http://schemas.openxmlformats.org/officeDocument/2006/relationships/hyperlink" Target="https://podminky.urs.cz/item/CS_URS_2023_02/998231431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002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3244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203000" TargetMode="External" /><Relationship Id="rId7" Type="http://schemas.openxmlformats.org/officeDocument/2006/relationships/hyperlink" Target="https://podminky.urs.cz/item/CS_URS_2023_02/034303000" TargetMode="External" /><Relationship Id="rId8" Type="http://schemas.openxmlformats.org/officeDocument/2006/relationships/hyperlink" Target="https://podminky.urs.cz/item/CS_URS_2023_02/041002000" TargetMode="External" /><Relationship Id="rId9" Type="http://schemas.openxmlformats.org/officeDocument/2006/relationships/hyperlink" Target="https://podminky.urs.cz/item/CS_URS_2023_02/043154000" TargetMode="External" /><Relationship Id="rId1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39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39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48</v>
      </c>
      <c r="E29" s="50"/>
      <c r="F29" s="34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50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52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R_23-005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Parkoviště sídliště Mír, Šeříková ulice, Český Krumlov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k.ú. Přísečná - Domoradice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17. 8. 2023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Český Krumlov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Ragemia,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40</v>
      </c>
      <c r="AJ50" s="43"/>
      <c r="AK50" s="43"/>
      <c r="AL50" s="43"/>
      <c r="AM50" s="76" t="str">
        <f>IF(E20="","",E20)</f>
        <v>Ing. Eva Horčičková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101 - Komunikace'!J30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101 - Komunikace'!P91</f>
        <v>0</v>
      </c>
      <c r="AV55" s="123">
        <f>'SO 101 - Komunikace'!J33</f>
        <v>0</v>
      </c>
      <c r="AW55" s="123">
        <f>'SO 101 - Komunikace'!J34</f>
        <v>0</v>
      </c>
      <c r="AX55" s="123">
        <f>'SO 101 - Komunikace'!J35</f>
        <v>0</v>
      </c>
      <c r="AY55" s="123">
        <f>'SO 101 - Komunikace'!J36</f>
        <v>0</v>
      </c>
      <c r="AZ55" s="123">
        <f>'SO 101 - Komunikace'!F33</f>
        <v>0</v>
      </c>
      <c r="BA55" s="123">
        <f>'SO 101 - Komunikace'!F34</f>
        <v>0</v>
      </c>
      <c r="BB55" s="123">
        <f>'SO 101 - Komunikace'!F35</f>
        <v>0</v>
      </c>
      <c r="BC55" s="123">
        <f>'SO 101 - Komunikace'!F36</f>
        <v>0</v>
      </c>
      <c r="BD55" s="125">
        <f>'SO 101 - Komunikace'!F37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301 - Kanalizace'!J30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'SO 301 - Kanalizace'!P88</f>
        <v>0</v>
      </c>
      <c r="AV56" s="123">
        <f>'SO 301 - Kanalizace'!J33</f>
        <v>0</v>
      </c>
      <c r="AW56" s="123">
        <f>'SO 301 - Kanalizace'!J34</f>
        <v>0</v>
      </c>
      <c r="AX56" s="123">
        <f>'SO 301 - Kanalizace'!J35</f>
        <v>0</v>
      </c>
      <c r="AY56" s="123">
        <f>'SO 301 - Kanalizace'!J36</f>
        <v>0</v>
      </c>
      <c r="AZ56" s="123">
        <f>'SO 301 - Kanalizace'!F33</f>
        <v>0</v>
      </c>
      <c r="BA56" s="123">
        <f>'SO 301 - Kanalizace'!F34</f>
        <v>0</v>
      </c>
      <c r="BB56" s="123">
        <f>'SO 301 - Kanalizace'!F35</f>
        <v>0</v>
      </c>
      <c r="BC56" s="123">
        <f>'SO 301 - Kanalizace'!F36</f>
        <v>0</v>
      </c>
      <c r="BD56" s="125">
        <f>'SO 301 - Kanalizace'!F37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16.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401 - Veřejné osvětlení'!J30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2">
        <v>0</v>
      </c>
      <c r="AT57" s="123">
        <f>ROUND(SUM(AV57:AW57),2)</f>
        <v>0</v>
      </c>
      <c r="AU57" s="124">
        <f>'SO 401 - Veřejné osvětlení'!P82</f>
        <v>0</v>
      </c>
      <c r="AV57" s="123">
        <f>'SO 401 - Veřejné osvětlení'!J33</f>
        <v>0</v>
      </c>
      <c r="AW57" s="123">
        <f>'SO 401 - Veřejné osvětlení'!J34</f>
        <v>0</v>
      </c>
      <c r="AX57" s="123">
        <f>'SO 401 - Veřejné osvětlení'!J35</f>
        <v>0</v>
      </c>
      <c r="AY57" s="123">
        <f>'SO 401 - Veřejné osvětlení'!J36</f>
        <v>0</v>
      </c>
      <c r="AZ57" s="123">
        <f>'SO 401 - Veřejné osvětlení'!F33</f>
        <v>0</v>
      </c>
      <c r="BA57" s="123">
        <f>'SO 401 - Veřejné osvětlení'!F34</f>
        <v>0</v>
      </c>
      <c r="BB57" s="123">
        <f>'SO 401 - Veřejné osvětlení'!F35</f>
        <v>0</v>
      </c>
      <c r="BC57" s="123">
        <f>'SO 401 - Veřejné osvětlení'!F36</f>
        <v>0</v>
      </c>
      <c r="BD57" s="125">
        <f>'SO 401 - Veřejné osvětlení'!F37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7" customFormat="1" ht="16.5" customHeight="1">
      <c r="A58" s="114" t="s">
        <v>82</v>
      </c>
      <c r="B58" s="115"/>
      <c r="C58" s="116"/>
      <c r="D58" s="117" t="s">
        <v>95</v>
      </c>
      <c r="E58" s="117"/>
      <c r="F58" s="117"/>
      <c r="G58" s="117"/>
      <c r="H58" s="117"/>
      <c r="I58" s="118"/>
      <c r="J58" s="117" t="s">
        <v>96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402 - Přeložka sdělova...'!J30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85</v>
      </c>
      <c r="AR58" s="121"/>
      <c r="AS58" s="122">
        <v>0</v>
      </c>
      <c r="AT58" s="123">
        <f>ROUND(SUM(AV58:AW58),2)</f>
        <v>0</v>
      </c>
      <c r="AU58" s="124">
        <f>'SO 402 - Přeložka sdělova...'!P82</f>
        <v>0</v>
      </c>
      <c r="AV58" s="123">
        <f>'SO 402 - Přeložka sdělova...'!J33</f>
        <v>0</v>
      </c>
      <c r="AW58" s="123">
        <f>'SO 402 - Přeložka sdělova...'!J34</f>
        <v>0</v>
      </c>
      <c r="AX58" s="123">
        <f>'SO 402 - Přeložka sdělova...'!J35</f>
        <v>0</v>
      </c>
      <c r="AY58" s="123">
        <f>'SO 402 - Přeložka sdělova...'!J36</f>
        <v>0</v>
      </c>
      <c r="AZ58" s="123">
        <f>'SO 402 - Přeložka sdělova...'!F33</f>
        <v>0</v>
      </c>
      <c r="BA58" s="123">
        <f>'SO 402 - Přeložka sdělova...'!F34</f>
        <v>0</v>
      </c>
      <c r="BB58" s="123">
        <f>'SO 402 - Přeložka sdělova...'!F35</f>
        <v>0</v>
      </c>
      <c r="BC58" s="123">
        <f>'SO 402 - Přeložka sdělova...'!F36</f>
        <v>0</v>
      </c>
      <c r="BD58" s="125">
        <f>'SO 402 - Přeložka sdělova...'!F37</f>
        <v>0</v>
      </c>
      <c r="BE58" s="7"/>
      <c r="BT58" s="126" t="s">
        <v>86</v>
      </c>
      <c r="BV58" s="126" t="s">
        <v>80</v>
      </c>
      <c r="BW58" s="126" t="s">
        <v>97</v>
      </c>
      <c r="BX58" s="126" t="s">
        <v>5</v>
      </c>
      <c r="CL58" s="126" t="s">
        <v>19</v>
      </c>
      <c r="CM58" s="126" t="s">
        <v>88</v>
      </c>
    </row>
    <row r="59" s="7" customFormat="1" ht="16.5" customHeight="1">
      <c r="A59" s="114" t="s">
        <v>82</v>
      </c>
      <c r="B59" s="115"/>
      <c r="C59" s="116"/>
      <c r="D59" s="117" t="s">
        <v>98</v>
      </c>
      <c r="E59" s="117"/>
      <c r="F59" s="117"/>
      <c r="G59" s="117"/>
      <c r="H59" s="117"/>
      <c r="I59" s="118"/>
      <c r="J59" s="117" t="s">
        <v>99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'SO 801 - Vegetační úpravy'!J30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85</v>
      </c>
      <c r="AR59" s="121"/>
      <c r="AS59" s="122">
        <v>0</v>
      </c>
      <c r="AT59" s="123">
        <f>ROUND(SUM(AV59:AW59),2)</f>
        <v>0</v>
      </c>
      <c r="AU59" s="124">
        <f>'SO 801 - Vegetační úpravy'!P82</f>
        <v>0</v>
      </c>
      <c r="AV59" s="123">
        <f>'SO 801 - Vegetační úpravy'!J33</f>
        <v>0</v>
      </c>
      <c r="AW59" s="123">
        <f>'SO 801 - Vegetační úpravy'!J34</f>
        <v>0</v>
      </c>
      <c r="AX59" s="123">
        <f>'SO 801 - Vegetační úpravy'!J35</f>
        <v>0</v>
      </c>
      <c r="AY59" s="123">
        <f>'SO 801 - Vegetační úpravy'!J36</f>
        <v>0</v>
      </c>
      <c r="AZ59" s="123">
        <f>'SO 801 - Vegetační úpravy'!F33</f>
        <v>0</v>
      </c>
      <c r="BA59" s="123">
        <f>'SO 801 - Vegetační úpravy'!F34</f>
        <v>0</v>
      </c>
      <c r="BB59" s="123">
        <f>'SO 801 - Vegetační úpravy'!F35</f>
        <v>0</v>
      </c>
      <c r="BC59" s="123">
        <f>'SO 801 - Vegetační úpravy'!F36</f>
        <v>0</v>
      </c>
      <c r="BD59" s="125">
        <f>'SO 801 - Vegetační úpravy'!F37</f>
        <v>0</v>
      </c>
      <c r="BE59" s="7"/>
      <c r="BT59" s="126" t="s">
        <v>86</v>
      </c>
      <c r="BV59" s="126" t="s">
        <v>80</v>
      </c>
      <c r="BW59" s="126" t="s">
        <v>100</v>
      </c>
      <c r="BX59" s="126" t="s">
        <v>5</v>
      </c>
      <c r="CL59" s="126" t="s">
        <v>19</v>
      </c>
      <c r="CM59" s="126" t="s">
        <v>88</v>
      </c>
    </row>
    <row r="60" s="7" customFormat="1" ht="16.5" customHeight="1">
      <c r="A60" s="114" t="s">
        <v>82</v>
      </c>
      <c r="B60" s="115"/>
      <c r="C60" s="116"/>
      <c r="D60" s="117" t="s">
        <v>101</v>
      </c>
      <c r="E60" s="117"/>
      <c r="F60" s="117"/>
      <c r="G60" s="117"/>
      <c r="H60" s="117"/>
      <c r="I60" s="118"/>
      <c r="J60" s="117" t="s">
        <v>102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'VRN - Vedlejší rozpočtové...'!J30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85</v>
      </c>
      <c r="AR60" s="121"/>
      <c r="AS60" s="127">
        <v>0</v>
      </c>
      <c r="AT60" s="128">
        <f>ROUND(SUM(AV60:AW60),2)</f>
        <v>0</v>
      </c>
      <c r="AU60" s="129">
        <f>'VRN - Vedlejší rozpočtové...'!P84</f>
        <v>0</v>
      </c>
      <c r="AV60" s="128">
        <f>'VRN - Vedlejší rozpočtové...'!J33</f>
        <v>0</v>
      </c>
      <c r="AW60" s="128">
        <f>'VRN - Vedlejší rozpočtové...'!J34</f>
        <v>0</v>
      </c>
      <c r="AX60" s="128">
        <f>'VRN - Vedlejší rozpočtové...'!J35</f>
        <v>0</v>
      </c>
      <c r="AY60" s="128">
        <f>'VRN - Vedlejší rozpočtové...'!J36</f>
        <v>0</v>
      </c>
      <c r="AZ60" s="128">
        <f>'VRN - Vedlejší rozpočtové...'!F33</f>
        <v>0</v>
      </c>
      <c r="BA60" s="128">
        <f>'VRN - Vedlejší rozpočtové...'!F34</f>
        <v>0</v>
      </c>
      <c r="BB60" s="128">
        <f>'VRN - Vedlejší rozpočtové...'!F35</f>
        <v>0</v>
      </c>
      <c r="BC60" s="128">
        <f>'VRN - Vedlejší rozpočtové...'!F36</f>
        <v>0</v>
      </c>
      <c r="BD60" s="130">
        <f>'VRN - Vedlejší rozpočtové...'!F37</f>
        <v>0</v>
      </c>
      <c r="BE60" s="7"/>
      <c r="BT60" s="126" t="s">
        <v>86</v>
      </c>
      <c r="BV60" s="126" t="s">
        <v>80</v>
      </c>
      <c r="BW60" s="126" t="s">
        <v>103</v>
      </c>
      <c r="BX60" s="126" t="s">
        <v>5</v>
      </c>
      <c r="CL60" s="126" t="s">
        <v>19</v>
      </c>
      <c r="CM60" s="126" t="s">
        <v>88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500wP87rFQI00dDGLwV01/NGQXOqex3ttE037aUmFNdWUl46iTsHMBy/RnUZQm+aFzZT7jvuiKOBo4VG0TO9ew==" hashValue="kY89x9bQfo41ewwv54N8f5dMGduBK30EwgqEHgOAMveogel1F1sH5/W5AH+UBmn5CeuQXjjB2Q9JS1Ww12+Mg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'!C2" display="/"/>
    <hyperlink ref="A56" location="'SO 301 - Kanalizace'!C2" display="/"/>
    <hyperlink ref="A57" location="'SO 401 - Veřejné osvětlení'!C2" display="/"/>
    <hyperlink ref="A58" location="'SO 402 - Přeložka sdělova...'!C2" display="/"/>
    <hyperlink ref="A59" location="'SO 801 - Vegetační úpravy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  <c r="AZ2" s="131" t="s">
        <v>104</v>
      </c>
      <c r="BA2" s="131" t="s">
        <v>105</v>
      </c>
      <c r="BB2" s="131" t="s">
        <v>106</v>
      </c>
      <c r="BC2" s="131" t="s">
        <v>107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  <c r="AZ3" s="131" t="s">
        <v>108</v>
      </c>
      <c r="BA3" s="131" t="s">
        <v>109</v>
      </c>
      <c r="BB3" s="131" t="s">
        <v>106</v>
      </c>
      <c r="BC3" s="131" t="s">
        <v>110</v>
      </c>
      <c r="BD3" s="131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  <c r="AZ4" s="131" t="s">
        <v>112</v>
      </c>
      <c r="BA4" s="131" t="s">
        <v>113</v>
      </c>
      <c r="BB4" s="131" t="s">
        <v>106</v>
      </c>
      <c r="BC4" s="131" t="s">
        <v>114</v>
      </c>
      <c r="BD4" s="131" t="s">
        <v>115</v>
      </c>
    </row>
    <row r="5" s="1" customFormat="1" ht="6.96" customHeight="1">
      <c r="B5" s="22"/>
      <c r="L5" s="22"/>
      <c r="AZ5" s="131" t="s">
        <v>116</v>
      </c>
      <c r="BA5" s="131" t="s">
        <v>117</v>
      </c>
      <c r="BB5" s="131" t="s">
        <v>106</v>
      </c>
      <c r="BC5" s="131" t="s">
        <v>118</v>
      </c>
      <c r="BD5" s="131" t="s">
        <v>115</v>
      </c>
    </row>
    <row r="6" s="1" customFormat="1" ht="12" customHeight="1">
      <c r="B6" s="22"/>
      <c r="D6" s="136" t="s">
        <v>16</v>
      </c>
      <c r="L6" s="22"/>
      <c r="AZ6" s="131" t="s">
        <v>119</v>
      </c>
      <c r="BA6" s="131" t="s">
        <v>120</v>
      </c>
      <c r="BB6" s="131" t="s">
        <v>106</v>
      </c>
      <c r="BC6" s="131" t="s">
        <v>121</v>
      </c>
      <c r="BD6" s="131" t="s">
        <v>115</v>
      </c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  <c r="AZ7" s="131" t="s">
        <v>122</v>
      </c>
      <c r="BA7" s="131" t="s">
        <v>123</v>
      </c>
      <c r="BB7" s="131" t="s">
        <v>106</v>
      </c>
      <c r="BC7" s="131" t="s">
        <v>124</v>
      </c>
      <c r="BD7" s="131" t="s">
        <v>115</v>
      </c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126</v>
      </c>
      <c r="BA8" s="131" t="s">
        <v>127</v>
      </c>
      <c r="BB8" s="131" t="s">
        <v>106</v>
      </c>
      <c r="BC8" s="131" t="s">
        <v>128</v>
      </c>
      <c r="BD8" s="131" t="s">
        <v>115</v>
      </c>
    </row>
    <row r="9" s="2" customFormat="1" ht="16.5" customHeight="1">
      <c r="A9" s="41"/>
      <c r="B9" s="47"/>
      <c r="C9" s="41"/>
      <c r="D9" s="41"/>
      <c r="E9" s="139" t="s">
        <v>129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41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ROUND((SUM(BE91:BE519)),  2)</f>
        <v>0</v>
      </c>
      <c r="G33" s="41"/>
      <c r="H33" s="41"/>
      <c r="I33" s="152">
        <v>0.20999999999999999</v>
      </c>
      <c r="J33" s="151">
        <f>ROUND(((SUM(BE91:BE519))*I33),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ROUND((SUM(BF91:BF519)),  2)</f>
        <v>0</v>
      </c>
      <c r="G34" s="41"/>
      <c r="H34" s="41"/>
      <c r="I34" s="152">
        <v>0.14999999999999999</v>
      </c>
      <c r="J34" s="151">
        <f>ROUND(((SUM(BF91:BF519))*I34),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ROUND((SUM(BG91:BG519)),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ROUND((SUM(BH91:BH519)),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ROUND((SUM(BI91:BI519)),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101 - Komunikace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Eva Horčičková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134</v>
      </c>
      <c r="E60" s="172"/>
      <c r="F60" s="172"/>
      <c r="G60" s="172"/>
      <c r="H60" s="172"/>
      <c r="I60" s="172"/>
      <c r="J60" s="173">
        <f>J92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135</v>
      </c>
      <c r="E61" s="178"/>
      <c r="F61" s="178"/>
      <c r="G61" s="178"/>
      <c r="H61" s="178"/>
      <c r="I61" s="178"/>
      <c r="J61" s="179">
        <f>J93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136</v>
      </c>
      <c r="E62" s="178"/>
      <c r="F62" s="178"/>
      <c r="G62" s="178"/>
      <c r="H62" s="178"/>
      <c r="I62" s="178"/>
      <c r="J62" s="179">
        <f>J217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137</v>
      </c>
      <c r="E63" s="178"/>
      <c r="F63" s="178"/>
      <c r="G63" s="178"/>
      <c r="H63" s="178"/>
      <c r="I63" s="178"/>
      <c r="J63" s="179">
        <f>J229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5"/>
      <c r="C64" s="176"/>
      <c r="D64" s="177" t="s">
        <v>138</v>
      </c>
      <c r="E64" s="178"/>
      <c r="F64" s="178"/>
      <c r="G64" s="178"/>
      <c r="H64" s="178"/>
      <c r="I64" s="178"/>
      <c r="J64" s="179">
        <f>J233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139</v>
      </c>
      <c r="E65" s="178"/>
      <c r="F65" s="178"/>
      <c r="G65" s="178"/>
      <c r="H65" s="178"/>
      <c r="I65" s="178"/>
      <c r="J65" s="179">
        <f>J242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140</v>
      </c>
      <c r="E66" s="178"/>
      <c r="F66" s="178"/>
      <c r="G66" s="178"/>
      <c r="H66" s="178"/>
      <c r="I66" s="178"/>
      <c r="J66" s="179">
        <f>J324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141</v>
      </c>
      <c r="E67" s="178"/>
      <c r="F67" s="178"/>
      <c r="G67" s="178"/>
      <c r="H67" s="178"/>
      <c r="I67" s="178"/>
      <c r="J67" s="179">
        <f>J341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142</v>
      </c>
      <c r="E68" s="178"/>
      <c r="F68" s="178"/>
      <c r="G68" s="178"/>
      <c r="H68" s="178"/>
      <c r="I68" s="178"/>
      <c r="J68" s="179">
        <f>J444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143</v>
      </c>
      <c r="E69" s="178"/>
      <c r="F69" s="178"/>
      <c r="G69" s="178"/>
      <c r="H69" s="178"/>
      <c r="I69" s="178"/>
      <c r="J69" s="179">
        <f>J502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144</v>
      </c>
      <c r="E70" s="172"/>
      <c r="F70" s="172"/>
      <c r="G70" s="172"/>
      <c r="H70" s="172"/>
      <c r="I70" s="172"/>
      <c r="J70" s="173">
        <f>J506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145</v>
      </c>
      <c r="E71" s="178"/>
      <c r="F71" s="178"/>
      <c r="G71" s="178"/>
      <c r="H71" s="178"/>
      <c r="I71" s="178"/>
      <c r="J71" s="179">
        <f>J507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5" t="s">
        <v>146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16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64" t="str">
        <f>E7</f>
        <v>Parkoviště sídliště Mír, Šeříková ulice, Český Krumlov</v>
      </c>
      <c r="F81" s="34"/>
      <c r="G81" s="34"/>
      <c r="H81" s="34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125</v>
      </c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SO 101 - Komunikace</v>
      </c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F12</f>
        <v>k.ú. Přísečná - Domoradice</v>
      </c>
      <c r="G85" s="43"/>
      <c r="H85" s="43"/>
      <c r="I85" s="34" t="s">
        <v>24</v>
      </c>
      <c r="J85" s="75" t="str">
        <f>IF(J12="","",J12)</f>
        <v>17. 8. 2023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4" t="s">
        <v>30</v>
      </c>
      <c r="D87" s="43"/>
      <c r="E87" s="43"/>
      <c r="F87" s="29" t="str">
        <f>E15</f>
        <v>Město Český Krumlov</v>
      </c>
      <c r="G87" s="43"/>
      <c r="H87" s="43"/>
      <c r="I87" s="34" t="s">
        <v>37</v>
      </c>
      <c r="J87" s="39" t="str">
        <f>E21</f>
        <v>Ragemia, s.r.o.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35</v>
      </c>
      <c r="D88" s="43"/>
      <c r="E88" s="43"/>
      <c r="F88" s="29" t="str">
        <f>IF(E18="","",E18)</f>
        <v>Vyplň údaj</v>
      </c>
      <c r="G88" s="43"/>
      <c r="H88" s="43"/>
      <c r="I88" s="34" t="s">
        <v>40</v>
      </c>
      <c r="J88" s="39" t="str">
        <f>E24</f>
        <v>Ing. Eva Horčičková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1"/>
      <c r="B90" s="182"/>
      <c r="C90" s="183" t="s">
        <v>147</v>
      </c>
      <c r="D90" s="184" t="s">
        <v>63</v>
      </c>
      <c r="E90" s="184" t="s">
        <v>59</v>
      </c>
      <c r="F90" s="184" t="s">
        <v>60</v>
      </c>
      <c r="G90" s="184" t="s">
        <v>148</v>
      </c>
      <c r="H90" s="184" t="s">
        <v>149</v>
      </c>
      <c r="I90" s="184" t="s">
        <v>150</v>
      </c>
      <c r="J90" s="184" t="s">
        <v>132</v>
      </c>
      <c r="K90" s="185" t="s">
        <v>151</v>
      </c>
      <c r="L90" s="186"/>
      <c r="M90" s="95" t="s">
        <v>32</v>
      </c>
      <c r="N90" s="96" t="s">
        <v>48</v>
      </c>
      <c r="O90" s="96" t="s">
        <v>152</v>
      </c>
      <c r="P90" s="96" t="s">
        <v>153</v>
      </c>
      <c r="Q90" s="96" t="s">
        <v>154</v>
      </c>
      <c r="R90" s="96" t="s">
        <v>155</v>
      </c>
      <c r="S90" s="96" t="s">
        <v>156</v>
      </c>
      <c r="T90" s="97" t="s">
        <v>157</v>
      </c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41"/>
      <c r="B91" s="42"/>
      <c r="C91" s="102" t="s">
        <v>158</v>
      </c>
      <c r="D91" s="43"/>
      <c r="E91" s="43"/>
      <c r="F91" s="43"/>
      <c r="G91" s="43"/>
      <c r="H91" s="43"/>
      <c r="I91" s="43"/>
      <c r="J91" s="187">
        <f>BK91</f>
        <v>0</v>
      </c>
      <c r="K91" s="43"/>
      <c r="L91" s="47"/>
      <c r="M91" s="98"/>
      <c r="N91" s="188"/>
      <c r="O91" s="99"/>
      <c r="P91" s="189">
        <f>P92+P506</f>
        <v>0</v>
      </c>
      <c r="Q91" s="99"/>
      <c r="R91" s="189">
        <f>R92+R506</f>
        <v>823.12951050000004</v>
      </c>
      <c r="S91" s="99"/>
      <c r="T91" s="190">
        <f>T92+T506</f>
        <v>589.38400000000001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77</v>
      </c>
      <c r="AU91" s="19" t="s">
        <v>133</v>
      </c>
      <c r="BK91" s="191">
        <f>BK92+BK506</f>
        <v>0</v>
      </c>
    </row>
    <row r="92" s="12" customFormat="1" ht="25.92" customHeight="1">
      <c r="A92" s="12"/>
      <c r="B92" s="192"/>
      <c r="C92" s="193"/>
      <c r="D92" s="194" t="s">
        <v>77</v>
      </c>
      <c r="E92" s="195" t="s">
        <v>159</v>
      </c>
      <c r="F92" s="195" t="s">
        <v>160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P93+P217+P229+P242+P324+P341+P444+P502</f>
        <v>0</v>
      </c>
      <c r="Q92" s="200"/>
      <c r="R92" s="201">
        <f>R93+R217+R229+R242+R324+R341+R444+R502</f>
        <v>823.07671049999999</v>
      </c>
      <c r="S92" s="200"/>
      <c r="T92" s="202">
        <f>T93+T217+T229+T242+T324+T341+T444+T502</f>
        <v>589.38400000000001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86</v>
      </c>
      <c r="AT92" s="204" t="s">
        <v>77</v>
      </c>
      <c r="AU92" s="204" t="s">
        <v>78</v>
      </c>
      <c r="AY92" s="203" t="s">
        <v>161</v>
      </c>
      <c r="BK92" s="205">
        <f>BK93+BK217+BK229+BK242+BK324+BK341+BK444+BK502</f>
        <v>0</v>
      </c>
    </row>
    <row r="93" s="12" customFormat="1" ht="22.8" customHeight="1">
      <c r="A93" s="12"/>
      <c r="B93" s="192"/>
      <c r="C93" s="193"/>
      <c r="D93" s="194" t="s">
        <v>77</v>
      </c>
      <c r="E93" s="206" t="s">
        <v>86</v>
      </c>
      <c r="F93" s="206" t="s">
        <v>162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SUM(P94:P216)</f>
        <v>0</v>
      </c>
      <c r="Q93" s="200"/>
      <c r="R93" s="201">
        <f>SUM(R94:R216)</f>
        <v>0.052650000000000002</v>
      </c>
      <c r="S93" s="200"/>
      <c r="T93" s="202">
        <f>SUM(T94:T216)</f>
        <v>586.77400000000011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86</v>
      </c>
      <c r="AT93" s="204" t="s">
        <v>77</v>
      </c>
      <c r="AU93" s="204" t="s">
        <v>86</v>
      </c>
      <c r="AY93" s="203" t="s">
        <v>161</v>
      </c>
      <c r="BK93" s="205">
        <f>SUM(BK94:BK216)</f>
        <v>0</v>
      </c>
    </row>
    <row r="94" s="2" customFormat="1" ht="33" customHeight="1">
      <c r="A94" s="41"/>
      <c r="B94" s="42"/>
      <c r="C94" s="208" t="s">
        <v>86</v>
      </c>
      <c r="D94" s="208" t="s">
        <v>163</v>
      </c>
      <c r="E94" s="209" t="s">
        <v>164</v>
      </c>
      <c r="F94" s="210" t="s">
        <v>165</v>
      </c>
      <c r="G94" s="211" t="s">
        <v>106</v>
      </c>
      <c r="H94" s="212">
        <v>31.800000000000001</v>
      </c>
      <c r="I94" s="213"/>
      <c r="J94" s="214">
        <f>ROUND(I94*H94,2)</f>
        <v>0</v>
      </c>
      <c r="K94" s="210" t="s">
        <v>166</v>
      </c>
      <c r="L94" s="47"/>
      <c r="M94" s="215" t="s">
        <v>32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0.255</v>
      </c>
      <c r="T94" s="218">
        <f>S94*H94</f>
        <v>8.109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167</v>
      </c>
      <c r="AT94" s="219" t="s">
        <v>163</v>
      </c>
      <c r="AU94" s="219" t="s">
        <v>88</v>
      </c>
      <c r="AY94" s="19" t="s">
        <v>161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86</v>
      </c>
      <c r="BK94" s="220">
        <f>ROUND(I94*H94,2)</f>
        <v>0</v>
      </c>
      <c r="BL94" s="19" t="s">
        <v>167</v>
      </c>
      <c r="BM94" s="219" t="s">
        <v>168</v>
      </c>
    </row>
    <row r="95" s="2" customFormat="1">
      <c r="A95" s="41"/>
      <c r="B95" s="42"/>
      <c r="C95" s="43"/>
      <c r="D95" s="221" t="s">
        <v>169</v>
      </c>
      <c r="E95" s="43"/>
      <c r="F95" s="222" t="s">
        <v>170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169</v>
      </c>
      <c r="AU95" s="19" t="s">
        <v>88</v>
      </c>
    </row>
    <row r="96" s="2" customFormat="1">
      <c r="A96" s="41"/>
      <c r="B96" s="42"/>
      <c r="C96" s="43"/>
      <c r="D96" s="226" t="s">
        <v>171</v>
      </c>
      <c r="E96" s="43"/>
      <c r="F96" s="227" t="s">
        <v>172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171</v>
      </c>
      <c r="AU96" s="19" t="s">
        <v>88</v>
      </c>
    </row>
    <row r="97" s="13" customFormat="1">
      <c r="A97" s="13"/>
      <c r="B97" s="228"/>
      <c r="C97" s="229"/>
      <c r="D97" s="221" t="s">
        <v>173</v>
      </c>
      <c r="E97" s="230" t="s">
        <v>32</v>
      </c>
      <c r="F97" s="231" t="s">
        <v>174</v>
      </c>
      <c r="G97" s="229"/>
      <c r="H97" s="230" t="s">
        <v>32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173</v>
      </c>
      <c r="AU97" s="237" t="s">
        <v>88</v>
      </c>
      <c r="AV97" s="13" t="s">
        <v>86</v>
      </c>
      <c r="AW97" s="13" t="s">
        <v>39</v>
      </c>
      <c r="AX97" s="13" t="s">
        <v>78</v>
      </c>
      <c r="AY97" s="237" t="s">
        <v>161</v>
      </c>
    </row>
    <row r="98" s="14" customFormat="1">
      <c r="A98" s="14"/>
      <c r="B98" s="238"/>
      <c r="C98" s="239"/>
      <c r="D98" s="221" t="s">
        <v>173</v>
      </c>
      <c r="E98" s="240" t="s">
        <v>32</v>
      </c>
      <c r="F98" s="241" t="s">
        <v>175</v>
      </c>
      <c r="G98" s="239"/>
      <c r="H98" s="242">
        <v>31.800000000000001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173</v>
      </c>
      <c r="AU98" s="248" t="s">
        <v>88</v>
      </c>
      <c r="AV98" s="14" t="s">
        <v>88</v>
      </c>
      <c r="AW98" s="14" t="s">
        <v>39</v>
      </c>
      <c r="AX98" s="14" t="s">
        <v>78</v>
      </c>
      <c r="AY98" s="248" t="s">
        <v>161</v>
      </c>
    </row>
    <row r="99" s="15" customFormat="1">
      <c r="A99" s="15"/>
      <c r="B99" s="249"/>
      <c r="C99" s="250"/>
      <c r="D99" s="221" t="s">
        <v>173</v>
      </c>
      <c r="E99" s="251" t="s">
        <v>32</v>
      </c>
      <c r="F99" s="252" t="s">
        <v>176</v>
      </c>
      <c r="G99" s="250"/>
      <c r="H99" s="253">
        <v>31.800000000000001</v>
      </c>
      <c r="I99" s="254"/>
      <c r="J99" s="250"/>
      <c r="K99" s="250"/>
      <c r="L99" s="255"/>
      <c r="M99" s="256"/>
      <c r="N99" s="257"/>
      <c r="O99" s="257"/>
      <c r="P99" s="257"/>
      <c r="Q99" s="257"/>
      <c r="R99" s="257"/>
      <c r="S99" s="257"/>
      <c r="T99" s="258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9" t="s">
        <v>173</v>
      </c>
      <c r="AU99" s="259" t="s">
        <v>88</v>
      </c>
      <c r="AV99" s="15" t="s">
        <v>167</v>
      </c>
      <c r="AW99" s="15" t="s">
        <v>39</v>
      </c>
      <c r="AX99" s="15" t="s">
        <v>86</v>
      </c>
      <c r="AY99" s="259" t="s">
        <v>161</v>
      </c>
    </row>
    <row r="100" s="2" customFormat="1" ht="24.15" customHeight="1">
      <c r="A100" s="41"/>
      <c r="B100" s="42"/>
      <c r="C100" s="208" t="s">
        <v>88</v>
      </c>
      <c r="D100" s="208" t="s">
        <v>163</v>
      </c>
      <c r="E100" s="209" t="s">
        <v>177</v>
      </c>
      <c r="F100" s="210" t="s">
        <v>178</v>
      </c>
      <c r="G100" s="211" t="s">
        <v>106</v>
      </c>
      <c r="H100" s="212">
        <v>209</v>
      </c>
      <c r="I100" s="213"/>
      <c r="J100" s="214">
        <f>ROUND(I100*H100,2)</f>
        <v>0</v>
      </c>
      <c r="K100" s="210" t="s">
        <v>166</v>
      </c>
      <c r="L100" s="47"/>
      <c r="M100" s="215" t="s">
        <v>32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0.26000000000000001</v>
      </c>
      <c r="T100" s="218">
        <f>S100*H100</f>
        <v>54.340000000000003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167</v>
      </c>
      <c r="AT100" s="219" t="s">
        <v>163</v>
      </c>
      <c r="AU100" s="219" t="s">
        <v>88</v>
      </c>
      <c r="AY100" s="19" t="s">
        <v>161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86</v>
      </c>
      <c r="BK100" s="220">
        <f>ROUND(I100*H100,2)</f>
        <v>0</v>
      </c>
      <c r="BL100" s="19" t="s">
        <v>167</v>
      </c>
      <c r="BM100" s="219" t="s">
        <v>179</v>
      </c>
    </row>
    <row r="101" s="2" customFormat="1">
      <c r="A101" s="41"/>
      <c r="B101" s="42"/>
      <c r="C101" s="43"/>
      <c r="D101" s="221" t="s">
        <v>169</v>
      </c>
      <c r="E101" s="43"/>
      <c r="F101" s="222" t="s">
        <v>180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169</v>
      </c>
      <c r="AU101" s="19" t="s">
        <v>88</v>
      </c>
    </row>
    <row r="102" s="2" customFormat="1">
      <c r="A102" s="41"/>
      <c r="B102" s="42"/>
      <c r="C102" s="43"/>
      <c r="D102" s="226" t="s">
        <v>171</v>
      </c>
      <c r="E102" s="43"/>
      <c r="F102" s="227" t="s">
        <v>181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171</v>
      </c>
      <c r="AU102" s="19" t="s">
        <v>88</v>
      </c>
    </row>
    <row r="103" s="14" customFormat="1">
      <c r="A103" s="14"/>
      <c r="B103" s="238"/>
      <c r="C103" s="239"/>
      <c r="D103" s="221" t="s">
        <v>173</v>
      </c>
      <c r="E103" s="240" t="s">
        <v>32</v>
      </c>
      <c r="F103" s="241" t="s">
        <v>182</v>
      </c>
      <c r="G103" s="239"/>
      <c r="H103" s="242">
        <v>209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173</v>
      </c>
      <c r="AU103" s="248" t="s">
        <v>88</v>
      </c>
      <c r="AV103" s="14" t="s">
        <v>88</v>
      </c>
      <c r="AW103" s="14" t="s">
        <v>39</v>
      </c>
      <c r="AX103" s="14" t="s">
        <v>86</v>
      </c>
      <c r="AY103" s="248" t="s">
        <v>161</v>
      </c>
    </row>
    <row r="104" s="2" customFormat="1" ht="24.15" customHeight="1">
      <c r="A104" s="41"/>
      <c r="B104" s="42"/>
      <c r="C104" s="208" t="s">
        <v>115</v>
      </c>
      <c r="D104" s="208" t="s">
        <v>163</v>
      </c>
      <c r="E104" s="209" t="s">
        <v>183</v>
      </c>
      <c r="F104" s="210" t="s">
        <v>184</v>
      </c>
      <c r="G104" s="211" t="s">
        <v>106</v>
      </c>
      <c r="H104" s="212">
        <v>121</v>
      </c>
      <c r="I104" s="213"/>
      <c r="J104" s="214">
        <f>ROUND(I104*H104,2)</f>
        <v>0</v>
      </c>
      <c r="K104" s="210" t="s">
        <v>166</v>
      </c>
      <c r="L104" s="47"/>
      <c r="M104" s="215" t="s">
        <v>32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0.40000000000000002</v>
      </c>
      <c r="T104" s="218">
        <f>S104*H104</f>
        <v>48.400000000000006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167</v>
      </c>
      <c r="AT104" s="219" t="s">
        <v>163</v>
      </c>
      <c r="AU104" s="219" t="s">
        <v>88</v>
      </c>
      <c r="AY104" s="19" t="s">
        <v>161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86</v>
      </c>
      <c r="BK104" s="220">
        <f>ROUND(I104*H104,2)</f>
        <v>0</v>
      </c>
      <c r="BL104" s="19" t="s">
        <v>167</v>
      </c>
      <c r="BM104" s="219" t="s">
        <v>185</v>
      </c>
    </row>
    <row r="105" s="2" customFormat="1">
      <c r="A105" s="41"/>
      <c r="B105" s="42"/>
      <c r="C105" s="43"/>
      <c r="D105" s="221" t="s">
        <v>169</v>
      </c>
      <c r="E105" s="43"/>
      <c r="F105" s="222" t="s">
        <v>186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169</v>
      </c>
      <c r="AU105" s="19" t="s">
        <v>88</v>
      </c>
    </row>
    <row r="106" s="2" customFormat="1">
      <c r="A106" s="41"/>
      <c r="B106" s="42"/>
      <c r="C106" s="43"/>
      <c r="D106" s="226" t="s">
        <v>171</v>
      </c>
      <c r="E106" s="43"/>
      <c r="F106" s="227" t="s">
        <v>187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171</v>
      </c>
      <c r="AU106" s="19" t="s">
        <v>88</v>
      </c>
    </row>
    <row r="107" s="14" customFormat="1">
      <c r="A107" s="14"/>
      <c r="B107" s="238"/>
      <c r="C107" s="239"/>
      <c r="D107" s="221" t="s">
        <v>173</v>
      </c>
      <c r="E107" s="240" t="s">
        <v>32</v>
      </c>
      <c r="F107" s="241" t="s">
        <v>188</v>
      </c>
      <c r="G107" s="239"/>
      <c r="H107" s="242">
        <v>121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173</v>
      </c>
      <c r="AU107" s="248" t="s">
        <v>88</v>
      </c>
      <c r="AV107" s="14" t="s">
        <v>88</v>
      </c>
      <c r="AW107" s="14" t="s">
        <v>39</v>
      </c>
      <c r="AX107" s="14" t="s">
        <v>86</v>
      </c>
      <c r="AY107" s="248" t="s">
        <v>161</v>
      </c>
    </row>
    <row r="108" s="2" customFormat="1" ht="33" customHeight="1">
      <c r="A108" s="41"/>
      <c r="B108" s="42"/>
      <c r="C108" s="208" t="s">
        <v>167</v>
      </c>
      <c r="D108" s="208" t="s">
        <v>163</v>
      </c>
      <c r="E108" s="209" t="s">
        <v>189</v>
      </c>
      <c r="F108" s="210" t="s">
        <v>190</v>
      </c>
      <c r="G108" s="211" t="s">
        <v>106</v>
      </c>
      <c r="H108" s="212">
        <v>520</v>
      </c>
      <c r="I108" s="213"/>
      <c r="J108" s="214">
        <f>ROUND(I108*H108,2)</f>
        <v>0</v>
      </c>
      <c r="K108" s="210" t="s">
        <v>166</v>
      </c>
      <c r="L108" s="47"/>
      <c r="M108" s="215" t="s">
        <v>32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0.29999999999999999</v>
      </c>
      <c r="T108" s="218">
        <f>S108*H108</f>
        <v>156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167</v>
      </c>
      <c r="AT108" s="219" t="s">
        <v>163</v>
      </c>
      <c r="AU108" s="219" t="s">
        <v>88</v>
      </c>
      <c r="AY108" s="19" t="s">
        <v>161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86</v>
      </c>
      <c r="BK108" s="220">
        <f>ROUND(I108*H108,2)</f>
        <v>0</v>
      </c>
      <c r="BL108" s="19" t="s">
        <v>167</v>
      </c>
      <c r="BM108" s="219" t="s">
        <v>191</v>
      </c>
    </row>
    <row r="109" s="2" customFormat="1">
      <c r="A109" s="41"/>
      <c r="B109" s="42"/>
      <c r="C109" s="43"/>
      <c r="D109" s="221" t="s">
        <v>169</v>
      </c>
      <c r="E109" s="43"/>
      <c r="F109" s="222" t="s">
        <v>192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169</v>
      </c>
      <c r="AU109" s="19" t="s">
        <v>88</v>
      </c>
    </row>
    <row r="110" s="2" customFormat="1">
      <c r="A110" s="41"/>
      <c r="B110" s="42"/>
      <c r="C110" s="43"/>
      <c r="D110" s="226" t="s">
        <v>171</v>
      </c>
      <c r="E110" s="43"/>
      <c r="F110" s="227" t="s">
        <v>193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171</v>
      </c>
      <c r="AU110" s="19" t="s">
        <v>88</v>
      </c>
    </row>
    <row r="111" s="13" customFormat="1">
      <c r="A111" s="13"/>
      <c r="B111" s="228"/>
      <c r="C111" s="229"/>
      <c r="D111" s="221" t="s">
        <v>173</v>
      </c>
      <c r="E111" s="230" t="s">
        <v>32</v>
      </c>
      <c r="F111" s="231" t="s">
        <v>194</v>
      </c>
      <c r="G111" s="229"/>
      <c r="H111" s="230" t="s">
        <v>32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173</v>
      </c>
      <c r="AU111" s="237" t="s">
        <v>88</v>
      </c>
      <c r="AV111" s="13" t="s">
        <v>86</v>
      </c>
      <c r="AW111" s="13" t="s">
        <v>39</v>
      </c>
      <c r="AX111" s="13" t="s">
        <v>78</v>
      </c>
      <c r="AY111" s="237" t="s">
        <v>161</v>
      </c>
    </row>
    <row r="112" s="14" customFormat="1">
      <c r="A112" s="14"/>
      <c r="B112" s="238"/>
      <c r="C112" s="239"/>
      <c r="D112" s="221" t="s">
        <v>173</v>
      </c>
      <c r="E112" s="240" t="s">
        <v>32</v>
      </c>
      <c r="F112" s="241" t="s">
        <v>195</v>
      </c>
      <c r="G112" s="239"/>
      <c r="H112" s="242">
        <v>520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173</v>
      </c>
      <c r="AU112" s="248" t="s">
        <v>88</v>
      </c>
      <c r="AV112" s="14" t="s">
        <v>88</v>
      </c>
      <c r="AW112" s="14" t="s">
        <v>39</v>
      </c>
      <c r="AX112" s="14" t="s">
        <v>78</v>
      </c>
      <c r="AY112" s="248" t="s">
        <v>161</v>
      </c>
    </row>
    <row r="113" s="15" customFormat="1">
      <c r="A113" s="15"/>
      <c r="B113" s="249"/>
      <c r="C113" s="250"/>
      <c r="D113" s="221" t="s">
        <v>173</v>
      </c>
      <c r="E113" s="251" t="s">
        <v>32</v>
      </c>
      <c r="F113" s="252" t="s">
        <v>176</v>
      </c>
      <c r="G113" s="250"/>
      <c r="H113" s="253">
        <v>520</v>
      </c>
      <c r="I113" s="254"/>
      <c r="J113" s="250"/>
      <c r="K113" s="250"/>
      <c r="L113" s="255"/>
      <c r="M113" s="256"/>
      <c r="N113" s="257"/>
      <c r="O113" s="257"/>
      <c r="P113" s="257"/>
      <c r="Q113" s="257"/>
      <c r="R113" s="257"/>
      <c r="S113" s="257"/>
      <c r="T113" s="258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9" t="s">
        <v>173</v>
      </c>
      <c r="AU113" s="259" t="s">
        <v>88</v>
      </c>
      <c r="AV113" s="15" t="s">
        <v>167</v>
      </c>
      <c r="AW113" s="15" t="s">
        <v>39</v>
      </c>
      <c r="AX113" s="15" t="s">
        <v>86</v>
      </c>
      <c r="AY113" s="259" t="s">
        <v>161</v>
      </c>
    </row>
    <row r="114" s="2" customFormat="1" ht="24.15" customHeight="1">
      <c r="A114" s="41"/>
      <c r="B114" s="42"/>
      <c r="C114" s="208" t="s">
        <v>196</v>
      </c>
      <c r="D114" s="208" t="s">
        <v>163</v>
      </c>
      <c r="E114" s="209" t="s">
        <v>197</v>
      </c>
      <c r="F114" s="210" t="s">
        <v>198</v>
      </c>
      <c r="G114" s="211" t="s">
        <v>106</v>
      </c>
      <c r="H114" s="212">
        <v>585</v>
      </c>
      <c r="I114" s="213"/>
      <c r="J114" s="214">
        <f>ROUND(I114*H114,2)</f>
        <v>0</v>
      </c>
      <c r="K114" s="210" t="s">
        <v>166</v>
      </c>
      <c r="L114" s="47"/>
      <c r="M114" s="215" t="s">
        <v>32</v>
      </c>
      <c r="N114" s="216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0.23999999999999999</v>
      </c>
      <c r="T114" s="218">
        <f>S114*H114</f>
        <v>140.40000000000001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167</v>
      </c>
      <c r="AT114" s="219" t="s">
        <v>163</v>
      </c>
      <c r="AU114" s="219" t="s">
        <v>88</v>
      </c>
      <c r="AY114" s="19" t="s">
        <v>161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86</v>
      </c>
      <c r="BK114" s="220">
        <f>ROUND(I114*H114,2)</f>
        <v>0</v>
      </c>
      <c r="BL114" s="19" t="s">
        <v>167</v>
      </c>
      <c r="BM114" s="219" t="s">
        <v>199</v>
      </c>
    </row>
    <row r="115" s="2" customFormat="1">
      <c r="A115" s="41"/>
      <c r="B115" s="42"/>
      <c r="C115" s="43"/>
      <c r="D115" s="221" t="s">
        <v>169</v>
      </c>
      <c r="E115" s="43"/>
      <c r="F115" s="222" t="s">
        <v>200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169</v>
      </c>
      <c r="AU115" s="19" t="s">
        <v>88</v>
      </c>
    </row>
    <row r="116" s="2" customFormat="1">
      <c r="A116" s="41"/>
      <c r="B116" s="42"/>
      <c r="C116" s="43"/>
      <c r="D116" s="226" t="s">
        <v>171</v>
      </c>
      <c r="E116" s="43"/>
      <c r="F116" s="227" t="s">
        <v>201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171</v>
      </c>
      <c r="AU116" s="19" t="s">
        <v>88</v>
      </c>
    </row>
    <row r="117" s="13" customFormat="1">
      <c r="A117" s="13"/>
      <c r="B117" s="228"/>
      <c r="C117" s="229"/>
      <c r="D117" s="221" t="s">
        <v>173</v>
      </c>
      <c r="E117" s="230" t="s">
        <v>32</v>
      </c>
      <c r="F117" s="231" t="s">
        <v>194</v>
      </c>
      <c r="G117" s="229"/>
      <c r="H117" s="230" t="s">
        <v>32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173</v>
      </c>
      <c r="AU117" s="237" t="s">
        <v>88</v>
      </c>
      <c r="AV117" s="13" t="s">
        <v>86</v>
      </c>
      <c r="AW117" s="13" t="s">
        <v>39</v>
      </c>
      <c r="AX117" s="13" t="s">
        <v>78</v>
      </c>
      <c r="AY117" s="237" t="s">
        <v>161</v>
      </c>
    </row>
    <row r="118" s="14" customFormat="1">
      <c r="A118" s="14"/>
      <c r="B118" s="238"/>
      <c r="C118" s="239"/>
      <c r="D118" s="221" t="s">
        <v>173</v>
      </c>
      <c r="E118" s="240" t="s">
        <v>32</v>
      </c>
      <c r="F118" s="241" t="s">
        <v>202</v>
      </c>
      <c r="G118" s="239"/>
      <c r="H118" s="242">
        <v>585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173</v>
      </c>
      <c r="AU118" s="248" t="s">
        <v>88</v>
      </c>
      <c r="AV118" s="14" t="s">
        <v>88</v>
      </c>
      <c r="AW118" s="14" t="s">
        <v>39</v>
      </c>
      <c r="AX118" s="14" t="s">
        <v>78</v>
      </c>
      <c r="AY118" s="248" t="s">
        <v>161</v>
      </c>
    </row>
    <row r="119" s="15" customFormat="1">
      <c r="A119" s="15"/>
      <c r="B119" s="249"/>
      <c r="C119" s="250"/>
      <c r="D119" s="221" t="s">
        <v>173</v>
      </c>
      <c r="E119" s="251" t="s">
        <v>32</v>
      </c>
      <c r="F119" s="252" t="s">
        <v>176</v>
      </c>
      <c r="G119" s="250"/>
      <c r="H119" s="253">
        <v>585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9" t="s">
        <v>173</v>
      </c>
      <c r="AU119" s="259" t="s">
        <v>88</v>
      </c>
      <c r="AV119" s="15" t="s">
        <v>167</v>
      </c>
      <c r="AW119" s="15" t="s">
        <v>39</v>
      </c>
      <c r="AX119" s="15" t="s">
        <v>86</v>
      </c>
      <c r="AY119" s="259" t="s">
        <v>161</v>
      </c>
    </row>
    <row r="120" s="2" customFormat="1" ht="24.15" customHeight="1">
      <c r="A120" s="41"/>
      <c r="B120" s="42"/>
      <c r="C120" s="208" t="s">
        <v>203</v>
      </c>
      <c r="D120" s="208" t="s">
        <v>163</v>
      </c>
      <c r="E120" s="209" t="s">
        <v>204</v>
      </c>
      <c r="F120" s="210" t="s">
        <v>205</v>
      </c>
      <c r="G120" s="211" t="s">
        <v>106</v>
      </c>
      <c r="H120" s="212">
        <v>25</v>
      </c>
      <c r="I120" s="213"/>
      <c r="J120" s="214">
        <f>ROUND(I120*H120,2)</f>
        <v>0</v>
      </c>
      <c r="K120" s="210" t="s">
        <v>166</v>
      </c>
      <c r="L120" s="47"/>
      <c r="M120" s="215" t="s">
        <v>32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0.23999999999999999</v>
      </c>
      <c r="T120" s="218">
        <f>S120*H120</f>
        <v>6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167</v>
      </c>
      <c r="AT120" s="219" t="s">
        <v>163</v>
      </c>
      <c r="AU120" s="219" t="s">
        <v>88</v>
      </c>
      <c r="AY120" s="19" t="s">
        <v>161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86</v>
      </c>
      <c r="BK120" s="220">
        <f>ROUND(I120*H120,2)</f>
        <v>0</v>
      </c>
      <c r="BL120" s="19" t="s">
        <v>167</v>
      </c>
      <c r="BM120" s="219" t="s">
        <v>206</v>
      </c>
    </row>
    <row r="121" s="2" customFormat="1">
      <c r="A121" s="41"/>
      <c r="B121" s="42"/>
      <c r="C121" s="43"/>
      <c r="D121" s="221" t="s">
        <v>169</v>
      </c>
      <c r="E121" s="43"/>
      <c r="F121" s="222" t="s">
        <v>207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169</v>
      </c>
      <c r="AU121" s="19" t="s">
        <v>88</v>
      </c>
    </row>
    <row r="122" s="2" customFormat="1">
      <c r="A122" s="41"/>
      <c r="B122" s="42"/>
      <c r="C122" s="43"/>
      <c r="D122" s="226" t="s">
        <v>171</v>
      </c>
      <c r="E122" s="43"/>
      <c r="F122" s="227" t="s">
        <v>208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171</v>
      </c>
      <c r="AU122" s="19" t="s">
        <v>88</v>
      </c>
    </row>
    <row r="123" s="13" customFormat="1">
      <c r="A123" s="13"/>
      <c r="B123" s="228"/>
      <c r="C123" s="229"/>
      <c r="D123" s="221" t="s">
        <v>173</v>
      </c>
      <c r="E123" s="230" t="s">
        <v>32</v>
      </c>
      <c r="F123" s="231" t="s">
        <v>209</v>
      </c>
      <c r="G123" s="229"/>
      <c r="H123" s="230" t="s">
        <v>32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173</v>
      </c>
      <c r="AU123" s="237" t="s">
        <v>88</v>
      </c>
      <c r="AV123" s="13" t="s">
        <v>86</v>
      </c>
      <c r="AW123" s="13" t="s">
        <v>39</v>
      </c>
      <c r="AX123" s="13" t="s">
        <v>78</v>
      </c>
      <c r="AY123" s="237" t="s">
        <v>161</v>
      </c>
    </row>
    <row r="124" s="14" customFormat="1">
      <c r="A124" s="14"/>
      <c r="B124" s="238"/>
      <c r="C124" s="239"/>
      <c r="D124" s="221" t="s">
        <v>173</v>
      </c>
      <c r="E124" s="240" t="s">
        <v>32</v>
      </c>
      <c r="F124" s="241" t="s">
        <v>210</v>
      </c>
      <c r="G124" s="239"/>
      <c r="H124" s="242">
        <v>25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173</v>
      </c>
      <c r="AU124" s="248" t="s">
        <v>88</v>
      </c>
      <c r="AV124" s="14" t="s">
        <v>88</v>
      </c>
      <c r="AW124" s="14" t="s">
        <v>39</v>
      </c>
      <c r="AX124" s="14" t="s">
        <v>78</v>
      </c>
      <c r="AY124" s="248" t="s">
        <v>161</v>
      </c>
    </row>
    <row r="125" s="15" customFormat="1">
      <c r="A125" s="15"/>
      <c r="B125" s="249"/>
      <c r="C125" s="250"/>
      <c r="D125" s="221" t="s">
        <v>173</v>
      </c>
      <c r="E125" s="251" t="s">
        <v>32</v>
      </c>
      <c r="F125" s="252" t="s">
        <v>176</v>
      </c>
      <c r="G125" s="250"/>
      <c r="H125" s="253">
        <v>25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173</v>
      </c>
      <c r="AU125" s="259" t="s">
        <v>88</v>
      </c>
      <c r="AV125" s="15" t="s">
        <v>167</v>
      </c>
      <c r="AW125" s="15" t="s">
        <v>39</v>
      </c>
      <c r="AX125" s="15" t="s">
        <v>86</v>
      </c>
      <c r="AY125" s="259" t="s">
        <v>161</v>
      </c>
    </row>
    <row r="126" s="2" customFormat="1" ht="24.15" customHeight="1">
      <c r="A126" s="41"/>
      <c r="B126" s="42"/>
      <c r="C126" s="208" t="s">
        <v>211</v>
      </c>
      <c r="D126" s="208" t="s">
        <v>163</v>
      </c>
      <c r="E126" s="209" t="s">
        <v>212</v>
      </c>
      <c r="F126" s="210" t="s">
        <v>213</v>
      </c>
      <c r="G126" s="211" t="s">
        <v>106</v>
      </c>
      <c r="H126" s="212">
        <v>25</v>
      </c>
      <c r="I126" s="213"/>
      <c r="J126" s="214">
        <f>ROUND(I126*H126,2)</f>
        <v>0</v>
      </c>
      <c r="K126" s="210" t="s">
        <v>166</v>
      </c>
      <c r="L126" s="47"/>
      <c r="M126" s="215" t="s">
        <v>32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0.22</v>
      </c>
      <c r="T126" s="218">
        <f>S126*H126</f>
        <v>5.5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167</v>
      </c>
      <c r="AT126" s="219" t="s">
        <v>163</v>
      </c>
      <c r="AU126" s="219" t="s">
        <v>88</v>
      </c>
      <c r="AY126" s="19" t="s">
        <v>161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86</v>
      </c>
      <c r="BK126" s="220">
        <f>ROUND(I126*H126,2)</f>
        <v>0</v>
      </c>
      <c r="BL126" s="19" t="s">
        <v>167</v>
      </c>
      <c r="BM126" s="219" t="s">
        <v>214</v>
      </c>
    </row>
    <row r="127" s="2" customFormat="1">
      <c r="A127" s="41"/>
      <c r="B127" s="42"/>
      <c r="C127" s="43"/>
      <c r="D127" s="221" t="s">
        <v>169</v>
      </c>
      <c r="E127" s="43"/>
      <c r="F127" s="222" t="s">
        <v>215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169</v>
      </c>
      <c r="AU127" s="19" t="s">
        <v>88</v>
      </c>
    </row>
    <row r="128" s="2" customFormat="1">
      <c r="A128" s="41"/>
      <c r="B128" s="42"/>
      <c r="C128" s="43"/>
      <c r="D128" s="226" t="s">
        <v>171</v>
      </c>
      <c r="E128" s="43"/>
      <c r="F128" s="227" t="s">
        <v>216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171</v>
      </c>
      <c r="AU128" s="19" t="s">
        <v>88</v>
      </c>
    </row>
    <row r="129" s="13" customFormat="1">
      <c r="A129" s="13"/>
      <c r="B129" s="228"/>
      <c r="C129" s="229"/>
      <c r="D129" s="221" t="s">
        <v>173</v>
      </c>
      <c r="E129" s="230" t="s">
        <v>32</v>
      </c>
      <c r="F129" s="231" t="s">
        <v>209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173</v>
      </c>
      <c r="AU129" s="237" t="s">
        <v>88</v>
      </c>
      <c r="AV129" s="13" t="s">
        <v>86</v>
      </c>
      <c r="AW129" s="13" t="s">
        <v>39</v>
      </c>
      <c r="AX129" s="13" t="s">
        <v>78</v>
      </c>
      <c r="AY129" s="237" t="s">
        <v>161</v>
      </c>
    </row>
    <row r="130" s="14" customFormat="1">
      <c r="A130" s="14"/>
      <c r="B130" s="238"/>
      <c r="C130" s="239"/>
      <c r="D130" s="221" t="s">
        <v>173</v>
      </c>
      <c r="E130" s="240" t="s">
        <v>32</v>
      </c>
      <c r="F130" s="241" t="s">
        <v>210</v>
      </c>
      <c r="G130" s="239"/>
      <c r="H130" s="242">
        <v>25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173</v>
      </c>
      <c r="AU130" s="248" t="s">
        <v>88</v>
      </c>
      <c r="AV130" s="14" t="s">
        <v>88</v>
      </c>
      <c r="AW130" s="14" t="s">
        <v>39</v>
      </c>
      <c r="AX130" s="14" t="s">
        <v>78</v>
      </c>
      <c r="AY130" s="248" t="s">
        <v>161</v>
      </c>
    </row>
    <row r="131" s="15" customFormat="1">
      <c r="A131" s="15"/>
      <c r="B131" s="249"/>
      <c r="C131" s="250"/>
      <c r="D131" s="221" t="s">
        <v>173</v>
      </c>
      <c r="E131" s="251" t="s">
        <v>32</v>
      </c>
      <c r="F131" s="252" t="s">
        <v>176</v>
      </c>
      <c r="G131" s="250"/>
      <c r="H131" s="253">
        <v>25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173</v>
      </c>
      <c r="AU131" s="259" t="s">
        <v>88</v>
      </c>
      <c r="AV131" s="15" t="s">
        <v>167</v>
      </c>
      <c r="AW131" s="15" t="s">
        <v>39</v>
      </c>
      <c r="AX131" s="15" t="s">
        <v>86</v>
      </c>
      <c r="AY131" s="259" t="s">
        <v>161</v>
      </c>
    </row>
    <row r="132" s="2" customFormat="1" ht="33" customHeight="1">
      <c r="A132" s="41"/>
      <c r="B132" s="42"/>
      <c r="C132" s="208" t="s">
        <v>217</v>
      </c>
      <c r="D132" s="208" t="s">
        <v>163</v>
      </c>
      <c r="E132" s="209" t="s">
        <v>218</v>
      </c>
      <c r="F132" s="210" t="s">
        <v>219</v>
      </c>
      <c r="G132" s="211" t="s">
        <v>106</v>
      </c>
      <c r="H132" s="212">
        <v>585</v>
      </c>
      <c r="I132" s="213"/>
      <c r="J132" s="214">
        <f>ROUND(I132*H132,2)</f>
        <v>0</v>
      </c>
      <c r="K132" s="210" t="s">
        <v>166</v>
      </c>
      <c r="L132" s="47"/>
      <c r="M132" s="215" t="s">
        <v>32</v>
      </c>
      <c r="N132" s="216" t="s">
        <v>49</v>
      </c>
      <c r="O132" s="87"/>
      <c r="P132" s="217">
        <f>O132*H132</f>
        <v>0</v>
      </c>
      <c r="Q132" s="217">
        <v>9.0000000000000006E-05</v>
      </c>
      <c r="R132" s="217">
        <f>Q132*H132</f>
        <v>0.052650000000000002</v>
      </c>
      <c r="S132" s="217">
        <v>0.23000000000000001</v>
      </c>
      <c r="T132" s="218">
        <f>S132*H132</f>
        <v>134.55000000000001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167</v>
      </c>
      <c r="AT132" s="219" t="s">
        <v>163</v>
      </c>
      <c r="AU132" s="219" t="s">
        <v>88</v>
      </c>
      <c r="AY132" s="19" t="s">
        <v>161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86</v>
      </c>
      <c r="BK132" s="220">
        <f>ROUND(I132*H132,2)</f>
        <v>0</v>
      </c>
      <c r="BL132" s="19" t="s">
        <v>167</v>
      </c>
      <c r="BM132" s="219" t="s">
        <v>220</v>
      </c>
    </row>
    <row r="133" s="2" customFormat="1">
      <c r="A133" s="41"/>
      <c r="B133" s="42"/>
      <c r="C133" s="43"/>
      <c r="D133" s="221" t="s">
        <v>169</v>
      </c>
      <c r="E133" s="43"/>
      <c r="F133" s="222" t="s">
        <v>221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169</v>
      </c>
      <c r="AU133" s="19" t="s">
        <v>88</v>
      </c>
    </row>
    <row r="134" s="2" customFormat="1">
      <c r="A134" s="41"/>
      <c r="B134" s="42"/>
      <c r="C134" s="43"/>
      <c r="D134" s="226" t="s">
        <v>171</v>
      </c>
      <c r="E134" s="43"/>
      <c r="F134" s="227" t="s">
        <v>222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171</v>
      </c>
      <c r="AU134" s="19" t="s">
        <v>88</v>
      </c>
    </row>
    <row r="135" s="13" customFormat="1">
      <c r="A135" s="13"/>
      <c r="B135" s="228"/>
      <c r="C135" s="229"/>
      <c r="D135" s="221" t="s">
        <v>173</v>
      </c>
      <c r="E135" s="230" t="s">
        <v>32</v>
      </c>
      <c r="F135" s="231" t="s">
        <v>194</v>
      </c>
      <c r="G135" s="229"/>
      <c r="H135" s="230" t="s">
        <v>32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173</v>
      </c>
      <c r="AU135" s="237" t="s">
        <v>88</v>
      </c>
      <c r="AV135" s="13" t="s">
        <v>86</v>
      </c>
      <c r="AW135" s="13" t="s">
        <v>39</v>
      </c>
      <c r="AX135" s="13" t="s">
        <v>78</v>
      </c>
      <c r="AY135" s="237" t="s">
        <v>161</v>
      </c>
    </row>
    <row r="136" s="14" customFormat="1">
      <c r="A136" s="14"/>
      <c r="B136" s="238"/>
      <c r="C136" s="239"/>
      <c r="D136" s="221" t="s">
        <v>173</v>
      </c>
      <c r="E136" s="240" t="s">
        <v>32</v>
      </c>
      <c r="F136" s="241" t="s">
        <v>223</v>
      </c>
      <c r="G136" s="239"/>
      <c r="H136" s="242">
        <v>585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173</v>
      </c>
      <c r="AU136" s="248" t="s">
        <v>88</v>
      </c>
      <c r="AV136" s="14" t="s">
        <v>88</v>
      </c>
      <c r="AW136" s="14" t="s">
        <v>39</v>
      </c>
      <c r="AX136" s="14" t="s">
        <v>78</v>
      </c>
      <c r="AY136" s="248" t="s">
        <v>161</v>
      </c>
    </row>
    <row r="137" s="15" customFormat="1">
      <c r="A137" s="15"/>
      <c r="B137" s="249"/>
      <c r="C137" s="250"/>
      <c r="D137" s="221" t="s">
        <v>173</v>
      </c>
      <c r="E137" s="251" t="s">
        <v>32</v>
      </c>
      <c r="F137" s="252" t="s">
        <v>176</v>
      </c>
      <c r="G137" s="250"/>
      <c r="H137" s="253">
        <v>585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9" t="s">
        <v>173</v>
      </c>
      <c r="AU137" s="259" t="s">
        <v>88</v>
      </c>
      <c r="AV137" s="15" t="s">
        <v>167</v>
      </c>
      <c r="AW137" s="15" t="s">
        <v>39</v>
      </c>
      <c r="AX137" s="15" t="s">
        <v>86</v>
      </c>
      <c r="AY137" s="259" t="s">
        <v>161</v>
      </c>
    </row>
    <row r="138" s="2" customFormat="1" ht="16.5" customHeight="1">
      <c r="A138" s="41"/>
      <c r="B138" s="42"/>
      <c r="C138" s="208" t="s">
        <v>224</v>
      </c>
      <c r="D138" s="208" t="s">
        <v>163</v>
      </c>
      <c r="E138" s="209" t="s">
        <v>225</v>
      </c>
      <c r="F138" s="210" t="s">
        <v>226</v>
      </c>
      <c r="G138" s="211" t="s">
        <v>227</v>
      </c>
      <c r="H138" s="212">
        <v>159</v>
      </c>
      <c r="I138" s="213"/>
      <c r="J138" s="214">
        <f>ROUND(I138*H138,2)</f>
        <v>0</v>
      </c>
      <c r="K138" s="210" t="s">
        <v>166</v>
      </c>
      <c r="L138" s="47"/>
      <c r="M138" s="215" t="s">
        <v>32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0.20499999999999999</v>
      </c>
      <c r="T138" s="218">
        <f>S138*H138</f>
        <v>32.594999999999999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167</v>
      </c>
      <c r="AT138" s="219" t="s">
        <v>163</v>
      </c>
      <c r="AU138" s="219" t="s">
        <v>88</v>
      </c>
      <c r="AY138" s="19" t="s">
        <v>161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86</v>
      </c>
      <c r="BK138" s="220">
        <f>ROUND(I138*H138,2)</f>
        <v>0</v>
      </c>
      <c r="BL138" s="19" t="s">
        <v>167</v>
      </c>
      <c r="BM138" s="219" t="s">
        <v>228</v>
      </c>
    </row>
    <row r="139" s="2" customFormat="1">
      <c r="A139" s="41"/>
      <c r="B139" s="42"/>
      <c r="C139" s="43"/>
      <c r="D139" s="221" t="s">
        <v>169</v>
      </c>
      <c r="E139" s="43"/>
      <c r="F139" s="222" t="s">
        <v>229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169</v>
      </c>
      <c r="AU139" s="19" t="s">
        <v>88</v>
      </c>
    </row>
    <row r="140" s="2" customFormat="1">
      <c r="A140" s="41"/>
      <c r="B140" s="42"/>
      <c r="C140" s="43"/>
      <c r="D140" s="226" t="s">
        <v>171</v>
      </c>
      <c r="E140" s="43"/>
      <c r="F140" s="227" t="s">
        <v>230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171</v>
      </c>
      <c r="AU140" s="19" t="s">
        <v>88</v>
      </c>
    </row>
    <row r="141" s="2" customFormat="1" ht="16.5" customHeight="1">
      <c r="A141" s="41"/>
      <c r="B141" s="42"/>
      <c r="C141" s="208" t="s">
        <v>231</v>
      </c>
      <c r="D141" s="208" t="s">
        <v>163</v>
      </c>
      <c r="E141" s="209" t="s">
        <v>232</v>
      </c>
      <c r="F141" s="210" t="s">
        <v>233</v>
      </c>
      <c r="G141" s="211" t="s">
        <v>227</v>
      </c>
      <c r="H141" s="212">
        <v>22</v>
      </c>
      <c r="I141" s="213"/>
      <c r="J141" s="214">
        <f>ROUND(I141*H141,2)</f>
        <v>0</v>
      </c>
      <c r="K141" s="210" t="s">
        <v>166</v>
      </c>
      <c r="L141" s="47"/>
      <c r="M141" s="215" t="s">
        <v>32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0.040000000000000001</v>
      </c>
      <c r="T141" s="218">
        <f>S141*H141</f>
        <v>0.88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167</v>
      </c>
      <c r="AT141" s="219" t="s">
        <v>163</v>
      </c>
      <c r="AU141" s="219" t="s">
        <v>88</v>
      </c>
      <c r="AY141" s="19" t="s">
        <v>161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86</v>
      </c>
      <c r="BK141" s="220">
        <f>ROUND(I141*H141,2)</f>
        <v>0</v>
      </c>
      <c r="BL141" s="19" t="s">
        <v>167</v>
      </c>
      <c r="BM141" s="219" t="s">
        <v>234</v>
      </c>
    </row>
    <row r="142" s="2" customFormat="1">
      <c r="A142" s="41"/>
      <c r="B142" s="42"/>
      <c r="C142" s="43"/>
      <c r="D142" s="221" t="s">
        <v>169</v>
      </c>
      <c r="E142" s="43"/>
      <c r="F142" s="222" t="s">
        <v>235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169</v>
      </c>
      <c r="AU142" s="19" t="s">
        <v>88</v>
      </c>
    </row>
    <row r="143" s="2" customFormat="1">
      <c r="A143" s="41"/>
      <c r="B143" s="42"/>
      <c r="C143" s="43"/>
      <c r="D143" s="226" t="s">
        <v>171</v>
      </c>
      <c r="E143" s="43"/>
      <c r="F143" s="227" t="s">
        <v>236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171</v>
      </c>
      <c r="AU143" s="19" t="s">
        <v>88</v>
      </c>
    </row>
    <row r="144" s="14" customFormat="1">
      <c r="A144" s="14"/>
      <c r="B144" s="238"/>
      <c r="C144" s="239"/>
      <c r="D144" s="221" t="s">
        <v>173</v>
      </c>
      <c r="E144" s="240" t="s">
        <v>32</v>
      </c>
      <c r="F144" s="241" t="s">
        <v>237</v>
      </c>
      <c r="G144" s="239"/>
      <c r="H144" s="242">
        <v>22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173</v>
      </c>
      <c r="AU144" s="248" t="s">
        <v>88</v>
      </c>
      <c r="AV144" s="14" t="s">
        <v>88</v>
      </c>
      <c r="AW144" s="14" t="s">
        <v>39</v>
      </c>
      <c r="AX144" s="14" t="s">
        <v>86</v>
      </c>
      <c r="AY144" s="248" t="s">
        <v>161</v>
      </c>
    </row>
    <row r="145" s="2" customFormat="1" ht="24.15" customHeight="1">
      <c r="A145" s="41"/>
      <c r="B145" s="42"/>
      <c r="C145" s="208" t="s">
        <v>238</v>
      </c>
      <c r="D145" s="208" t="s">
        <v>163</v>
      </c>
      <c r="E145" s="209" t="s">
        <v>239</v>
      </c>
      <c r="F145" s="210" t="s">
        <v>240</v>
      </c>
      <c r="G145" s="211" t="s">
        <v>106</v>
      </c>
      <c r="H145" s="212">
        <v>1143</v>
      </c>
      <c r="I145" s="213"/>
      <c r="J145" s="214">
        <f>ROUND(I145*H145,2)</f>
        <v>0</v>
      </c>
      <c r="K145" s="210" t="s">
        <v>166</v>
      </c>
      <c r="L145" s="47"/>
      <c r="M145" s="215" t="s">
        <v>32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167</v>
      </c>
      <c r="AT145" s="219" t="s">
        <v>163</v>
      </c>
      <c r="AU145" s="219" t="s">
        <v>88</v>
      </c>
      <c r="AY145" s="19" t="s">
        <v>161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86</v>
      </c>
      <c r="BK145" s="220">
        <f>ROUND(I145*H145,2)</f>
        <v>0</v>
      </c>
      <c r="BL145" s="19" t="s">
        <v>167</v>
      </c>
      <c r="BM145" s="219" t="s">
        <v>241</v>
      </c>
    </row>
    <row r="146" s="2" customFormat="1">
      <c r="A146" s="41"/>
      <c r="B146" s="42"/>
      <c r="C146" s="43"/>
      <c r="D146" s="221" t="s">
        <v>169</v>
      </c>
      <c r="E146" s="43"/>
      <c r="F146" s="222" t="s">
        <v>242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169</v>
      </c>
      <c r="AU146" s="19" t="s">
        <v>88</v>
      </c>
    </row>
    <row r="147" s="2" customFormat="1">
      <c r="A147" s="41"/>
      <c r="B147" s="42"/>
      <c r="C147" s="43"/>
      <c r="D147" s="226" t="s">
        <v>171</v>
      </c>
      <c r="E147" s="43"/>
      <c r="F147" s="227" t="s">
        <v>243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171</v>
      </c>
      <c r="AU147" s="19" t="s">
        <v>88</v>
      </c>
    </row>
    <row r="148" s="2" customFormat="1" ht="33" customHeight="1">
      <c r="A148" s="41"/>
      <c r="B148" s="42"/>
      <c r="C148" s="208" t="s">
        <v>244</v>
      </c>
      <c r="D148" s="208" t="s">
        <v>163</v>
      </c>
      <c r="E148" s="209" t="s">
        <v>245</v>
      </c>
      <c r="F148" s="210" t="s">
        <v>246</v>
      </c>
      <c r="G148" s="211" t="s">
        <v>247</v>
      </c>
      <c r="H148" s="212">
        <v>2</v>
      </c>
      <c r="I148" s="213"/>
      <c r="J148" s="214">
        <f>ROUND(I148*H148,2)</f>
        <v>0</v>
      </c>
      <c r="K148" s="210" t="s">
        <v>166</v>
      </c>
      <c r="L148" s="47"/>
      <c r="M148" s="215" t="s">
        <v>32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167</v>
      </c>
      <c r="AT148" s="219" t="s">
        <v>163</v>
      </c>
      <c r="AU148" s="219" t="s">
        <v>88</v>
      </c>
      <c r="AY148" s="19" t="s">
        <v>161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86</v>
      </c>
      <c r="BK148" s="220">
        <f>ROUND(I148*H148,2)</f>
        <v>0</v>
      </c>
      <c r="BL148" s="19" t="s">
        <v>167</v>
      </c>
      <c r="BM148" s="219" t="s">
        <v>248</v>
      </c>
    </row>
    <row r="149" s="2" customFormat="1">
      <c r="A149" s="41"/>
      <c r="B149" s="42"/>
      <c r="C149" s="43"/>
      <c r="D149" s="221" t="s">
        <v>169</v>
      </c>
      <c r="E149" s="43"/>
      <c r="F149" s="222" t="s">
        <v>249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169</v>
      </c>
      <c r="AU149" s="19" t="s">
        <v>88</v>
      </c>
    </row>
    <row r="150" s="2" customFormat="1">
      <c r="A150" s="41"/>
      <c r="B150" s="42"/>
      <c r="C150" s="43"/>
      <c r="D150" s="226" t="s">
        <v>171</v>
      </c>
      <c r="E150" s="43"/>
      <c r="F150" s="227" t="s">
        <v>250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171</v>
      </c>
      <c r="AU150" s="19" t="s">
        <v>88</v>
      </c>
    </row>
    <row r="151" s="13" customFormat="1">
      <c r="A151" s="13"/>
      <c r="B151" s="228"/>
      <c r="C151" s="229"/>
      <c r="D151" s="221" t="s">
        <v>173</v>
      </c>
      <c r="E151" s="230" t="s">
        <v>32</v>
      </c>
      <c r="F151" s="231" t="s">
        <v>251</v>
      </c>
      <c r="G151" s="229"/>
      <c r="H151" s="230" t="s">
        <v>32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173</v>
      </c>
      <c r="AU151" s="237" t="s">
        <v>88</v>
      </c>
      <c r="AV151" s="13" t="s">
        <v>86</v>
      </c>
      <c r="AW151" s="13" t="s">
        <v>39</v>
      </c>
      <c r="AX151" s="13" t="s">
        <v>78</v>
      </c>
      <c r="AY151" s="237" t="s">
        <v>161</v>
      </c>
    </row>
    <row r="152" s="14" customFormat="1">
      <c r="A152" s="14"/>
      <c r="B152" s="238"/>
      <c r="C152" s="239"/>
      <c r="D152" s="221" t="s">
        <v>173</v>
      </c>
      <c r="E152" s="240" t="s">
        <v>32</v>
      </c>
      <c r="F152" s="241" t="s">
        <v>252</v>
      </c>
      <c r="G152" s="239"/>
      <c r="H152" s="242">
        <v>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173</v>
      </c>
      <c r="AU152" s="248" t="s">
        <v>88</v>
      </c>
      <c r="AV152" s="14" t="s">
        <v>88</v>
      </c>
      <c r="AW152" s="14" t="s">
        <v>39</v>
      </c>
      <c r="AX152" s="14" t="s">
        <v>86</v>
      </c>
      <c r="AY152" s="248" t="s">
        <v>161</v>
      </c>
    </row>
    <row r="153" s="2" customFormat="1" ht="33" customHeight="1">
      <c r="A153" s="41"/>
      <c r="B153" s="42"/>
      <c r="C153" s="208" t="s">
        <v>253</v>
      </c>
      <c r="D153" s="208" t="s">
        <v>163</v>
      </c>
      <c r="E153" s="209" t="s">
        <v>254</v>
      </c>
      <c r="F153" s="210" t="s">
        <v>255</v>
      </c>
      <c r="G153" s="211" t="s">
        <v>247</v>
      </c>
      <c r="H153" s="212">
        <v>1060</v>
      </c>
      <c r="I153" s="213"/>
      <c r="J153" s="214">
        <f>ROUND(I153*H153,2)</f>
        <v>0</v>
      </c>
      <c r="K153" s="210" t="s">
        <v>166</v>
      </c>
      <c r="L153" s="47"/>
      <c r="M153" s="215" t="s">
        <v>32</v>
      </c>
      <c r="N153" s="216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167</v>
      </c>
      <c r="AT153" s="219" t="s">
        <v>163</v>
      </c>
      <c r="AU153" s="219" t="s">
        <v>88</v>
      </c>
      <c r="AY153" s="19" t="s">
        <v>161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86</v>
      </c>
      <c r="BK153" s="220">
        <f>ROUND(I153*H153,2)</f>
        <v>0</v>
      </c>
      <c r="BL153" s="19" t="s">
        <v>167</v>
      </c>
      <c r="BM153" s="219" t="s">
        <v>256</v>
      </c>
    </row>
    <row r="154" s="2" customFormat="1">
      <c r="A154" s="41"/>
      <c r="B154" s="42"/>
      <c r="C154" s="43"/>
      <c r="D154" s="221" t="s">
        <v>169</v>
      </c>
      <c r="E154" s="43"/>
      <c r="F154" s="222" t="s">
        <v>257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169</v>
      </c>
      <c r="AU154" s="19" t="s">
        <v>88</v>
      </c>
    </row>
    <row r="155" s="2" customFormat="1">
      <c r="A155" s="41"/>
      <c r="B155" s="42"/>
      <c r="C155" s="43"/>
      <c r="D155" s="226" t="s">
        <v>171</v>
      </c>
      <c r="E155" s="43"/>
      <c r="F155" s="227" t="s">
        <v>258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171</v>
      </c>
      <c r="AU155" s="19" t="s">
        <v>88</v>
      </c>
    </row>
    <row r="156" s="13" customFormat="1">
      <c r="A156" s="13"/>
      <c r="B156" s="228"/>
      <c r="C156" s="229"/>
      <c r="D156" s="221" t="s">
        <v>173</v>
      </c>
      <c r="E156" s="230" t="s">
        <v>32</v>
      </c>
      <c r="F156" s="231" t="s">
        <v>259</v>
      </c>
      <c r="G156" s="229"/>
      <c r="H156" s="230" t="s">
        <v>32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173</v>
      </c>
      <c r="AU156" s="237" t="s">
        <v>88</v>
      </c>
      <c r="AV156" s="13" t="s">
        <v>86</v>
      </c>
      <c r="AW156" s="13" t="s">
        <v>39</v>
      </c>
      <c r="AX156" s="13" t="s">
        <v>78</v>
      </c>
      <c r="AY156" s="237" t="s">
        <v>161</v>
      </c>
    </row>
    <row r="157" s="14" customFormat="1">
      <c r="A157" s="14"/>
      <c r="B157" s="238"/>
      <c r="C157" s="239"/>
      <c r="D157" s="221" t="s">
        <v>173</v>
      </c>
      <c r="E157" s="240" t="s">
        <v>32</v>
      </c>
      <c r="F157" s="241" t="s">
        <v>260</v>
      </c>
      <c r="G157" s="239"/>
      <c r="H157" s="242">
        <v>1060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173</v>
      </c>
      <c r="AU157" s="248" t="s">
        <v>88</v>
      </c>
      <c r="AV157" s="14" t="s">
        <v>88</v>
      </c>
      <c r="AW157" s="14" t="s">
        <v>39</v>
      </c>
      <c r="AX157" s="14" t="s">
        <v>86</v>
      </c>
      <c r="AY157" s="248" t="s">
        <v>161</v>
      </c>
    </row>
    <row r="158" s="2" customFormat="1" ht="37.8" customHeight="1">
      <c r="A158" s="41"/>
      <c r="B158" s="42"/>
      <c r="C158" s="208" t="s">
        <v>261</v>
      </c>
      <c r="D158" s="208" t="s">
        <v>163</v>
      </c>
      <c r="E158" s="209" t="s">
        <v>262</v>
      </c>
      <c r="F158" s="210" t="s">
        <v>263</v>
      </c>
      <c r="G158" s="211" t="s">
        <v>247</v>
      </c>
      <c r="H158" s="212">
        <v>171.44999999999999</v>
      </c>
      <c r="I158" s="213"/>
      <c r="J158" s="214">
        <f>ROUND(I158*H158,2)</f>
        <v>0</v>
      </c>
      <c r="K158" s="210" t="s">
        <v>166</v>
      </c>
      <c r="L158" s="47"/>
      <c r="M158" s="215" t="s">
        <v>32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167</v>
      </c>
      <c r="AT158" s="219" t="s">
        <v>163</v>
      </c>
      <c r="AU158" s="219" t="s">
        <v>88</v>
      </c>
      <c r="AY158" s="19" t="s">
        <v>161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86</v>
      </c>
      <c r="BK158" s="220">
        <f>ROUND(I158*H158,2)</f>
        <v>0</v>
      </c>
      <c r="BL158" s="19" t="s">
        <v>167</v>
      </c>
      <c r="BM158" s="219" t="s">
        <v>264</v>
      </c>
    </row>
    <row r="159" s="2" customFormat="1">
      <c r="A159" s="41"/>
      <c r="B159" s="42"/>
      <c r="C159" s="43"/>
      <c r="D159" s="221" t="s">
        <v>169</v>
      </c>
      <c r="E159" s="43"/>
      <c r="F159" s="222" t="s">
        <v>265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169</v>
      </c>
      <c r="AU159" s="19" t="s">
        <v>88</v>
      </c>
    </row>
    <row r="160" s="2" customFormat="1">
      <c r="A160" s="41"/>
      <c r="B160" s="42"/>
      <c r="C160" s="43"/>
      <c r="D160" s="226" t="s">
        <v>171</v>
      </c>
      <c r="E160" s="43"/>
      <c r="F160" s="227" t="s">
        <v>266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171</v>
      </c>
      <c r="AU160" s="19" t="s">
        <v>88</v>
      </c>
    </row>
    <row r="161" s="13" customFormat="1">
      <c r="A161" s="13"/>
      <c r="B161" s="228"/>
      <c r="C161" s="229"/>
      <c r="D161" s="221" t="s">
        <v>173</v>
      </c>
      <c r="E161" s="230" t="s">
        <v>32</v>
      </c>
      <c r="F161" s="231" t="s">
        <v>267</v>
      </c>
      <c r="G161" s="229"/>
      <c r="H161" s="230" t="s">
        <v>32</v>
      </c>
      <c r="I161" s="232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173</v>
      </c>
      <c r="AU161" s="237" t="s">
        <v>88</v>
      </c>
      <c r="AV161" s="13" t="s">
        <v>86</v>
      </c>
      <c r="AW161" s="13" t="s">
        <v>39</v>
      </c>
      <c r="AX161" s="13" t="s">
        <v>78</v>
      </c>
      <c r="AY161" s="237" t="s">
        <v>161</v>
      </c>
    </row>
    <row r="162" s="14" customFormat="1">
      <c r="A162" s="14"/>
      <c r="B162" s="238"/>
      <c r="C162" s="239"/>
      <c r="D162" s="221" t="s">
        <v>173</v>
      </c>
      <c r="E162" s="240" t="s">
        <v>32</v>
      </c>
      <c r="F162" s="241" t="s">
        <v>268</v>
      </c>
      <c r="G162" s="239"/>
      <c r="H162" s="242">
        <v>171.44999999999999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173</v>
      </c>
      <c r="AU162" s="248" t="s">
        <v>88</v>
      </c>
      <c r="AV162" s="14" t="s">
        <v>88</v>
      </c>
      <c r="AW162" s="14" t="s">
        <v>39</v>
      </c>
      <c r="AX162" s="14" t="s">
        <v>78</v>
      </c>
      <c r="AY162" s="248" t="s">
        <v>161</v>
      </c>
    </row>
    <row r="163" s="15" customFormat="1">
      <c r="A163" s="15"/>
      <c r="B163" s="249"/>
      <c r="C163" s="250"/>
      <c r="D163" s="221" t="s">
        <v>173</v>
      </c>
      <c r="E163" s="251" t="s">
        <v>32</v>
      </c>
      <c r="F163" s="252" t="s">
        <v>176</v>
      </c>
      <c r="G163" s="250"/>
      <c r="H163" s="253">
        <v>171.44999999999999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173</v>
      </c>
      <c r="AU163" s="259" t="s">
        <v>88</v>
      </c>
      <c r="AV163" s="15" t="s">
        <v>167</v>
      </c>
      <c r="AW163" s="15" t="s">
        <v>39</v>
      </c>
      <c r="AX163" s="15" t="s">
        <v>86</v>
      </c>
      <c r="AY163" s="259" t="s">
        <v>161</v>
      </c>
    </row>
    <row r="164" s="2" customFormat="1" ht="37.8" customHeight="1">
      <c r="A164" s="41"/>
      <c r="B164" s="42"/>
      <c r="C164" s="208" t="s">
        <v>8</v>
      </c>
      <c r="D164" s="208" t="s">
        <v>163</v>
      </c>
      <c r="E164" s="209" t="s">
        <v>269</v>
      </c>
      <c r="F164" s="210" t="s">
        <v>270</v>
      </c>
      <c r="G164" s="211" t="s">
        <v>247</v>
      </c>
      <c r="H164" s="212">
        <v>60</v>
      </c>
      <c r="I164" s="213"/>
      <c r="J164" s="214">
        <f>ROUND(I164*H164,2)</f>
        <v>0</v>
      </c>
      <c r="K164" s="210" t="s">
        <v>166</v>
      </c>
      <c r="L164" s="47"/>
      <c r="M164" s="215" t="s">
        <v>32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167</v>
      </c>
      <c r="AT164" s="219" t="s">
        <v>163</v>
      </c>
      <c r="AU164" s="219" t="s">
        <v>88</v>
      </c>
      <c r="AY164" s="19" t="s">
        <v>161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86</v>
      </c>
      <c r="BK164" s="220">
        <f>ROUND(I164*H164,2)</f>
        <v>0</v>
      </c>
      <c r="BL164" s="19" t="s">
        <v>167</v>
      </c>
      <c r="BM164" s="219" t="s">
        <v>271</v>
      </c>
    </row>
    <row r="165" s="2" customFormat="1">
      <c r="A165" s="41"/>
      <c r="B165" s="42"/>
      <c r="C165" s="43"/>
      <c r="D165" s="221" t="s">
        <v>169</v>
      </c>
      <c r="E165" s="43"/>
      <c r="F165" s="222" t="s">
        <v>272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169</v>
      </c>
      <c r="AU165" s="19" t="s">
        <v>88</v>
      </c>
    </row>
    <row r="166" s="2" customFormat="1">
      <c r="A166" s="41"/>
      <c r="B166" s="42"/>
      <c r="C166" s="43"/>
      <c r="D166" s="226" t="s">
        <v>171</v>
      </c>
      <c r="E166" s="43"/>
      <c r="F166" s="227" t="s">
        <v>273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171</v>
      </c>
      <c r="AU166" s="19" t="s">
        <v>88</v>
      </c>
    </row>
    <row r="167" s="13" customFormat="1">
      <c r="A167" s="13"/>
      <c r="B167" s="228"/>
      <c r="C167" s="229"/>
      <c r="D167" s="221" t="s">
        <v>173</v>
      </c>
      <c r="E167" s="230" t="s">
        <v>32</v>
      </c>
      <c r="F167" s="231" t="s">
        <v>274</v>
      </c>
      <c r="G167" s="229"/>
      <c r="H167" s="230" t="s">
        <v>32</v>
      </c>
      <c r="I167" s="232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173</v>
      </c>
      <c r="AU167" s="237" t="s">
        <v>88</v>
      </c>
      <c r="AV167" s="13" t="s">
        <v>86</v>
      </c>
      <c r="AW167" s="13" t="s">
        <v>39</v>
      </c>
      <c r="AX167" s="13" t="s">
        <v>78</v>
      </c>
      <c r="AY167" s="237" t="s">
        <v>161</v>
      </c>
    </row>
    <row r="168" s="14" customFormat="1">
      <c r="A168" s="14"/>
      <c r="B168" s="238"/>
      <c r="C168" s="239"/>
      <c r="D168" s="221" t="s">
        <v>173</v>
      </c>
      <c r="E168" s="240" t="s">
        <v>32</v>
      </c>
      <c r="F168" s="241" t="s">
        <v>275</v>
      </c>
      <c r="G168" s="239"/>
      <c r="H168" s="242">
        <v>60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173</v>
      </c>
      <c r="AU168" s="248" t="s">
        <v>88</v>
      </c>
      <c r="AV168" s="14" t="s">
        <v>88</v>
      </c>
      <c r="AW168" s="14" t="s">
        <v>39</v>
      </c>
      <c r="AX168" s="14" t="s">
        <v>78</v>
      </c>
      <c r="AY168" s="248" t="s">
        <v>161</v>
      </c>
    </row>
    <row r="169" s="15" customFormat="1">
      <c r="A169" s="15"/>
      <c r="B169" s="249"/>
      <c r="C169" s="250"/>
      <c r="D169" s="221" t="s">
        <v>173</v>
      </c>
      <c r="E169" s="251" t="s">
        <v>32</v>
      </c>
      <c r="F169" s="252" t="s">
        <v>176</v>
      </c>
      <c r="G169" s="250"/>
      <c r="H169" s="253">
        <v>60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9" t="s">
        <v>173</v>
      </c>
      <c r="AU169" s="259" t="s">
        <v>88</v>
      </c>
      <c r="AV169" s="15" t="s">
        <v>167</v>
      </c>
      <c r="AW169" s="15" t="s">
        <v>39</v>
      </c>
      <c r="AX169" s="15" t="s">
        <v>86</v>
      </c>
      <c r="AY169" s="259" t="s">
        <v>161</v>
      </c>
    </row>
    <row r="170" s="2" customFormat="1" ht="37.8" customHeight="1">
      <c r="A170" s="41"/>
      <c r="B170" s="42"/>
      <c r="C170" s="208" t="s">
        <v>276</v>
      </c>
      <c r="D170" s="208" t="s">
        <v>163</v>
      </c>
      <c r="E170" s="209" t="s">
        <v>277</v>
      </c>
      <c r="F170" s="210" t="s">
        <v>278</v>
      </c>
      <c r="G170" s="211" t="s">
        <v>247</v>
      </c>
      <c r="H170" s="212">
        <v>107.25</v>
      </c>
      <c r="I170" s="213"/>
      <c r="J170" s="214">
        <f>ROUND(I170*H170,2)</f>
        <v>0</v>
      </c>
      <c r="K170" s="210" t="s">
        <v>166</v>
      </c>
      <c r="L170" s="47"/>
      <c r="M170" s="215" t="s">
        <v>32</v>
      </c>
      <c r="N170" s="216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167</v>
      </c>
      <c r="AT170" s="219" t="s">
        <v>163</v>
      </c>
      <c r="AU170" s="219" t="s">
        <v>88</v>
      </c>
      <c r="AY170" s="19" t="s">
        <v>161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86</v>
      </c>
      <c r="BK170" s="220">
        <f>ROUND(I170*H170,2)</f>
        <v>0</v>
      </c>
      <c r="BL170" s="19" t="s">
        <v>167</v>
      </c>
      <c r="BM170" s="219" t="s">
        <v>279</v>
      </c>
    </row>
    <row r="171" s="2" customFormat="1">
      <c r="A171" s="41"/>
      <c r="B171" s="42"/>
      <c r="C171" s="43"/>
      <c r="D171" s="221" t="s">
        <v>169</v>
      </c>
      <c r="E171" s="43"/>
      <c r="F171" s="222" t="s">
        <v>280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169</v>
      </c>
      <c r="AU171" s="19" t="s">
        <v>88</v>
      </c>
    </row>
    <row r="172" s="2" customFormat="1">
      <c r="A172" s="41"/>
      <c r="B172" s="42"/>
      <c r="C172" s="43"/>
      <c r="D172" s="226" t="s">
        <v>171</v>
      </c>
      <c r="E172" s="43"/>
      <c r="F172" s="227" t="s">
        <v>281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171</v>
      </c>
      <c r="AU172" s="19" t="s">
        <v>88</v>
      </c>
    </row>
    <row r="173" s="14" customFormat="1">
      <c r="A173" s="14"/>
      <c r="B173" s="238"/>
      <c r="C173" s="239"/>
      <c r="D173" s="221" t="s">
        <v>173</v>
      </c>
      <c r="E173" s="240" t="s">
        <v>32</v>
      </c>
      <c r="F173" s="241" t="s">
        <v>282</v>
      </c>
      <c r="G173" s="239"/>
      <c r="H173" s="242">
        <v>107.25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173</v>
      </c>
      <c r="AU173" s="248" t="s">
        <v>88</v>
      </c>
      <c r="AV173" s="14" t="s">
        <v>88</v>
      </c>
      <c r="AW173" s="14" t="s">
        <v>39</v>
      </c>
      <c r="AX173" s="14" t="s">
        <v>86</v>
      </c>
      <c r="AY173" s="248" t="s">
        <v>161</v>
      </c>
    </row>
    <row r="174" s="2" customFormat="1" ht="37.8" customHeight="1">
      <c r="A174" s="41"/>
      <c r="B174" s="42"/>
      <c r="C174" s="208" t="s">
        <v>283</v>
      </c>
      <c r="D174" s="208" t="s">
        <v>163</v>
      </c>
      <c r="E174" s="209" t="s">
        <v>284</v>
      </c>
      <c r="F174" s="210" t="s">
        <v>285</v>
      </c>
      <c r="G174" s="211" t="s">
        <v>247</v>
      </c>
      <c r="H174" s="212">
        <v>1608.75</v>
      </c>
      <c r="I174" s="213"/>
      <c r="J174" s="214">
        <f>ROUND(I174*H174,2)</f>
        <v>0</v>
      </c>
      <c r="K174" s="210" t="s">
        <v>166</v>
      </c>
      <c r="L174" s="47"/>
      <c r="M174" s="215" t="s">
        <v>32</v>
      </c>
      <c r="N174" s="216" t="s">
        <v>49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167</v>
      </c>
      <c r="AT174" s="219" t="s">
        <v>163</v>
      </c>
      <c r="AU174" s="219" t="s">
        <v>88</v>
      </c>
      <c r="AY174" s="19" t="s">
        <v>161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86</v>
      </c>
      <c r="BK174" s="220">
        <f>ROUND(I174*H174,2)</f>
        <v>0</v>
      </c>
      <c r="BL174" s="19" t="s">
        <v>167</v>
      </c>
      <c r="BM174" s="219" t="s">
        <v>286</v>
      </c>
    </row>
    <row r="175" s="2" customFormat="1">
      <c r="A175" s="41"/>
      <c r="B175" s="42"/>
      <c r="C175" s="43"/>
      <c r="D175" s="221" t="s">
        <v>169</v>
      </c>
      <c r="E175" s="43"/>
      <c r="F175" s="222" t="s">
        <v>287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169</v>
      </c>
      <c r="AU175" s="19" t="s">
        <v>88</v>
      </c>
    </row>
    <row r="176" s="2" customFormat="1">
      <c r="A176" s="41"/>
      <c r="B176" s="42"/>
      <c r="C176" s="43"/>
      <c r="D176" s="226" t="s">
        <v>171</v>
      </c>
      <c r="E176" s="43"/>
      <c r="F176" s="227" t="s">
        <v>288</v>
      </c>
      <c r="G176" s="43"/>
      <c r="H176" s="43"/>
      <c r="I176" s="223"/>
      <c r="J176" s="43"/>
      <c r="K176" s="43"/>
      <c r="L176" s="47"/>
      <c r="M176" s="224"/>
      <c r="N176" s="225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171</v>
      </c>
      <c r="AU176" s="19" t="s">
        <v>88</v>
      </c>
    </row>
    <row r="177" s="14" customFormat="1">
      <c r="A177" s="14"/>
      <c r="B177" s="238"/>
      <c r="C177" s="239"/>
      <c r="D177" s="221" t="s">
        <v>173</v>
      </c>
      <c r="E177" s="239"/>
      <c r="F177" s="241" t="s">
        <v>289</v>
      </c>
      <c r="G177" s="239"/>
      <c r="H177" s="242">
        <v>1608.75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173</v>
      </c>
      <c r="AU177" s="248" t="s">
        <v>88</v>
      </c>
      <c r="AV177" s="14" t="s">
        <v>88</v>
      </c>
      <c r="AW177" s="14" t="s">
        <v>4</v>
      </c>
      <c r="AX177" s="14" t="s">
        <v>86</v>
      </c>
      <c r="AY177" s="248" t="s">
        <v>161</v>
      </c>
    </row>
    <row r="178" s="2" customFormat="1" ht="37.8" customHeight="1">
      <c r="A178" s="41"/>
      <c r="B178" s="42"/>
      <c r="C178" s="208" t="s">
        <v>290</v>
      </c>
      <c r="D178" s="208" t="s">
        <v>163</v>
      </c>
      <c r="E178" s="209" t="s">
        <v>291</v>
      </c>
      <c r="F178" s="210" t="s">
        <v>292</v>
      </c>
      <c r="G178" s="211" t="s">
        <v>247</v>
      </c>
      <c r="H178" s="212">
        <v>1032</v>
      </c>
      <c r="I178" s="213"/>
      <c r="J178" s="214">
        <f>ROUND(I178*H178,2)</f>
        <v>0</v>
      </c>
      <c r="K178" s="210" t="s">
        <v>166</v>
      </c>
      <c r="L178" s="47"/>
      <c r="M178" s="215" t="s">
        <v>32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167</v>
      </c>
      <c r="AT178" s="219" t="s">
        <v>163</v>
      </c>
      <c r="AU178" s="219" t="s">
        <v>88</v>
      </c>
      <c r="AY178" s="19" t="s">
        <v>161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86</v>
      </c>
      <c r="BK178" s="220">
        <f>ROUND(I178*H178,2)</f>
        <v>0</v>
      </c>
      <c r="BL178" s="19" t="s">
        <v>167</v>
      </c>
      <c r="BM178" s="219" t="s">
        <v>293</v>
      </c>
    </row>
    <row r="179" s="2" customFormat="1">
      <c r="A179" s="41"/>
      <c r="B179" s="42"/>
      <c r="C179" s="43"/>
      <c r="D179" s="221" t="s">
        <v>169</v>
      </c>
      <c r="E179" s="43"/>
      <c r="F179" s="222" t="s">
        <v>294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169</v>
      </c>
      <c r="AU179" s="19" t="s">
        <v>88</v>
      </c>
    </row>
    <row r="180" s="2" customFormat="1">
      <c r="A180" s="41"/>
      <c r="B180" s="42"/>
      <c r="C180" s="43"/>
      <c r="D180" s="226" t="s">
        <v>171</v>
      </c>
      <c r="E180" s="43"/>
      <c r="F180" s="227" t="s">
        <v>295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171</v>
      </c>
      <c r="AU180" s="19" t="s">
        <v>88</v>
      </c>
    </row>
    <row r="181" s="13" customFormat="1">
      <c r="A181" s="13"/>
      <c r="B181" s="228"/>
      <c r="C181" s="229"/>
      <c r="D181" s="221" t="s">
        <v>173</v>
      </c>
      <c r="E181" s="230" t="s">
        <v>32</v>
      </c>
      <c r="F181" s="231" t="s">
        <v>296</v>
      </c>
      <c r="G181" s="229"/>
      <c r="H181" s="230" t="s">
        <v>32</v>
      </c>
      <c r="I181" s="232"/>
      <c r="J181" s="229"/>
      <c r="K181" s="229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173</v>
      </c>
      <c r="AU181" s="237" t="s">
        <v>88</v>
      </c>
      <c r="AV181" s="13" t="s">
        <v>86</v>
      </c>
      <c r="AW181" s="13" t="s">
        <v>39</v>
      </c>
      <c r="AX181" s="13" t="s">
        <v>78</v>
      </c>
      <c r="AY181" s="237" t="s">
        <v>161</v>
      </c>
    </row>
    <row r="182" s="14" customFormat="1">
      <c r="A182" s="14"/>
      <c r="B182" s="238"/>
      <c r="C182" s="239"/>
      <c r="D182" s="221" t="s">
        <v>173</v>
      </c>
      <c r="E182" s="240" t="s">
        <v>32</v>
      </c>
      <c r="F182" s="241" t="s">
        <v>297</v>
      </c>
      <c r="G182" s="239"/>
      <c r="H182" s="242">
        <v>1032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173</v>
      </c>
      <c r="AU182" s="248" t="s">
        <v>88</v>
      </c>
      <c r="AV182" s="14" t="s">
        <v>88</v>
      </c>
      <c r="AW182" s="14" t="s">
        <v>39</v>
      </c>
      <c r="AX182" s="14" t="s">
        <v>78</v>
      </c>
      <c r="AY182" s="248" t="s">
        <v>161</v>
      </c>
    </row>
    <row r="183" s="15" customFormat="1">
      <c r="A183" s="15"/>
      <c r="B183" s="249"/>
      <c r="C183" s="250"/>
      <c r="D183" s="221" t="s">
        <v>173</v>
      </c>
      <c r="E183" s="251" t="s">
        <v>32</v>
      </c>
      <c r="F183" s="252" t="s">
        <v>176</v>
      </c>
      <c r="G183" s="250"/>
      <c r="H183" s="253">
        <v>1032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9" t="s">
        <v>173</v>
      </c>
      <c r="AU183" s="259" t="s">
        <v>88</v>
      </c>
      <c r="AV183" s="15" t="s">
        <v>167</v>
      </c>
      <c r="AW183" s="15" t="s">
        <v>39</v>
      </c>
      <c r="AX183" s="15" t="s">
        <v>86</v>
      </c>
      <c r="AY183" s="259" t="s">
        <v>161</v>
      </c>
    </row>
    <row r="184" s="2" customFormat="1" ht="37.8" customHeight="1">
      <c r="A184" s="41"/>
      <c r="B184" s="42"/>
      <c r="C184" s="208" t="s">
        <v>298</v>
      </c>
      <c r="D184" s="208" t="s">
        <v>163</v>
      </c>
      <c r="E184" s="209" t="s">
        <v>299</v>
      </c>
      <c r="F184" s="210" t="s">
        <v>300</v>
      </c>
      <c r="G184" s="211" t="s">
        <v>247</v>
      </c>
      <c r="H184" s="212">
        <v>15480</v>
      </c>
      <c r="I184" s="213"/>
      <c r="J184" s="214">
        <f>ROUND(I184*H184,2)</f>
        <v>0</v>
      </c>
      <c r="K184" s="210" t="s">
        <v>166</v>
      </c>
      <c r="L184" s="47"/>
      <c r="M184" s="215" t="s">
        <v>32</v>
      </c>
      <c r="N184" s="216" t="s">
        <v>49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167</v>
      </c>
      <c r="AT184" s="219" t="s">
        <v>163</v>
      </c>
      <c r="AU184" s="219" t="s">
        <v>88</v>
      </c>
      <c r="AY184" s="19" t="s">
        <v>161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86</v>
      </c>
      <c r="BK184" s="220">
        <f>ROUND(I184*H184,2)</f>
        <v>0</v>
      </c>
      <c r="BL184" s="19" t="s">
        <v>167</v>
      </c>
      <c r="BM184" s="219" t="s">
        <v>301</v>
      </c>
    </row>
    <row r="185" s="2" customFormat="1">
      <c r="A185" s="41"/>
      <c r="B185" s="42"/>
      <c r="C185" s="43"/>
      <c r="D185" s="221" t="s">
        <v>169</v>
      </c>
      <c r="E185" s="43"/>
      <c r="F185" s="222" t="s">
        <v>302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169</v>
      </c>
      <c r="AU185" s="19" t="s">
        <v>88</v>
      </c>
    </row>
    <row r="186" s="2" customFormat="1">
      <c r="A186" s="41"/>
      <c r="B186" s="42"/>
      <c r="C186" s="43"/>
      <c r="D186" s="226" t="s">
        <v>171</v>
      </c>
      <c r="E186" s="43"/>
      <c r="F186" s="227" t="s">
        <v>303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171</v>
      </c>
      <c r="AU186" s="19" t="s">
        <v>88</v>
      </c>
    </row>
    <row r="187" s="14" customFormat="1">
      <c r="A187" s="14"/>
      <c r="B187" s="238"/>
      <c r="C187" s="239"/>
      <c r="D187" s="221" t="s">
        <v>173</v>
      </c>
      <c r="E187" s="239"/>
      <c r="F187" s="241" t="s">
        <v>304</v>
      </c>
      <c r="G187" s="239"/>
      <c r="H187" s="242">
        <v>15480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173</v>
      </c>
      <c r="AU187" s="248" t="s">
        <v>88</v>
      </c>
      <c r="AV187" s="14" t="s">
        <v>88</v>
      </c>
      <c r="AW187" s="14" t="s">
        <v>4</v>
      </c>
      <c r="AX187" s="14" t="s">
        <v>86</v>
      </c>
      <c r="AY187" s="248" t="s">
        <v>161</v>
      </c>
    </row>
    <row r="188" s="2" customFormat="1" ht="24.15" customHeight="1">
      <c r="A188" s="41"/>
      <c r="B188" s="42"/>
      <c r="C188" s="208" t="s">
        <v>305</v>
      </c>
      <c r="D188" s="208" t="s">
        <v>163</v>
      </c>
      <c r="E188" s="209" t="s">
        <v>306</v>
      </c>
      <c r="F188" s="210" t="s">
        <v>307</v>
      </c>
      <c r="G188" s="211" t="s">
        <v>247</v>
      </c>
      <c r="H188" s="212">
        <v>107.25</v>
      </c>
      <c r="I188" s="213"/>
      <c r="J188" s="214">
        <f>ROUND(I188*H188,2)</f>
        <v>0</v>
      </c>
      <c r="K188" s="210" t="s">
        <v>166</v>
      </c>
      <c r="L188" s="47"/>
      <c r="M188" s="215" t="s">
        <v>32</v>
      </c>
      <c r="N188" s="216" t="s">
        <v>49</v>
      </c>
      <c r="O188" s="87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167</v>
      </c>
      <c r="AT188" s="219" t="s">
        <v>163</v>
      </c>
      <c r="AU188" s="219" t="s">
        <v>88</v>
      </c>
      <c r="AY188" s="19" t="s">
        <v>161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86</v>
      </c>
      <c r="BK188" s="220">
        <f>ROUND(I188*H188,2)</f>
        <v>0</v>
      </c>
      <c r="BL188" s="19" t="s">
        <v>167</v>
      </c>
      <c r="BM188" s="219" t="s">
        <v>308</v>
      </c>
    </row>
    <row r="189" s="2" customFormat="1">
      <c r="A189" s="41"/>
      <c r="B189" s="42"/>
      <c r="C189" s="43"/>
      <c r="D189" s="221" t="s">
        <v>169</v>
      </c>
      <c r="E189" s="43"/>
      <c r="F189" s="222" t="s">
        <v>309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169</v>
      </c>
      <c r="AU189" s="19" t="s">
        <v>88</v>
      </c>
    </row>
    <row r="190" s="2" customFormat="1">
      <c r="A190" s="41"/>
      <c r="B190" s="42"/>
      <c r="C190" s="43"/>
      <c r="D190" s="226" t="s">
        <v>171</v>
      </c>
      <c r="E190" s="43"/>
      <c r="F190" s="227" t="s">
        <v>310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171</v>
      </c>
      <c r="AU190" s="19" t="s">
        <v>88</v>
      </c>
    </row>
    <row r="191" s="13" customFormat="1">
      <c r="A191" s="13"/>
      <c r="B191" s="228"/>
      <c r="C191" s="229"/>
      <c r="D191" s="221" t="s">
        <v>173</v>
      </c>
      <c r="E191" s="230" t="s">
        <v>32</v>
      </c>
      <c r="F191" s="231" t="s">
        <v>311</v>
      </c>
      <c r="G191" s="229"/>
      <c r="H191" s="230" t="s">
        <v>32</v>
      </c>
      <c r="I191" s="232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173</v>
      </c>
      <c r="AU191" s="237" t="s">
        <v>88</v>
      </c>
      <c r="AV191" s="13" t="s">
        <v>86</v>
      </c>
      <c r="AW191" s="13" t="s">
        <v>39</v>
      </c>
      <c r="AX191" s="13" t="s">
        <v>78</v>
      </c>
      <c r="AY191" s="237" t="s">
        <v>161</v>
      </c>
    </row>
    <row r="192" s="14" customFormat="1">
      <c r="A192" s="14"/>
      <c r="B192" s="238"/>
      <c r="C192" s="239"/>
      <c r="D192" s="221" t="s">
        <v>173</v>
      </c>
      <c r="E192" s="240" t="s">
        <v>32</v>
      </c>
      <c r="F192" s="241" t="s">
        <v>312</v>
      </c>
      <c r="G192" s="239"/>
      <c r="H192" s="242">
        <v>107.25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173</v>
      </c>
      <c r="AU192" s="248" t="s">
        <v>88</v>
      </c>
      <c r="AV192" s="14" t="s">
        <v>88</v>
      </c>
      <c r="AW192" s="14" t="s">
        <v>39</v>
      </c>
      <c r="AX192" s="14" t="s">
        <v>78</v>
      </c>
      <c r="AY192" s="248" t="s">
        <v>161</v>
      </c>
    </row>
    <row r="193" s="15" customFormat="1">
      <c r="A193" s="15"/>
      <c r="B193" s="249"/>
      <c r="C193" s="250"/>
      <c r="D193" s="221" t="s">
        <v>173</v>
      </c>
      <c r="E193" s="251" t="s">
        <v>32</v>
      </c>
      <c r="F193" s="252" t="s">
        <v>176</v>
      </c>
      <c r="G193" s="250"/>
      <c r="H193" s="253">
        <v>107.25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173</v>
      </c>
      <c r="AU193" s="259" t="s">
        <v>88</v>
      </c>
      <c r="AV193" s="15" t="s">
        <v>167</v>
      </c>
      <c r="AW193" s="15" t="s">
        <v>39</v>
      </c>
      <c r="AX193" s="15" t="s">
        <v>86</v>
      </c>
      <c r="AY193" s="259" t="s">
        <v>161</v>
      </c>
    </row>
    <row r="194" s="2" customFormat="1" ht="24.15" customHeight="1">
      <c r="A194" s="41"/>
      <c r="B194" s="42"/>
      <c r="C194" s="208" t="s">
        <v>7</v>
      </c>
      <c r="D194" s="208" t="s">
        <v>163</v>
      </c>
      <c r="E194" s="209" t="s">
        <v>313</v>
      </c>
      <c r="F194" s="210" t="s">
        <v>314</v>
      </c>
      <c r="G194" s="211" t="s">
        <v>247</v>
      </c>
      <c r="H194" s="212">
        <v>30</v>
      </c>
      <c r="I194" s="213"/>
      <c r="J194" s="214">
        <f>ROUND(I194*H194,2)</f>
        <v>0</v>
      </c>
      <c r="K194" s="210" t="s">
        <v>166</v>
      </c>
      <c r="L194" s="47"/>
      <c r="M194" s="215" t="s">
        <v>32</v>
      </c>
      <c r="N194" s="216" t="s">
        <v>49</v>
      </c>
      <c r="O194" s="87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167</v>
      </c>
      <c r="AT194" s="219" t="s">
        <v>163</v>
      </c>
      <c r="AU194" s="219" t="s">
        <v>88</v>
      </c>
      <c r="AY194" s="19" t="s">
        <v>161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86</v>
      </c>
      <c r="BK194" s="220">
        <f>ROUND(I194*H194,2)</f>
        <v>0</v>
      </c>
      <c r="BL194" s="19" t="s">
        <v>167</v>
      </c>
      <c r="BM194" s="219" t="s">
        <v>315</v>
      </c>
    </row>
    <row r="195" s="2" customFormat="1">
      <c r="A195" s="41"/>
      <c r="B195" s="42"/>
      <c r="C195" s="43"/>
      <c r="D195" s="221" t="s">
        <v>169</v>
      </c>
      <c r="E195" s="43"/>
      <c r="F195" s="222" t="s">
        <v>316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169</v>
      </c>
      <c r="AU195" s="19" t="s">
        <v>88</v>
      </c>
    </row>
    <row r="196" s="2" customFormat="1">
      <c r="A196" s="41"/>
      <c r="B196" s="42"/>
      <c r="C196" s="43"/>
      <c r="D196" s="226" t="s">
        <v>171</v>
      </c>
      <c r="E196" s="43"/>
      <c r="F196" s="227" t="s">
        <v>317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19" t="s">
        <v>171</v>
      </c>
      <c r="AU196" s="19" t="s">
        <v>88</v>
      </c>
    </row>
    <row r="197" s="2" customFormat="1" ht="24.15" customHeight="1">
      <c r="A197" s="41"/>
      <c r="B197" s="42"/>
      <c r="C197" s="208" t="s">
        <v>318</v>
      </c>
      <c r="D197" s="208" t="s">
        <v>163</v>
      </c>
      <c r="E197" s="209" t="s">
        <v>319</v>
      </c>
      <c r="F197" s="210" t="s">
        <v>320</v>
      </c>
      <c r="G197" s="211" t="s">
        <v>247</v>
      </c>
      <c r="H197" s="212">
        <v>30</v>
      </c>
      <c r="I197" s="213"/>
      <c r="J197" s="214">
        <f>ROUND(I197*H197,2)</f>
        <v>0</v>
      </c>
      <c r="K197" s="210" t="s">
        <v>166</v>
      </c>
      <c r="L197" s="47"/>
      <c r="M197" s="215" t="s">
        <v>32</v>
      </c>
      <c r="N197" s="216" t="s">
        <v>49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167</v>
      </c>
      <c r="AT197" s="219" t="s">
        <v>163</v>
      </c>
      <c r="AU197" s="219" t="s">
        <v>88</v>
      </c>
      <c r="AY197" s="19" t="s">
        <v>161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86</v>
      </c>
      <c r="BK197" s="220">
        <f>ROUND(I197*H197,2)</f>
        <v>0</v>
      </c>
      <c r="BL197" s="19" t="s">
        <v>167</v>
      </c>
      <c r="BM197" s="219" t="s">
        <v>321</v>
      </c>
    </row>
    <row r="198" s="2" customFormat="1">
      <c r="A198" s="41"/>
      <c r="B198" s="42"/>
      <c r="C198" s="43"/>
      <c r="D198" s="221" t="s">
        <v>169</v>
      </c>
      <c r="E198" s="43"/>
      <c r="F198" s="222" t="s">
        <v>322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169</v>
      </c>
      <c r="AU198" s="19" t="s">
        <v>88</v>
      </c>
    </row>
    <row r="199" s="2" customFormat="1">
      <c r="A199" s="41"/>
      <c r="B199" s="42"/>
      <c r="C199" s="43"/>
      <c r="D199" s="226" t="s">
        <v>171</v>
      </c>
      <c r="E199" s="43"/>
      <c r="F199" s="227" t="s">
        <v>323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171</v>
      </c>
      <c r="AU199" s="19" t="s">
        <v>88</v>
      </c>
    </row>
    <row r="200" s="13" customFormat="1">
      <c r="A200" s="13"/>
      <c r="B200" s="228"/>
      <c r="C200" s="229"/>
      <c r="D200" s="221" t="s">
        <v>173</v>
      </c>
      <c r="E200" s="230" t="s">
        <v>32</v>
      </c>
      <c r="F200" s="231" t="s">
        <v>324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173</v>
      </c>
      <c r="AU200" s="237" t="s">
        <v>88</v>
      </c>
      <c r="AV200" s="13" t="s">
        <v>86</v>
      </c>
      <c r="AW200" s="13" t="s">
        <v>39</v>
      </c>
      <c r="AX200" s="13" t="s">
        <v>78</v>
      </c>
      <c r="AY200" s="237" t="s">
        <v>161</v>
      </c>
    </row>
    <row r="201" s="14" customFormat="1">
      <c r="A201" s="14"/>
      <c r="B201" s="238"/>
      <c r="C201" s="239"/>
      <c r="D201" s="221" t="s">
        <v>173</v>
      </c>
      <c r="E201" s="240" t="s">
        <v>32</v>
      </c>
      <c r="F201" s="241" t="s">
        <v>325</v>
      </c>
      <c r="G201" s="239"/>
      <c r="H201" s="242">
        <v>30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173</v>
      </c>
      <c r="AU201" s="248" t="s">
        <v>88</v>
      </c>
      <c r="AV201" s="14" t="s">
        <v>88</v>
      </c>
      <c r="AW201" s="14" t="s">
        <v>39</v>
      </c>
      <c r="AX201" s="14" t="s">
        <v>86</v>
      </c>
      <c r="AY201" s="248" t="s">
        <v>161</v>
      </c>
    </row>
    <row r="202" s="2" customFormat="1" ht="33" customHeight="1">
      <c r="A202" s="41"/>
      <c r="B202" s="42"/>
      <c r="C202" s="208" t="s">
        <v>326</v>
      </c>
      <c r="D202" s="208" t="s">
        <v>163</v>
      </c>
      <c r="E202" s="209" t="s">
        <v>327</v>
      </c>
      <c r="F202" s="210" t="s">
        <v>328</v>
      </c>
      <c r="G202" s="211" t="s">
        <v>329</v>
      </c>
      <c r="H202" s="212">
        <v>1857.5999999999999</v>
      </c>
      <c r="I202" s="213"/>
      <c r="J202" s="214">
        <f>ROUND(I202*H202,2)</f>
        <v>0</v>
      </c>
      <c r="K202" s="210" t="s">
        <v>166</v>
      </c>
      <c r="L202" s="47"/>
      <c r="M202" s="215" t="s">
        <v>32</v>
      </c>
      <c r="N202" s="216" t="s">
        <v>49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167</v>
      </c>
      <c r="AT202" s="219" t="s">
        <v>163</v>
      </c>
      <c r="AU202" s="219" t="s">
        <v>88</v>
      </c>
      <c r="AY202" s="19" t="s">
        <v>161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86</v>
      </c>
      <c r="BK202" s="220">
        <f>ROUND(I202*H202,2)</f>
        <v>0</v>
      </c>
      <c r="BL202" s="19" t="s">
        <v>167</v>
      </c>
      <c r="BM202" s="219" t="s">
        <v>330</v>
      </c>
    </row>
    <row r="203" s="2" customFormat="1">
      <c r="A203" s="41"/>
      <c r="B203" s="42"/>
      <c r="C203" s="43"/>
      <c r="D203" s="221" t="s">
        <v>169</v>
      </c>
      <c r="E203" s="43"/>
      <c r="F203" s="222" t="s">
        <v>331</v>
      </c>
      <c r="G203" s="43"/>
      <c r="H203" s="43"/>
      <c r="I203" s="223"/>
      <c r="J203" s="43"/>
      <c r="K203" s="43"/>
      <c r="L203" s="47"/>
      <c r="M203" s="224"/>
      <c r="N203" s="225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169</v>
      </c>
      <c r="AU203" s="19" t="s">
        <v>88</v>
      </c>
    </row>
    <row r="204" s="2" customFormat="1">
      <c r="A204" s="41"/>
      <c r="B204" s="42"/>
      <c r="C204" s="43"/>
      <c r="D204" s="226" t="s">
        <v>171</v>
      </c>
      <c r="E204" s="43"/>
      <c r="F204" s="227" t="s">
        <v>332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19" t="s">
        <v>171</v>
      </c>
      <c r="AU204" s="19" t="s">
        <v>88</v>
      </c>
    </row>
    <row r="205" s="14" customFormat="1">
      <c r="A205" s="14"/>
      <c r="B205" s="238"/>
      <c r="C205" s="239"/>
      <c r="D205" s="221" t="s">
        <v>173</v>
      </c>
      <c r="E205" s="240" t="s">
        <v>32</v>
      </c>
      <c r="F205" s="241" t="s">
        <v>333</v>
      </c>
      <c r="G205" s="239"/>
      <c r="H205" s="242">
        <v>1032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173</v>
      </c>
      <c r="AU205" s="248" t="s">
        <v>88</v>
      </c>
      <c r="AV205" s="14" t="s">
        <v>88</v>
      </c>
      <c r="AW205" s="14" t="s">
        <v>39</v>
      </c>
      <c r="AX205" s="14" t="s">
        <v>86</v>
      </c>
      <c r="AY205" s="248" t="s">
        <v>161</v>
      </c>
    </row>
    <row r="206" s="14" customFormat="1">
      <c r="A206" s="14"/>
      <c r="B206" s="238"/>
      <c r="C206" s="239"/>
      <c r="D206" s="221" t="s">
        <v>173</v>
      </c>
      <c r="E206" s="239"/>
      <c r="F206" s="241" t="s">
        <v>334</v>
      </c>
      <c r="G206" s="239"/>
      <c r="H206" s="242">
        <v>1857.5999999999999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173</v>
      </c>
      <c r="AU206" s="248" t="s">
        <v>88</v>
      </c>
      <c r="AV206" s="14" t="s">
        <v>88</v>
      </c>
      <c r="AW206" s="14" t="s">
        <v>4</v>
      </c>
      <c r="AX206" s="14" t="s">
        <v>86</v>
      </c>
      <c r="AY206" s="248" t="s">
        <v>161</v>
      </c>
    </row>
    <row r="207" s="2" customFormat="1" ht="16.5" customHeight="1">
      <c r="A207" s="41"/>
      <c r="B207" s="42"/>
      <c r="C207" s="208" t="s">
        <v>335</v>
      </c>
      <c r="D207" s="208" t="s">
        <v>163</v>
      </c>
      <c r="E207" s="209" t="s">
        <v>336</v>
      </c>
      <c r="F207" s="210" t="s">
        <v>337</v>
      </c>
      <c r="G207" s="211" t="s">
        <v>247</v>
      </c>
      <c r="H207" s="212">
        <v>201.44999999999999</v>
      </c>
      <c r="I207" s="213"/>
      <c r="J207" s="214">
        <f>ROUND(I207*H207,2)</f>
        <v>0</v>
      </c>
      <c r="K207" s="210" t="s">
        <v>166</v>
      </c>
      <c r="L207" s="47"/>
      <c r="M207" s="215" t="s">
        <v>32</v>
      </c>
      <c r="N207" s="216" t="s">
        <v>49</v>
      </c>
      <c r="O207" s="87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167</v>
      </c>
      <c r="AT207" s="219" t="s">
        <v>163</v>
      </c>
      <c r="AU207" s="219" t="s">
        <v>88</v>
      </c>
      <c r="AY207" s="19" t="s">
        <v>161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86</v>
      </c>
      <c r="BK207" s="220">
        <f>ROUND(I207*H207,2)</f>
        <v>0</v>
      </c>
      <c r="BL207" s="19" t="s">
        <v>167</v>
      </c>
      <c r="BM207" s="219" t="s">
        <v>338</v>
      </c>
    </row>
    <row r="208" s="2" customFormat="1">
      <c r="A208" s="41"/>
      <c r="B208" s="42"/>
      <c r="C208" s="43"/>
      <c r="D208" s="221" t="s">
        <v>169</v>
      </c>
      <c r="E208" s="43"/>
      <c r="F208" s="222" t="s">
        <v>339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169</v>
      </c>
      <c r="AU208" s="19" t="s">
        <v>88</v>
      </c>
    </row>
    <row r="209" s="2" customFormat="1">
      <c r="A209" s="41"/>
      <c r="B209" s="42"/>
      <c r="C209" s="43"/>
      <c r="D209" s="226" t="s">
        <v>171</v>
      </c>
      <c r="E209" s="43"/>
      <c r="F209" s="227" t="s">
        <v>340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171</v>
      </c>
      <c r="AU209" s="19" t="s">
        <v>88</v>
      </c>
    </row>
    <row r="210" s="14" customFormat="1">
      <c r="A210" s="14"/>
      <c r="B210" s="238"/>
      <c r="C210" s="239"/>
      <c r="D210" s="221" t="s">
        <v>173</v>
      </c>
      <c r="E210" s="240" t="s">
        <v>32</v>
      </c>
      <c r="F210" s="241" t="s">
        <v>341</v>
      </c>
      <c r="G210" s="239"/>
      <c r="H210" s="242">
        <v>171.44999999999999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173</v>
      </c>
      <c r="AU210" s="248" t="s">
        <v>88</v>
      </c>
      <c r="AV210" s="14" t="s">
        <v>88</v>
      </c>
      <c r="AW210" s="14" t="s">
        <v>39</v>
      </c>
      <c r="AX210" s="14" t="s">
        <v>78</v>
      </c>
      <c r="AY210" s="248" t="s">
        <v>161</v>
      </c>
    </row>
    <row r="211" s="14" customFormat="1">
      <c r="A211" s="14"/>
      <c r="B211" s="238"/>
      <c r="C211" s="239"/>
      <c r="D211" s="221" t="s">
        <v>173</v>
      </c>
      <c r="E211" s="240" t="s">
        <v>32</v>
      </c>
      <c r="F211" s="241" t="s">
        <v>342</v>
      </c>
      <c r="G211" s="239"/>
      <c r="H211" s="242">
        <v>30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173</v>
      </c>
      <c r="AU211" s="248" t="s">
        <v>88</v>
      </c>
      <c r="AV211" s="14" t="s">
        <v>88</v>
      </c>
      <c r="AW211" s="14" t="s">
        <v>39</v>
      </c>
      <c r="AX211" s="14" t="s">
        <v>78</v>
      </c>
      <c r="AY211" s="248" t="s">
        <v>161</v>
      </c>
    </row>
    <row r="212" s="15" customFormat="1">
      <c r="A212" s="15"/>
      <c r="B212" s="249"/>
      <c r="C212" s="250"/>
      <c r="D212" s="221" t="s">
        <v>173</v>
      </c>
      <c r="E212" s="251" t="s">
        <v>32</v>
      </c>
      <c r="F212" s="252" t="s">
        <v>176</v>
      </c>
      <c r="G212" s="250"/>
      <c r="H212" s="253">
        <v>201.44999999999999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173</v>
      </c>
      <c r="AU212" s="259" t="s">
        <v>88</v>
      </c>
      <c r="AV212" s="15" t="s">
        <v>167</v>
      </c>
      <c r="AW212" s="15" t="s">
        <v>39</v>
      </c>
      <c r="AX212" s="15" t="s">
        <v>86</v>
      </c>
      <c r="AY212" s="259" t="s">
        <v>161</v>
      </c>
    </row>
    <row r="213" s="2" customFormat="1" ht="24.15" customHeight="1">
      <c r="A213" s="41"/>
      <c r="B213" s="42"/>
      <c r="C213" s="208" t="s">
        <v>343</v>
      </c>
      <c r="D213" s="208" t="s">
        <v>163</v>
      </c>
      <c r="E213" s="209" t="s">
        <v>344</v>
      </c>
      <c r="F213" s="210" t="s">
        <v>345</v>
      </c>
      <c r="G213" s="211" t="s">
        <v>106</v>
      </c>
      <c r="H213" s="212">
        <v>3287</v>
      </c>
      <c r="I213" s="213"/>
      <c r="J213" s="214">
        <f>ROUND(I213*H213,2)</f>
        <v>0</v>
      </c>
      <c r="K213" s="210" t="s">
        <v>166</v>
      </c>
      <c r="L213" s="47"/>
      <c r="M213" s="215" t="s">
        <v>32</v>
      </c>
      <c r="N213" s="216" t="s">
        <v>49</v>
      </c>
      <c r="O213" s="87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167</v>
      </c>
      <c r="AT213" s="219" t="s">
        <v>163</v>
      </c>
      <c r="AU213" s="219" t="s">
        <v>88</v>
      </c>
      <c r="AY213" s="19" t="s">
        <v>161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86</v>
      </c>
      <c r="BK213" s="220">
        <f>ROUND(I213*H213,2)</f>
        <v>0</v>
      </c>
      <c r="BL213" s="19" t="s">
        <v>167</v>
      </c>
      <c r="BM213" s="219" t="s">
        <v>346</v>
      </c>
    </row>
    <row r="214" s="2" customFormat="1">
      <c r="A214" s="41"/>
      <c r="B214" s="42"/>
      <c r="C214" s="43"/>
      <c r="D214" s="221" t="s">
        <v>169</v>
      </c>
      <c r="E214" s="43"/>
      <c r="F214" s="222" t="s">
        <v>347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169</v>
      </c>
      <c r="AU214" s="19" t="s">
        <v>88</v>
      </c>
    </row>
    <row r="215" s="2" customFormat="1">
      <c r="A215" s="41"/>
      <c r="B215" s="42"/>
      <c r="C215" s="43"/>
      <c r="D215" s="226" t="s">
        <v>171</v>
      </c>
      <c r="E215" s="43"/>
      <c r="F215" s="227" t="s">
        <v>348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171</v>
      </c>
      <c r="AU215" s="19" t="s">
        <v>88</v>
      </c>
    </row>
    <row r="216" s="14" customFormat="1">
      <c r="A216" s="14"/>
      <c r="B216" s="238"/>
      <c r="C216" s="239"/>
      <c r="D216" s="221" t="s">
        <v>173</v>
      </c>
      <c r="E216" s="240" t="s">
        <v>32</v>
      </c>
      <c r="F216" s="241" t="s">
        <v>349</v>
      </c>
      <c r="G216" s="239"/>
      <c r="H216" s="242">
        <v>3287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173</v>
      </c>
      <c r="AU216" s="248" t="s">
        <v>88</v>
      </c>
      <c r="AV216" s="14" t="s">
        <v>88</v>
      </c>
      <c r="AW216" s="14" t="s">
        <v>39</v>
      </c>
      <c r="AX216" s="14" t="s">
        <v>86</v>
      </c>
      <c r="AY216" s="248" t="s">
        <v>161</v>
      </c>
    </row>
    <row r="217" s="12" customFormat="1" ht="22.8" customHeight="1">
      <c r="A217" s="12"/>
      <c r="B217" s="192"/>
      <c r="C217" s="193"/>
      <c r="D217" s="194" t="s">
        <v>77</v>
      </c>
      <c r="E217" s="206" t="s">
        <v>88</v>
      </c>
      <c r="F217" s="206" t="s">
        <v>350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SUM(P218:P228)</f>
        <v>0</v>
      </c>
      <c r="Q217" s="200"/>
      <c r="R217" s="201">
        <f>SUM(R218:R228)</f>
        <v>47.734581460000008</v>
      </c>
      <c r="S217" s="200"/>
      <c r="T217" s="202">
        <f>SUM(T218:T228)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86</v>
      </c>
      <c r="AT217" s="204" t="s">
        <v>77</v>
      </c>
      <c r="AU217" s="204" t="s">
        <v>86</v>
      </c>
      <c r="AY217" s="203" t="s">
        <v>161</v>
      </c>
      <c r="BK217" s="205">
        <f>SUM(BK218:BK228)</f>
        <v>0</v>
      </c>
    </row>
    <row r="218" s="2" customFormat="1" ht="37.8" customHeight="1">
      <c r="A218" s="41"/>
      <c r="B218" s="42"/>
      <c r="C218" s="208" t="s">
        <v>351</v>
      </c>
      <c r="D218" s="208" t="s">
        <v>163</v>
      </c>
      <c r="E218" s="209" t="s">
        <v>352</v>
      </c>
      <c r="F218" s="210" t="s">
        <v>353</v>
      </c>
      <c r="G218" s="211" t="s">
        <v>227</v>
      </c>
      <c r="H218" s="212">
        <v>233</v>
      </c>
      <c r="I218" s="213"/>
      <c r="J218" s="214">
        <f>ROUND(I218*H218,2)</f>
        <v>0</v>
      </c>
      <c r="K218" s="210" t="s">
        <v>166</v>
      </c>
      <c r="L218" s="47"/>
      <c r="M218" s="215" t="s">
        <v>32</v>
      </c>
      <c r="N218" s="216" t="s">
        <v>49</v>
      </c>
      <c r="O218" s="87"/>
      <c r="P218" s="217">
        <f>O218*H218</f>
        <v>0</v>
      </c>
      <c r="Q218" s="217">
        <v>0.20469000000000001</v>
      </c>
      <c r="R218" s="217">
        <f>Q218*H218</f>
        <v>47.692770000000003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167</v>
      </c>
      <c r="AT218" s="219" t="s">
        <v>163</v>
      </c>
      <c r="AU218" s="219" t="s">
        <v>88</v>
      </c>
      <c r="AY218" s="19" t="s">
        <v>161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86</v>
      </c>
      <c r="BK218" s="220">
        <f>ROUND(I218*H218,2)</f>
        <v>0</v>
      </c>
      <c r="BL218" s="19" t="s">
        <v>167</v>
      </c>
      <c r="BM218" s="219" t="s">
        <v>354</v>
      </c>
    </row>
    <row r="219" s="2" customFormat="1">
      <c r="A219" s="41"/>
      <c r="B219" s="42"/>
      <c r="C219" s="43"/>
      <c r="D219" s="221" t="s">
        <v>169</v>
      </c>
      <c r="E219" s="43"/>
      <c r="F219" s="222" t="s">
        <v>355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19" t="s">
        <v>169</v>
      </c>
      <c r="AU219" s="19" t="s">
        <v>88</v>
      </c>
    </row>
    <row r="220" s="2" customFormat="1">
      <c r="A220" s="41"/>
      <c r="B220" s="42"/>
      <c r="C220" s="43"/>
      <c r="D220" s="226" t="s">
        <v>171</v>
      </c>
      <c r="E220" s="43"/>
      <c r="F220" s="227" t="s">
        <v>356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171</v>
      </c>
      <c r="AU220" s="19" t="s">
        <v>88</v>
      </c>
    </row>
    <row r="221" s="2" customFormat="1" ht="24.15" customHeight="1">
      <c r="A221" s="41"/>
      <c r="B221" s="42"/>
      <c r="C221" s="208" t="s">
        <v>357</v>
      </c>
      <c r="D221" s="208" t="s">
        <v>163</v>
      </c>
      <c r="E221" s="209" t="s">
        <v>358</v>
      </c>
      <c r="F221" s="210" t="s">
        <v>359</v>
      </c>
      <c r="G221" s="211" t="s">
        <v>106</v>
      </c>
      <c r="H221" s="212">
        <v>102.479</v>
      </c>
      <c r="I221" s="213"/>
      <c r="J221" s="214">
        <f>ROUND(I221*H221,2)</f>
        <v>0</v>
      </c>
      <c r="K221" s="210" t="s">
        <v>166</v>
      </c>
      <c r="L221" s="47"/>
      <c r="M221" s="215" t="s">
        <v>32</v>
      </c>
      <c r="N221" s="216" t="s">
        <v>49</v>
      </c>
      <c r="O221" s="87"/>
      <c r="P221" s="217">
        <f>O221*H221</f>
        <v>0</v>
      </c>
      <c r="Q221" s="217">
        <v>0.00010000000000000001</v>
      </c>
      <c r="R221" s="217">
        <f>Q221*H221</f>
        <v>0.010247900000000001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167</v>
      </c>
      <c r="AT221" s="219" t="s">
        <v>163</v>
      </c>
      <c r="AU221" s="219" t="s">
        <v>88</v>
      </c>
      <c r="AY221" s="19" t="s">
        <v>161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86</v>
      </c>
      <c r="BK221" s="220">
        <f>ROUND(I221*H221,2)</f>
        <v>0</v>
      </c>
      <c r="BL221" s="19" t="s">
        <v>167</v>
      </c>
      <c r="BM221" s="219" t="s">
        <v>360</v>
      </c>
    </row>
    <row r="222" s="2" customFormat="1">
      <c r="A222" s="41"/>
      <c r="B222" s="42"/>
      <c r="C222" s="43"/>
      <c r="D222" s="221" t="s">
        <v>169</v>
      </c>
      <c r="E222" s="43"/>
      <c r="F222" s="222" t="s">
        <v>361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19" t="s">
        <v>169</v>
      </c>
      <c r="AU222" s="19" t="s">
        <v>88</v>
      </c>
    </row>
    <row r="223" s="2" customFormat="1">
      <c r="A223" s="41"/>
      <c r="B223" s="42"/>
      <c r="C223" s="43"/>
      <c r="D223" s="226" t="s">
        <v>171</v>
      </c>
      <c r="E223" s="43"/>
      <c r="F223" s="227" t="s">
        <v>362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171</v>
      </c>
      <c r="AU223" s="19" t="s">
        <v>88</v>
      </c>
    </row>
    <row r="224" s="13" customFormat="1">
      <c r="A224" s="13"/>
      <c r="B224" s="228"/>
      <c r="C224" s="229"/>
      <c r="D224" s="221" t="s">
        <v>173</v>
      </c>
      <c r="E224" s="230" t="s">
        <v>32</v>
      </c>
      <c r="F224" s="231" t="s">
        <v>363</v>
      </c>
      <c r="G224" s="229"/>
      <c r="H224" s="230" t="s">
        <v>32</v>
      </c>
      <c r="I224" s="232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173</v>
      </c>
      <c r="AU224" s="237" t="s">
        <v>88</v>
      </c>
      <c r="AV224" s="13" t="s">
        <v>86</v>
      </c>
      <c r="AW224" s="13" t="s">
        <v>39</v>
      </c>
      <c r="AX224" s="13" t="s">
        <v>78</v>
      </c>
      <c r="AY224" s="237" t="s">
        <v>161</v>
      </c>
    </row>
    <row r="225" s="14" customFormat="1">
      <c r="A225" s="14"/>
      <c r="B225" s="238"/>
      <c r="C225" s="239"/>
      <c r="D225" s="221" t="s">
        <v>173</v>
      </c>
      <c r="E225" s="240" t="s">
        <v>32</v>
      </c>
      <c r="F225" s="241" t="s">
        <v>364</v>
      </c>
      <c r="G225" s="239"/>
      <c r="H225" s="242">
        <v>102.479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173</v>
      </c>
      <c r="AU225" s="248" t="s">
        <v>88</v>
      </c>
      <c r="AV225" s="14" t="s">
        <v>88</v>
      </c>
      <c r="AW225" s="14" t="s">
        <v>39</v>
      </c>
      <c r="AX225" s="14" t="s">
        <v>86</v>
      </c>
      <c r="AY225" s="248" t="s">
        <v>161</v>
      </c>
    </row>
    <row r="226" s="2" customFormat="1" ht="24.15" customHeight="1">
      <c r="A226" s="41"/>
      <c r="B226" s="42"/>
      <c r="C226" s="260" t="s">
        <v>365</v>
      </c>
      <c r="D226" s="260" t="s">
        <v>366</v>
      </c>
      <c r="E226" s="261" t="s">
        <v>367</v>
      </c>
      <c r="F226" s="262" t="s">
        <v>368</v>
      </c>
      <c r="G226" s="263" t="s">
        <v>106</v>
      </c>
      <c r="H226" s="264">
        <v>112.727</v>
      </c>
      <c r="I226" s="265"/>
      <c r="J226" s="266">
        <f>ROUND(I226*H226,2)</f>
        <v>0</v>
      </c>
      <c r="K226" s="262" t="s">
        <v>166</v>
      </c>
      <c r="L226" s="267"/>
      <c r="M226" s="268" t="s">
        <v>32</v>
      </c>
      <c r="N226" s="269" t="s">
        <v>49</v>
      </c>
      <c r="O226" s="87"/>
      <c r="P226" s="217">
        <f>O226*H226</f>
        <v>0</v>
      </c>
      <c r="Q226" s="217">
        <v>0.00027999999999999998</v>
      </c>
      <c r="R226" s="217">
        <f>Q226*H226</f>
        <v>0.031563559999999997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217</v>
      </c>
      <c r="AT226" s="219" t="s">
        <v>366</v>
      </c>
      <c r="AU226" s="219" t="s">
        <v>88</v>
      </c>
      <c r="AY226" s="19" t="s">
        <v>161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86</v>
      </c>
      <c r="BK226" s="220">
        <f>ROUND(I226*H226,2)</f>
        <v>0</v>
      </c>
      <c r="BL226" s="19" t="s">
        <v>167</v>
      </c>
      <c r="BM226" s="219" t="s">
        <v>369</v>
      </c>
    </row>
    <row r="227" s="2" customFormat="1">
      <c r="A227" s="41"/>
      <c r="B227" s="42"/>
      <c r="C227" s="43"/>
      <c r="D227" s="221" t="s">
        <v>169</v>
      </c>
      <c r="E227" s="43"/>
      <c r="F227" s="222" t="s">
        <v>368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169</v>
      </c>
      <c r="AU227" s="19" t="s">
        <v>88</v>
      </c>
    </row>
    <row r="228" s="14" customFormat="1">
      <c r="A228" s="14"/>
      <c r="B228" s="238"/>
      <c r="C228" s="239"/>
      <c r="D228" s="221" t="s">
        <v>173</v>
      </c>
      <c r="E228" s="239"/>
      <c r="F228" s="241" t="s">
        <v>370</v>
      </c>
      <c r="G228" s="239"/>
      <c r="H228" s="242">
        <v>112.727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173</v>
      </c>
      <c r="AU228" s="248" t="s">
        <v>88</v>
      </c>
      <c r="AV228" s="14" t="s">
        <v>88</v>
      </c>
      <c r="AW228" s="14" t="s">
        <v>4</v>
      </c>
      <c r="AX228" s="14" t="s">
        <v>86</v>
      </c>
      <c r="AY228" s="248" t="s">
        <v>161</v>
      </c>
    </row>
    <row r="229" s="12" customFormat="1" ht="22.8" customHeight="1">
      <c r="A229" s="12"/>
      <c r="B229" s="192"/>
      <c r="C229" s="193"/>
      <c r="D229" s="194" t="s">
        <v>77</v>
      </c>
      <c r="E229" s="206" t="s">
        <v>167</v>
      </c>
      <c r="F229" s="206" t="s">
        <v>371</v>
      </c>
      <c r="G229" s="193"/>
      <c r="H229" s="193"/>
      <c r="I229" s="196"/>
      <c r="J229" s="207">
        <f>BK229</f>
        <v>0</v>
      </c>
      <c r="K229" s="193"/>
      <c r="L229" s="198"/>
      <c r="M229" s="199"/>
      <c r="N229" s="200"/>
      <c r="O229" s="200"/>
      <c r="P229" s="201">
        <f>P230+SUM(P231:P233)</f>
        <v>0</v>
      </c>
      <c r="Q229" s="200"/>
      <c r="R229" s="201">
        <f>R230+SUM(R231:R233)</f>
        <v>7.3899180399999995</v>
      </c>
      <c r="S229" s="200"/>
      <c r="T229" s="202">
        <f>T230+SUM(T231:T233)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3" t="s">
        <v>86</v>
      </c>
      <c r="AT229" s="204" t="s">
        <v>77</v>
      </c>
      <c r="AU229" s="204" t="s">
        <v>86</v>
      </c>
      <c r="AY229" s="203" t="s">
        <v>161</v>
      </c>
      <c r="BK229" s="205">
        <f>BK230+SUM(BK231:BK233)</f>
        <v>0</v>
      </c>
    </row>
    <row r="230" s="2" customFormat="1" ht="24.15" customHeight="1">
      <c r="A230" s="41"/>
      <c r="B230" s="42"/>
      <c r="C230" s="208" t="s">
        <v>372</v>
      </c>
      <c r="D230" s="208" t="s">
        <v>163</v>
      </c>
      <c r="E230" s="209" t="s">
        <v>373</v>
      </c>
      <c r="F230" s="210" t="s">
        <v>374</v>
      </c>
      <c r="G230" s="211" t="s">
        <v>106</v>
      </c>
      <c r="H230" s="212">
        <v>9</v>
      </c>
      <c r="I230" s="213"/>
      <c r="J230" s="214">
        <f>ROUND(I230*H230,2)</f>
        <v>0</v>
      </c>
      <c r="K230" s="210" t="s">
        <v>166</v>
      </c>
      <c r="L230" s="47"/>
      <c r="M230" s="215" t="s">
        <v>32</v>
      </c>
      <c r="N230" s="216" t="s">
        <v>49</v>
      </c>
      <c r="O230" s="87"/>
      <c r="P230" s="217">
        <f>O230*H230</f>
        <v>0</v>
      </c>
      <c r="Q230" s="217">
        <v>0.012959999999999999</v>
      </c>
      <c r="R230" s="217">
        <f>Q230*H230</f>
        <v>0.11663999999999999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167</v>
      </c>
      <c r="AT230" s="219" t="s">
        <v>163</v>
      </c>
      <c r="AU230" s="219" t="s">
        <v>88</v>
      </c>
      <c r="AY230" s="19" t="s">
        <v>161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86</v>
      </c>
      <c r="BK230" s="220">
        <f>ROUND(I230*H230,2)</f>
        <v>0</v>
      </c>
      <c r="BL230" s="19" t="s">
        <v>167</v>
      </c>
      <c r="BM230" s="219" t="s">
        <v>375</v>
      </c>
    </row>
    <row r="231" s="2" customFormat="1">
      <c r="A231" s="41"/>
      <c r="B231" s="42"/>
      <c r="C231" s="43"/>
      <c r="D231" s="221" t="s">
        <v>169</v>
      </c>
      <c r="E231" s="43"/>
      <c r="F231" s="222" t="s">
        <v>376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169</v>
      </c>
      <c r="AU231" s="19" t="s">
        <v>88</v>
      </c>
    </row>
    <row r="232" s="2" customFormat="1">
      <c r="A232" s="41"/>
      <c r="B232" s="42"/>
      <c r="C232" s="43"/>
      <c r="D232" s="226" t="s">
        <v>171</v>
      </c>
      <c r="E232" s="43"/>
      <c r="F232" s="227" t="s">
        <v>377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171</v>
      </c>
      <c r="AU232" s="19" t="s">
        <v>88</v>
      </c>
    </row>
    <row r="233" s="12" customFormat="1" ht="20.88" customHeight="1">
      <c r="A233" s="12"/>
      <c r="B233" s="192"/>
      <c r="C233" s="193"/>
      <c r="D233" s="194" t="s">
        <v>77</v>
      </c>
      <c r="E233" s="206" t="s">
        <v>378</v>
      </c>
      <c r="F233" s="206" t="s">
        <v>379</v>
      </c>
      <c r="G233" s="193"/>
      <c r="H233" s="193"/>
      <c r="I233" s="196"/>
      <c r="J233" s="207">
        <f>BK233</f>
        <v>0</v>
      </c>
      <c r="K233" s="193"/>
      <c r="L233" s="198"/>
      <c r="M233" s="199"/>
      <c r="N233" s="200"/>
      <c r="O233" s="200"/>
      <c r="P233" s="201">
        <f>SUM(P234:P241)</f>
        <v>0</v>
      </c>
      <c r="Q233" s="200"/>
      <c r="R233" s="201">
        <f>SUM(R234:R241)</f>
        <v>7.2732780399999992</v>
      </c>
      <c r="S233" s="200"/>
      <c r="T233" s="202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3" t="s">
        <v>86</v>
      </c>
      <c r="AT233" s="204" t="s">
        <v>77</v>
      </c>
      <c r="AU233" s="204" t="s">
        <v>88</v>
      </c>
      <c r="AY233" s="203" t="s">
        <v>161</v>
      </c>
      <c r="BK233" s="205">
        <f>SUM(BK234:BK241)</f>
        <v>0</v>
      </c>
    </row>
    <row r="234" s="2" customFormat="1" ht="21.75" customHeight="1">
      <c r="A234" s="41"/>
      <c r="B234" s="42"/>
      <c r="C234" s="208" t="s">
        <v>380</v>
      </c>
      <c r="D234" s="208" t="s">
        <v>163</v>
      </c>
      <c r="E234" s="209" t="s">
        <v>381</v>
      </c>
      <c r="F234" s="210" t="s">
        <v>382</v>
      </c>
      <c r="G234" s="211" t="s">
        <v>247</v>
      </c>
      <c r="H234" s="212">
        <v>2.7999999999999998</v>
      </c>
      <c r="I234" s="213"/>
      <c r="J234" s="214">
        <f>ROUND(I234*H234,2)</f>
        <v>0</v>
      </c>
      <c r="K234" s="210" t="s">
        <v>166</v>
      </c>
      <c r="L234" s="47"/>
      <c r="M234" s="215" t="s">
        <v>32</v>
      </c>
      <c r="N234" s="216" t="s">
        <v>49</v>
      </c>
      <c r="O234" s="87"/>
      <c r="P234" s="217">
        <f>O234*H234</f>
        <v>0</v>
      </c>
      <c r="Q234" s="217">
        <v>2.5019499999999999</v>
      </c>
      <c r="R234" s="217">
        <f>Q234*H234</f>
        <v>7.0054599999999994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167</v>
      </c>
      <c r="AT234" s="219" t="s">
        <v>163</v>
      </c>
      <c r="AU234" s="219" t="s">
        <v>115</v>
      </c>
      <c r="AY234" s="19" t="s">
        <v>161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86</v>
      </c>
      <c r="BK234" s="220">
        <f>ROUND(I234*H234,2)</f>
        <v>0</v>
      </c>
      <c r="BL234" s="19" t="s">
        <v>167</v>
      </c>
      <c r="BM234" s="219" t="s">
        <v>383</v>
      </c>
    </row>
    <row r="235" s="2" customFormat="1">
      <c r="A235" s="41"/>
      <c r="B235" s="42"/>
      <c r="C235" s="43"/>
      <c r="D235" s="221" t="s">
        <v>169</v>
      </c>
      <c r="E235" s="43"/>
      <c r="F235" s="222" t="s">
        <v>384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169</v>
      </c>
      <c r="AU235" s="19" t="s">
        <v>115</v>
      </c>
    </row>
    <row r="236" s="2" customFormat="1">
      <c r="A236" s="41"/>
      <c r="B236" s="42"/>
      <c r="C236" s="43"/>
      <c r="D236" s="226" t="s">
        <v>171</v>
      </c>
      <c r="E236" s="43"/>
      <c r="F236" s="227" t="s">
        <v>385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19" t="s">
        <v>171</v>
      </c>
      <c r="AU236" s="19" t="s">
        <v>115</v>
      </c>
    </row>
    <row r="237" s="2" customFormat="1" ht="24.15" customHeight="1">
      <c r="A237" s="41"/>
      <c r="B237" s="42"/>
      <c r="C237" s="208" t="s">
        <v>386</v>
      </c>
      <c r="D237" s="208" t="s">
        <v>163</v>
      </c>
      <c r="E237" s="209" t="s">
        <v>387</v>
      </c>
      <c r="F237" s="210" t="s">
        <v>388</v>
      </c>
      <c r="G237" s="211" t="s">
        <v>329</v>
      </c>
      <c r="H237" s="212">
        <v>0.252</v>
      </c>
      <c r="I237" s="213"/>
      <c r="J237" s="214">
        <f>ROUND(I237*H237,2)</f>
        <v>0</v>
      </c>
      <c r="K237" s="210" t="s">
        <v>166</v>
      </c>
      <c r="L237" s="47"/>
      <c r="M237" s="215" t="s">
        <v>32</v>
      </c>
      <c r="N237" s="216" t="s">
        <v>49</v>
      </c>
      <c r="O237" s="87"/>
      <c r="P237" s="217">
        <f>O237*H237</f>
        <v>0</v>
      </c>
      <c r="Q237" s="217">
        <v>1.06277</v>
      </c>
      <c r="R237" s="217">
        <f>Q237*H237</f>
        <v>0.26781803999999998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167</v>
      </c>
      <c r="AT237" s="219" t="s">
        <v>163</v>
      </c>
      <c r="AU237" s="219" t="s">
        <v>115</v>
      </c>
      <c r="AY237" s="19" t="s">
        <v>161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86</v>
      </c>
      <c r="BK237" s="220">
        <f>ROUND(I237*H237,2)</f>
        <v>0</v>
      </c>
      <c r="BL237" s="19" t="s">
        <v>167</v>
      </c>
      <c r="BM237" s="219" t="s">
        <v>389</v>
      </c>
    </row>
    <row r="238" s="2" customFormat="1">
      <c r="A238" s="41"/>
      <c r="B238" s="42"/>
      <c r="C238" s="43"/>
      <c r="D238" s="221" t="s">
        <v>169</v>
      </c>
      <c r="E238" s="43"/>
      <c r="F238" s="222" t="s">
        <v>390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169</v>
      </c>
      <c r="AU238" s="19" t="s">
        <v>115</v>
      </c>
    </row>
    <row r="239" s="2" customFormat="1">
      <c r="A239" s="41"/>
      <c r="B239" s="42"/>
      <c r="C239" s="43"/>
      <c r="D239" s="226" t="s">
        <v>171</v>
      </c>
      <c r="E239" s="43"/>
      <c r="F239" s="227" t="s">
        <v>391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171</v>
      </c>
      <c r="AU239" s="19" t="s">
        <v>115</v>
      </c>
    </row>
    <row r="240" s="13" customFormat="1">
      <c r="A240" s="13"/>
      <c r="B240" s="228"/>
      <c r="C240" s="229"/>
      <c r="D240" s="221" t="s">
        <v>173</v>
      </c>
      <c r="E240" s="230" t="s">
        <v>32</v>
      </c>
      <c r="F240" s="231" t="s">
        <v>392</v>
      </c>
      <c r="G240" s="229"/>
      <c r="H240" s="230" t="s">
        <v>32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173</v>
      </c>
      <c r="AU240" s="237" t="s">
        <v>115</v>
      </c>
      <c r="AV240" s="13" t="s">
        <v>86</v>
      </c>
      <c r="AW240" s="13" t="s">
        <v>39</v>
      </c>
      <c r="AX240" s="13" t="s">
        <v>78</v>
      </c>
      <c r="AY240" s="237" t="s">
        <v>161</v>
      </c>
    </row>
    <row r="241" s="14" customFormat="1">
      <c r="A241" s="14"/>
      <c r="B241" s="238"/>
      <c r="C241" s="239"/>
      <c r="D241" s="221" t="s">
        <v>173</v>
      </c>
      <c r="E241" s="240" t="s">
        <v>32</v>
      </c>
      <c r="F241" s="241" t="s">
        <v>393</v>
      </c>
      <c r="G241" s="239"/>
      <c r="H241" s="242">
        <v>0.252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173</v>
      </c>
      <c r="AU241" s="248" t="s">
        <v>115</v>
      </c>
      <c r="AV241" s="14" t="s">
        <v>88</v>
      </c>
      <c r="AW241" s="14" t="s">
        <v>39</v>
      </c>
      <c r="AX241" s="14" t="s">
        <v>86</v>
      </c>
      <c r="AY241" s="248" t="s">
        <v>161</v>
      </c>
    </row>
    <row r="242" s="12" customFormat="1" ht="22.8" customHeight="1">
      <c r="A242" s="12"/>
      <c r="B242" s="192"/>
      <c r="C242" s="193"/>
      <c r="D242" s="194" t="s">
        <v>77</v>
      </c>
      <c r="E242" s="206" t="s">
        <v>196</v>
      </c>
      <c r="F242" s="206" t="s">
        <v>394</v>
      </c>
      <c r="G242" s="193"/>
      <c r="H242" s="193"/>
      <c r="I242" s="196"/>
      <c r="J242" s="207">
        <f>BK242</f>
        <v>0</v>
      </c>
      <c r="K242" s="193"/>
      <c r="L242" s="198"/>
      <c r="M242" s="199"/>
      <c r="N242" s="200"/>
      <c r="O242" s="200"/>
      <c r="P242" s="201">
        <f>SUM(P243:P323)</f>
        <v>0</v>
      </c>
      <c r="Q242" s="200"/>
      <c r="R242" s="201">
        <f>SUM(R243:R323)</f>
        <v>511.03980799999999</v>
      </c>
      <c r="S242" s="200"/>
      <c r="T242" s="202">
        <f>SUM(T243:T323)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3" t="s">
        <v>86</v>
      </c>
      <c r="AT242" s="204" t="s">
        <v>77</v>
      </c>
      <c r="AU242" s="204" t="s">
        <v>86</v>
      </c>
      <c r="AY242" s="203" t="s">
        <v>161</v>
      </c>
      <c r="BK242" s="205">
        <f>SUM(BK243:BK323)</f>
        <v>0</v>
      </c>
    </row>
    <row r="243" s="2" customFormat="1" ht="24.15" customHeight="1">
      <c r="A243" s="41"/>
      <c r="B243" s="42"/>
      <c r="C243" s="208" t="s">
        <v>395</v>
      </c>
      <c r="D243" s="208" t="s">
        <v>163</v>
      </c>
      <c r="E243" s="209" t="s">
        <v>396</v>
      </c>
      <c r="F243" s="210" t="s">
        <v>397</v>
      </c>
      <c r="G243" s="211" t="s">
        <v>106</v>
      </c>
      <c r="H243" s="212">
        <v>2854</v>
      </c>
      <c r="I243" s="213"/>
      <c r="J243" s="214">
        <f>ROUND(I243*H243,2)</f>
        <v>0</v>
      </c>
      <c r="K243" s="210" t="s">
        <v>166</v>
      </c>
      <c r="L243" s="47"/>
      <c r="M243" s="215" t="s">
        <v>32</v>
      </c>
      <c r="N243" s="216" t="s">
        <v>49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167</v>
      </c>
      <c r="AT243" s="219" t="s">
        <v>163</v>
      </c>
      <c r="AU243" s="219" t="s">
        <v>88</v>
      </c>
      <c r="AY243" s="19" t="s">
        <v>161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86</v>
      </c>
      <c r="BK243" s="220">
        <f>ROUND(I243*H243,2)</f>
        <v>0</v>
      </c>
      <c r="BL243" s="19" t="s">
        <v>167</v>
      </c>
      <c r="BM243" s="219" t="s">
        <v>398</v>
      </c>
    </row>
    <row r="244" s="2" customFormat="1">
      <c r="A244" s="41"/>
      <c r="B244" s="42"/>
      <c r="C244" s="43"/>
      <c r="D244" s="221" t="s">
        <v>169</v>
      </c>
      <c r="E244" s="43"/>
      <c r="F244" s="222" t="s">
        <v>399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169</v>
      </c>
      <c r="AU244" s="19" t="s">
        <v>88</v>
      </c>
    </row>
    <row r="245" s="2" customFormat="1">
      <c r="A245" s="41"/>
      <c r="B245" s="42"/>
      <c r="C245" s="43"/>
      <c r="D245" s="226" t="s">
        <v>171</v>
      </c>
      <c r="E245" s="43"/>
      <c r="F245" s="227" t="s">
        <v>400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171</v>
      </c>
      <c r="AU245" s="19" t="s">
        <v>88</v>
      </c>
    </row>
    <row r="246" s="13" customFormat="1">
      <c r="A246" s="13"/>
      <c r="B246" s="228"/>
      <c r="C246" s="229"/>
      <c r="D246" s="221" t="s">
        <v>173</v>
      </c>
      <c r="E246" s="230" t="s">
        <v>32</v>
      </c>
      <c r="F246" s="231" t="s">
        <v>401</v>
      </c>
      <c r="G246" s="229"/>
      <c r="H246" s="230" t="s">
        <v>32</v>
      </c>
      <c r="I246" s="232"/>
      <c r="J246" s="229"/>
      <c r="K246" s="229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173</v>
      </c>
      <c r="AU246" s="237" t="s">
        <v>88</v>
      </c>
      <c r="AV246" s="13" t="s">
        <v>86</v>
      </c>
      <c r="AW246" s="13" t="s">
        <v>39</v>
      </c>
      <c r="AX246" s="13" t="s">
        <v>78</v>
      </c>
      <c r="AY246" s="237" t="s">
        <v>161</v>
      </c>
    </row>
    <row r="247" s="14" customFormat="1">
      <c r="A247" s="14"/>
      <c r="B247" s="238"/>
      <c r="C247" s="239"/>
      <c r="D247" s="221" t="s">
        <v>173</v>
      </c>
      <c r="E247" s="240" t="s">
        <v>32</v>
      </c>
      <c r="F247" s="241" t="s">
        <v>402</v>
      </c>
      <c r="G247" s="239"/>
      <c r="H247" s="242">
        <v>2490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173</v>
      </c>
      <c r="AU247" s="248" t="s">
        <v>88</v>
      </c>
      <c r="AV247" s="14" t="s">
        <v>88</v>
      </c>
      <c r="AW247" s="14" t="s">
        <v>39</v>
      </c>
      <c r="AX247" s="14" t="s">
        <v>78</v>
      </c>
      <c r="AY247" s="248" t="s">
        <v>161</v>
      </c>
    </row>
    <row r="248" s="13" customFormat="1">
      <c r="A248" s="13"/>
      <c r="B248" s="228"/>
      <c r="C248" s="229"/>
      <c r="D248" s="221" t="s">
        <v>173</v>
      </c>
      <c r="E248" s="230" t="s">
        <v>32</v>
      </c>
      <c r="F248" s="231" t="s">
        <v>403</v>
      </c>
      <c r="G248" s="229"/>
      <c r="H248" s="230" t="s">
        <v>32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173</v>
      </c>
      <c r="AU248" s="237" t="s">
        <v>88</v>
      </c>
      <c r="AV248" s="13" t="s">
        <v>86</v>
      </c>
      <c r="AW248" s="13" t="s">
        <v>39</v>
      </c>
      <c r="AX248" s="13" t="s">
        <v>78</v>
      </c>
      <c r="AY248" s="237" t="s">
        <v>161</v>
      </c>
    </row>
    <row r="249" s="14" customFormat="1">
      <c r="A249" s="14"/>
      <c r="B249" s="238"/>
      <c r="C249" s="239"/>
      <c r="D249" s="221" t="s">
        <v>173</v>
      </c>
      <c r="E249" s="240" t="s">
        <v>32</v>
      </c>
      <c r="F249" s="241" t="s">
        <v>112</v>
      </c>
      <c r="G249" s="239"/>
      <c r="H249" s="242">
        <v>364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173</v>
      </c>
      <c r="AU249" s="248" t="s">
        <v>88</v>
      </c>
      <c r="AV249" s="14" t="s">
        <v>88</v>
      </c>
      <c r="AW249" s="14" t="s">
        <v>39</v>
      </c>
      <c r="AX249" s="14" t="s">
        <v>78</v>
      </c>
      <c r="AY249" s="248" t="s">
        <v>161</v>
      </c>
    </row>
    <row r="250" s="15" customFormat="1">
      <c r="A250" s="15"/>
      <c r="B250" s="249"/>
      <c r="C250" s="250"/>
      <c r="D250" s="221" t="s">
        <v>173</v>
      </c>
      <c r="E250" s="251" t="s">
        <v>32</v>
      </c>
      <c r="F250" s="252" t="s">
        <v>176</v>
      </c>
      <c r="G250" s="250"/>
      <c r="H250" s="253">
        <v>2854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9" t="s">
        <v>173</v>
      </c>
      <c r="AU250" s="259" t="s">
        <v>88</v>
      </c>
      <c r="AV250" s="15" t="s">
        <v>167</v>
      </c>
      <c r="AW250" s="15" t="s">
        <v>39</v>
      </c>
      <c r="AX250" s="15" t="s">
        <v>86</v>
      </c>
      <c r="AY250" s="259" t="s">
        <v>161</v>
      </c>
    </row>
    <row r="251" s="2" customFormat="1" ht="24.15" customHeight="1">
      <c r="A251" s="41"/>
      <c r="B251" s="42"/>
      <c r="C251" s="208" t="s">
        <v>110</v>
      </c>
      <c r="D251" s="208" t="s">
        <v>163</v>
      </c>
      <c r="E251" s="209" t="s">
        <v>404</v>
      </c>
      <c r="F251" s="210" t="s">
        <v>405</v>
      </c>
      <c r="G251" s="211" t="s">
        <v>106</v>
      </c>
      <c r="H251" s="212">
        <v>36</v>
      </c>
      <c r="I251" s="213"/>
      <c r="J251" s="214">
        <f>ROUND(I251*H251,2)</f>
        <v>0</v>
      </c>
      <c r="K251" s="210" t="s">
        <v>166</v>
      </c>
      <c r="L251" s="47"/>
      <c r="M251" s="215" t="s">
        <v>32</v>
      </c>
      <c r="N251" s="216" t="s">
        <v>49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167</v>
      </c>
      <c r="AT251" s="219" t="s">
        <v>163</v>
      </c>
      <c r="AU251" s="219" t="s">
        <v>88</v>
      </c>
      <c r="AY251" s="19" t="s">
        <v>161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86</v>
      </c>
      <c r="BK251" s="220">
        <f>ROUND(I251*H251,2)</f>
        <v>0</v>
      </c>
      <c r="BL251" s="19" t="s">
        <v>167</v>
      </c>
      <c r="BM251" s="219" t="s">
        <v>406</v>
      </c>
    </row>
    <row r="252" s="2" customFormat="1">
      <c r="A252" s="41"/>
      <c r="B252" s="42"/>
      <c r="C252" s="43"/>
      <c r="D252" s="221" t="s">
        <v>169</v>
      </c>
      <c r="E252" s="43"/>
      <c r="F252" s="222" t="s">
        <v>407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169</v>
      </c>
      <c r="AU252" s="19" t="s">
        <v>88</v>
      </c>
    </row>
    <row r="253" s="2" customFormat="1">
      <c r="A253" s="41"/>
      <c r="B253" s="42"/>
      <c r="C253" s="43"/>
      <c r="D253" s="226" t="s">
        <v>171</v>
      </c>
      <c r="E253" s="43"/>
      <c r="F253" s="227" t="s">
        <v>408</v>
      </c>
      <c r="G253" s="43"/>
      <c r="H253" s="43"/>
      <c r="I253" s="223"/>
      <c r="J253" s="43"/>
      <c r="K253" s="43"/>
      <c r="L253" s="47"/>
      <c r="M253" s="224"/>
      <c r="N253" s="225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171</v>
      </c>
      <c r="AU253" s="19" t="s">
        <v>88</v>
      </c>
    </row>
    <row r="254" s="13" customFormat="1">
      <c r="A254" s="13"/>
      <c r="B254" s="228"/>
      <c r="C254" s="229"/>
      <c r="D254" s="221" t="s">
        <v>173</v>
      </c>
      <c r="E254" s="230" t="s">
        <v>32</v>
      </c>
      <c r="F254" s="231" t="s">
        <v>409</v>
      </c>
      <c r="G254" s="229"/>
      <c r="H254" s="230" t="s">
        <v>32</v>
      </c>
      <c r="I254" s="232"/>
      <c r="J254" s="229"/>
      <c r="K254" s="229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173</v>
      </c>
      <c r="AU254" s="237" t="s">
        <v>88</v>
      </c>
      <c r="AV254" s="13" t="s">
        <v>86</v>
      </c>
      <c r="AW254" s="13" t="s">
        <v>39</v>
      </c>
      <c r="AX254" s="13" t="s">
        <v>78</v>
      </c>
      <c r="AY254" s="237" t="s">
        <v>161</v>
      </c>
    </row>
    <row r="255" s="14" customFormat="1">
      <c r="A255" s="14"/>
      <c r="B255" s="238"/>
      <c r="C255" s="239"/>
      <c r="D255" s="221" t="s">
        <v>173</v>
      </c>
      <c r="E255" s="240" t="s">
        <v>32</v>
      </c>
      <c r="F255" s="241" t="s">
        <v>116</v>
      </c>
      <c r="G255" s="239"/>
      <c r="H255" s="242">
        <v>36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173</v>
      </c>
      <c r="AU255" s="248" t="s">
        <v>88</v>
      </c>
      <c r="AV255" s="14" t="s">
        <v>88</v>
      </c>
      <c r="AW255" s="14" t="s">
        <v>39</v>
      </c>
      <c r="AX255" s="14" t="s">
        <v>78</v>
      </c>
      <c r="AY255" s="248" t="s">
        <v>161</v>
      </c>
    </row>
    <row r="256" s="15" customFormat="1">
      <c r="A256" s="15"/>
      <c r="B256" s="249"/>
      <c r="C256" s="250"/>
      <c r="D256" s="221" t="s">
        <v>173</v>
      </c>
      <c r="E256" s="251" t="s">
        <v>32</v>
      </c>
      <c r="F256" s="252" t="s">
        <v>176</v>
      </c>
      <c r="G256" s="250"/>
      <c r="H256" s="253">
        <v>36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9" t="s">
        <v>173</v>
      </c>
      <c r="AU256" s="259" t="s">
        <v>88</v>
      </c>
      <c r="AV256" s="15" t="s">
        <v>167</v>
      </c>
      <c r="AW256" s="15" t="s">
        <v>39</v>
      </c>
      <c r="AX256" s="15" t="s">
        <v>86</v>
      </c>
      <c r="AY256" s="259" t="s">
        <v>161</v>
      </c>
    </row>
    <row r="257" s="2" customFormat="1" ht="24.15" customHeight="1">
      <c r="A257" s="41"/>
      <c r="B257" s="42"/>
      <c r="C257" s="208" t="s">
        <v>410</v>
      </c>
      <c r="D257" s="208" t="s">
        <v>163</v>
      </c>
      <c r="E257" s="209" t="s">
        <v>411</v>
      </c>
      <c r="F257" s="210" t="s">
        <v>412</v>
      </c>
      <c r="G257" s="211" t="s">
        <v>106</v>
      </c>
      <c r="H257" s="212">
        <v>1433</v>
      </c>
      <c r="I257" s="213"/>
      <c r="J257" s="214">
        <f>ROUND(I257*H257,2)</f>
        <v>0</v>
      </c>
      <c r="K257" s="210" t="s">
        <v>166</v>
      </c>
      <c r="L257" s="47"/>
      <c r="M257" s="215" t="s">
        <v>32</v>
      </c>
      <c r="N257" s="216" t="s">
        <v>49</v>
      </c>
      <c r="O257" s="87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167</v>
      </c>
      <c r="AT257" s="219" t="s">
        <v>163</v>
      </c>
      <c r="AU257" s="219" t="s">
        <v>88</v>
      </c>
      <c r="AY257" s="19" t="s">
        <v>161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86</v>
      </c>
      <c r="BK257" s="220">
        <f>ROUND(I257*H257,2)</f>
        <v>0</v>
      </c>
      <c r="BL257" s="19" t="s">
        <v>167</v>
      </c>
      <c r="BM257" s="219" t="s">
        <v>413</v>
      </c>
    </row>
    <row r="258" s="2" customFormat="1">
      <c r="A258" s="41"/>
      <c r="B258" s="42"/>
      <c r="C258" s="43"/>
      <c r="D258" s="221" t="s">
        <v>169</v>
      </c>
      <c r="E258" s="43"/>
      <c r="F258" s="222" t="s">
        <v>414</v>
      </c>
      <c r="G258" s="43"/>
      <c r="H258" s="43"/>
      <c r="I258" s="223"/>
      <c r="J258" s="43"/>
      <c r="K258" s="43"/>
      <c r="L258" s="47"/>
      <c r="M258" s="224"/>
      <c r="N258" s="225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169</v>
      </c>
      <c r="AU258" s="19" t="s">
        <v>88</v>
      </c>
    </row>
    <row r="259" s="2" customFormat="1">
      <c r="A259" s="41"/>
      <c r="B259" s="42"/>
      <c r="C259" s="43"/>
      <c r="D259" s="226" t="s">
        <v>171</v>
      </c>
      <c r="E259" s="43"/>
      <c r="F259" s="227" t="s">
        <v>415</v>
      </c>
      <c r="G259" s="43"/>
      <c r="H259" s="43"/>
      <c r="I259" s="223"/>
      <c r="J259" s="43"/>
      <c r="K259" s="43"/>
      <c r="L259" s="47"/>
      <c r="M259" s="224"/>
      <c r="N259" s="225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171</v>
      </c>
      <c r="AU259" s="19" t="s">
        <v>88</v>
      </c>
    </row>
    <row r="260" s="13" customFormat="1">
      <c r="A260" s="13"/>
      <c r="B260" s="228"/>
      <c r="C260" s="229"/>
      <c r="D260" s="221" t="s">
        <v>173</v>
      </c>
      <c r="E260" s="230" t="s">
        <v>32</v>
      </c>
      <c r="F260" s="231" t="s">
        <v>416</v>
      </c>
      <c r="G260" s="229"/>
      <c r="H260" s="230" t="s">
        <v>32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173</v>
      </c>
      <c r="AU260" s="237" t="s">
        <v>88</v>
      </c>
      <c r="AV260" s="13" t="s">
        <v>86</v>
      </c>
      <c r="AW260" s="13" t="s">
        <v>39</v>
      </c>
      <c r="AX260" s="13" t="s">
        <v>78</v>
      </c>
      <c r="AY260" s="237" t="s">
        <v>161</v>
      </c>
    </row>
    <row r="261" s="14" customFormat="1">
      <c r="A261" s="14"/>
      <c r="B261" s="238"/>
      <c r="C261" s="239"/>
      <c r="D261" s="221" t="s">
        <v>173</v>
      </c>
      <c r="E261" s="240" t="s">
        <v>32</v>
      </c>
      <c r="F261" s="241" t="s">
        <v>417</v>
      </c>
      <c r="G261" s="239"/>
      <c r="H261" s="242">
        <v>1433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173</v>
      </c>
      <c r="AU261" s="248" t="s">
        <v>88</v>
      </c>
      <c r="AV261" s="14" t="s">
        <v>88</v>
      </c>
      <c r="AW261" s="14" t="s">
        <v>39</v>
      </c>
      <c r="AX261" s="14" t="s">
        <v>78</v>
      </c>
      <c r="AY261" s="248" t="s">
        <v>161</v>
      </c>
    </row>
    <row r="262" s="15" customFormat="1">
      <c r="A262" s="15"/>
      <c r="B262" s="249"/>
      <c r="C262" s="250"/>
      <c r="D262" s="221" t="s">
        <v>173</v>
      </c>
      <c r="E262" s="251" t="s">
        <v>32</v>
      </c>
      <c r="F262" s="252" t="s">
        <v>176</v>
      </c>
      <c r="G262" s="250"/>
      <c r="H262" s="253">
        <v>1433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9" t="s">
        <v>173</v>
      </c>
      <c r="AU262" s="259" t="s">
        <v>88</v>
      </c>
      <c r="AV262" s="15" t="s">
        <v>167</v>
      </c>
      <c r="AW262" s="15" t="s">
        <v>39</v>
      </c>
      <c r="AX262" s="15" t="s">
        <v>86</v>
      </c>
      <c r="AY262" s="259" t="s">
        <v>161</v>
      </c>
    </row>
    <row r="263" s="2" customFormat="1" ht="33" customHeight="1">
      <c r="A263" s="41"/>
      <c r="B263" s="42"/>
      <c r="C263" s="208" t="s">
        <v>418</v>
      </c>
      <c r="D263" s="208" t="s">
        <v>163</v>
      </c>
      <c r="E263" s="209" t="s">
        <v>419</v>
      </c>
      <c r="F263" s="210" t="s">
        <v>420</v>
      </c>
      <c r="G263" s="211" t="s">
        <v>106</v>
      </c>
      <c r="H263" s="212">
        <v>1245</v>
      </c>
      <c r="I263" s="213"/>
      <c r="J263" s="214">
        <f>ROUND(I263*H263,2)</f>
        <v>0</v>
      </c>
      <c r="K263" s="210" t="s">
        <v>166</v>
      </c>
      <c r="L263" s="47"/>
      <c r="M263" s="215" t="s">
        <v>32</v>
      </c>
      <c r="N263" s="216" t="s">
        <v>49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167</v>
      </c>
      <c r="AT263" s="219" t="s">
        <v>163</v>
      </c>
      <c r="AU263" s="219" t="s">
        <v>88</v>
      </c>
      <c r="AY263" s="19" t="s">
        <v>161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86</v>
      </c>
      <c r="BK263" s="220">
        <f>ROUND(I263*H263,2)</f>
        <v>0</v>
      </c>
      <c r="BL263" s="19" t="s">
        <v>167</v>
      </c>
      <c r="BM263" s="219" t="s">
        <v>421</v>
      </c>
    </row>
    <row r="264" s="2" customFormat="1">
      <c r="A264" s="41"/>
      <c r="B264" s="42"/>
      <c r="C264" s="43"/>
      <c r="D264" s="221" t="s">
        <v>169</v>
      </c>
      <c r="E264" s="43"/>
      <c r="F264" s="222" t="s">
        <v>422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169</v>
      </c>
      <c r="AU264" s="19" t="s">
        <v>88</v>
      </c>
    </row>
    <row r="265" s="2" customFormat="1">
      <c r="A265" s="41"/>
      <c r="B265" s="42"/>
      <c r="C265" s="43"/>
      <c r="D265" s="226" t="s">
        <v>171</v>
      </c>
      <c r="E265" s="43"/>
      <c r="F265" s="227" t="s">
        <v>423</v>
      </c>
      <c r="G265" s="43"/>
      <c r="H265" s="43"/>
      <c r="I265" s="223"/>
      <c r="J265" s="43"/>
      <c r="K265" s="43"/>
      <c r="L265" s="47"/>
      <c r="M265" s="224"/>
      <c r="N265" s="225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9" t="s">
        <v>171</v>
      </c>
      <c r="AU265" s="19" t="s">
        <v>88</v>
      </c>
    </row>
    <row r="266" s="14" customFormat="1">
      <c r="A266" s="14"/>
      <c r="B266" s="238"/>
      <c r="C266" s="239"/>
      <c r="D266" s="221" t="s">
        <v>173</v>
      </c>
      <c r="E266" s="240" t="s">
        <v>32</v>
      </c>
      <c r="F266" s="241" t="s">
        <v>126</v>
      </c>
      <c r="G266" s="239"/>
      <c r="H266" s="242">
        <v>1245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173</v>
      </c>
      <c r="AU266" s="248" t="s">
        <v>88</v>
      </c>
      <c r="AV266" s="14" t="s">
        <v>88</v>
      </c>
      <c r="AW266" s="14" t="s">
        <v>39</v>
      </c>
      <c r="AX266" s="14" t="s">
        <v>86</v>
      </c>
      <c r="AY266" s="248" t="s">
        <v>161</v>
      </c>
    </row>
    <row r="267" s="2" customFormat="1" ht="37.8" customHeight="1">
      <c r="A267" s="41"/>
      <c r="B267" s="42"/>
      <c r="C267" s="208" t="s">
        <v>118</v>
      </c>
      <c r="D267" s="208" t="s">
        <v>163</v>
      </c>
      <c r="E267" s="209" t="s">
        <v>424</v>
      </c>
      <c r="F267" s="210" t="s">
        <v>425</v>
      </c>
      <c r="G267" s="211" t="s">
        <v>106</v>
      </c>
      <c r="H267" s="212">
        <v>209</v>
      </c>
      <c r="I267" s="213"/>
      <c r="J267" s="214">
        <f>ROUND(I267*H267,2)</f>
        <v>0</v>
      </c>
      <c r="K267" s="210" t="s">
        <v>166</v>
      </c>
      <c r="L267" s="47"/>
      <c r="M267" s="215" t="s">
        <v>32</v>
      </c>
      <c r="N267" s="216" t="s">
        <v>49</v>
      </c>
      <c r="O267" s="87"/>
      <c r="P267" s="217">
        <f>O267*H267</f>
        <v>0</v>
      </c>
      <c r="Q267" s="217">
        <v>0.098479999999999998</v>
      </c>
      <c r="R267" s="217">
        <f>Q267*H267</f>
        <v>20.582319999999999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167</v>
      </c>
      <c r="AT267" s="219" t="s">
        <v>163</v>
      </c>
      <c r="AU267" s="219" t="s">
        <v>88</v>
      </c>
      <c r="AY267" s="19" t="s">
        <v>161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86</v>
      </c>
      <c r="BK267" s="220">
        <f>ROUND(I267*H267,2)</f>
        <v>0</v>
      </c>
      <c r="BL267" s="19" t="s">
        <v>167</v>
      </c>
      <c r="BM267" s="219" t="s">
        <v>426</v>
      </c>
    </row>
    <row r="268" s="2" customFormat="1">
      <c r="A268" s="41"/>
      <c r="B268" s="42"/>
      <c r="C268" s="43"/>
      <c r="D268" s="221" t="s">
        <v>169</v>
      </c>
      <c r="E268" s="43"/>
      <c r="F268" s="222" t="s">
        <v>427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169</v>
      </c>
      <c r="AU268" s="19" t="s">
        <v>88</v>
      </c>
    </row>
    <row r="269" s="2" customFormat="1">
      <c r="A269" s="41"/>
      <c r="B269" s="42"/>
      <c r="C269" s="43"/>
      <c r="D269" s="226" t="s">
        <v>171</v>
      </c>
      <c r="E269" s="43"/>
      <c r="F269" s="227" t="s">
        <v>428</v>
      </c>
      <c r="G269" s="43"/>
      <c r="H269" s="43"/>
      <c r="I269" s="223"/>
      <c r="J269" s="43"/>
      <c r="K269" s="43"/>
      <c r="L269" s="47"/>
      <c r="M269" s="224"/>
      <c r="N269" s="225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9" t="s">
        <v>171</v>
      </c>
      <c r="AU269" s="19" t="s">
        <v>88</v>
      </c>
    </row>
    <row r="270" s="13" customFormat="1">
      <c r="A270" s="13"/>
      <c r="B270" s="228"/>
      <c r="C270" s="229"/>
      <c r="D270" s="221" t="s">
        <v>173</v>
      </c>
      <c r="E270" s="230" t="s">
        <v>32</v>
      </c>
      <c r="F270" s="231" t="s">
        <v>429</v>
      </c>
      <c r="G270" s="229"/>
      <c r="H270" s="230" t="s">
        <v>32</v>
      </c>
      <c r="I270" s="232"/>
      <c r="J270" s="229"/>
      <c r="K270" s="229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173</v>
      </c>
      <c r="AU270" s="237" t="s">
        <v>88</v>
      </c>
      <c r="AV270" s="13" t="s">
        <v>86</v>
      </c>
      <c r="AW270" s="13" t="s">
        <v>39</v>
      </c>
      <c r="AX270" s="13" t="s">
        <v>78</v>
      </c>
      <c r="AY270" s="237" t="s">
        <v>161</v>
      </c>
    </row>
    <row r="271" s="14" customFormat="1">
      <c r="A271" s="14"/>
      <c r="B271" s="238"/>
      <c r="C271" s="239"/>
      <c r="D271" s="221" t="s">
        <v>173</v>
      </c>
      <c r="E271" s="240" t="s">
        <v>104</v>
      </c>
      <c r="F271" s="241" t="s">
        <v>430</v>
      </c>
      <c r="G271" s="239"/>
      <c r="H271" s="242">
        <v>176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173</v>
      </c>
      <c r="AU271" s="248" t="s">
        <v>88</v>
      </c>
      <c r="AV271" s="14" t="s">
        <v>88</v>
      </c>
      <c r="AW271" s="14" t="s">
        <v>39</v>
      </c>
      <c r="AX271" s="14" t="s">
        <v>78</v>
      </c>
      <c r="AY271" s="248" t="s">
        <v>161</v>
      </c>
    </row>
    <row r="272" s="14" customFormat="1">
      <c r="A272" s="14"/>
      <c r="B272" s="238"/>
      <c r="C272" s="239"/>
      <c r="D272" s="221" t="s">
        <v>173</v>
      </c>
      <c r="E272" s="240" t="s">
        <v>108</v>
      </c>
      <c r="F272" s="241" t="s">
        <v>431</v>
      </c>
      <c r="G272" s="239"/>
      <c r="H272" s="242">
        <v>33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173</v>
      </c>
      <c r="AU272" s="248" t="s">
        <v>88</v>
      </c>
      <c r="AV272" s="14" t="s">
        <v>88</v>
      </c>
      <c r="AW272" s="14" t="s">
        <v>39</v>
      </c>
      <c r="AX272" s="14" t="s">
        <v>78</v>
      </c>
      <c r="AY272" s="248" t="s">
        <v>161</v>
      </c>
    </row>
    <row r="273" s="15" customFormat="1">
      <c r="A273" s="15"/>
      <c r="B273" s="249"/>
      <c r="C273" s="250"/>
      <c r="D273" s="221" t="s">
        <v>173</v>
      </c>
      <c r="E273" s="251" t="s">
        <v>32</v>
      </c>
      <c r="F273" s="252" t="s">
        <v>176</v>
      </c>
      <c r="G273" s="250"/>
      <c r="H273" s="253">
        <v>209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9" t="s">
        <v>173</v>
      </c>
      <c r="AU273" s="259" t="s">
        <v>88</v>
      </c>
      <c r="AV273" s="15" t="s">
        <v>167</v>
      </c>
      <c r="AW273" s="15" t="s">
        <v>39</v>
      </c>
      <c r="AX273" s="15" t="s">
        <v>86</v>
      </c>
      <c r="AY273" s="259" t="s">
        <v>161</v>
      </c>
    </row>
    <row r="274" s="2" customFormat="1" ht="24.15" customHeight="1">
      <c r="A274" s="41"/>
      <c r="B274" s="42"/>
      <c r="C274" s="208" t="s">
        <v>432</v>
      </c>
      <c r="D274" s="208" t="s">
        <v>163</v>
      </c>
      <c r="E274" s="209" t="s">
        <v>433</v>
      </c>
      <c r="F274" s="210" t="s">
        <v>434</v>
      </c>
      <c r="G274" s="211" t="s">
        <v>106</v>
      </c>
      <c r="H274" s="212">
        <v>1245</v>
      </c>
      <c r="I274" s="213"/>
      <c r="J274" s="214">
        <f>ROUND(I274*H274,2)</f>
        <v>0</v>
      </c>
      <c r="K274" s="210" t="s">
        <v>166</v>
      </c>
      <c r="L274" s="47"/>
      <c r="M274" s="215" t="s">
        <v>32</v>
      </c>
      <c r="N274" s="216" t="s">
        <v>49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9" t="s">
        <v>167</v>
      </c>
      <c r="AT274" s="219" t="s">
        <v>163</v>
      </c>
      <c r="AU274" s="219" t="s">
        <v>88</v>
      </c>
      <c r="AY274" s="19" t="s">
        <v>161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9" t="s">
        <v>86</v>
      </c>
      <c r="BK274" s="220">
        <f>ROUND(I274*H274,2)</f>
        <v>0</v>
      </c>
      <c r="BL274" s="19" t="s">
        <v>167</v>
      </c>
      <c r="BM274" s="219" t="s">
        <v>435</v>
      </c>
    </row>
    <row r="275" s="2" customFormat="1">
      <c r="A275" s="41"/>
      <c r="B275" s="42"/>
      <c r="C275" s="43"/>
      <c r="D275" s="221" t="s">
        <v>169</v>
      </c>
      <c r="E275" s="43"/>
      <c r="F275" s="222" t="s">
        <v>436</v>
      </c>
      <c r="G275" s="43"/>
      <c r="H275" s="43"/>
      <c r="I275" s="223"/>
      <c r="J275" s="43"/>
      <c r="K275" s="43"/>
      <c r="L275" s="47"/>
      <c r="M275" s="224"/>
      <c r="N275" s="225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19" t="s">
        <v>169</v>
      </c>
      <c r="AU275" s="19" t="s">
        <v>88</v>
      </c>
    </row>
    <row r="276" s="2" customFormat="1">
      <c r="A276" s="41"/>
      <c r="B276" s="42"/>
      <c r="C276" s="43"/>
      <c r="D276" s="226" t="s">
        <v>171</v>
      </c>
      <c r="E276" s="43"/>
      <c r="F276" s="227" t="s">
        <v>437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171</v>
      </c>
      <c r="AU276" s="19" t="s">
        <v>88</v>
      </c>
    </row>
    <row r="277" s="14" customFormat="1">
      <c r="A277" s="14"/>
      <c r="B277" s="238"/>
      <c r="C277" s="239"/>
      <c r="D277" s="221" t="s">
        <v>173</v>
      </c>
      <c r="E277" s="240" t="s">
        <v>32</v>
      </c>
      <c r="F277" s="241" t="s">
        <v>126</v>
      </c>
      <c r="G277" s="239"/>
      <c r="H277" s="242">
        <v>1245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173</v>
      </c>
      <c r="AU277" s="248" t="s">
        <v>88</v>
      </c>
      <c r="AV277" s="14" t="s">
        <v>88</v>
      </c>
      <c r="AW277" s="14" t="s">
        <v>39</v>
      </c>
      <c r="AX277" s="14" t="s">
        <v>86</v>
      </c>
      <c r="AY277" s="248" t="s">
        <v>161</v>
      </c>
    </row>
    <row r="278" s="2" customFormat="1" ht="24.15" customHeight="1">
      <c r="A278" s="41"/>
      <c r="B278" s="42"/>
      <c r="C278" s="208" t="s">
        <v>438</v>
      </c>
      <c r="D278" s="208" t="s">
        <v>163</v>
      </c>
      <c r="E278" s="209" t="s">
        <v>439</v>
      </c>
      <c r="F278" s="210" t="s">
        <v>440</v>
      </c>
      <c r="G278" s="211" t="s">
        <v>106</v>
      </c>
      <c r="H278" s="212">
        <v>1245</v>
      </c>
      <c r="I278" s="213"/>
      <c r="J278" s="214">
        <f>ROUND(I278*H278,2)</f>
        <v>0</v>
      </c>
      <c r="K278" s="210" t="s">
        <v>166</v>
      </c>
      <c r="L278" s="47"/>
      <c r="M278" s="215" t="s">
        <v>32</v>
      </c>
      <c r="N278" s="216" t="s">
        <v>49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167</v>
      </c>
      <c r="AT278" s="219" t="s">
        <v>163</v>
      </c>
      <c r="AU278" s="219" t="s">
        <v>88</v>
      </c>
      <c r="AY278" s="19" t="s">
        <v>161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86</v>
      </c>
      <c r="BK278" s="220">
        <f>ROUND(I278*H278,2)</f>
        <v>0</v>
      </c>
      <c r="BL278" s="19" t="s">
        <v>167</v>
      </c>
      <c r="BM278" s="219" t="s">
        <v>441</v>
      </c>
    </row>
    <row r="279" s="2" customFormat="1">
      <c r="A279" s="41"/>
      <c r="B279" s="42"/>
      <c r="C279" s="43"/>
      <c r="D279" s="221" t="s">
        <v>169</v>
      </c>
      <c r="E279" s="43"/>
      <c r="F279" s="222" t="s">
        <v>442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169</v>
      </c>
      <c r="AU279" s="19" t="s">
        <v>88</v>
      </c>
    </row>
    <row r="280" s="2" customFormat="1">
      <c r="A280" s="41"/>
      <c r="B280" s="42"/>
      <c r="C280" s="43"/>
      <c r="D280" s="226" t="s">
        <v>171</v>
      </c>
      <c r="E280" s="43"/>
      <c r="F280" s="227" t="s">
        <v>443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171</v>
      </c>
      <c r="AU280" s="19" t="s">
        <v>88</v>
      </c>
    </row>
    <row r="281" s="14" customFormat="1">
      <c r="A281" s="14"/>
      <c r="B281" s="238"/>
      <c r="C281" s="239"/>
      <c r="D281" s="221" t="s">
        <v>173</v>
      </c>
      <c r="E281" s="240" t="s">
        <v>32</v>
      </c>
      <c r="F281" s="241" t="s">
        <v>126</v>
      </c>
      <c r="G281" s="239"/>
      <c r="H281" s="242">
        <v>1245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173</v>
      </c>
      <c r="AU281" s="248" t="s">
        <v>88</v>
      </c>
      <c r="AV281" s="14" t="s">
        <v>88</v>
      </c>
      <c r="AW281" s="14" t="s">
        <v>39</v>
      </c>
      <c r="AX281" s="14" t="s">
        <v>86</v>
      </c>
      <c r="AY281" s="248" t="s">
        <v>161</v>
      </c>
    </row>
    <row r="282" s="2" customFormat="1" ht="33" customHeight="1">
      <c r="A282" s="41"/>
      <c r="B282" s="42"/>
      <c r="C282" s="208" t="s">
        <v>444</v>
      </c>
      <c r="D282" s="208" t="s">
        <v>163</v>
      </c>
      <c r="E282" s="209" t="s">
        <v>445</v>
      </c>
      <c r="F282" s="210" t="s">
        <v>446</v>
      </c>
      <c r="G282" s="211" t="s">
        <v>106</v>
      </c>
      <c r="H282" s="212">
        <v>1245</v>
      </c>
      <c r="I282" s="213"/>
      <c r="J282" s="214">
        <f>ROUND(I282*H282,2)</f>
        <v>0</v>
      </c>
      <c r="K282" s="210" t="s">
        <v>166</v>
      </c>
      <c r="L282" s="47"/>
      <c r="M282" s="215" t="s">
        <v>32</v>
      </c>
      <c r="N282" s="216" t="s">
        <v>49</v>
      </c>
      <c r="O282" s="87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167</v>
      </c>
      <c r="AT282" s="219" t="s">
        <v>163</v>
      </c>
      <c r="AU282" s="219" t="s">
        <v>88</v>
      </c>
      <c r="AY282" s="19" t="s">
        <v>161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86</v>
      </c>
      <c r="BK282" s="220">
        <f>ROUND(I282*H282,2)</f>
        <v>0</v>
      </c>
      <c r="BL282" s="19" t="s">
        <v>167</v>
      </c>
      <c r="BM282" s="219" t="s">
        <v>447</v>
      </c>
    </row>
    <row r="283" s="2" customFormat="1">
      <c r="A283" s="41"/>
      <c r="B283" s="42"/>
      <c r="C283" s="43"/>
      <c r="D283" s="221" t="s">
        <v>169</v>
      </c>
      <c r="E283" s="43"/>
      <c r="F283" s="222" t="s">
        <v>448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169</v>
      </c>
      <c r="AU283" s="19" t="s">
        <v>88</v>
      </c>
    </row>
    <row r="284" s="2" customFormat="1">
      <c r="A284" s="41"/>
      <c r="B284" s="42"/>
      <c r="C284" s="43"/>
      <c r="D284" s="226" t="s">
        <v>171</v>
      </c>
      <c r="E284" s="43"/>
      <c r="F284" s="227" t="s">
        <v>449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171</v>
      </c>
      <c r="AU284" s="19" t="s">
        <v>88</v>
      </c>
    </row>
    <row r="285" s="14" customFormat="1">
      <c r="A285" s="14"/>
      <c r="B285" s="238"/>
      <c r="C285" s="239"/>
      <c r="D285" s="221" t="s">
        <v>173</v>
      </c>
      <c r="E285" s="240" t="s">
        <v>32</v>
      </c>
      <c r="F285" s="241" t="s">
        <v>126</v>
      </c>
      <c r="G285" s="239"/>
      <c r="H285" s="242">
        <v>1245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173</v>
      </c>
      <c r="AU285" s="248" t="s">
        <v>88</v>
      </c>
      <c r="AV285" s="14" t="s">
        <v>88</v>
      </c>
      <c r="AW285" s="14" t="s">
        <v>39</v>
      </c>
      <c r="AX285" s="14" t="s">
        <v>86</v>
      </c>
      <c r="AY285" s="248" t="s">
        <v>161</v>
      </c>
    </row>
    <row r="286" s="2" customFormat="1" ht="24.15" customHeight="1">
      <c r="A286" s="41"/>
      <c r="B286" s="42"/>
      <c r="C286" s="208" t="s">
        <v>450</v>
      </c>
      <c r="D286" s="208" t="s">
        <v>163</v>
      </c>
      <c r="E286" s="209" t="s">
        <v>451</v>
      </c>
      <c r="F286" s="210" t="s">
        <v>452</v>
      </c>
      <c r="G286" s="211" t="s">
        <v>106</v>
      </c>
      <c r="H286" s="212">
        <v>540</v>
      </c>
      <c r="I286" s="213"/>
      <c r="J286" s="214">
        <f>ROUND(I286*H286,2)</f>
        <v>0</v>
      </c>
      <c r="K286" s="210" t="s">
        <v>166</v>
      </c>
      <c r="L286" s="47"/>
      <c r="M286" s="215" t="s">
        <v>32</v>
      </c>
      <c r="N286" s="216" t="s">
        <v>49</v>
      </c>
      <c r="O286" s="87"/>
      <c r="P286" s="217">
        <f>O286*H286</f>
        <v>0</v>
      </c>
      <c r="Q286" s="217">
        <v>0.089219999999999994</v>
      </c>
      <c r="R286" s="217">
        <f>Q286*H286</f>
        <v>48.178799999999995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167</v>
      </c>
      <c r="AT286" s="219" t="s">
        <v>163</v>
      </c>
      <c r="AU286" s="219" t="s">
        <v>88</v>
      </c>
      <c r="AY286" s="19" t="s">
        <v>161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86</v>
      </c>
      <c r="BK286" s="220">
        <f>ROUND(I286*H286,2)</f>
        <v>0</v>
      </c>
      <c r="BL286" s="19" t="s">
        <v>167</v>
      </c>
      <c r="BM286" s="219" t="s">
        <v>453</v>
      </c>
    </row>
    <row r="287" s="2" customFormat="1">
      <c r="A287" s="41"/>
      <c r="B287" s="42"/>
      <c r="C287" s="43"/>
      <c r="D287" s="221" t="s">
        <v>169</v>
      </c>
      <c r="E287" s="43"/>
      <c r="F287" s="222" t="s">
        <v>454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169</v>
      </c>
      <c r="AU287" s="19" t="s">
        <v>88</v>
      </c>
    </row>
    <row r="288" s="2" customFormat="1">
      <c r="A288" s="41"/>
      <c r="B288" s="42"/>
      <c r="C288" s="43"/>
      <c r="D288" s="226" t="s">
        <v>171</v>
      </c>
      <c r="E288" s="43"/>
      <c r="F288" s="227" t="s">
        <v>455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171</v>
      </c>
      <c r="AU288" s="19" t="s">
        <v>88</v>
      </c>
    </row>
    <row r="289" s="13" customFormat="1">
      <c r="A289" s="13"/>
      <c r="B289" s="228"/>
      <c r="C289" s="229"/>
      <c r="D289" s="221" t="s">
        <v>173</v>
      </c>
      <c r="E289" s="230" t="s">
        <v>32</v>
      </c>
      <c r="F289" s="231" t="s">
        <v>403</v>
      </c>
      <c r="G289" s="229"/>
      <c r="H289" s="230" t="s">
        <v>32</v>
      </c>
      <c r="I289" s="232"/>
      <c r="J289" s="229"/>
      <c r="K289" s="229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173</v>
      </c>
      <c r="AU289" s="237" t="s">
        <v>88</v>
      </c>
      <c r="AV289" s="13" t="s">
        <v>86</v>
      </c>
      <c r="AW289" s="13" t="s">
        <v>39</v>
      </c>
      <c r="AX289" s="13" t="s">
        <v>78</v>
      </c>
      <c r="AY289" s="237" t="s">
        <v>161</v>
      </c>
    </row>
    <row r="290" s="14" customFormat="1">
      <c r="A290" s="14"/>
      <c r="B290" s="238"/>
      <c r="C290" s="239"/>
      <c r="D290" s="221" t="s">
        <v>173</v>
      </c>
      <c r="E290" s="240" t="s">
        <v>32</v>
      </c>
      <c r="F290" s="241" t="s">
        <v>456</v>
      </c>
      <c r="G290" s="239"/>
      <c r="H290" s="242">
        <v>540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173</v>
      </c>
      <c r="AU290" s="248" t="s">
        <v>88</v>
      </c>
      <c r="AV290" s="14" t="s">
        <v>88</v>
      </c>
      <c r="AW290" s="14" t="s">
        <v>39</v>
      </c>
      <c r="AX290" s="14" t="s">
        <v>78</v>
      </c>
      <c r="AY290" s="248" t="s">
        <v>161</v>
      </c>
    </row>
    <row r="291" s="15" customFormat="1">
      <c r="A291" s="15"/>
      <c r="B291" s="249"/>
      <c r="C291" s="250"/>
      <c r="D291" s="221" t="s">
        <v>173</v>
      </c>
      <c r="E291" s="251" t="s">
        <v>32</v>
      </c>
      <c r="F291" s="252" t="s">
        <v>176</v>
      </c>
      <c r="G291" s="250"/>
      <c r="H291" s="253">
        <v>540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173</v>
      </c>
      <c r="AU291" s="259" t="s">
        <v>88</v>
      </c>
      <c r="AV291" s="15" t="s">
        <v>167</v>
      </c>
      <c r="AW291" s="15" t="s">
        <v>39</v>
      </c>
      <c r="AX291" s="15" t="s">
        <v>86</v>
      </c>
      <c r="AY291" s="259" t="s">
        <v>161</v>
      </c>
    </row>
    <row r="292" s="2" customFormat="1" ht="21.75" customHeight="1">
      <c r="A292" s="41"/>
      <c r="B292" s="42"/>
      <c r="C292" s="260" t="s">
        <v>457</v>
      </c>
      <c r="D292" s="260" t="s">
        <v>366</v>
      </c>
      <c r="E292" s="261" t="s">
        <v>458</v>
      </c>
      <c r="F292" s="262" t="s">
        <v>459</v>
      </c>
      <c r="G292" s="263" t="s">
        <v>106</v>
      </c>
      <c r="H292" s="264">
        <v>352.28800000000001</v>
      </c>
      <c r="I292" s="265"/>
      <c r="J292" s="266">
        <f>ROUND(I292*H292,2)</f>
        <v>0</v>
      </c>
      <c r="K292" s="262" t="s">
        <v>166</v>
      </c>
      <c r="L292" s="267"/>
      <c r="M292" s="268" t="s">
        <v>32</v>
      </c>
      <c r="N292" s="269" t="s">
        <v>49</v>
      </c>
      <c r="O292" s="87"/>
      <c r="P292" s="217">
        <f>O292*H292</f>
        <v>0</v>
      </c>
      <c r="Q292" s="217">
        <v>0.13100000000000001</v>
      </c>
      <c r="R292" s="217">
        <f>Q292*H292</f>
        <v>46.149728000000003</v>
      </c>
      <c r="S292" s="217">
        <v>0</v>
      </c>
      <c r="T292" s="218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9" t="s">
        <v>217</v>
      </c>
      <c r="AT292" s="219" t="s">
        <v>366</v>
      </c>
      <c r="AU292" s="219" t="s">
        <v>88</v>
      </c>
      <c r="AY292" s="19" t="s">
        <v>161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86</v>
      </c>
      <c r="BK292" s="220">
        <f>ROUND(I292*H292,2)</f>
        <v>0</v>
      </c>
      <c r="BL292" s="19" t="s">
        <v>167</v>
      </c>
      <c r="BM292" s="219" t="s">
        <v>460</v>
      </c>
    </row>
    <row r="293" s="2" customFormat="1">
      <c r="A293" s="41"/>
      <c r="B293" s="42"/>
      <c r="C293" s="43"/>
      <c r="D293" s="221" t="s">
        <v>169</v>
      </c>
      <c r="E293" s="43"/>
      <c r="F293" s="222" t="s">
        <v>459</v>
      </c>
      <c r="G293" s="43"/>
      <c r="H293" s="43"/>
      <c r="I293" s="223"/>
      <c r="J293" s="43"/>
      <c r="K293" s="43"/>
      <c r="L293" s="47"/>
      <c r="M293" s="224"/>
      <c r="N293" s="225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169</v>
      </c>
      <c r="AU293" s="19" t="s">
        <v>88</v>
      </c>
    </row>
    <row r="294" s="14" customFormat="1">
      <c r="A294" s="14"/>
      <c r="B294" s="238"/>
      <c r="C294" s="239"/>
      <c r="D294" s="221" t="s">
        <v>173</v>
      </c>
      <c r="E294" s="240" t="s">
        <v>32</v>
      </c>
      <c r="F294" s="241" t="s">
        <v>461</v>
      </c>
      <c r="G294" s="239"/>
      <c r="H294" s="242">
        <v>540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173</v>
      </c>
      <c r="AU294" s="248" t="s">
        <v>88</v>
      </c>
      <c r="AV294" s="14" t="s">
        <v>88</v>
      </c>
      <c r="AW294" s="14" t="s">
        <v>39</v>
      </c>
      <c r="AX294" s="14" t="s">
        <v>78</v>
      </c>
      <c r="AY294" s="248" t="s">
        <v>161</v>
      </c>
    </row>
    <row r="295" s="14" customFormat="1">
      <c r="A295" s="14"/>
      <c r="B295" s="238"/>
      <c r="C295" s="239"/>
      <c r="D295" s="221" t="s">
        <v>173</v>
      </c>
      <c r="E295" s="240" t="s">
        <v>32</v>
      </c>
      <c r="F295" s="241" t="s">
        <v>462</v>
      </c>
      <c r="G295" s="239"/>
      <c r="H295" s="242">
        <v>-24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173</v>
      </c>
      <c r="AU295" s="248" t="s">
        <v>88</v>
      </c>
      <c r="AV295" s="14" t="s">
        <v>88</v>
      </c>
      <c r="AW295" s="14" t="s">
        <v>39</v>
      </c>
      <c r="AX295" s="14" t="s">
        <v>78</v>
      </c>
      <c r="AY295" s="248" t="s">
        <v>161</v>
      </c>
    </row>
    <row r="296" s="14" customFormat="1">
      <c r="A296" s="14"/>
      <c r="B296" s="238"/>
      <c r="C296" s="239"/>
      <c r="D296" s="221" t="s">
        <v>173</v>
      </c>
      <c r="E296" s="240" t="s">
        <v>32</v>
      </c>
      <c r="F296" s="241" t="s">
        <v>463</v>
      </c>
      <c r="G296" s="239"/>
      <c r="H296" s="242">
        <v>-167.19999999999999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173</v>
      </c>
      <c r="AU296" s="248" t="s">
        <v>88</v>
      </c>
      <c r="AV296" s="14" t="s">
        <v>88</v>
      </c>
      <c r="AW296" s="14" t="s">
        <v>39</v>
      </c>
      <c r="AX296" s="14" t="s">
        <v>78</v>
      </c>
      <c r="AY296" s="248" t="s">
        <v>161</v>
      </c>
    </row>
    <row r="297" s="15" customFormat="1">
      <c r="A297" s="15"/>
      <c r="B297" s="249"/>
      <c r="C297" s="250"/>
      <c r="D297" s="221" t="s">
        <v>173</v>
      </c>
      <c r="E297" s="251" t="s">
        <v>32</v>
      </c>
      <c r="F297" s="252" t="s">
        <v>176</v>
      </c>
      <c r="G297" s="250"/>
      <c r="H297" s="253">
        <v>348.80000000000001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9" t="s">
        <v>173</v>
      </c>
      <c r="AU297" s="259" t="s">
        <v>88</v>
      </c>
      <c r="AV297" s="15" t="s">
        <v>167</v>
      </c>
      <c r="AW297" s="15" t="s">
        <v>39</v>
      </c>
      <c r="AX297" s="15" t="s">
        <v>86</v>
      </c>
      <c r="AY297" s="259" t="s">
        <v>161</v>
      </c>
    </row>
    <row r="298" s="14" customFormat="1">
      <c r="A298" s="14"/>
      <c r="B298" s="238"/>
      <c r="C298" s="239"/>
      <c r="D298" s="221" t="s">
        <v>173</v>
      </c>
      <c r="E298" s="239"/>
      <c r="F298" s="241" t="s">
        <v>464</v>
      </c>
      <c r="G298" s="239"/>
      <c r="H298" s="242">
        <v>352.28800000000001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173</v>
      </c>
      <c r="AU298" s="248" t="s">
        <v>88</v>
      </c>
      <c r="AV298" s="14" t="s">
        <v>88</v>
      </c>
      <c r="AW298" s="14" t="s">
        <v>4</v>
      </c>
      <c r="AX298" s="14" t="s">
        <v>86</v>
      </c>
      <c r="AY298" s="248" t="s">
        <v>161</v>
      </c>
    </row>
    <row r="299" s="2" customFormat="1" ht="24.15" customHeight="1">
      <c r="A299" s="41"/>
      <c r="B299" s="42"/>
      <c r="C299" s="260" t="s">
        <v>465</v>
      </c>
      <c r="D299" s="260" t="s">
        <v>366</v>
      </c>
      <c r="E299" s="261" t="s">
        <v>466</v>
      </c>
      <c r="F299" s="262" t="s">
        <v>467</v>
      </c>
      <c r="G299" s="263" t="s">
        <v>106</v>
      </c>
      <c r="H299" s="264">
        <v>24</v>
      </c>
      <c r="I299" s="265"/>
      <c r="J299" s="266">
        <f>ROUND(I299*H299,2)</f>
        <v>0</v>
      </c>
      <c r="K299" s="262" t="s">
        <v>166</v>
      </c>
      <c r="L299" s="267"/>
      <c r="M299" s="268" t="s">
        <v>32</v>
      </c>
      <c r="N299" s="269" t="s">
        <v>49</v>
      </c>
      <c r="O299" s="87"/>
      <c r="P299" s="217">
        <f>O299*H299</f>
        <v>0</v>
      </c>
      <c r="Q299" s="217">
        <v>0.13100000000000001</v>
      </c>
      <c r="R299" s="217">
        <f>Q299*H299</f>
        <v>3.1440000000000001</v>
      </c>
      <c r="S299" s="217">
        <v>0</v>
      </c>
      <c r="T299" s="218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217</v>
      </c>
      <c r="AT299" s="219" t="s">
        <v>366</v>
      </c>
      <c r="AU299" s="219" t="s">
        <v>88</v>
      </c>
      <c r="AY299" s="19" t="s">
        <v>161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9" t="s">
        <v>86</v>
      </c>
      <c r="BK299" s="220">
        <f>ROUND(I299*H299,2)</f>
        <v>0</v>
      </c>
      <c r="BL299" s="19" t="s">
        <v>167</v>
      </c>
      <c r="BM299" s="219" t="s">
        <v>468</v>
      </c>
    </row>
    <row r="300" s="2" customFormat="1">
      <c r="A300" s="41"/>
      <c r="B300" s="42"/>
      <c r="C300" s="43"/>
      <c r="D300" s="221" t="s">
        <v>169</v>
      </c>
      <c r="E300" s="43"/>
      <c r="F300" s="222" t="s">
        <v>467</v>
      </c>
      <c r="G300" s="43"/>
      <c r="H300" s="43"/>
      <c r="I300" s="223"/>
      <c r="J300" s="43"/>
      <c r="K300" s="43"/>
      <c r="L300" s="47"/>
      <c r="M300" s="224"/>
      <c r="N300" s="225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19" t="s">
        <v>169</v>
      </c>
      <c r="AU300" s="19" t="s">
        <v>88</v>
      </c>
    </row>
    <row r="301" s="14" customFormat="1">
      <c r="A301" s="14"/>
      <c r="B301" s="238"/>
      <c r="C301" s="239"/>
      <c r="D301" s="221" t="s">
        <v>173</v>
      </c>
      <c r="E301" s="240" t="s">
        <v>32</v>
      </c>
      <c r="F301" s="241" t="s">
        <v>469</v>
      </c>
      <c r="G301" s="239"/>
      <c r="H301" s="242">
        <v>24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173</v>
      </c>
      <c r="AU301" s="248" t="s">
        <v>88</v>
      </c>
      <c r="AV301" s="14" t="s">
        <v>88</v>
      </c>
      <c r="AW301" s="14" t="s">
        <v>39</v>
      </c>
      <c r="AX301" s="14" t="s">
        <v>86</v>
      </c>
      <c r="AY301" s="248" t="s">
        <v>161</v>
      </c>
    </row>
    <row r="302" s="2" customFormat="1" ht="24.15" customHeight="1">
      <c r="A302" s="41"/>
      <c r="B302" s="42"/>
      <c r="C302" s="208" t="s">
        <v>378</v>
      </c>
      <c r="D302" s="208" t="s">
        <v>163</v>
      </c>
      <c r="E302" s="209" t="s">
        <v>470</v>
      </c>
      <c r="F302" s="210" t="s">
        <v>471</v>
      </c>
      <c r="G302" s="211" t="s">
        <v>106</v>
      </c>
      <c r="H302" s="212">
        <v>154</v>
      </c>
      <c r="I302" s="213"/>
      <c r="J302" s="214">
        <f>ROUND(I302*H302,2)</f>
        <v>0</v>
      </c>
      <c r="K302" s="210" t="s">
        <v>166</v>
      </c>
      <c r="L302" s="47"/>
      <c r="M302" s="215" t="s">
        <v>32</v>
      </c>
      <c r="N302" s="216" t="s">
        <v>49</v>
      </c>
      <c r="O302" s="87"/>
      <c r="P302" s="217">
        <f>O302*H302</f>
        <v>0</v>
      </c>
      <c r="Q302" s="217">
        <v>0.11162</v>
      </c>
      <c r="R302" s="217">
        <f>Q302*H302</f>
        <v>17.18948</v>
      </c>
      <c r="S302" s="217">
        <v>0</v>
      </c>
      <c r="T302" s="218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9" t="s">
        <v>167</v>
      </c>
      <c r="AT302" s="219" t="s">
        <v>163</v>
      </c>
      <c r="AU302" s="219" t="s">
        <v>88</v>
      </c>
      <c r="AY302" s="19" t="s">
        <v>161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86</v>
      </c>
      <c r="BK302" s="220">
        <f>ROUND(I302*H302,2)</f>
        <v>0</v>
      </c>
      <c r="BL302" s="19" t="s">
        <v>167</v>
      </c>
      <c r="BM302" s="219" t="s">
        <v>472</v>
      </c>
    </row>
    <row r="303" s="2" customFormat="1">
      <c r="A303" s="41"/>
      <c r="B303" s="42"/>
      <c r="C303" s="43"/>
      <c r="D303" s="221" t="s">
        <v>169</v>
      </c>
      <c r="E303" s="43"/>
      <c r="F303" s="222" t="s">
        <v>473</v>
      </c>
      <c r="G303" s="43"/>
      <c r="H303" s="43"/>
      <c r="I303" s="223"/>
      <c r="J303" s="43"/>
      <c r="K303" s="43"/>
      <c r="L303" s="47"/>
      <c r="M303" s="224"/>
      <c r="N303" s="225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19" t="s">
        <v>169</v>
      </c>
      <c r="AU303" s="19" t="s">
        <v>88</v>
      </c>
    </row>
    <row r="304" s="2" customFormat="1">
      <c r="A304" s="41"/>
      <c r="B304" s="42"/>
      <c r="C304" s="43"/>
      <c r="D304" s="226" t="s">
        <v>171</v>
      </c>
      <c r="E304" s="43"/>
      <c r="F304" s="227" t="s">
        <v>474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19" t="s">
        <v>171</v>
      </c>
      <c r="AU304" s="19" t="s">
        <v>88</v>
      </c>
    </row>
    <row r="305" s="13" customFormat="1">
      <c r="A305" s="13"/>
      <c r="B305" s="228"/>
      <c r="C305" s="229"/>
      <c r="D305" s="221" t="s">
        <v>173</v>
      </c>
      <c r="E305" s="230" t="s">
        <v>32</v>
      </c>
      <c r="F305" s="231" t="s">
        <v>416</v>
      </c>
      <c r="G305" s="229"/>
      <c r="H305" s="230" t="s">
        <v>32</v>
      </c>
      <c r="I305" s="232"/>
      <c r="J305" s="229"/>
      <c r="K305" s="229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173</v>
      </c>
      <c r="AU305" s="237" t="s">
        <v>88</v>
      </c>
      <c r="AV305" s="13" t="s">
        <v>86</v>
      </c>
      <c r="AW305" s="13" t="s">
        <v>39</v>
      </c>
      <c r="AX305" s="13" t="s">
        <v>78</v>
      </c>
      <c r="AY305" s="237" t="s">
        <v>161</v>
      </c>
    </row>
    <row r="306" s="14" customFormat="1">
      <c r="A306" s="14"/>
      <c r="B306" s="238"/>
      <c r="C306" s="239"/>
      <c r="D306" s="221" t="s">
        <v>173</v>
      </c>
      <c r="E306" s="240" t="s">
        <v>32</v>
      </c>
      <c r="F306" s="241" t="s">
        <v>122</v>
      </c>
      <c r="G306" s="239"/>
      <c r="H306" s="242">
        <v>85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173</v>
      </c>
      <c r="AU306" s="248" t="s">
        <v>88</v>
      </c>
      <c r="AV306" s="14" t="s">
        <v>88</v>
      </c>
      <c r="AW306" s="14" t="s">
        <v>39</v>
      </c>
      <c r="AX306" s="14" t="s">
        <v>78</v>
      </c>
      <c r="AY306" s="248" t="s">
        <v>161</v>
      </c>
    </row>
    <row r="307" s="13" customFormat="1">
      <c r="A307" s="13"/>
      <c r="B307" s="228"/>
      <c r="C307" s="229"/>
      <c r="D307" s="221" t="s">
        <v>173</v>
      </c>
      <c r="E307" s="230" t="s">
        <v>32</v>
      </c>
      <c r="F307" s="231" t="s">
        <v>409</v>
      </c>
      <c r="G307" s="229"/>
      <c r="H307" s="230" t="s">
        <v>32</v>
      </c>
      <c r="I307" s="232"/>
      <c r="J307" s="229"/>
      <c r="K307" s="229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173</v>
      </c>
      <c r="AU307" s="237" t="s">
        <v>88</v>
      </c>
      <c r="AV307" s="13" t="s">
        <v>86</v>
      </c>
      <c r="AW307" s="13" t="s">
        <v>39</v>
      </c>
      <c r="AX307" s="13" t="s">
        <v>78</v>
      </c>
      <c r="AY307" s="237" t="s">
        <v>161</v>
      </c>
    </row>
    <row r="308" s="14" customFormat="1">
      <c r="A308" s="14"/>
      <c r="B308" s="238"/>
      <c r="C308" s="239"/>
      <c r="D308" s="221" t="s">
        <v>173</v>
      </c>
      <c r="E308" s="240" t="s">
        <v>32</v>
      </c>
      <c r="F308" s="241" t="s">
        <v>475</v>
      </c>
      <c r="G308" s="239"/>
      <c r="H308" s="242">
        <v>69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173</v>
      </c>
      <c r="AU308" s="248" t="s">
        <v>88</v>
      </c>
      <c r="AV308" s="14" t="s">
        <v>88</v>
      </c>
      <c r="AW308" s="14" t="s">
        <v>39</v>
      </c>
      <c r="AX308" s="14" t="s">
        <v>78</v>
      </c>
      <c r="AY308" s="248" t="s">
        <v>161</v>
      </c>
    </row>
    <row r="309" s="15" customFormat="1">
      <c r="A309" s="15"/>
      <c r="B309" s="249"/>
      <c r="C309" s="250"/>
      <c r="D309" s="221" t="s">
        <v>173</v>
      </c>
      <c r="E309" s="251" t="s">
        <v>32</v>
      </c>
      <c r="F309" s="252" t="s">
        <v>176</v>
      </c>
      <c r="G309" s="250"/>
      <c r="H309" s="253">
        <v>154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9" t="s">
        <v>173</v>
      </c>
      <c r="AU309" s="259" t="s">
        <v>88</v>
      </c>
      <c r="AV309" s="15" t="s">
        <v>167</v>
      </c>
      <c r="AW309" s="15" t="s">
        <v>39</v>
      </c>
      <c r="AX309" s="15" t="s">
        <v>86</v>
      </c>
      <c r="AY309" s="259" t="s">
        <v>161</v>
      </c>
    </row>
    <row r="310" s="2" customFormat="1" ht="21.75" customHeight="1">
      <c r="A310" s="41"/>
      <c r="B310" s="42"/>
      <c r="C310" s="260" t="s">
        <v>476</v>
      </c>
      <c r="D310" s="260" t="s">
        <v>366</v>
      </c>
      <c r="E310" s="261" t="s">
        <v>477</v>
      </c>
      <c r="F310" s="262" t="s">
        <v>478</v>
      </c>
      <c r="G310" s="263" t="s">
        <v>106</v>
      </c>
      <c r="H310" s="264">
        <v>158.62000000000001</v>
      </c>
      <c r="I310" s="265"/>
      <c r="J310" s="266">
        <f>ROUND(I310*H310,2)</f>
        <v>0</v>
      </c>
      <c r="K310" s="262" t="s">
        <v>166</v>
      </c>
      <c r="L310" s="267"/>
      <c r="M310" s="268" t="s">
        <v>32</v>
      </c>
      <c r="N310" s="269" t="s">
        <v>49</v>
      </c>
      <c r="O310" s="87"/>
      <c r="P310" s="217">
        <f>O310*H310</f>
        <v>0</v>
      </c>
      <c r="Q310" s="217">
        <v>0.17599999999999999</v>
      </c>
      <c r="R310" s="217">
        <f>Q310*H310</f>
        <v>27.917120000000001</v>
      </c>
      <c r="S310" s="217">
        <v>0</v>
      </c>
      <c r="T310" s="218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9" t="s">
        <v>217</v>
      </c>
      <c r="AT310" s="219" t="s">
        <v>366</v>
      </c>
      <c r="AU310" s="219" t="s">
        <v>88</v>
      </c>
      <c r="AY310" s="19" t="s">
        <v>161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9" t="s">
        <v>86</v>
      </c>
      <c r="BK310" s="220">
        <f>ROUND(I310*H310,2)</f>
        <v>0</v>
      </c>
      <c r="BL310" s="19" t="s">
        <v>167</v>
      </c>
      <c r="BM310" s="219" t="s">
        <v>479</v>
      </c>
    </row>
    <row r="311" s="2" customFormat="1">
      <c r="A311" s="41"/>
      <c r="B311" s="42"/>
      <c r="C311" s="43"/>
      <c r="D311" s="221" t="s">
        <v>169</v>
      </c>
      <c r="E311" s="43"/>
      <c r="F311" s="222" t="s">
        <v>478</v>
      </c>
      <c r="G311" s="43"/>
      <c r="H311" s="43"/>
      <c r="I311" s="223"/>
      <c r="J311" s="43"/>
      <c r="K311" s="43"/>
      <c r="L311" s="47"/>
      <c r="M311" s="224"/>
      <c r="N311" s="225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169</v>
      </c>
      <c r="AU311" s="19" t="s">
        <v>88</v>
      </c>
    </row>
    <row r="312" s="14" customFormat="1">
      <c r="A312" s="14"/>
      <c r="B312" s="238"/>
      <c r="C312" s="239"/>
      <c r="D312" s="221" t="s">
        <v>173</v>
      </c>
      <c r="E312" s="240" t="s">
        <v>32</v>
      </c>
      <c r="F312" s="241" t="s">
        <v>480</v>
      </c>
      <c r="G312" s="239"/>
      <c r="H312" s="242">
        <v>154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173</v>
      </c>
      <c r="AU312" s="248" t="s">
        <v>88</v>
      </c>
      <c r="AV312" s="14" t="s">
        <v>88</v>
      </c>
      <c r="AW312" s="14" t="s">
        <v>39</v>
      </c>
      <c r="AX312" s="14" t="s">
        <v>86</v>
      </c>
      <c r="AY312" s="248" t="s">
        <v>161</v>
      </c>
    </row>
    <row r="313" s="14" customFormat="1">
      <c r="A313" s="14"/>
      <c r="B313" s="238"/>
      <c r="C313" s="239"/>
      <c r="D313" s="221" t="s">
        <v>173</v>
      </c>
      <c r="E313" s="239"/>
      <c r="F313" s="241" t="s">
        <v>481</v>
      </c>
      <c r="G313" s="239"/>
      <c r="H313" s="242">
        <v>158.62000000000001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173</v>
      </c>
      <c r="AU313" s="248" t="s">
        <v>88</v>
      </c>
      <c r="AV313" s="14" t="s">
        <v>88</v>
      </c>
      <c r="AW313" s="14" t="s">
        <v>4</v>
      </c>
      <c r="AX313" s="14" t="s">
        <v>86</v>
      </c>
      <c r="AY313" s="248" t="s">
        <v>161</v>
      </c>
    </row>
    <row r="314" s="2" customFormat="1" ht="24.15" customHeight="1">
      <c r="A314" s="41"/>
      <c r="B314" s="42"/>
      <c r="C314" s="208" t="s">
        <v>482</v>
      </c>
      <c r="D314" s="208" t="s">
        <v>163</v>
      </c>
      <c r="E314" s="209" t="s">
        <v>483</v>
      </c>
      <c r="F314" s="210" t="s">
        <v>484</v>
      </c>
      <c r="G314" s="211" t="s">
        <v>106</v>
      </c>
      <c r="H314" s="212">
        <v>1348</v>
      </c>
      <c r="I314" s="213"/>
      <c r="J314" s="214">
        <f>ROUND(I314*H314,2)</f>
        <v>0</v>
      </c>
      <c r="K314" s="210" t="s">
        <v>166</v>
      </c>
      <c r="L314" s="47"/>
      <c r="M314" s="215" t="s">
        <v>32</v>
      </c>
      <c r="N314" s="216" t="s">
        <v>49</v>
      </c>
      <c r="O314" s="87"/>
      <c r="P314" s="217">
        <f>O314*H314</f>
        <v>0</v>
      </c>
      <c r="Q314" s="217">
        <v>0.11162</v>
      </c>
      <c r="R314" s="217">
        <f>Q314*H314</f>
        <v>150.46376000000001</v>
      </c>
      <c r="S314" s="217">
        <v>0</v>
      </c>
      <c r="T314" s="218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9" t="s">
        <v>167</v>
      </c>
      <c r="AT314" s="219" t="s">
        <v>163</v>
      </c>
      <c r="AU314" s="219" t="s">
        <v>88</v>
      </c>
      <c r="AY314" s="19" t="s">
        <v>161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86</v>
      </c>
      <c r="BK314" s="220">
        <f>ROUND(I314*H314,2)</f>
        <v>0</v>
      </c>
      <c r="BL314" s="19" t="s">
        <v>167</v>
      </c>
      <c r="BM314" s="219" t="s">
        <v>485</v>
      </c>
    </row>
    <row r="315" s="2" customFormat="1">
      <c r="A315" s="41"/>
      <c r="B315" s="42"/>
      <c r="C315" s="43"/>
      <c r="D315" s="221" t="s">
        <v>169</v>
      </c>
      <c r="E315" s="43"/>
      <c r="F315" s="222" t="s">
        <v>486</v>
      </c>
      <c r="G315" s="43"/>
      <c r="H315" s="43"/>
      <c r="I315" s="223"/>
      <c r="J315" s="43"/>
      <c r="K315" s="43"/>
      <c r="L315" s="47"/>
      <c r="M315" s="224"/>
      <c r="N315" s="225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169</v>
      </c>
      <c r="AU315" s="19" t="s">
        <v>88</v>
      </c>
    </row>
    <row r="316" s="2" customFormat="1">
      <c r="A316" s="41"/>
      <c r="B316" s="42"/>
      <c r="C316" s="43"/>
      <c r="D316" s="226" t="s">
        <v>171</v>
      </c>
      <c r="E316" s="43"/>
      <c r="F316" s="227" t="s">
        <v>487</v>
      </c>
      <c r="G316" s="43"/>
      <c r="H316" s="43"/>
      <c r="I316" s="223"/>
      <c r="J316" s="43"/>
      <c r="K316" s="43"/>
      <c r="L316" s="47"/>
      <c r="M316" s="224"/>
      <c r="N316" s="225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19" t="s">
        <v>171</v>
      </c>
      <c r="AU316" s="19" t="s">
        <v>88</v>
      </c>
    </row>
    <row r="317" s="13" customFormat="1">
      <c r="A317" s="13"/>
      <c r="B317" s="228"/>
      <c r="C317" s="229"/>
      <c r="D317" s="221" t="s">
        <v>173</v>
      </c>
      <c r="E317" s="230" t="s">
        <v>32</v>
      </c>
      <c r="F317" s="231" t="s">
        <v>416</v>
      </c>
      <c r="G317" s="229"/>
      <c r="H317" s="230" t="s">
        <v>32</v>
      </c>
      <c r="I317" s="232"/>
      <c r="J317" s="229"/>
      <c r="K317" s="229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173</v>
      </c>
      <c r="AU317" s="237" t="s">
        <v>88</v>
      </c>
      <c r="AV317" s="13" t="s">
        <v>86</v>
      </c>
      <c r="AW317" s="13" t="s">
        <v>39</v>
      </c>
      <c r="AX317" s="13" t="s">
        <v>78</v>
      </c>
      <c r="AY317" s="237" t="s">
        <v>161</v>
      </c>
    </row>
    <row r="318" s="14" customFormat="1">
      <c r="A318" s="14"/>
      <c r="B318" s="238"/>
      <c r="C318" s="239"/>
      <c r="D318" s="221" t="s">
        <v>173</v>
      </c>
      <c r="E318" s="240" t="s">
        <v>32</v>
      </c>
      <c r="F318" s="241" t="s">
        <v>119</v>
      </c>
      <c r="G318" s="239"/>
      <c r="H318" s="242">
        <v>1348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173</v>
      </c>
      <c r="AU318" s="248" t="s">
        <v>88</v>
      </c>
      <c r="AV318" s="14" t="s">
        <v>88</v>
      </c>
      <c r="AW318" s="14" t="s">
        <v>39</v>
      </c>
      <c r="AX318" s="14" t="s">
        <v>78</v>
      </c>
      <c r="AY318" s="248" t="s">
        <v>161</v>
      </c>
    </row>
    <row r="319" s="15" customFormat="1">
      <c r="A319" s="15"/>
      <c r="B319" s="249"/>
      <c r="C319" s="250"/>
      <c r="D319" s="221" t="s">
        <v>173</v>
      </c>
      <c r="E319" s="251" t="s">
        <v>32</v>
      </c>
      <c r="F319" s="252" t="s">
        <v>176</v>
      </c>
      <c r="G319" s="250"/>
      <c r="H319" s="253">
        <v>1348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9" t="s">
        <v>173</v>
      </c>
      <c r="AU319" s="259" t="s">
        <v>88</v>
      </c>
      <c r="AV319" s="15" t="s">
        <v>167</v>
      </c>
      <c r="AW319" s="15" t="s">
        <v>39</v>
      </c>
      <c r="AX319" s="15" t="s">
        <v>86</v>
      </c>
      <c r="AY319" s="259" t="s">
        <v>161</v>
      </c>
    </row>
    <row r="320" s="2" customFormat="1" ht="24.15" customHeight="1">
      <c r="A320" s="41"/>
      <c r="B320" s="42"/>
      <c r="C320" s="260" t="s">
        <v>488</v>
      </c>
      <c r="D320" s="260" t="s">
        <v>366</v>
      </c>
      <c r="E320" s="261" t="s">
        <v>489</v>
      </c>
      <c r="F320" s="262" t="s">
        <v>490</v>
      </c>
      <c r="G320" s="263" t="s">
        <v>106</v>
      </c>
      <c r="H320" s="264">
        <v>1361.48</v>
      </c>
      <c r="I320" s="265"/>
      <c r="J320" s="266">
        <f>ROUND(I320*H320,2)</f>
        <v>0</v>
      </c>
      <c r="K320" s="262" t="s">
        <v>166</v>
      </c>
      <c r="L320" s="267"/>
      <c r="M320" s="268" t="s">
        <v>32</v>
      </c>
      <c r="N320" s="269" t="s">
        <v>49</v>
      </c>
      <c r="O320" s="87"/>
      <c r="P320" s="217">
        <f>O320*H320</f>
        <v>0</v>
      </c>
      <c r="Q320" s="217">
        <v>0.14499999999999999</v>
      </c>
      <c r="R320" s="217">
        <f>Q320*H320</f>
        <v>197.41459999999998</v>
      </c>
      <c r="S320" s="217">
        <v>0</v>
      </c>
      <c r="T320" s="218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9" t="s">
        <v>217</v>
      </c>
      <c r="AT320" s="219" t="s">
        <v>366</v>
      </c>
      <c r="AU320" s="219" t="s">
        <v>88</v>
      </c>
      <c r="AY320" s="19" t="s">
        <v>161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9" t="s">
        <v>86</v>
      </c>
      <c r="BK320" s="220">
        <f>ROUND(I320*H320,2)</f>
        <v>0</v>
      </c>
      <c r="BL320" s="19" t="s">
        <v>167</v>
      </c>
      <c r="BM320" s="219" t="s">
        <v>491</v>
      </c>
    </row>
    <row r="321" s="2" customFormat="1">
      <c r="A321" s="41"/>
      <c r="B321" s="42"/>
      <c r="C321" s="43"/>
      <c r="D321" s="221" t="s">
        <v>169</v>
      </c>
      <c r="E321" s="43"/>
      <c r="F321" s="222" t="s">
        <v>490</v>
      </c>
      <c r="G321" s="43"/>
      <c r="H321" s="43"/>
      <c r="I321" s="223"/>
      <c r="J321" s="43"/>
      <c r="K321" s="43"/>
      <c r="L321" s="47"/>
      <c r="M321" s="224"/>
      <c r="N321" s="225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169</v>
      </c>
      <c r="AU321" s="19" t="s">
        <v>88</v>
      </c>
    </row>
    <row r="322" s="14" customFormat="1">
      <c r="A322" s="14"/>
      <c r="B322" s="238"/>
      <c r="C322" s="239"/>
      <c r="D322" s="221" t="s">
        <v>173</v>
      </c>
      <c r="E322" s="240" t="s">
        <v>32</v>
      </c>
      <c r="F322" s="241" t="s">
        <v>119</v>
      </c>
      <c r="G322" s="239"/>
      <c r="H322" s="242">
        <v>1348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173</v>
      </c>
      <c r="AU322" s="248" t="s">
        <v>88</v>
      </c>
      <c r="AV322" s="14" t="s">
        <v>88</v>
      </c>
      <c r="AW322" s="14" t="s">
        <v>39</v>
      </c>
      <c r="AX322" s="14" t="s">
        <v>86</v>
      </c>
      <c r="AY322" s="248" t="s">
        <v>161</v>
      </c>
    </row>
    <row r="323" s="14" customFormat="1">
      <c r="A323" s="14"/>
      <c r="B323" s="238"/>
      <c r="C323" s="239"/>
      <c r="D323" s="221" t="s">
        <v>173</v>
      </c>
      <c r="E323" s="239"/>
      <c r="F323" s="241" t="s">
        <v>492</v>
      </c>
      <c r="G323" s="239"/>
      <c r="H323" s="242">
        <v>1361.48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173</v>
      </c>
      <c r="AU323" s="248" t="s">
        <v>88</v>
      </c>
      <c r="AV323" s="14" t="s">
        <v>88</v>
      </c>
      <c r="AW323" s="14" t="s">
        <v>4</v>
      </c>
      <c r="AX323" s="14" t="s">
        <v>86</v>
      </c>
      <c r="AY323" s="248" t="s">
        <v>161</v>
      </c>
    </row>
    <row r="324" s="12" customFormat="1" ht="22.8" customHeight="1">
      <c r="A324" s="12"/>
      <c r="B324" s="192"/>
      <c r="C324" s="193"/>
      <c r="D324" s="194" t="s">
        <v>77</v>
      </c>
      <c r="E324" s="206" t="s">
        <v>217</v>
      </c>
      <c r="F324" s="206" t="s">
        <v>493</v>
      </c>
      <c r="G324" s="193"/>
      <c r="H324" s="193"/>
      <c r="I324" s="196"/>
      <c r="J324" s="207">
        <f>BK324</f>
        <v>0</v>
      </c>
      <c r="K324" s="193"/>
      <c r="L324" s="198"/>
      <c r="M324" s="199"/>
      <c r="N324" s="200"/>
      <c r="O324" s="200"/>
      <c r="P324" s="201">
        <f>SUM(P325:P340)</f>
        <v>0</v>
      </c>
      <c r="Q324" s="200"/>
      <c r="R324" s="201">
        <f>SUM(R325:R340)</f>
        <v>6.6366599999999991</v>
      </c>
      <c r="S324" s="200"/>
      <c r="T324" s="202">
        <f>SUM(T325:T340)</f>
        <v>2.4300000000000002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3" t="s">
        <v>86</v>
      </c>
      <c r="AT324" s="204" t="s">
        <v>77</v>
      </c>
      <c r="AU324" s="204" t="s">
        <v>86</v>
      </c>
      <c r="AY324" s="203" t="s">
        <v>161</v>
      </c>
      <c r="BK324" s="205">
        <f>SUM(BK325:BK340)</f>
        <v>0</v>
      </c>
    </row>
    <row r="325" s="2" customFormat="1" ht="24.15" customHeight="1">
      <c r="A325" s="41"/>
      <c r="B325" s="42"/>
      <c r="C325" s="208" t="s">
        <v>494</v>
      </c>
      <c r="D325" s="208" t="s">
        <v>163</v>
      </c>
      <c r="E325" s="209" t="s">
        <v>495</v>
      </c>
      <c r="F325" s="210" t="s">
        <v>496</v>
      </c>
      <c r="G325" s="211" t="s">
        <v>497</v>
      </c>
      <c r="H325" s="212">
        <v>8</v>
      </c>
      <c r="I325" s="213"/>
      <c r="J325" s="214">
        <f>ROUND(I325*H325,2)</f>
        <v>0</v>
      </c>
      <c r="K325" s="210" t="s">
        <v>32</v>
      </c>
      <c r="L325" s="47"/>
      <c r="M325" s="215" t="s">
        <v>32</v>
      </c>
      <c r="N325" s="216" t="s">
        <v>49</v>
      </c>
      <c r="O325" s="87"/>
      <c r="P325" s="217">
        <f>O325*H325</f>
        <v>0</v>
      </c>
      <c r="Q325" s="217">
        <v>0.52439999999999998</v>
      </c>
      <c r="R325" s="217">
        <f>Q325*H325</f>
        <v>4.1951999999999998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167</v>
      </c>
      <c r="AT325" s="219" t="s">
        <v>163</v>
      </c>
      <c r="AU325" s="219" t="s">
        <v>88</v>
      </c>
      <c r="AY325" s="19" t="s">
        <v>161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9" t="s">
        <v>86</v>
      </c>
      <c r="BK325" s="220">
        <f>ROUND(I325*H325,2)</f>
        <v>0</v>
      </c>
      <c r="BL325" s="19" t="s">
        <v>167</v>
      </c>
      <c r="BM325" s="219" t="s">
        <v>498</v>
      </c>
    </row>
    <row r="326" s="2" customFormat="1">
      <c r="A326" s="41"/>
      <c r="B326" s="42"/>
      <c r="C326" s="43"/>
      <c r="D326" s="221" t="s">
        <v>169</v>
      </c>
      <c r="E326" s="43"/>
      <c r="F326" s="222" t="s">
        <v>499</v>
      </c>
      <c r="G326" s="43"/>
      <c r="H326" s="43"/>
      <c r="I326" s="223"/>
      <c r="J326" s="43"/>
      <c r="K326" s="43"/>
      <c r="L326" s="47"/>
      <c r="M326" s="224"/>
      <c r="N326" s="225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169</v>
      </c>
      <c r="AU326" s="19" t="s">
        <v>88</v>
      </c>
    </row>
    <row r="327" s="2" customFormat="1" ht="24.15" customHeight="1">
      <c r="A327" s="41"/>
      <c r="B327" s="42"/>
      <c r="C327" s="208" t="s">
        <v>500</v>
      </c>
      <c r="D327" s="208" t="s">
        <v>163</v>
      </c>
      <c r="E327" s="209" t="s">
        <v>501</v>
      </c>
      <c r="F327" s="210" t="s">
        <v>502</v>
      </c>
      <c r="G327" s="211" t="s">
        <v>497</v>
      </c>
      <c r="H327" s="212">
        <v>2</v>
      </c>
      <c r="I327" s="213"/>
      <c r="J327" s="214">
        <f>ROUND(I327*H327,2)</f>
        <v>0</v>
      </c>
      <c r="K327" s="210" t="s">
        <v>166</v>
      </c>
      <c r="L327" s="47"/>
      <c r="M327" s="215" t="s">
        <v>32</v>
      </c>
      <c r="N327" s="216" t="s">
        <v>49</v>
      </c>
      <c r="O327" s="87"/>
      <c r="P327" s="217">
        <f>O327*H327</f>
        <v>0</v>
      </c>
      <c r="Q327" s="217">
        <v>0.10037</v>
      </c>
      <c r="R327" s="217">
        <f>Q327*H327</f>
        <v>0.20074</v>
      </c>
      <c r="S327" s="217">
        <v>0.10000000000000001</v>
      </c>
      <c r="T327" s="218">
        <f>S327*H327</f>
        <v>0.20000000000000001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167</v>
      </c>
      <c r="AT327" s="219" t="s">
        <v>163</v>
      </c>
      <c r="AU327" s="219" t="s">
        <v>88</v>
      </c>
      <c r="AY327" s="19" t="s">
        <v>161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9" t="s">
        <v>86</v>
      </c>
      <c r="BK327" s="220">
        <f>ROUND(I327*H327,2)</f>
        <v>0</v>
      </c>
      <c r="BL327" s="19" t="s">
        <v>167</v>
      </c>
      <c r="BM327" s="219" t="s">
        <v>503</v>
      </c>
    </row>
    <row r="328" s="2" customFormat="1">
      <c r="A328" s="41"/>
      <c r="B328" s="42"/>
      <c r="C328" s="43"/>
      <c r="D328" s="221" t="s">
        <v>169</v>
      </c>
      <c r="E328" s="43"/>
      <c r="F328" s="222" t="s">
        <v>502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19" t="s">
        <v>169</v>
      </c>
      <c r="AU328" s="19" t="s">
        <v>88</v>
      </c>
    </row>
    <row r="329" s="2" customFormat="1">
      <c r="A329" s="41"/>
      <c r="B329" s="42"/>
      <c r="C329" s="43"/>
      <c r="D329" s="226" t="s">
        <v>171</v>
      </c>
      <c r="E329" s="43"/>
      <c r="F329" s="227" t="s">
        <v>504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19" t="s">
        <v>171</v>
      </c>
      <c r="AU329" s="19" t="s">
        <v>88</v>
      </c>
    </row>
    <row r="330" s="2" customFormat="1">
      <c r="A330" s="41"/>
      <c r="B330" s="42"/>
      <c r="C330" s="43"/>
      <c r="D330" s="221" t="s">
        <v>505</v>
      </c>
      <c r="E330" s="43"/>
      <c r="F330" s="270" t="s">
        <v>506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19" t="s">
        <v>505</v>
      </c>
      <c r="AU330" s="19" t="s">
        <v>88</v>
      </c>
    </row>
    <row r="331" s="2" customFormat="1" ht="24.15" customHeight="1">
      <c r="A331" s="41"/>
      <c r="B331" s="42"/>
      <c r="C331" s="208" t="s">
        <v>507</v>
      </c>
      <c r="D331" s="208" t="s">
        <v>163</v>
      </c>
      <c r="E331" s="209" t="s">
        <v>508</v>
      </c>
      <c r="F331" s="210" t="s">
        <v>509</v>
      </c>
      <c r="G331" s="211" t="s">
        <v>497</v>
      </c>
      <c r="H331" s="212">
        <v>1</v>
      </c>
      <c r="I331" s="213"/>
      <c r="J331" s="214">
        <f>ROUND(I331*H331,2)</f>
        <v>0</v>
      </c>
      <c r="K331" s="210" t="s">
        <v>166</v>
      </c>
      <c r="L331" s="47"/>
      <c r="M331" s="215" t="s">
        <v>32</v>
      </c>
      <c r="N331" s="216" t="s">
        <v>49</v>
      </c>
      <c r="O331" s="87"/>
      <c r="P331" s="217">
        <f>O331*H331</f>
        <v>0</v>
      </c>
      <c r="Q331" s="217">
        <v>0.15056</v>
      </c>
      <c r="R331" s="217">
        <f>Q331*H331</f>
        <v>0.15056</v>
      </c>
      <c r="S331" s="217">
        <v>0.14999999999999999</v>
      </c>
      <c r="T331" s="218">
        <f>S331*H331</f>
        <v>0.14999999999999999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167</v>
      </c>
      <c r="AT331" s="219" t="s">
        <v>163</v>
      </c>
      <c r="AU331" s="219" t="s">
        <v>88</v>
      </c>
      <c r="AY331" s="19" t="s">
        <v>161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86</v>
      </c>
      <c r="BK331" s="220">
        <f>ROUND(I331*H331,2)</f>
        <v>0</v>
      </c>
      <c r="BL331" s="19" t="s">
        <v>167</v>
      </c>
      <c r="BM331" s="219" t="s">
        <v>510</v>
      </c>
    </row>
    <row r="332" s="2" customFormat="1">
      <c r="A332" s="41"/>
      <c r="B332" s="42"/>
      <c r="C332" s="43"/>
      <c r="D332" s="221" t="s">
        <v>169</v>
      </c>
      <c r="E332" s="43"/>
      <c r="F332" s="222" t="s">
        <v>509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169</v>
      </c>
      <c r="AU332" s="19" t="s">
        <v>88</v>
      </c>
    </row>
    <row r="333" s="2" customFormat="1">
      <c r="A333" s="41"/>
      <c r="B333" s="42"/>
      <c r="C333" s="43"/>
      <c r="D333" s="226" t="s">
        <v>171</v>
      </c>
      <c r="E333" s="43"/>
      <c r="F333" s="227" t="s">
        <v>511</v>
      </c>
      <c r="G333" s="43"/>
      <c r="H333" s="43"/>
      <c r="I333" s="223"/>
      <c r="J333" s="43"/>
      <c r="K333" s="43"/>
      <c r="L333" s="47"/>
      <c r="M333" s="224"/>
      <c r="N333" s="225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171</v>
      </c>
      <c r="AU333" s="19" t="s">
        <v>88</v>
      </c>
    </row>
    <row r="334" s="2" customFormat="1">
      <c r="A334" s="41"/>
      <c r="B334" s="42"/>
      <c r="C334" s="43"/>
      <c r="D334" s="221" t="s">
        <v>505</v>
      </c>
      <c r="E334" s="43"/>
      <c r="F334" s="270" t="s">
        <v>506</v>
      </c>
      <c r="G334" s="43"/>
      <c r="H334" s="43"/>
      <c r="I334" s="223"/>
      <c r="J334" s="43"/>
      <c r="K334" s="43"/>
      <c r="L334" s="47"/>
      <c r="M334" s="224"/>
      <c r="N334" s="225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19" t="s">
        <v>505</v>
      </c>
      <c r="AU334" s="19" t="s">
        <v>88</v>
      </c>
    </row>
    <row r="335" s="2" customFormat="1" ht="37.8" customHeight="1">
      <c r="A335" s="41"/>
      <c r="B335" s="42"/>
      <c r="C335" s="208" t="s">
        <v>512</v>
      </c>
      <c r="D335" s="208" t="s">
        <v>163</v>
      </c>
      <c r="E335" s="209" t="s">
        <v>513</v>
      </c>
      <c r="F335" s="210" t="s">
        <v>514</v>
      </c>
      <c r="G335" s="211" t="s">
        <v>497</v>
      </c>
      <c r="H335" s="212">
        <v>4</v>
      </c>
      <c r="I335" s="213"/>
      <c r="J335" s="214">
        <f>ROUND(I335*H335,2)</f>
        <v>0</v>
      </c>
      <c r="K335" s="210" t="s">
        <v>166</v>
      </c>
      <c r="L335" s="47"/>
      <c r="M335" s="215" t="s">
        <v>32</v>
      </c>
      <c r="N335" s="216" t="s">
        <v>49</v>
      </c>
      <c r="O335" s="87"/>
      <c r="P335" s="217">
        <f>O335*H335</f>
        <v>0</v>
      </c>
      <c r="Q335" s="217">
        <v>0.52254</v>
      </c>
      <c r="R335" s="217">
        <f>Q335*H335</f>
        <v>2.09016</v>
      </c>
      <c r="S335" s="217">
        <v>0.5</v>
      </c>
      <c r="T335" s="218">
        <f>S335*H335</f>
        <v>2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9" t="s">
        <v>167</v>
      </c>
      <c r="AT335" s="219" t="s">
        <v>163</v>
      </c>
      <c r="AU335" s="219" t="s">
        <v>88</v>
      </c>
      <c r="AY335" s="19" t="s">
        <v>161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9" t="s">
        <v>86</v>
      </c>
      <c r="BK335" s="220">
        <f>ROUND(I335*H335,2)</f>
        <v>0</v>
      </c>
      <c r="BL335" s="19" t="s">
        <v>167</v>
      </c>
      <c r="BM335" s="219" t="s">
        <v>515</v>
      </c>
    </row>
    <row r="336" s="2" customFormat="1">
      <c r="A336" s="41"/>
      <c r="B336" s="42"/>
      <c r="C336" s="43"/>
      <c r="D336" s="221" t="s">
        <v>169</v>
      </c>
      <c r="E336" s="43"/>
      <c r="F336" s="222" t="s">
        <v>516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169</v>
      </c>
      <c r="AU336" s="19" t="s">
        <v>88</v>
      </c>
    </row>
    <row r="337" s="2" customFormat="1">
      <c r="A337" s="41"/>
      <c r="B337" s="42"/>
      <c r="C337" s="43"/>
      <c r="D337" s="226" t="s">
        <v>171</v>
      </c>
      <c r="E337" s="43"/>
      <c r="F337" s="227" t="s">
        <v>517</v>
      </c>
      <c r="G337" s="43"/>
      <c r="H337" s="43"/>
      <c r="I337" s="223"/>
      <c r="J337" s="43"/>
      <c r="K337" s="43"/>
      <c r="L337" s="47"/>
      <c r="M337" s="224"/>
      <c r="N337" s="225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19" t="s">
        <v>171</v>
      </c>
      <c r="AU337" s="19" t="s">
        <v>88</v>
      </c>
    </row>
    <row r="338" s="2" customFormat="1">
      <c r="A338" s="41"/>
      <c r="B338" s="42"/>
      <c r="C338" s="43"/>
      <c r="D338" s="221" t="s">
        <v>505</v>
      </c>
      <c r="E338" s="43"/>
      <c r="F338" s="270" t="s">
        <v>518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19" t="s">
        <v>505</v>
      </c>
      <c r="AU338" s="19" t="s">
        <v>88</v>
      </c>
    </row>
    <row r="339" s="2" customFormat="1" ht="16.5" customHeight="1">
      <c r="A339" s="41"/>
      <c r="B339" s="42"/>
      <c r="C339" s="208" t="s">
        <v>519</v>
      </c>
      <c r="D339" s="208" t="s">
        <v>163</v>
      </c>
      <c r="E339" s="209" t="s">
        <v>520</v>
      </c>
      <c r="F339" s="210" t="s">
        <v>521</v>
      </c>
      <c r="G339" s="211" t="s">
        <v>497</v>
      </c>
      <c r="H339" s="212">
        <v>1</v>
      </c>
      <c r="I339" s="213"/>
      <c r="J339" s="214">
        <f>ROUND(I339*H339,2)</f>
        <v>0</v>
      </c>
      <c r="K339" s="210" t="s">
        <v>32</v>
      </c>
      <c r="L339" s="47"/>
      <c r="M339" s="215" t="s">
        <v>32</v>
      </c>
      <c r="N339" s="216" t="s">
        <v>49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0.080000000000000002</v>
      </c>
      <c r="T339" s="218">
        <f>S339*H339</f>
        <v>0.080000000000000002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9" t="s">
        <v>167</v>
      </c>
      <c r="AT339" s="219" t="s">
        <v>163</v>
      </c>
      <c r="AU339" s="219" t="s">
        <v>88</v>
      </c>
      <c r="AY339" s="19" t="s">
        <v>161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9" t="s">
        <v>86</v>
      </c>
      <c r="BK339" s="220">
        <f>ROUND(I339*H339,2)</f>
        <v>0</v>
      </c>
      <c r="BL339" s="19" t="s">
        <v>167</v>
      </c>
      <c r="BM339" s="219" t="s">
        <v>522</v>
      </c>
    </row>
    <row r="340" s="2" customFormat="1">
      <c r="A340" s="41"/>
      <c r="B340" s="42"/>
      <c r="C340" s="43"/>
      <c r="D340" s="221" t="s">
        <v>169</v>
      </c>
      <c r="E340" s="43"/>
      <c r="F340" s="222" t="s">
        <v>521</v>
      </c>
      <c r="G340" s="43"/>
      <c r="H340" s="43"/>
      <c r="I340" s="223"/>
      <c r="J340" s="43"/>
      <c r="K340" s="43"/>
      <c r="L340" s="47"/>
      <c r="M340" s="224"/>
      <c r="N340" s="225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19" t="s">
        <v>169</v>
      </c>
      <c r="AU340" s="19" t="s">
        <v>88</v>
      </c>
    </row>
    <row r="341" s="12" customFormat="1" ht="22.8" customHeight="1">
      <c r="A341" s="12"/>
      <c r="B341" s="192"/>
      <c r="C341" s="193"/>
      <c r="D341" s="194" t="s">
        <v>77</v>
      </c>
      <c r="E341" s="206" t="s">
        <v>224</v>
      </c>
      <c r="F341" s="206" t="s">
        <v>523</v>
      </c>
      <c r="G341" s="193"/>
      <c r="H341" s="193"/>
      <c r="I341" s="196"/>
      <c r="J341" s="207">
        <f>BK341</f>
        <v>0</v>
      </c>
      <c r="K341" s="193"/>
      <c r="L341" s="198"/>
      <c r="M341" s="199"/>
      <c r="N341" s="200"/>
      <c r="O341" s="200"/>
      <c r="P341" s="201">
        <f>SUM(P342:P443)</f>
        <v>0</v>
      </c>
      <c r="Q341" s="200"/>
      <c r="R341" s="201">
        <f>SUM(R342:R443)</f>
        <v>250.22309300000001</v>
      </c>
      <c r="S341" s="200"/>
      <c r="T341" s="202">
        <f>SUM(T342:T443)</f>
        <v>0.17999999999999999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3" t="s">
        <v>86</v>
      </c>
      <c r="AT341" s="204" t="s">
        <v>77</v>
      </c>
      <c r="AU341" s="204" t="s">
        <v>86</v>
      </c>
      <c r="AY341" s="203" t="s">
        <v>161</v>
      </c>
      <c r="BK341" s="205">
        <f>SUM(BK342:BK443)</f>
        <v>0</v>
      </c>
    </row>
    <row r="342" s="2" customFormat="1" ht="24.15" customHeight="1">
      <c r="A342" s="41"/>
      <c r="B342" s="42"/>
      <c r="C342" s="208" t="s">
        <v>524</v>
      </c>
      <c r="D342" s="208" t="s">
        <v>163</v>
      </c>
      <c r="E342" s="209" t="s">
        <v>525</v>
      </c>
      <c r="F342" s="210" t="s">
        <v>526</v>
      </c>
      <c r="G342" s="211" t="s">
        <v>497</v>
      </c>
      <c r="H342" s="212">
        <v>12</v>
      </c>
      <c r="I342" s="213"/>
      <c r="J342" s="214">
        <f>ROUND(I342*H342,2)</f>
        <v>0</v>
      </c>
      <c r="K342" s="210" t="s">
        <v>166</v>
      </c>
      <c r="L342" s="47"/>
      <c r="M342" s="215" t="s">
        <v>32</v>
      </c>
      <c r="N342" s="216" t="s">
        <v>49</v>
      </c>
      <c r="O342" s="87"/>
      <c r="P342" s="217">
        <f>O342*H342</f>
        <v>0</v>
      </c>
      <c r="Q342" s="217">
        <v>0.00069999999999999999</v>
      </c>
      <c r="R342" s="217">
        <f>Q342*H342</f>
        <v>0.0083999999999999995</v>
      </c>
      <c r="S342" s="217">
        <v>0</v>
      </c>
      <c r="T342" s="218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9" t="s">
        <v>167</v>
      </c>
      <c r="AT342" s="219" t="s">
        <v>163</v>
      </c>
      <c r="AU342" s="219" t="s">
        <v>88</v>
      </c>
      <c r="AY342" s="19" t="s">
        <v>161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9" t="s">
        <v>86</v>
      </c>
      <c r="BK342" s="220">
        <f>ROUND(I342*H342,2)</f>
        <v>0</v>
      </c>
      <c r="BL342" s="19" t="s">
        <v>167</v>
      </c>
      <c r="BM342" s="219" t="s">
        <v>527</v>
      </c>
    </row>
    <row r="343" s="2" customFormat="1">
      <c r="A343" s="41"/>
      <c r="B343" s="42"/>
      <c r="C343" s="43"/>
      <c r="D343" s="221" t="s">
        <v>169</v>
      </c>
      <c r="E343" s="43"/>
      <c r="F343" s="222" t="s">
        <v>528</v>
      </c>
      <c r="G343" s="43"/>
      <c r="H343" s="43"/>
      <c r="I343" s="223"/>
      <c r="J343" s="43"/>
      <c r="K343" s="43"/>
      <c r="L343" s="47"/>
      <c r="M343" s="224"/>
      <c r="N343" s="225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19" t="s">
        <v>169</v>
      </c>
      <c r="AU343" s="19" t="s">
        <v>88</v>
      </c>
    </row>
    <row r="344" s="2" customFormat="1">
      <c r="A344" s="41"/>
      <c r="B344" s="42"/>
      <c r="C344" s="43"/>
      <c r="D344" s="226" t="s">
        <v>171</v>
      </c>
      <c r="E344" s="43"/>
      <c r="F344" s="227" t="s">
        <v>529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19" t="s">
        <v>171</v>
      </c>
      <c r="AU344" s="19" t="s">
        <v>88</v>
      </c>
    </row>
    <row r="345" s="14" customFormat="1">
      <c r="A345" s="14"/>
      <c r="B345" s="238"/>
      <c r="C345" s="239"/>
      <c r="D345" s="221" t="s">
        <v>173</v>
      </c>
      <c r="E345" s="240" t="s">
        <v>32</v>
      </c>
      <c r="F345" s="241" t="s">
        <v>530</v>
      </c>
      <c r="G345" s="239"/>
      <c r="H345" s="242">
        <v>1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8" t="s">
        <v>173</v>
      </c>
      <c r="AU345" s="248" t="s">
        <v>88</v>
      </c>
      <c r="AV345" s="14" t="s">
        <v>88</v>
      </c>
      <c r="AW345" s="14" t="s">
        <v>39</v>
      </c>
      <c r="AX345" s="14" t="s">
        <v>78</v>
      </c>
      <c r="AY345" s="248" t="s">
        <v>161</v>
      </c>
    </row>
    <row r="346" s="14" customFormat="1">
      <c r="A346" s="14"/>
      <c r="B346" s="238"/>
      <c r="C346" s="239"/>
      <c r="D346" s="221" t="s">
        <v>173</v>
      </c>
      <c r="E346" s="240" t="s">
        <v>32</v>
      </c>
      <c r="F346" s="241" t="s">
        <v>531</v>
      </c>
      <c r="G346" s="239"/>
      <c r="H346" s="242">
        <v>11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173</v>
      </c>
      <c r="AU346" s="248" t="s">
        <v>88</v>
      </c>
      <c r="AV346" s="14" t="s">
        <v>88</v>
      </c>
      <c r="AW346" s="14" t="s">
        <v>39</v>
      </c>
      <c r="AX346" s="14" t="s">
        <v>78</v>
      </c>
      <c r="AY346" s="248" t="s">
        <v>161</v>
      </c>
    </row>
    <row r="347" s="15" customFormat="1">
      <c r="A347" s="15"/>
      <c r="B347" s="249"/>
      <c r="C347" s="250"/>
      <c r="D347" s="221" t="s">
        <v>173</v>
      </c>
      <c r="E347" s="251" t="s">
        <v>32</v>
      </c>
      <c r="F347" s="252" t="s">
        <v>176</v>
      </c>
      <c r="G347" s="250"/>
      <c r="H347" s="253">
        <v>12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9" t="s">
        <v>173</v>
      </c>
      <c r="AU347" s="259" t="s">
        <v>88</v>
      </c>
      <c r="AV347" s="15" t="s">
        <v>167</v>
      </c>
      <c r="AW347" s="15" t="s">
        <v>39</v>
      </c>
      <c r="AX347" s="15" t="s">
        <v>86</v>
      </c>
      <c r="AY347" s="259" t="s">
        <v>161</v>
      </c>
    </row>
    <row r="348" s="2" customFormat="1" ht="24.15" customHeight="1">
      <c r="A348" s="41"/>
      <c r="B348" s="42"/>
      <c r="C348" s="260" t="s">
        <v>532</v>
      </c>
      <c r="D348" s="260" t="s">
        <v>366</v>
      </c>
      <c r="E348" s="261" t="s">
        <v>533</v>
      </c>
      <c r="F348" s="262" t="s">
        <v>534</v>
      </c>
      <c r="G348" s="263" t="s">
        <v>497</v>
      </c>
      <c r="H348" s="264">
        <v>3</v>
      </c>
      <c r="I348" s="265"/>
      <c r="J348" s="266">
        <f>ROUND(I348*H348,2)</f>
        <v>0</v>
      </c>
      <c r="K348" s="262" t="s">
        <v>166</v>
      </c>
      <c r="L348" s="267"/>
      <c r="M348" s="268" t="s">
        <v>32</v>
      </c>
      <c r="N348" s="269" t="s">
        <v>49</v>
      </c>
      <c r="O348" s="87"/>
      <c r="P348" s="217">
        <f>O348*H348</f>
        <v>0</v>
      </c>
      <c r="Q348" s="217">
        <v>0.0025999999999999999</v>
      </c>
      <c r="R348" s="217">
        <f>Q348*H348</f>
        <v>0.0077999999999999996</v>
      </c>
      <c r="S348" s="217">
        <v>0</v>
      </c>
      <c r="T348" s="218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9" t="s">
        <v>217</v>
      </c>
      <c r="AT348" s="219" t="s">
        <v>366</v>
      </c>
      <c r="AU348" s="219" t="s">
        <v>88</v>
      </c>
      <c r="AY348" s="19" t="s">
        <v>161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9" t="s">
        <v>86</v>
      </c>
      <c r="BK348" s="220">
        <f>ROUND(I348*H348,2)</f>
        <v>0</v>
      </c>
      <c r="BL348" s="19" t="s">
        <v>167</v>
      </c>
      <c r="BM348" s="219" t="s">
        <v>535</v>
      </c>
    </row>
    <row r="349" s="2" customFormat="1">
      <c r="A349" s="41"/>
      <c r="B349" s="42"/>
      <c r="C349" s="43"/>
      <c r="D349" s="221" t="s">
        <v>169</v>
      </c>
      <c r="E349" s="43"/>
      <c r="F349" s="222" t="s">
        <v>534</v>
      </c>
      <c r="G349" s="43"/>
      <c r="H349" s="43"/>
      <c r="I349" s="223"/>
      <c r="J349" s="43"/>
      <c r="K349" s="43"/>
      <c r="L349" s="47"/>
      <c r="M349" s="224"/>
      <c r="N349" s="225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19" t="s">
        <v>169</v>
      </c>
      <c r="AU349" s="19" t="s">
        <v>88</v>
      </c>
    </row>
    <row r="350" s="14" customFormat="1">
      <c r="A350" s="14"/>
      <c r="B350" s="238"/>
      <c r="C350" s="239"/>
      <c r="D350" s="221" t="s">
        <v>173</v>
      </c>
      <c r="E350" s="240" t="s">
        <v>32</v>
      </c>
      <c r="F350" s="241" t="s">
        <v>536</v>
      </c>
      <c r="G350" s="239"/>
      <c r="H350" s="242">
        <v>3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173</v>
      </c>
      <c r="AU350" s="248" t="s">
        <v>88</v>
      </c>
      <c r="AV350" s="14" t="s">
        <v>88</v>
      </c>
      <c r="AW350" s="14" t="s">
        <v>39</v>
      </c>
      <c r="AX350" s="14" t="s">
        <v>86</v>
      </c>
      <c r="AY350" s="248" t="s">
        <v>161</v>
      </c>
    </row>
    <row r="351" s="2" customFormat="1" ht="24.15" customHeight="1">
      <c r="A351" s="41"/>
      <c r="B351" s="42"/>
      <c r="C351" s="260" t="s">
        <v>537</v>
      </c>
      <c r="D351" s="260" t="s">
        <v>366</v>
      </c>
      <c r="E351" s="261" t="s">
        <v>538</v>
      </c>
      <c r="F351" s="262" t="s">
        <v>539</v>
      </c>
      <c r="G351" s="263" t="s">
        <v>497</v>
      </c>
      <c r="H351" s="264">
        <v>2</v>
      </c>
      <c r="I351" s="265"/>
      <c r="J351" s="266">
        <f>ROUND(I351*H351,2)</f>
        <v>0</v>
      </c>
      <c r="K351" s="262" t="s">
        <v>166</v>
      </c>
      <c r="L351" s="267"/>
      <c r="M351" s="268" t="s">
        <v>32</v>
      </c>
      <c r="N351" s="269" t="s">
        <v>49</v>
      </c>
      <c r="O351" s="87"/>
      <c r="P351" s="217">
        <f>O351*H351</f>
        <v>0</v>
      </c>
      <c r="Q351" s="217">
        <v>0.0035000000000000001</v>
      </c>
      <c r="R351" s="217">
        <f>Q351*H351</f>
        <v>0.0070000000000000001</v>
      </c>
      <c r="S351" s="217">
        <v>0</v>
      </c>
      <c r="T351" s="218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9" t="s">
        <v>217</v>
      </c>
      <c r="AT351" s="219" t="s">
        <v>366</v>
      </c>
      <c r="AU351" s="219" t="s">
        <v>88</v>
      </c>
      <c r="AY351" s="19" t="s">
        <v>161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9" t="s">
        <v>86</v>
      </c>
      <c r="BK351" s="220">
        <f>ROUND(I351*H351,2)</f>
        <v>0</v>
      </c>
      <c r="BL351" s="19" t="s">
        <v>167</v>
      </c>
      <c r="BM351" s="219" t="s">
        <v>540</v>
      </c>
    </row>
    <row r="352" s="2" customFormat="1">
      <c r="A352" s="41"/>
      <c r="B352" s="42"/>
      <c r="C352" s="43"/>
      <c r="D352" s="221" t="s">
        <v>169</v>
      </c>
      <c r="E352" s="43"/>
      <c r="F352" s="222" t="s">
        <v>539</v>
      </c>
      <c r="G352" s="43"/>
      <c r="H352" s="43"/>
      <c r="I352" s="223"/>
      <c r="J352" s="43"/>
      <c r="K352" s="43"/>
      <c r="L352" s="47"/>
      <c r="M352" s="224"/>
      <c r="N352" s="225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169</v>
      </c>
      <c r="AU352" s="19" t="s">
        <v>88</v>
      </c>
    </row>
    <row r="353" s="14" customFormat="1">
      <c r="A353" s="14"/>
      <c r="B353" s="238"/>
      <c r="C353" s="239"/>
      <c r="D353" s="221" t="s">
        <v>173</v>
      </c>
      <c r="E353" s="240" t="s">
        <v>32</v>
      </c>
      <c r="F353" s="241" t="s">
        <v>541</v>
      </c>
      <c r="G353" s="239"/>
      <c r="H353" s="242">
        <v>2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173</v>
      </c>
      <c r="AU353" s="248" t="s">
        <v>88</v>
      </c>
      <c r="AV353" s="14" t="s">
        <v>88</v>
      </c>
      <c r="AW353" s="14" t="s">
        <v>39</v>
      </c>
      <c r="AX353" s="14" t="s">
        <v>86</v>
      </c>
      <c r="AY353" s="248" t="s">
        <v>161</v>
      </c>
    </row>
    <row r="354" s="2" customFormat="1" ht="24.15" customHeight="1">
      <c r="A354" s="41"/>
      <c r="B354" s="42"/>
      <c r="C354" s="260" t="s">
        <v>542</v>
      </c>
      <c r="D354" s="260" t="s">
        <v>366</v>
      </c>
      <c r="E354" s="261" t="s">
        <v>543</v>
      </c>
      <c r="F354" s="262" t="s">
        <v>544</v>
      </c>
      <c r="G354" s="263" t="s">
        <v>497</v>
      </c>
      <c r="H354" s="264">
        <v>6</v>
      </c>
      <c r="I354" s="265"/>
      <c r="J354" s="266">
        <f>ROUND(I354*H354,2)</f>
        <v>0</v>
      </c>
      <c r="K354" s="262" t="s">
        <v>166</v>
      </c>
      <c r="L354" s="267"/>
      <c r="M354" s="268" t="s">
        <v>32</v>
      </c>
      <c r="N354" s="269" t="s">
        <v>49</v>
      </c>
      <c r="O354" s="87"/>
      <c r="P354" s="217">
        <f>O354*H354</f>
        <v>0</v>
      </c>
      <c r="Q354" s="217">
        <v>0.0025000000000000001</v>
      </c>
      <c r="R354" s="217">
        <f>Q354*H354</f>
        <v>0.014999999999999999</v>
      </c>
      <c r="S354" s="217">
        <v>0</v>
      </c>
      <c r="T354" s="218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217</v>
      </c>
      <c r="AT354" s="219" t="s">
        <v>366</v>
      </c>
      <c r="AU354" s="219" t="s">
        <v>88</v>
      </c>
      <c r="AY354" s="19" t="s">
        <v>161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86</v>
      </c>
      <c r="BK354" s="220">
        <f>ROUND(I354*H354,2)</f>
        <v>0</v>
      </c>
      <c r="BL354" s="19" t="s">
        <v>167</v>
      </c>
      <c r="BM354" s="219" t="s">
        <v>545</v>
      </c>
    </row>
    <row r="355" s="2" customFormat="1">
      <c r="A355" s="41"/>
      <c r="B355" s="42"/>
      <c r="C355" s="43"/>
      <c r="D355" s="221" t="s">
        <v>169</v>
      </c>
      <c r="E355" s="43"/>
      <c r="F355" s="222" t="s">
        <v>544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169</v>
      </c>
      <c r="AU355" s="19" t="s">
        <v>88</v>
      </c>
    </row>
    <row r="356" s="14" customFormat="1">
      <c r="A356" s="14"/>
      <c r="B356" s="238"/>
      <c r="C356" s="239"/>
      <c r="D356" s="221" t="s">
        <v>173</v>
      </c>
      <c r="E356" s="240" t="s">
        <v>32</v>
      </c>
      <c r="F356" s="241" t="s">
        <v>546</v>
      </c>
      <c r="G356" s="239"/>
      <c r="H356" s="242">
        <v>3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173</v>
      </c>
      <c r="AU356" s="248" t="s">
        <v>88</v>
      </c>
      <c r="AV356" s="14" t="s">
        <v>88</v>
      </c>
      <c r="AW356" s="14" t="s">
        <v>39</v>
      </c>
      <c r="AX356" s="14" t="s">
        <v>78</v>
      </c>
      <c r="AY356" s="248" t="s">
        <v>161</v>
      </c>
    </row>
    <row r="357" s="14" customFormat="1">
      <c r="A357" s="14"/>
      <c r="B357" s="238"/>
      <c r="C357" s="239"/>
      <c r="D357" s="221" t="s">
        <v>173</v>
      </c>
      <c r="E357" s="240" t="s">
        <v>32</v>
      </c>
      <c r="F357" s="241" t="s">
        <v>547</v>
      </c>
      <c r="G357" s="239"/>
      <c r="H357" s="242">
        <v>1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173</v>
      </c>
      <c r="AU357" s="248" t="s">
        <v>88</v>
      </c>
      <c r="AV357" s="14" t="s">
        <v>88</v>
      </c>
      <c r="AW357" s="14" t="s">
        <v>39</v>
      </c>
      <c r="AX357" s="14" t="s">
        <v>78</v>
      </c>
      <c r="AY357" s="248" t="s">
        <v>161</v>
      </c>
    </row>
    <row r="358" s="14" customFormat="1">
      <c r="A358" s="14"/>
      <c r="B358" s="238"/>
      <c r="C358" s="239"/>
      <c r="D358" s="221" t="s">
        <v>173</v>
      </c>
      <c r="E358" s="240" t="s">
        <v>32</v>
      </c>
      <c r="F358" s="241" t="s">
        <v>548</v>
      </c>
      <c r="G358" s="239"/>
      <c r="H358" s="242">
        <v>1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173</v>
      </c>
      <c r="AU358" s="248" t="s">
        <v>88</v>
      </c>
      <c r="AV358" s="14" t="s">
        <v>88</v>
      </c>
      <c r="AW358" s="14" t="s">
        <v>39</v>
      </c>
      <c r="AX358" s="14" t="s">
        <v>78</v>
      </c>
      <c r="AY358" s="248" t="s">
        <v>161</v>
      </c>
    </row>
    <row r="359" s="14" customFormat="1">
      <c r="A359" s="14"/>
      <c r="B359" s="238"/>
      <c r="C359" s="239"/>
      <c r="D359" s="221" t="s">
        <v>173</v>
      </c>
      <c r="E359" s="240" t="s">
        <v>32</v>
      </c>
      <c r="F359" s="241" t="s">
        <v>549</v>
      </c>
      <c r="G359" s="239"/>
      <c r="H359" s="242">
        <v>1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173</v>
      </c>
      <c r="AU359" s="248" t="s">
        <v>88</v>
      </c>
      <c r="AV359" s="14" t="s">
        <v>88</v>
      </c>
      <c r="AW359" s="14" t="s">
        <v>39</v>
      </c>
      <c r="AX359" s="14" t="s">
        <v>78</v>
      </c>
      <c r="AY359" s="248" t="s">
        <v>161</v>
      </c>
    </row>
    <row r="360" s="15" customFormat="1">
      <c r="A360" s="15"/>
      <c r="B360" s="249"/>
      <c r="C360" s="250"/>
      <c r="D360" s="221" t="s">
        <v>173</v>
      </c>
      <c r="E360" s="251" t="s">
        <v>32</v>
      </c>
      <c r="F360" s="252" t="s">
        <v>176</v>
      </c>
      <c r="G360" s="250"/>
      <c r="H360" s="253">
        <v>6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9" t="s">
        <v>173</v>
      </c>
      <c r="AU360" s="259" t="s">
        <v>88</v>
      </c>
      <c r="AV360" s="15" t="s">
        <v>167</v>
      </c>
      <c r="AW360" s="15" t="s">
        <v>39</v>
      </c>
      <c r="AX360" s="15" t="s">
        <v>86</v>
      </c>
      <c r="AY360" s="259" t="s">
        <v>161</v>
      </c>
    </row>
    <row r="361" s="2" customFormat="1" ht="24.15" customHeight="1">
      <c r="A361" s="41"/>
      <c r="B361" s="42"/>
      <c r="C361" s="208" t="s">
        <v>550</v>
      </c>
      <c r="D361" s="208" t="s">
        <v>163</v>
      </c>
      <c r="E361" s="209" t="s">
        <v>551</v>
      </c>
      <c r="F361" s="210" t="s">
        <v>552</v>
      </c>
      <c r="G361" s="211" t="s">
        <v>497</v>
      </c>
      <c r="H361" s="212">
        <v>12</v>
      </c>
      <c r="I361" s="213"/>
      <c r="J361" s="214">
        <f>ROUND(I361*H361,2)</f>
        <v>0</v>
      </c>
      <c r="K361" s="210" t="s">
        <v>166</v>
      </c>
      <c r="L361" s="47"/>
      <c r="M361" s="215" t="s">
        <v>32</v>
      </c>
      <c r="N361" s="216" t="s">
        <v>49</v>
      </c>
      <c r="O361" s="87"/>
      <c r="P361" s="217">
        <f>O361*H361</f>
        <v>0</v>
      </c>
      <c r="Q361" s="217">
        <v>0.10940999999999999</v>
      </c>
      <c r="R361" s="217">
        <f>Q361*H361</f>
        <v>1.3129199999999999</v>
      </c>
      <c r="S361" s="217">
        <v>0</v>
      </c>
      <c r="T361" s="218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9" t="s">
        <v>167</v>
      </c>
      <c r="AT361" s="219" t="s">
        <v>163</v>
      </c>
      <c r="AU361" s="219" t="s">
        <v>88</v>
      </c>
      <c r="AY361" s="19" t="s">
        <v>161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19" t="s">
        <v>86</v>
      </c>
      <c r="BK361" s="220">
        <f>ROUND(I361*H361,2)</f>
        <v>0</v>
      </c>
      <c r="BL361" s="19" t="s">
        <v>167</v>
      </c>
      <c r="BM361" s="219" t="s">
        <v>553</v>
      </c>
    </row>
    <row r="362" s="2" customFormat="1">
      <c r="A362" s="41"/>
      <c r="B362" s="42"/>
      <c r="C362" s="43"/>
      <c r="D362" s="221" t="s">
        <v>169</v>
      </c>
      <c r="E362" s="43"/>
      <c r="F362" s="222" t="s">
        <v>554</v>
      </c>
      <c r="G362" s="43"/>
      <c r="H362" s="43"/>
      <c r="I362" s="223"/>
      <c r="J362" s="43"/>
      <c r="K362" s="43"/>
      <c r="L362" s="47"/>
      <c r="M362" s="224"/>
      <c r="N362" s="225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169</v>
      </c>
      <c r="AU362" s="19" t="s">
        <v>88</v>
      </c>
    </row>
    <row r="363" s="2" customFormat="1">
      <c r="A363" s="41"/>
      <c r="B363" s="42"/>
      <c r="C363" s="43"/>
      <c r="D363" s="226" t="s">
        <v>171</v>
      </c>
      <c r="E363" s="43"/>
      <c r="F363" s="227" t="s">
        <v>555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19" t="s">
        <v>171</v>
      </c>
      <c r="AU363" s="19" t="s">
        <v>88</v>
      </c>
    </row>
    <row r="364" s="14" customFormat="1">
      <c r="A364" s="14"/>
      <c r="B364" s="238"/>
      <c r="C364" s="239"/>
      <c r="D364" s="221" t="s">
        <v>173</v>
      </c>
      <c r="E364" s="240" t="s">
        <v>32</v>
      </c>
      <c r="F364" s="241" t="s">
        <v>530</v>
      </c>
      <c r="G364" s="239"/>
      <c r="H364" s="242">
        <v>1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173</v>
      </c>
      <c r="AU364" s="248" t="s">
        <v>88</v>
      </c>
      <c r="AV364" s="14" t="s">
        <v>88</v>
      </c>
      <c r="AW364" s="14" t="s">
        <v>39</v>
      </c>
      <c r="AX364" s="14" t="s">
        <v>78</v>
      </c>
      <c r="AY364" s="248" t="s">
        <v>161</v>
      </c>
    </row>
    <row r="365" s="14" customFormat="1">
      <c r="A365" s="14"/>
      <c r="B365" s="238"/>
      <c r="C365" s="239"/>
      <c r="D365" s="221" t="s">
        <v>173</v>
      </c>
      <c r="E365" s="240" t="s">
        <v>32</v>
      </c>
      <c r="F365" s="241" t="s">
        <v>531</v>
      </c>
      <c r="G365" s="239"/>
      <c r="H365" s="242">
        <v>11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173</v>
      </c>
      <c r="AU365" s="248" t="s">
        <v>88</v>
      </c>
      <c r="AV365" s="14" t="s">
        <v>88</v>
      </c>
      <c r="AW365" s="14" t="s">
        <v>39</v>
      </c>
      <c r="AX365" s="14" t="s">
        <v>78</v>
      </c>
      <c r="AY365" s="248" t="s">
        <v>161</v>
      </c>
    </row>
    <row r="366" s="15" customFormat="1">
      <c r="A366" s="15"/>
      <c r="B366" s="249"/>
      <c r="C366" s="250"/>
      <c r="D366" s="221" t="s">
        <v>173</v>
      </c>
      <c r="E366" s="251" t="s">
        <v>32</v>
      </c>
      <c r="F366" s="252" t="s">
        <v>176</v>
      </c>
      <c r="G366" s="250"/>
      <c r="H366" s="253">
        <v>12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9" t="s">
        <v>173</v>
      </c>
      <c r="AU366" s="259" t="s">
        <v>88</v>
      </c>
      <c r="AV366" s="15" t="s">
        <v>167</v>
      </c>
      <c r="AW366" s="15" t="s">
        <v>39</v>
      </c>
      <c r="AX366" s="15" t="s">
        <v>86</v>
      </c>
      <c r="AY366" s="259" t="s">
        <v>161</v>
      </c>
    </row>
    <row r="367" s="2" customFormat="1" ht="21.75" customHeight="1">
      <c r="A367" s="41"/>
      <c r="B367" s="42"/>
      <c r="C367" s="260" t="s">
        <v>556</v>
      </c>
      <c r="D367" s="260" t="s">
        <v>366</v>
      </c>
      <c r="E367" s="261" t="s">
        <v>557</v>
      </c>
      <c r="F367" s="262" t="s">
        <v>558</v>
      </c>
      <c r="G367" s="263" t="s">
        <v>497</v>
      </c>
      <c r="H367" s="264">
        <v>11</v>
      </c>
      <c r="I367" s="265"/>
      <c r="J367" s="266">
        <f>ROUND(I367*H367,2)</f>
        <v>0</v>
      </c>
      <c r="K367" s="262" t="s">
        <v>166</v>
      </c>
      <c r="L367" s="267"/>
      <c r="M367" s="268" t="s">
        <v>32</v>
      </c>
      <c r="N367" s="269" t="s">
        <v>49</v>
      </c>
      <c r="O367" s="87"/>
      <c r="P367" s="217">
        <f>O367*H367</f>
        <v>0</v>
      </c>
      <c r="Q367" s="217">
        <v>0.0061000000000000004</v>
      </c>
      <c r="R367" s="217">
        <f>Q367*H367</f>
        <v>0.067100000000000007</v>
      </c>
      <c r="S367" s="217">
        <v>0</v>
      </c>
      <c r="T367" s="218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217</v>
      </c>
      <c r="AT367" s="219" t="s">
        <v>366</v>
      </c>
      <c r="AU367" s="219" t="s">
        <v>88</v>
      </c>
      <c r="AY367" s="19" t="s">
        <v>161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19" t="s">
        <v>86</v>
      </c>
      <c r="BK367" s="220">
        <f>ROUND(I367*H367,2)</f>
        <v>0</v>
      </c>
      <c r="BL367" s="19" t="s">
        <v>167</v>
      </c>
      <c r="BM367" s="219" t="s">
        <v>559</v>
      </c>
    </row>
    <row r="368" s="2" customFormat="1">
      <c r="A368" s="41"/>
      <c r="B368" s="42"/>
      <c r="C368" s="43"/>
      <c r="D368" s="221" t="s">
        <v>169</v>
      </c>
      <c r="E368" s="43"/>
      <c r="F368" s="222" t="s">
        <v>558</v>
      </c>
      <c r="G368" s="43"/>
      <c r="H368" s="43"/>
      <c r="I368" s="223"/>
      <c r="J368" s="43"/>
      <c r="K368" s="43"/>
      <c r="L368" s="47"/>
      <c r="M368" s="224"/>
      <c r="N368" s="225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169</v>
      </c>
      <c r="AU368" s="19" t="s">
        <v>88</v>
      </c>
    </row>
    <row r="369" s="2" customFormat="1" ht="24.15" customHeight="1">
      <c r="A369" s="41"/>
      <c r="B369" s="42"/>
      <c r="C369" s="208" t="s">
        <v>560</v>
      </c>
      <c r="D369" s="208" t="s">
        <v>163</v>
      </c>
      <c r="E369" s="209" t="s">
        <v>561</v>
      </c>
      <c r="F369" s="210" t="s">
        <v>562</v>
      </c>
      <c r="G369" s="211" t="s">
        <v>227</v>
      </c>
      <c r="H369" s="212">
        <v>530</v>
      </c>
      <c r="I369" s="213"/>
      <c r="J369" s="214">
        <f>ROUND(I369*H369,2)</f>
        <v>0</v>
      </c>
      <c r="K369" s="210" t="s">
        <v>166</v>
      </c>
      <c r="L369" s="47"/>
      <c r="M369" s="215" t="s">
        <v>32</v>
      </c>
      <c r="N369" s="216" t="s">
        <v>49</v>
      </c>
      <c r="O369" s="87"/>
      <c r="P369" s="217">
        <f>O369*H369</f>
        <v>0</v>
      </c>
      <c r="Q369" s="217">
        <v>0.00012999999999999999</v>
      </c>
      <c r="R369" s="217">
        <f>Q369*H369</f>
        <v>0.068899999999999989</v>
      </c>
      <c r="S369" s="217">
        <v>0</v>
      </c>
      <c r="T369" s="218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9" t="s">
        <v>167</v>
      </c>
      <c r="AT369" s="219" t="s">
        <v>163</v>
      </c>
      <c r="AU369" s="219" t="s">
        <v>88</v>
      </c>
      <c r="AY369" s="19" t="s">
        <v>161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19" t="s">
        <v>86</v>
      </c>
      <c r="BK369" s="220">
        <f>ROUND(I369*H369,2)</f>
        <v>0</v>
      </c>
      <c r="BL369" s="19" t="s">
        <v>167</v>
      </c>
      <c r="BM369" s="219" t="s">
        <v>563</v>
      </c>
    </row>
    <row r="370" s="2" customFormat="1">
      <c r="A370" s="41"/>
      <c r="B370" s="42"/>
      <c r="C370" s="43"/>
      <c r="D370" s="221" t="s">
        <v>169</v>
      </c>
      <c r="E370" s="43"/>
      <c r="F370" s="222" t="s">
        <v>564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19" t="s">
        <v>169</v>
      </c>
      <c r="AU370" s="19" t="s">
        <v>88</v>
      </c>
    </row>
    <row r="371" s="2" customFormat="1">
      <c r="A371" s="41"/>
      <c r="B371" s="42"/>
      <c r="C371" s="43"/>
      <c r="D371" s="226" t="s">
        <v>171</v>
      </c>
      <c r="E371" s="43"/>
      <c r="F371" s="227" t="s">
        <v>565</v>
      </c>
      <c r="G371" s="43"/>
      <c r="H371" s="43"/>
      <c r="I371" s="223"/>
      <c r="J371" s="43"/>
      <c r="K371" s="43"/>
      <c r="L371" s="47"/>
      <c r="M371" s="224"/>
      <c r="N371" s="225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19" t="s">
        <v>171</v>
      </c>
      <c r="AU371" s="19" t="s">
        <v>88</v>
      </c>
    </row>
    <row r="372" s="14" customFormat="1">
      <c r="A372" s="14"/>
      <c r="B372" s="238"/>
      <c r="C372" s="239"/>
      <c r="D372" s="221" t="s">
        <v>173</v>
      </c>
      <c r="E372" s="240" t="s">
        <v>32</v>
      </c>
      <c r="F372" s="241" t="s">
        <v>566</v>
      </c>
      <c r="G372" s="239"/>
      <c r="H372" s="242">
        <v>530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173</v>
      </c>
      <c r="AU372" s="248" t="s">
        <v>88</v>
      </c>
      <c r="AV372" s="14" t="s">
        <v>88</v>
      </c>
      <c r="AW372" s="14" t="s">
        <v>39</v>
      </c>
      <c r="AX372" s="14" t="s">
        <v>86</v>
      </c>
      <c r="AY372" s="248" t="s">
        <v>161</v>
      </c>
    </row>
    <row r="373" s="2" customFormat="1" ht="24.15" customHeight="1">
      <c r="A373" s="41"/>
      <c r="B373" s="42"/>
      <c r="C373" s="208" t="s">
        <v>567</v>
      </c>
      <c r="D373" s="208" t="s">
        <v>163</v>
      </c>
      <c r="E373" s="209" t="s">
        <v>568</v>
      </c>
      <c r="F373" s="210" t="s">
        <v>569</v>
      </c>
      <c r="G373" s="211" t="s">
        <v>227</v>
      </c>
      <c r="H373" s="212">
        <v>8.5</v>
      </c>
      <c r="I373" s="213"/>
      <c r="J373" s="214">
        <f>ROUND(I373*H373,2)</f>
        <v>0</v>
      </c>
      <c r="K373" s="210" t="s">
        <v>166</v>
      </c>
      <c r="L373" s="47"/>
      <c r="M373" s="215" t="s">
        <v>32</v>
      </c>
      <c r="N373" s="216" t="s">
        <v>49</v>
      </c>
      <c r="O373" s="87"/>
      <c r="P373" s="217">
        <f>O373*H373</f>
        <v>0</v>
      </c>
      <c r="Q373" s="217">
        <v>6.0000000000000002E-05</v>
      </c>
      <c r="R373" s="217">
        <f>Q373*H373</f>
        <v>0.00051000000000000004</v>
      </c>
      <c r="S373" s="217">
        <v>0</v>
      </c>
      <c r="T373" s="218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9" t="s">
        <v>167</v>
      </c>
      <c r="AT373" s="219" t="s">
        <v>163</v>
      </c>
      <c r="AU373" s="219" t="s">
        <v>88</v>
      </c>
      <c r="AY373" s="19" t="s">
        <v>161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9" t="s">
        <v>86</v>
      </c>
      <c r="BK373" s="220">
        <f>ROUND(I373*H373,2)</f>
        <v>0</v>
      </c>
      <c r="BL373" s="19" t="s">
        <v>167</v>
      </c>
      <c r="BM373" s="219" t="s">
        <v>570</v>
      </c>
    </row>
    <row r="374" s="2" customFormat="1">
      <c r="A374" s="41"/>
      <c r="B374" s="42"/>
      <c r="C374" s="43"/>
      <c r="D374" s="221" t="s">
        <v>169</v>
      </c>
      <c r="E374" s="43"/>
      <c r="F374" s="222" t="s">
        <v>571</v>
      </c>
      <c r="G374" s="43"/>
      <c r="H374" s="43"/>
      <c r="I374" s="223"/>
      <c r="J374" s="43"/>
      <c r="K374" s="43"/>
      <c r="L374" s="47"/>
      <c r="M374" s="224"/>
      <c r="N374" s="225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19" t="s">
        <v>169</v>
      </c>
      <c r="AU374" s="19" t="s">
        <v>88</v>
      </c>
    </row>
    <row r="375" s="2" customFormat="1">
      <c r="A375" s="41"/>
      <c r="B375" s="42"/>
      <c r="C375" s="43"/>
      <c r="D375" s="226" t="s">
        <v>171</v>
      </c>
      <c r="E375" s="43"/>
      <c r="F375" s="227" t="s">
        <v>572</v>
      </c>
      <c r="G375" s="43"/>
      <c r="H375" s="43"/>
      <c r="I375" s="223"/>
      <c r="J375" s="43"/>
      <c r="K375" s="43"/>
      <c r="L375" s="47"/>
      <c r="M375" s="224"/>
      <c r="N375" s="225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171</v>
      </c>
      <c r="AU375" s="19" t="s">
        <v>88</v>
      </c>
    </row>
    <row r="376" s="14" customFormat="1">
      <c r="A376" s="14"/>
      <c r="B376" s="238"/>
      <c r="C376" s="239"/>
      <c r="D376" s="221" t="s">
        <v>173</v>
      </c>
      <c r="E376" s="240" t="s">
        <v>32</v>
      </c>
      <c r="F376" s="241" t="s">
        <v>573</v>
      </c>
      <c r="G376" s="239"/>
      <c r="H376" s="242">
        <v>8.5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8" t="s">
        <v>173</v>
      </c>
      <c r="AU376" s="248" t="s">
        <v>88</v>
      </c>
      <c r="AV376" s="14" t="s">
        <v>88</v>
      </c>
      <c r="AW376" s="14" t="s">
        <v>39</v>
      </c>
      <c r="AX376" s="14" t="s">
        <v>86</v>
      </c>
      <c r="AY376" s="248" t="s">
        <v>161</v>
      </c>
    </row>
    <row r="377" s="2" customFormat="1" ht="24.15" customHeight="1">
      <c r="A377" s="41"/>
      <c r="B377" s="42"/>
      <c r="C377" s="208" t="s">
        <v>574</v>
      </c>
      <c r="D377" s="208" t="s">
        <v>163</v>
      </c>
      <c r="E377" s="209" t="s">
        <v>575</v>
      </c>
      <c r="F377" s="210" t="s">
        <v>576</v>
      </c>
      <c r="G377" s="211" t="s">
        <v>106</v>
      </c>
      <c r="H377" s="212">
        <v>66</v>
      </c>
      <c r="I377" s="213"/>
      <c r="J377" s="214">
        <f>ROUND(I377*H377,2)</f>
        <v>0</v>
      </c>
      <c r="K377" s="210" t="s">
        <v>166</v>
      </c>
      <c r="L377" s="47"/>
      <c r="M377" s="215" t="s">
        <v>32</v>
      </c>
      <c r="N377" s="216" t="s">
        <v>49</v>
      </c>
      <c r="O377" s="87"/>
      <c r="P377" s="217">
        <f>O377*H377</f>
        <v>0</v>
      </c>
      <c r="Q377" s="217">
        <v>0.0014499999999999999</v>
      </c>
      <c r="R377" s="217">
        <f>Q377*H377</f>
        <v>0.095699999999999993</v>
      </c>
      <c r="S377" s="217">
        <v>0</v>
      </c>
      <c r="T377" s="218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9" t="s">
        <v>167</v>
      </c>
      <c r="AT377" s="219" t="s">
        <v>163</v>
      </c>
      <c r="AU377" s="219" t="s">
        <v>88</v>
      </c>
      <c r="AY377" s="19" t="s">
        <v>161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19" t="s">
        <v>86</v>
      </c>
      <c r="BK377" s="220">
        <f>ROUND(I377*H377,2)</f>
        <v>0</v>
      </c>
      <c r="BL377" s="19" t="s">
        <v>167</v>
      </c>
      <c r="BM377" s="219" t="s">
        <v>577</v>
      </c>
    </row>
    <row r="378" s="2" customFormat="1">
      <c r="A378" s="41"/>
      <c r="B378" s="42"/>
      <c r="C378" s="43"/>
      <c r="D378" s="221" t="s">
        <v>169</v>
      </c>
      <c r="E378" s="43"/>
      <c r="F378" s="222" t="s">
        <v>578</v>
      </c>
      <c r="G378" s="43"/>
      <c r="H378" s="43"/>
      <c r="I378" s="223"/>
      <c r="J378" s="43"/>
      <c r="K378" s="43"/>
      <c r="L378" s="47"/>
      <c r="M378" s="224"/>
      <c r="N378" s="225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169</v>
      </c>
      <c r="AU378" s="19" t="s">
        <v>88</v>
      </c>
    </row>
    <row r="379" s="2" customFormat="1">
      <c r="A379" s="41"/>
      <c r="B379" s="42"/>
      <c r="C379" s="43"/>
      <c r="D379" s="226" t="s">
        <v>171</v>
      </c>
      <c r="E379" s="43"/>
      <c r="F379" s="227" t="s">
        <v>579</v>
      </c>
      <c r="G379" s="43"/>
      <c r="H379" s="43"/>
      <c r="I379" s="223"/>
      <c r="J379" s="43"/>
      <c r="K379" s="43"/>
      <c r="L379" s="47"/>
      <c r="M379" s="224"/>
      <c r="N379" s="225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19" t="s">
        <v>171</v>
      </c>
      <c r="AU379" s="19" t="s">
        <v>88</v>
      </c>
    </row>
    <row r="380" s="14" customFormat="1">
      <c r="A380" s="14"/>
      <c r="B380" s="238"/>
      <c r="C380" s="239"/>
      <c r="D380" s="221" t="s">
        <v>173</v>
      </c>
      <c r="E380" s="240" t="s">
        <v>32</v>
      </c>
      <c r="F380" s="241" t="s">
        <v>580</v>
      </c>
      <c r="G380" s="239"/>
      <c r="H380" s="242">
        <v>60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173</v>
      </c>
      <c r="AU380" s="248" t="s">
        <v>88</v>
      </c>
      <c r="AV380" s="14" t="s">
        <v>88</v>
      </c>
      <c r="AW380" s="14" t="s">
        <v>39</v>
      </c>
      <c r="AX380" s="14" t="s">
        <v>78</v>
      </c>
      <c r="AY380" s="248" t="s">
        <v>161</v>
      </c>
    </row>
    <row r="381" s="14" customFormat="1">
      <c r="A381" s="14"/>
      <c r="B381" s="238"/>
      <c r="C381" s="239"/>
      <c r="D381" s="221" t="s">
        <v>173</v>
      </c>
      <c r="E381" s="240" t="s">
        <v>32</v>
      </c>
      <c r="F381" s="241" t="s">
        <v>581</v>
      </c>
      <c r="G381" s="239"/>
      <c r="H381" s="242">
        <v>6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173</v>
      </c>
      <c r="AU381" s="248" t="s">
        <v>88</v>
      </c>
      <c r="AV381" s="14" t="s">
        <v>88</v>
      </c>
      <c r="AW381" s="14" t="s">
        <v>39</v>
      </c>
      <c r="AX381" s="14" t="s">
        <v>78</v>
      </c>
      <c r="AY381" s="248" t="s">
        <v>161</v>
      </c>
    </row>
    <row r="382" s="15" customFormat="1">
      <c r="A382" s="15"/>
      <c r="B382" s="249"/>
      <c r="C382" s="250"/>
      <c r="D382" s="221" t="s">
        <v>173</v>
      </c>
      <c r="E382" s="251" t="s">
        <v>32</v>
      </c>
      <c r="F382" s="252" t="s">
        <v>176</v>
      </c>
      <c r="G382" s="250"/>
      <c r="H382" s="253">
        <v>66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9" t="s">
        <v>173</v>
      </c>
      <c r="AU382" s="259" t="s">
        <v>88</v>
      </c>
      <c r="AV382" s="15" t="s">
        <v>167</v>
      </c>
      <c r="AW382" s="15" t="s">
        <v>39</v>
      </c>
      <c r="AX382" s="15" t="s">
        <v>86</v>
      </c>
      <c r="AY382" s="259" t="s">
        <v>161</v>
      </c>
    </row>
    <row r="383" s="2" customFormat="1" ht="16.5" customHeight="1">
      <c r="A383" s="41"/>
      <c r="B383" s="42"/>
      <c r="C383" s="208" t="s">
        <v>582</v>
      </c>
      <c r="D383" s="208" t="s">
        <v>163</v>
      </c>
      <c r="E383" s="209" t="s">
        <v>583</v>
      </c>
      <c r="F383" s="210" t="s">
        <v>584</v>
      </c>
      <c r="G383" s="211" t="s">
        <v>227</v>
      </c>
      <c r="H383" s="212">
        <v>538.5</v>
      </c>
      <c r="I383" s="213"/>
      <c r="J383" s="214">
        <f>ROUND(I383*H383,2)</f>
        <v>0</v>
      </c>
      <c r="K383" s="210" t="s">
        <v>166</v>
      </c>
      <c r="L383" s="47"/>
      <c r="M383" s="215" t="s">
        <v>32</v>
      </c>
      <c r="N383" s="216" t="s">
        <v>49</v>
      </c>
      <c r="O383" s="87"/>
      <c r="P383" s="217">
        <f>O383*H383</f>
        <v>0</v>
      </c>
      <c r="Q383" s="217">
        <v>0</v>
      </c>
      <c r="R383" s="217">
        <f>Q383*H383</f>
        <v>0</v>
      </c>
      <c r="S383" s="217">
        <v>0</v>
      </c>
      <c r="T383" s="218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9" t="s">
        <v>167</v>
      </c>
      <c r="AT383" s="219" t="s">
        <v>163</v>
      </c>
      <c r="AU383" s="219" t="s">
        <v>88</v>
      </c>
      <c r="AY383" s="19" t="s">
        <v>161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9" t="s">
        <v>86</v>
      </c>
      <c r="BK383" s="220">
        <f>ROUND(I383*H383,2)</f>
        <v>0</v>
      </c>
      <c r="BL383" s="19" t="s">
        <v>167</v>
      </c>
      <c r="BM383" s="219" t="s">
        <v>585</v>
      </c>
    </row>
    <row r="384" s="2" customFormat="1">
      <c r="A384" s="41"/>
      <c r="B384" s="42"/>
      <c r="C384" s="43"/>
      <c r="D384" s="221" t="s">
        <v>169</v>
      </c>
      <c r="E384" s="43"/>
      <c r="F384" s="222" t="s">
        <v>586</v>
      </c>
      <c r="G384" s="43"/>
      <c r="H384" s="43"/>
      <c r="I384" s="223"/>
      <c r="J384" s="43"/>
      <c r="K384" s="43"/>
      <c r="L384" s="47"/>
      <c r="M384" s="224"/>
      <c r="N384" s="225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169</v>
      </c>
      <c r="AU384" s="19" t="s">
        <v>88</v>
      </c>
    </row>
    <row r="385" s="2" customFormat="1">
      <c r="A385" s="41"/>
      <c r="B385" s="42"/>
      <c r="C385" s="43"/>
      <c r="D385" s="226" t="s">
        <v>171</v>
      </c>
      <c r="E385" s="43"/>
      <c r="F385" s="227" t="s">
        <v>587</v>
      </c>
      <c r="G385" s="43"/>
      <c r="H385" s="43"/>
      <c r="I385" s="223"/>
      <c r="J385" s="43"/>
      <c r="K385" s="43"/>
      <c r="L385" s="47"/>
      <c r="M385" s="224"/>
      <c r="N385" s="225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19" t="s">
        <v>171</v>
      </c>
      <c r="AU385" s="19" t="s">
        <v>88</v>
      </c>
    </row>
    <row r="386" s="14" customFormat="1">
      <c r="A386" s="14"/>
      <c r="B386" s="238"/>
      <c r="C386" s="239"/>
      <c r="D386" s="221" t="s">
        <v>173</v>
      </c>
      <c r="E386" s="240" t="s">
        <v>32</v>
      </c>
      <c r="F386" s="241" t="s">
        <v>588</v>
      </c>
      <c r="G386" s="239"/>
      <c r="H386" s="242">
        <v>538.5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173</v>
      </c>
      <c r="AU386" s="248" t="s">
        <v>88</v>
      </c>
      <c r="AV386" s="14" t="s">
        <v>88</v>
      </c>
      <c r="AW386" s="14" t="s">
        <v>39</v>
      </c>
      <c r="AX386" s="14" t="s">
        <v>86</v>
      </c>
      <c r="AY386" s="248" t="s">
        <v>161</v>
      </c>
    </row>
    <row r="387" s="2" customFormat="1" ht="16.5" customHeight="1">
      <c r="A387" s="41"/>
      <c r="B387" s="42"/>
      <c r="C387" s="208" t="s">
        <v>589</v>
      </c>
      <c r="D387" s="208" t="s">
        <v>163</v>
      </c>
      <c r="E387" s="209" t="s">
        <v>590</v>
      </c>
      <c r="F387" s="210" t="s">
        <v>591</v>
      </c>
      <c r="G387" s="211" t="s">
        <v>106</v>
      </c>
      <c r="H387" s="212">
        <v>66</v>
      </c>
      <c r="I387" s="213"/>
      <c r="J387" s="214">
        <f>ROUND(I387*H387,2)</f>
        <v>0</v>
      </c>
      <c r="K387" s="210" t="s">
        <v>166</v>
      </c>
      <c r="L387" s="47"/>
      <c r="M387" s="215" t="s">
        <v>32</v>
      </c>
      <c r="N387" s="216" t="s">
        <v>49</v>
      </c>
      <c r="O387" s="87"/>
      <c r="P387" s="217">
        <f>O387*H387</f>
        <v>0</v>
      </c>
      <c r="Q387" s="217">
        <v>1.0000000000000001E-05</v>
      </c>
      <c r="R387" s="217">
        <f>Q387*H387</f>
        <v>0.0006600000000000001</v>
      </c>
      <c r="S387" s="217">
        <v>0</v>
      </c>
      <c r="T387" s="218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9" t="s">
        <v>167</v>
      </c>
      <c r="AT387" s="219" t="s">
        <v>163</v>
      </c>
      <c r="AU387" s="219" t="s">
        <v>88</v>
      </c>
      <c r="AY387" s="19" t="s">
        <v>161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9" t="s">
        <v>86</v>
      </c>
      <c r="BK387" s="220">
        <f>ROUND(I387*H387,2)</f>
        <v>0</v>
      </c>
      <c r="BL387" s="19" t="s">
        <v>167</v>
      </c>
      <c r="BM387" s="219" t="s">
        <v>592</v>
      </c>
    </row>
    <row r="388" s="2" customFormat="1">
      <c r="A388" s="41"/>
      <c r="B388" s="42"/>
      <c r="C388" s="43"/>
      <c r="D388" s="221" t="s">
        <v>169</v>
      </c>
      <c r="E388" s="43"/>
      <c r="F388" s="222" t="s">
        <v>593</v>
      </c>
      <c r="G388" s="43"/>
      <c r="H388" s="43"/>
      <c r="I388" s="223"/>
      <c r="J388" s="43"/>
      <c r="K388" s="43"/>
      <c r="L388" s="47"/>
      <c r="M388" s="224"/>
      <c r="N388" s="225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169</v>
      </c>
      <c r="AU388" s="19" t="s">
        <v>88</v>
      </c>
    </row>
    <row r="389" s="2" customFormat="1">
      <c r="A389" s="41"/>
      <c r="B389" s="42"/>
      <c r="C389" s="43"/>
      <c r="D389" s="226" t="s">
        <v>171</v>
      </c>
      <c r="E389" s="43"/>
      <c r="F389" s="227" t="s">
        <v>594</v>
      </c>
      <c r="G389" s="43"/>
      <c r="H389" s="43"/>
      <c r="I389" s="223"/>
      <c r="J389" s="43"/>
      <c r="K389" s="43"/>
      <c r="L389" s="47"/>
      <c r="M389" s="224"/>
      <c r="N389" s="225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171</v>
      </c>
      <c r="AU389" s="19" t="s">
        <v>88</v>
      </c>
    </row>
    <row r="390" s="2" customFormat="1" ht="33" customHeight="1">
      <c r="A390" s="41"/>
      <c r="B390" s="42"/>
      <c r="C390" s="208" t="s">
        <v>595</v>
      </c>
      <c r="D390" s="208" t="s">
        <v>163</v>
      </c>
      <c r="E390" s="209" t="s">
        <v>596</v>
      </c>
      <c r="F390" s="210" t="s">
        <v>597</v>
      </c>
      <c r="G390" s="211" t="s">
        <v>227</v>
      </c>
      <c r="H390" s="212">
        <v>456</v>
      </c>
      <c r="I390" s="213"/>
      <c r="J390" s="214">
        <f>ROUND(I390*H390,2)</f>
        <v>0</v>
      </c>
      <c r="K390" s="210" t="s">
        <v>166</v>
      </c>
      <c r="L390" s="47"/>
      <c r="M390" s="215" t="s">
        <v>32</v>
      </c>
      <c r="N390" s="216" t="s">
        <v>49</v>
      </c>
      <c r="O390" s="87"/>
      <c r="P390" s="217">
        <f>O390*H390</f>
        <v>0</v>
      </c>
      <c r="Q390" s="217">
        <v>0.15540000000000001</v>
      </c>
      <c r="R390" s="217">
        <f>Q390*H390</f>
        <v>70.862400000000008</v>
      </c>
      <c r="S390" s="217">
        <v>0</v>
      </c>
      <c r="T390" s="218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9" t="s">
        <v>167</v>
      </c>
      <c r="AT390" s="219" t="s">
        <v>163</v>
      </c>
      <c r="AU390" s="219" t="s">
        <v>88</v>
      </c>
      <c r="AY390" s="19" t="s">
        <v>161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9" t="s">
        <v>86</v>
      </c>
      <c r="BK390" s="220">
        <f>ROUND(I390*H390,2)</f>
        <v>0</v>
      </c>
      <c r="BL390" s="19" t="s">
        <v>167</v>
      </c>
      <c r="BM390" s="219" t="s">
        <v>598</v>
      </c>
    </row>
    <row r="391" s="2" customFormat="1">
      <c r="A391" s="41"/>
      <c r="B391" s="42"/>
      <c r="C391" s="43"/>
      <c r="D391" s="221" t="s">
        <v>169</v>
      </c>
      <c r="E391" s="43"/>
      <c r="F391" s="222" t="s">
        <v>599</v>
      </c>
      <c r="G391" s="43"/>
      <c r="H391" s="43"/>
      <c r="I391" s="223"/>
      <c r="J391" s="43"/>
      <c r="K391" s="43"/>
      <c r="L391" s="47"/>
      <c r="M391" s="224"/>
      <c r="N391" s="225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19" t="s">
        <v>169</v>
      </c>
      <c r="AU391" s="19" t="s">
        <v>88</v>
      </c>
    </row>
    <row r="392" s="2" customFormat="1">
      <c r="A392" s="41"/>
      <c r="B392" s="42"/>
      <c r="C392" s="43"/>
      <c r="D392" s="226" t="s">
        <v>171</v>
      </c>
      <c r="E392" s="43"/>
      <c r="F392" s="227" t="s">
        <v>600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19" t="s">
        <v>171</v>
      </c>
      <c r="AU392" s="19" t="s">
        <v>88</v>
      </c>
    </row>
    <row r="393" s="2" customFormat="1" ht="16.5" customHeight="1">
      <c r="A393" s="41"/>
      <c r="B393" s="42"/>
      <c r="C393" s="260" t="s">
        <v>601</v>
      </c>
      <c r="D393" s="260" t="s">
        <v>366</v>
      </c>
      <c r="E393" s="261" t="s">
        <v>602</v>
      </c>
      <c r="F393" s="262" t="s">
        <v>603</v>
      </c>
      <c r="G393" s="263" t="s">
        <v>227</v>
      </c>
      <c r="H393" s="264">
        <v>465.12</v>
      </c>
      <c r="I393" s="265"/>
      <c r="J393" s="266">
        <f>ROUND(I393*H393,2)</f>
        <v>0</v>
      </c>
      <c r="K393" s="262" t="s">
        <v>166</v>
      </c>
      <c r="L393" s="267"/>
      <c r="M393" s="268" t="s">
        <v>32</v>
      </c>
      <c r="N393" s="269" t="s">
        <v>49</v>
      </c>
      <c r="O393" s="87"/>
      <c r="P393" s="217">
        <f>O393*H393</f>
        <v>0</v>
      </c>
      <c r="Q393" s="217">
        <v>0.080000000000000002</v>
      </c>
      <c r="R393" s="217">
        <f>Q393*H393</f>
        <v>37.209600000000002</v>
      </c>
      <c r="S393" s="217">
        <v>0</v>
      </c>
      <c r="T393" s="218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9" t="s">
        <v>217</v>
      </c>
      <c r="AT393" s="219" t="s">
        <v>366</v>
      </c>
      <c r="AU393" s="219" t="s">
        <v>88</v>
      </c>
      <c r="AY393" s="19" t="s">
        <v>161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19" t="s">
        <v>86</v>
      </c>
      <c r="BK393" s="220">
        <f>ROUND(I393*H393,2)</f>
        <v>0</v>
      </c>
      <c r="BL393" s="19" t="s">
        <v>167</v>
      </c>
      <c r="BM393" s="219" t="s">
        <v>604</v>
      </c>
    </row>
    <row r="394" s="2" customFormat="1">
      <c r="A394" s="41"/>
      <c r="B394" s="42"/>
      <c r="C394" s="43"/>
      <c r="D394" s="221" t="s">
        <v>169</v>
      </c>
      <c r="E394" s="43"/>
      <c r="F394" s="222" t="s">
        <v>603</v>
      </c>
      <c r="G394" s="43"/>
      <c r="H394" s="43"/>
      <c r="I394" s="223"/>
      <c r="J394" s="43"/>
      <c r="K394" s="43"/>
      <c r="L394" s="47"/>
      <c r="M394" s="224"/>
      <c r="N394" s="225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169</v>
      </c>
      <c r="AU394" s="19" t="s">
        <v>88</v>
      </c>
    </row>
    <row r="395" s="14" customFormat="1">
      <c r="A395" s="14"/>
      <c r="B395" s="238"/>
      <c r="C395" s="239"/>
      <c r="D395" s="221" t="s">
        <v>173</v>
      </c>
      <c r="E395" s="239"/>
      <c r="F395" s="241" t="s">
        <v>605</v>
      </c>
      <c r="G395" s="239"/>
      <c r="H395" s="242">
        <v>465.12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173</v>
      </c>
      <c r="AU395" s="248" t="s">
        <v>88</v>
      </c>
      <c r="AV395" s="14" t="s">
        <v>88</v>
      </c>
      <c r="AW395" s="14" t="s">
        <v>4</v>
      </c>
      <c r="AX395" s="14" t="s">
        <v>86</v>
      </c>
      <c r="AY395" s="248" t="s">
        <v>161</v>
      </c>
    </row>
    <row r="396" s="2" customFormat="1" ht="33" customHeight="1">
      <c r="A396" s="41"/>
      <c r="B396" s="42"/>
      <c r="C396" s="208" t="s">
        <v>606</v>
      </c>
      <c r="D396" s="208" t="s">
        <v>163</v>
      </c>
      <c r="E396" s="209" t="s">
        <v>607</v>
      </c>
      <c r="F396" s="210" t="s">
        <v>608</v>
      </c>
      <c r="G396" s="211" t="s">
        <v>227</v>
      </c>
      <c r="H396" s="212">
        <v>398</v>
      </c>
      <c r="I396" s="213"/>
      <c r="J396" s="214">
        <f>ROUND(I396*H396,2)</f>
        <v>0</v>
      </c>
      <c r="K396" s="210" t="s">
        <v>166</v>
      </c>
      <c r="L396" s="47"/>
      <c r="M396" s="215" t="s">
        <v>32</v>
      </c>
      <c r="N396" s="216" t="s">
        <v>49</v>
      </c>
      <c r="O396" s="87"/>
      <c r="P396" s="217">
        <f>O396*H396</f>
        <v>0</v>
      </c>
      <c r="Q396" s="217">
        <v>0.1295</v>
      </c>
      <c r="R396" s="217">
        <f>Q396*H396</f>
        <v>51.541000000000004</v>
      </c>
      <c r="S396" s="217">
        <v>0</v>
      </c>
      <c r="T396" s="218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9" t="s">
        <v>167</v>
      </c>
      <c r="AT396" s="219" t="s">
        <v>163</v>
      </c>
      <c r="AU396" s="219" t="s">
        <v>88</v>
      </c>
      <c r="AY396" s="19" t="s">
        <v>161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9" t="s">
        <v>86</v>
      </c>
      <c r="BK396" s="220">
        <f>ROUND(I396*H396,2)</f>
        <v>0</v>
      </c>
      <c r="BL396" s="19" t="s">
        <v>167</v>
      </c>
      <c r="BM396" s="219" t="s">
        <v>609</v>
      </c>
    </row>
    <row r="397" s="2" customFormat="1">
      <c r="A397" s="41"/>
      <c r="B397" s="42"/>
      <c r="C397" s="43"/>
      <c r="D397" s="221" t="s">
        <v>169</v>
      </c>
      <c r="E397" s="43"/>
      <c r="F397" s="222" t="s">
        <v>610</v>
      </c>
      <c r="G397" s="43"/>
      <c r="H397" s="43"/>
      <c r="I397" s="223"/>
      <c r="J397" s="43"/>
      <c r="K397" s="43"/>
      <c r="L397" s="47"/>
      <c r="M397" s="224"/>
      <c r="N397" s="225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19" t="s">
        <v>169</v>
      </c>
      <c r="AU397" s="19" t="s">
        <v>88</v>
      </c>
    </row>
    <row r="398" s="2" customFormat="1">
      <c r="A398" s="41"/>
      <c r="B398" s="42"/>
      <c r="C398" s="43"/>
      <c r="D398" s="226" t="s">
        <v>171</v>
      </c>
      <c r="E398" s="43"/>
      <c r="F398" s="227" t="s">
        <v>611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171</v>
      </c>
      <c r="AU398" s="19" t="s">
        <v>88</v>
      </c>
    </row>
    <row r="399" s="14" customFormat="1">
      <c r="A399" s="14"/>
      <c r="B399" s="238"/>
      <c r="C399" s="239"/>
      <c r="D399" s="221" t="s">
        <v>173</v>
      </c>
      <c r="E399" s="240" t="s">
        <v>32</v>
      </c>
      <c r="F399" s="241" t="s">
        <v>612</v>
      </c>
      <c r="G399" s="239"/>
      <c r="H399" s="242">
        <v>305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173</v>
      </c>
      <c r="AU399" s="248" t="s">
        <v>88</v>
      </c>
      <c r="AV399" s="14" t="s">
        <v>88</v>
      </c>
      <c r="AW399" s="14" t="s">
        <v>39</v>
      </c>
      <c r="AX399" s="14" t="s">
        <v>78</v>
      </c>
      <c r="AY399" s="248" t="s">
        <v>161</v>
      </c>
    </row>
    <row r="400" s="14" customFormat="1">
      <c r="A400" s="14"/>
      <c r="B400" s="238"/>
      <c r="C400" s="239"/>
      <c r="D400" s="221" t="s">
        <v>173</v>
      </c>
      <c r="E400" s="240" t="s">
        <v>32</v>
      </c>
      <c r="F400" s="241" t="s">
        <v>613</v>
      </c>
      <c r="G400" s="239"/>
      <c r="H400" s="242">
        <v>93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173</v>
      </c>
      <c r="AU400" s="248" t="s">
        <v>88</v>
      </c>
      <c r="AV400" s="14" t="s">
        <v>88</v>
      </c>
      <c r="AW400" s="14" t="s">
        <v>39</v>
      </c>
      <c r="AX400" s="14" t="s">
        <v>78</v>
      </c>
      <c r="AY400" s="248" t="s">
        <v>161</v>
      </c>
    </row>
    <row r="401" s="15" customFormat="1">
      <c r="A401" s="15"/>
      <c r="B401" s="249"/>
      <c r="C401" s="250"/>
      <c r="D401" s="221" t="s">
        <v>173</v>
      </c>
      <c r="E401" s="251" t="s">
        <v>32</v>
      </c>
      <c r="F401" s="252" t="s">
        <v>176</v>
      </c>
      <c r="G401" s="250"/>
      <c r="H401" s="253">
        <v>398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9" t="s">
        <v>173</v>
      </c>
      <c r="AU401" s="259" t="s">
        <v>88</v>
      </c>
      <c r="AV401" s="15" t="s">
        <v>167</v>
      </c>
      <c r="AW401" s="15" t="s">
        <v>39</v>
      </c>
      <c r="AX401" s="15" t="s">
        <v>86</v>
      </c>
      <c r="AY401" s="259" t="s">
        <v>161</v>
      </c>
    </row>
    <row r="402" s="2" customFormat="1" ht="16.5" customHeight="1">
      <c r="A402" s="41"/>
      <c r="B402" s="42"/>
      <c r="C402" s="260" t="s">
        <v>614</v>
      </c>
      <c r="D402" s="260" t="s">
        <v>366</v>
      </c>
      <c r="E402" s="261" t="s">
        <v>615</v>
      </c>
      <c r="F402" s="262" t="s">
        <v>616</v>
      </c>
      <c r="G402" s="263" t="s">
        <v>227</v>
      </c>
      <c r="H402" s="264">
        <v>311.10000000000002</v>
      </c>
      <c r="I402" s="265"/>
      <c r="J402" s="266">
        <f>ROUND(I402*H402,2)</f>
        <v>0</v>
      </c>
      <c r="K402" s="262" t="s">
        <v>166</v>
      </c>
      <c r="L402" s="267"/>
      <c r="M402" s="268" t="s">
        <v>32</v>
      </c>
      <c r="N402" s="269" t="s">
        <v>49</v>
      </c>
      <c r="O402" s="87"/>
      <c r="P402" s="217">
        <f>O402*H402</f>
        <v>0</v>
      </c>
      <c r="Q402" s="217">
        <v>0.045999999999999999</v>
      </c>
      <c r="R402" s="217">
        <f>Q402*H402</f>
        <v>14.310600000000001</v>
      </c>
      <c r="S402" s="217">
        <v>0</v>
      </c>
      <c r="T402" s="218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9" t="s">
        <v>217</v>
      </c>
      <c r="AT402" s="219" t="s">
        <v>366</v>
      </c>
      <c r="AU402" s="219" t="s">
        <v>88</v>
      </c>
      <c r="AY402" s="19" t="s">
        <v>161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19" t="s">
        <v>86</v>
      </c>
      <c r="BK402" s="220">
        <f>ROUND(I402*H402,2)</f>
        <v>0</v>
      </c>
      <c r="BL402" s="19" t="s">
        <v>167</v>
      </c>
      <c r="BM402" s="219" t="s">
        <v>617</v>
      </c>
    </row>
    <row r="403" s="2" customFormat="1">
      <c r="A403" s="41"/>
      <c r="B403" s="42"/>
      <c r="C403" s="43"/>
      <c r="D403" s="221" t="s">
        <v>169</v>
      </c>
      <c r="E403" s="43"/>
      <c r="F403" s="222" t="s">
        <v>616</v>
      </c>
      <c r="G403" s="43"/>
      <c r="H403" s="43"/>
      <c r="I403" s="223"/>
      <c r="J403" s="43"/>
      <c r="K403" s="43"/>
      <c r="L403" s="47"/>
      <c r="M403" s="224"/>
      <c r="N403" s="225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169</v>
      </c>
      <c r="AU403" s="19" t="s">
        <v>88</v>
      </c>
    </row>
    <row r="404" s="14" customFormat="1">
      <c r="A404" s="14"/>
      <c r="B404" s="238"/>
      <c r="C404" s="239"/>
      <c r="D404" s="221" t="s">
        <v>173</v>
      </c>
      <c r="E404" s="239"/>
      <c r="F404" s="241" t="s">
        <v>618</v>
      </c>
      <c r="G404" s="239"/>
      <c r="H404" s="242">
        <v>311.10000000000002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173</v>
      </c>
      <c r="AU404" s="248" t="s">
        <v>88</v>
      </c>
      <c r="AV404" s="14" t="s">
        <v>88</v>
      </c>
      <c r="AW404" s="14" t="s">
        <v>4</v>
      </c>
      <c r="AX404" s="14" t="s">
        <v>86</v>
      </c>
      <c r="AY404" s="248" t="s">
        <v>161</v>
      </c>
    </row>
    <row r="405" s="2" customFormat="1" ht="16.5" customHeight="1">
      <c r="A405" s="41"/>
      <c r="B405" s="42"/>
      <c r="C405" s="260" t="s">
        <v>619</v>
      </c>
      <c r="D405" s="260" t="s">
        <v>366</v>
      </c>
      <c r="E405" s="261" t="s">
        <v>620</v>
      </c>
      <c r="F405" s="262" t="s">
        <v>621</v>
      </c>
      <c r="G405" s="263" t="s">
        <v>227</v>
      </c>
      <c r="H405" s="264">
        <v>94.859999999999999</v>
      </c>
      <c r="I405" s="265"/>
      <c r="J405" s="266">
        <f>ROUND(I405*H405,2)</f>
        <v>0</v>
      </c>
      <c r="K405" s="262" t="s">
        <v>166</v>
      </c>
      <c r="L405" s="267"/>
      <c r="M405" s="268" t="s">
        <v>32</v>
      </c>
      <c r="N405" s="269" t="s">
        <v>49</v>
      </c>
      <c r="O405" s="87"/>
      <c r="P405" s="217">
        <f>O405*H405</f>
        <v>0</v>
      </c>
      <c r="Q405" s="217">
        <v>0.024</v>
      </c>
      <c r="R405" s="217">
        <f>Q405*H405</f>
        <v>2.27664</v>
      </c>
      <c r="S405" s="217">
        <v>0</v>
      </c>
      <c r="T405" s="218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9" t="s">
        <v>217</v>
      </c>
      <c r="AT405" s="219" t="s">
        <v>366</v>
      </c>
      <c r="AU405" s="219" t="s">
        <v>88</v>
      </c>
      <c r="AY405" s="19" t="s">
        <v>161</v>
      </c>
      <c r="BE405" s="220">
        <f>IF(N405="základní",J405,0)</f>
        <v>0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19" t="s">
        <v>86</v>
      </c>
      <c r="BK405" s="220">
        <f>ROUND(I405*H405,2)</f>
        <v>0</v>
      </c>
      <c r="BL405" s="19" t="s">
        <v>167</v>
      </c>
      <c r="BM405" s="219" t="s">
        <v>622</v>
      </c>
    </row>
    <row r="406" s="2" customFormat="1">
      <c r="A406" s="41"/>
      <c r="B406" s="42"/>
      <c r="C406" s="43"/>
      <c r="D406" s="221" t="s">
        <v>169</v>
      </c>
      <c r="E406" s="43"/>
      <c r="F406" s="222" t="s">
        <v>621</v>
      </c>
      <c r="G406" s="43"/>
      <c r="H406" s="43"/>
      <c r="I406" s="223"/>
      <c r="J406" s="43"/>
      <c r="K406" s="43"/>
      <c r="L406" s="47"/>
      <c r="M406" s="224"/>
      <c r="N406" s="225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19" t="s">
        <v>169</v>
      </c>
      <c r="AU406" s="19" t="s">
        <v>88</v>
      </c>
    </row>
    <row r="407" s="14" customFormat="1">
      <c r="A407" s="14"/>
      <c r="B407" s="238"/>
      <c r="C407" s="239"/>
      <c r="D407" s="221" t="s">
        <v>173</v>
      </c>
      <c r="E407" s="239"/>
      <c r="F407" s="241" t="s">
        <v>623</v>
      </c>
      <c r="G407" s="239"/>
      <c r="H407" s="242">
        <v>94.859999999999999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173</v>
      </c>
      <c r="AU407" s="248" t="s">
        <v>88</v>
      </c>
      <c r="AV407" s="14" t="s">
        <v>88</v>
      </c>
      <c r="AW407" s="14" t="s">
        <v>4</v>
      </c>
      <c r="AX407" s="14" t="s">
        <v>86</v>
      </c>
      <c r="AY407" s="248" t="s">
        <v>161</v>
      </c>
    </row>
    <row r="408" s="2" customFormat="1" ht="24.15" customHeight="1">
      <c r="A408" s="41"/>
      <c r="B408" s="42"/>
      <c r="C408" s="208" t="s">
        <v>624</v>
      </c>
      <c r="D408" s="208" t="s">
        <v>163</v>
      </c>
      <c r="E408" s="209" t="s">
        <v>625</v>
      </c>
      <c r="F408" s="210" t="s">
        <v>626</v>
      </c>
      <c r="G408" s="211" t="s">
        <v>247</v>
      </c>
      <c r="H408" s="212">
        <v>31.949999999999999</v>
      </c>
      <c r="I408" s="213"/>
      <c r="J408" s="214">
        <f>ROUND(I408*H408,2)</f>
        <v>0</v>
      </c>
      <c r="K408" s="210" t="s">
        <v>166</v>
      </c>
      <c r="L408" s="47"/>
      <c r="M408" s="215" t="s">
        <v>32</v>
      </c>
      <c r="N408" s="216" t="s">
        <v>49</v>
      </c>
      <c r="O408" s="87"/>
      <c r="P408" s="217">
        <f>O408*H408</f>
        <v>0</v>
      </c>
      <c r="Q408" s="217">
        <v>2.2563399999999998</v>
      </c>
      <c r="R408" s="217">
        <f>Q408*H408</f>
        <v>72.090062999999986</v>
      </c>
      <c r="S408" s="217">
        <v>0</v>
      </c>
      <c r="T408" s="218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9" t="s">
        <v>167</v>
      </c>
      <c r="AT408" s="219" t="s">
        <v>163</v>
      </c>
      <c r="AU408" s="219" t="s">
        <v>88</v>
      </c>
      <c r="AY408" s="19" t="s">
        <v>161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19" t="s">
        <v>86</v>
      </c>
      <c r="BK408" s="220">
        <f>ROUND(I408*H408,2)</f>
        <v>0</v>
      </c>
      <c r="BL408" s="19" t="s">
        <v>167</v>
      </c>
      <c r="BM408" s="219" t="s">
        <v>627</v>
      </c>
    </row>
    <row r="409" s="2" customFormat="1">
      <c r="A409" s="41"/>
      <c r="B409" s="42"/>
      <c r="C409" s="43"/>
      <c r="D409" s="221" t="s">
        <v>169</v>
      </c>
      <c r="E409" s="43"/>
      <c r="F409" s="222" t="s">
        <v>628</v>
      </c>
      <c r="G409" s="43"/>
      <c r="H409" s="43"/>
      <c r="I409" s="223"/>
      <c r="J409" s="43"/>
      <c r="K409" s="43"/>
      <c r="L409" s="47"/>
      <c r="M409" s="224"/>
      <c r="N409" s="225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169</v>
      </c>
      <c r="AU409" s="19" t="s">
        <v>88</v>
      </c>
    </row>
    <row r="410" s="2" customFormat="1">
      <c r="A410" s="41"/>
      <c r="B410" s="42"/>
      <c r="C410" s="43"/>
      <c r="D410" s="226" t="s">
        <v>171</v>
      </c>
      <c r="E410" s="43"/>
      <c r="F410" s="227" t="s">
        <v>629</v>
      </c>
      <c r="G410" s="43"/>
      <c r="H410" s="43"/>
      <c r="I410" s="223"/>
      <c r="J410" s="43"/>
      <c r="K410" s="43"/>
      <c r="L410" s="47"/>
      <c r="M410" s="224"/>
      <c r="N410" s="225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171</v>
      </c>
      <c r="AU410" s="19" t="s">
        <v>88</v>
      </c>
    </row>
    <row r="411" s="13" customFormat="1">
      <c r="A411" s="13"/>
      <c r="B411" s="228"/>
      <c r="C411" s="229"/>
      <c r="D411" s="221" t="s">
        <v>173</v>
      </c>
      <c r="E411" s="230" t="s">
        <v>32</v>
      </c>
      <c r="F411" s="231" t="s">
        <v>630</v>
      </c>
      <c r="G411" s="229"/>
      <c r="H411" s="230" t="s">
        <v>32</v>
      </c>
      <c r="I411" s="232"/>
      <c r="J411" s="229"/>
      <c r="K411" s="229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173</v>
      </c>
      <c r="AU411" s="237" t="s">
        <v>88</v>
      </c>
      <c r="AV411" s="13" t="s">
        <v>86</v>
      </c>
      <c r="AW411" s="13" t="s">
        <v>39</v>
      </c>
      <c r="AX411" s="13" t="s">
        <v>78</v>
      </c>
      <c r="AY411" s="237" t="s">
        <v>161</v>
      </c>
    </row>
    <row r="412" s="14" customFormat="1">
      <c r="A412" s="14"/>
      <c r="B412" s="238"/>
      <c r="C412" s="239"/>
      <c r="D412" s="221" t="s">
        <v>173</v>
      </c>
      <c r="E412" s="240" t="s">
        <v>32</v>
      </c>
      <c r="F412" s="241" t="s">
        <v>631</v>
      </c>
      <c r="G412" s="239"/>
      <c r="H412" s="242">
        <v>22.800000000000001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173</v>
      </c>
      <c r="AU412" s="248" t="s">
        <v>88</v>
      </c>
      <c r="AV412" s="14" t="s">
        <v>88</v>
      </c>
      <c r="AW412" s="14" t="s">
        <v>39</v>
      </c>
      <c r="AX412" s="14" t="s">
        <v>78</v>
      </c>
      <c r="AY412" s="248" t="s">
        <v>161</v>
      </c>
    </row>
    <row r="413" s="14" customFormat="1">
      <c r="A413" s="14"/>
      <c r="B413" s="238"/>
      <c r="C413" s="239"/>
      <c r="D413" s="221" t="s">
        <v>173</v>
      </c>
      <c r="E413" s="240" t="s">
        <v>32</v>
      </c>
      <c r="F413" s="241" t="s">
        <v>632</v>
      </c>
      <c r="G413" s="239"/>
      <c r="H413" s="242">
        <v>9.1500000000000004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173</v>
      </c>
      <c r="AU413" s="248" t="s">
        <v>88</v>
      </c>
      <c r="AV413" s="14" t="s">
        <v>88</v>
      </c>
      <c r="AW413" s="14" t="s">
        <v>39</v>
      </c>
      <c r="AX413" s="14" t="s">
        <v>78</v>
      </c>
      <c r="AY413" s="248" t="s">
        <v>161</v>
      </c>
    </row>
    <row r="414" s="15" customFormat="1">
      <c r="A414" s="15"/>
      <c r="B414" s="249"/>
      <c r="C414" s="250"/>
      <c r="D414" s="221" t="s">
        <v>173</v>
      </c>
      <c r="E414" s="251" t="s">
        <v>32</v>
      </c>
      <c r="F414" s="252" t="s">
        <v>176</v>
      </c>
      <c r="G414" s="250"/>
      <c r="H414" s="253">
        <v>31.949999999999999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9" t="s">
        <v>173</v>
      </c>
      <c r="AU414" s="259" t="s">
        <v>88</v>
      </c>
      <c r="AV414" s="15" t="s">
        <v>167</v>
      </c>
      <c r="AW414" s="15" t="s">
        <v>39</v>
      </c>
      <c r="AX414" s="15" t="s">
        <v>86</v>
      </c>
      <c r="AY414" s="259" t="s">
        <v>161</v>
      </c>
    </row>
    <row r="415" s="2" customFormat="1" ht="24.15" customHeight="1">
      <c r="A415" s="41"/>
      <c r="B415" s="42"/>
      <c r="C415" s="208" t="s">
        <v>633</v>
      </c>
      <c r="D415" s="208" t="s">
        <v>163</v>
      </c>
      <c r="E415" s="209" t="s">
        <v>634</v>
      </c>
      <c r="F415" s="210" t="s">
        <v>635</v>
      </c>
      <c r="G415" s="211" t="s">
        <v>227</v>
      </c>
      <c r="H415" s="212">
        <v>12.699999999999999</v>
      </c>
      <c r="I415" s="213"/>
      <c r="J415" s="214">
        <f>ROUND(I415*H415,2)</f>
        <v>0</v>
      </c>
      <c r="K415" s="210" t="s">
        <v>166</v>
      </c>
      <c r="L415" s="47"/>
      <c r="M415" s="215" t="s">
        <v>32</v>
      </c>
      <c r="N415" s="216" t="s">
        <v>49</v>
      </c>
      <c r="O415" s="87"/>
      <c r="P415" s="217">
        <f>O415*H415</f>
        <v>0</v>
      </c>
      <c r="Q415" s="217">
        <v>0</v>
      </c>
      <c r="R415" s="217">
        <f>Q415*H415</f>
        <v>0</v>
      </c>
      <c r="S415" s="217">
        <v>0</v>
      </c>
      <c r="T415" s="218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9" t="s">
        <v>167</v>
      </c>
      <c r="AT415" s="219" t="s">
        <v>163</v>
      </c>
      <c r="AU415" s="219" t="s">
        <v>88</v>
      </c>
      <c r="AY415" s="19" t="s">
        <v>161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9" t="s">
        <v>86</v>
      </c>
      <c r="BK415" s="220">
        <f>ROUND(I415*H415,2)</f>
        <v>0</v>
      </c>
      <c r="BL415" s="19" t="s">
        <v>167</v>
      </c>
      <c r="BM415" s="219" t="s">
        <v>636</v>
      </c>
    </row>
    <row r="416" s="2" customFormat="1">
      <c r="A416" s="41"/>
      <c r="B416" s="42"/>
      <c r="C416" s="43"/>
      <c r="D416" s="221" t="s">
        <v>169</v>
      </c>
      <c r="E416" s="43"/>
      <c r="F416" s="222" t="s">
        <v>637</v>
      </c>
      <c r="G416" s="43"/>
      <c r="H416" s="43"/>
      <c r="I416" s="223"/>
      <c r="J416" s="43"/>
      <c r="K416" s="43"/>
      <c r="L416" s="47"/>
      <c r="M416" s="224"/>
      <c r="N416" s="225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19" t="s">
        <v>169</v>
      </c>
      <c r="AU416" s="19" t="s">
        <v>88</v>
      </c>
    </row>
    <row r="417" s="2" customFormat="1">
      <c r="A417" s="41"/>
      <c r="B417" s="42"/>
      <c r="C417" s="43"/>
      <c r="D417" s="226" t="s">
        <v>171</v>
      </c>
      <c r="E417" s="43"/>
      <c r="F417" s="227" t="s">
        <v>638</v>
      </c>
      <c r="G417" s="43"/>
      <c r="H417" s="43"/>
      <c r="I417" s="223"/>
      <c r="J417" s="43"/>
      <c r="K417" s="43"/>
      <c r="L417" s="47"/>
      <c r="M417" s="224"/>
      <c r="N417" s="225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19" t="s">
        <v>171</v>
      </c>
      <c r="AU417" s="19" t="s">
        <v>88</v>
      </c>
    </row>
    <row r="418" s="2" customFormat="1" ht="24.15" customHeight="1">
      <c r="A418" s="41"/>
      <c r="B418" s="42"/>
      <c r="C418" s="208" t="s">
        <v>639</v>
      </c>
      <c r="D418" s="208" t="s">
        <v>163</v>
      </c>
      <c r="E418" s="209" t="s">
        <v>640</v>
      </c>
      <c r="F418" s="210" t="s">
        <v>641</v>
      </c>
      <c r="G418" s="211" t="s">
        <v>227</v>
      </c>
      <c r="H418" s="212">
        <v>12.699999999999999</v>
      </c>
      <c r="I418" s="213"/>
      <c r="J418" s="214">
        <f>ROUND(I418*H418,2)</f>
        <v>0</v>
      </c>
      <c r="K418" s="210" t="s">
        <v>166</v>
      </c>
      <c r="L418" s="47"/>
      <c r="M418" s="215" t="s">
        <v>32</v>
      </c>
      <c r="N418" s="216" t="s">
        <v>49</v>
      </c>
      <c r="O418" s="87"/>
      <c r="P418" s="217">
        <f>O418*H418</f>
        <v>0</v>
      </c>
      <c r="Q418" s="217">
        <v>0.00050000000000000001</v>
      </c>
      <c r="R418" s="217">
        <f>Q418*H418</f>
        <v>0.0063499999999999997</v>
      </c>
      <c r="S418" s="217">
        <v>0</v>
      </c>
      <c r="T418" s="218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9" t="s">
        <v>167</v>
      </c>
      <c r="AT418" s="219" t="s">
        <v>163</v>
      </c>
      <c r="AU418" s="219" t="s">
        <v>88</v>
      </c>
      <c r="AY418" s="19" t="s">
        <v>161</v>
      </c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19" t="s">
        <v>86</v>
      </c>
      <c r="BK418" s="220">
        <f>ROUND(I418*H418,2)</f>
        <v>0</v>
      </c>
      <c r="BL418" s="19" t="s">
        <v>167</v>
      </c>
      <c r="BM418" s="219" t="s">
        <v>642</v>
      </c>
    </row>
    <row r="419" s="2" customFormat="1">
      <c r="A419" s="41"/>
      <c r="B419" s="42"/>
      <c r="C419" s="43"/>
      <c r="D419" s="221" t="s">
        <v>169</v>
      </c>
      <c r="E419" s="43"/>
      <c r="F419" s="222" t="s">
        <v>643</v>
      </c>
      <c r="G419" s="43"/>
      <c r="H419" s="43"/>
      <c r="I419" s="223"/>
      <c r="J419" s="43"/>
      <c r="K419" s="43"/>
      <c r="L419" s="47"/>
      <c r="M419" s="224"/>
      <c r="N419" s="225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19" t="s">
        <v>169</v>
      </c>
      <c r="AU419" s="19" t="s">
        <v>88</v>
      </c>
    </row>
    <row r="420" s="2" customFormat="1">
      <c r="A420" s="41"/>
      <c r="B420" s="42"/>
      <c r="C420" s="43"/>
      <c r="D420" s="226" t="s">
        <v>171</v>
      </c>
      <c r="E420" s="43"/>
      <c r="F420" s="227" t="s">
        <v>644</v>
      </c>
      <c r="G420" s="43"/>
      <c r="H420" s="43"/>
      <c r="I420" s="223"/>
      <c r="J420" s="43"/>
      <c r="K420" s="43"/>
      <c r="L420" s="47"/>
      <c r="M420" s="224"/>
      <c r="N420" s="225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19" t="s">
        <v>171</v>
      </c>
      <c r="AU420" s="19" t="s">
        <v>88</v>
      </c>
    </row>
    <row r="421" s="2" customFormat="1" ht="33" customHeight="1">
      <c r="A421" s="41"/>
      <c r="B421" s="42"/>
      <c r="C421" s="208" t="s">
        <v>645</v>
      </c>
      <c r="D421" s="208" t="s">
        <v>163</v>
      </c>
      <c r="E421" s="209" t="s">
        <v>646</v>
      </c>
      <c r="F421" s="210" t="s">
        <v>647</v>
      </c>
      <c r="G421" s="211" t="s">
        <v>227</v>
      </c>
      <c r="H421" s="212">
        <v>761</v>
      </c>
      <c r="I421" s="213"/>
      <c r="J421" s="214">
        <f>ROUND(I421*H421,2)</f>
        <v>0</v>
      </c>
      <c r="K421" s="210" t="s">
        <v>166</v>
      </c>
      <c r="L421" s="47"/>
      <c r="M421" s="215" t="s">
        <v>32</v>
      </c>
      <c r="N421" s="216" t="s">
        <v>49</v>
      </c>
      <c r="O421" s="87"/>
      <c r="P421" s="217">
        <f>O421*H421</f>
        <v>0</v>
      </c>
      <c r="Q421" s="217">
        <v>0.00044999999999999999</v>
      </c>
      <c r="R421" s="217">
        <f>Q421*H421</f>
        <v>0.34244999999999998</v>
      </c>
      <c r="S421" s="217">
        <v>0</v>
      </c>
      <c r="T421" s="218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9" t="s">
        <v>167</v>
      </c>
      <c r="AT421" s="219" t="s">
        <v>163</v>
      </c>
      <c r="AU421" s="219" t="s">
        <v>88</v>
      </c>
      <c r="AY421" s="19" t="s">
        <v>161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19" t="s">
        <v>86</v>
      </c>
      <c r="BK421" s="220">
        <f>ROUND(I421*H421,2)</f>
        <v>0</v>
      </c>
      <c r="BL421" s="19" t="s">
        <v>167</v>
      </c>
      <c r="BM421" s="219" t="s">
        <v>648</v>
      </c>
    </row>
    <row r="422" s="2" customFormat="1">
      <c r="A422" s="41"/>
      <c r="B422" s="42"/>
      <c r="C422" s="43"/>
      <c r="D422" s="221" t="s">
        <v>169</v>
      </c>
      <c r="E422" s="43"/>
      <c r="F422" s="222" t="s">
        <v>649</v>
      </c>
      <c r="G422" s="43"/>
      <c r="H422" s="43"/>
      <c r="I422" s="223"/>
      <c r="J422" s="43"/>
      <c r="K422" s="43"/>
      <c r="L422" s="47"/>
      <c r="M422" s="224"/>
      <c r="N422" s="225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19" t="s">
        <v>169</v>
      </c>
      <c r="AU422" s="19" t="s">
        <v>88</v>
      </c>
    </row>
    <row r="423" s="2" customFormat="1">
      <c r="A423" s="41"/>
      <c r="B423" s="42"/>
      <c r="C423" s="43"/>
      <c r="D423" s="226" t="s">
        <v>171</v>
      </c>
      <c r="E423" s="43"/>
      <c r="F423" s="227" t="s">
        <v>650</v>
      </c>
      <c r="G423" s="43"/>
      <c r="H423" s="43"/>
      <c r="I423" s="223"/>
      <c r="J423" s="43"/>
      <c r="K423" s="43"/>
      <c r="L423" s="47"/>
      <c r="M423" s="224"/>
      <c r="N423" s="225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19" t="s">
        <v>171</v>
      </c>
      <c r="AU423" s="19" t="s">
        <v>88</v>
      </c>
    </row>
    <row r="424" s="13" customFormat="1">
      <c r="A424" s="13"/>
      <c r="B424" s="228"/>
      <c r="C424" s="229"/>
      <c r="D424" s="221" t="s">
        <v>173</v>
      </c>
      <c r="E424" s="230" t="s">
        <v>32</v>
      </c>
      <c r="F424" s="231" t="s">
        <v>651</v>
      </c>
      <c r="G424" s="229"/>
      <c r="H424" s="230" t="s">
        <v>32</v>
      </c>
      <c r="I424" s="232"/>
      <c r="J424" s="229"/>
      <c r="K424" s="229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173</v>
      </c>
      <c r="AU424" s="237" t="s">
        <v>88</v>
      </c>
      <c r="AV424" s="13" t="s">
        <v>86</v>
      </c>
      <c r="AW424" s="13" t="s">
        <v>39</v>
      </c>
      <c r="AX424" s="13" t="s">
        <v>78</v>
      </c>
      <c r="AY424" s="237" t="s">
        <v>161</v>
      </c>
    </row>
    <row r="425" s="14" customFormat="1">
      <c r="A425" s="14"/>
      <c r="B425" s="238"/>
      <c r="C425" s="239"/>
      <c r="D425" s="221" t="s">
        <v>173</v>
      </c>
      <c r="E425" s="240" t="s">
        <v>32</v>
      </c>
      <c r="F425" s="241" t="s">
        <v>652</v>
      </c>
      <c r="G425" s="239"/>
      <c r="H425" s="242">
        <v>761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173</v>
      </c>
      <c r="AU425" s="248" t="s">
        <v>88</v>
      </c>
      <c r="AV425" s="14" t="s">
        <v>88</v>
      </c>
      <c r="AW425" s="14" t="s">
        <v>39</v>
      </c>
      <c r="AX425" s="14" t="s">
        <v>78</v>
      </c>
      <c r="AY425" s="248" t="s">
        <v>161</v>
      </c>
    </row>
    <row r="426" s="15" customFormat="1">
      <c r="A426" s="15"/>
      <c r="B426" s="249"/>
      <c r="C426" s="250"/>
      <c r="D426" s="221" t="s">
        <v>173</v>
      </c>
      <c r="E426" s="251" t="s">
        <v>32</v>
      </c>
      <c r="F426" s="252" t="s">
        <v>176</v>
      </c>
      <c r="G426" s="250"/>
      <c r="H426" s="253">
        <v>761</v>
      </c>
      <c r="I426" s="254"/>
      <c r="J426" s="250"/>
      <c r="K426" s="250"/>
      <c r="L426" s="255"/>
      <c r="M426" s="256"/>
      <c r="N426" s="257"/>
      <c r="O426" s="257"/>
      <c r="P426" s="257"/>
      <c r="Q426" s="257"/>
      <c r="R426" s="257"/>
      <c r="S426" s="257"/>
      <c r="T426" s="25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9" t="s">
        <v>173</v>
      </c>
      <c r="AU426" s="259" t="s">
        <v>88</v>
      </c>
      <c r="AV426" s="15" t="s">
        <v>167</v>
      </c>
      <c r="AW426" s="15" t="s">
        <v>39</v>
      </c>
      <c r="AX426" s="15" t="s">
        <v>86</v>
      </c>
      <c r="AY426" s="259" t="s">
        <v>161</v>
      </c>
    </row>
    <row r="427" s="2" customFormat="1" ht="24.15" customHeight="1">
      <c r="A427" s="41"/>
      <c r="B427" s="42"/>
      <c r="C427" s="208" t="s">
        <v>653</v>
      </c>
      <c r="D427" s="208" t="s">
        <v>163</v>
      </c>
      <c r="E427" s="209" t="s">
        <v>654</v>
      </c>
      <c r="F427" s="210" t="s">
        <v>655</v>
      </c>
      <c r="G427" s="211" t="s">
        <v>497</v>
      </c>
      <c r="H427" s="212">
        <v>2</v>
      </c>
      <c r="I427" s="213"/>
      <c r="J427" s="214">
        <f>ROUND(I427*H427,2)</f>
        <v>0</v>
      </c>
      <c r="K427" s="210" t="s">
        <v>166</v>
      </c>
      <c r="L427" s="47"/>
      <c r="M427" s="215" t="s">
        <v>32</v>
      </c>
      <c r="N427" s="216" t="s">
        <v>49</v>
      </c>
      <c r="O427" s="87"/>
      <c r="P427" s="217">
        <f>O427*H427</f>
        <v>0</v>
      </c>
      <c r="Q427" s="217">
        <v>0</v>
      </c>
      <c r="R427" s="217">
        <f>Q427*H427</f>
        <v>0</v>
      </c>
      <c r="S427" s="217">
        <v>0.082000000000000003</v>
      </c>
      <c r="T427" s="218">
        <f>S427*H427</f>
        <v>0.16400000000000001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9" t="s">
        <v>167</v>
      </c>
      <c r="AT427" s="219" t="s">
        <v>163</v>
      </c>
      <c r="AU427" s="219" t="s">
        <v>88</v>
      </c>
      <c r="AY427" s="19" t="s">
        <v>161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19" t="s">
        <v>86</v>
      </c>
      <c r="BK427" s="220">
        <f>ROUND(I427*H427,2)</f>
        <v>0</v>
      </c>
      <c r="BL427" s="19" t="s">
        <v>167</v>
      </c>
      <c r="BM427" s="219" t="s">
        <v>656</v>
      </c>
    </row>
    <row r="428" s="2" customFormat="1">
      <c r="A428" s="41"/>
      <c r="B428" s="42"/>
      <c r="C428" s="43"/>
      <c r="D428" s="221" t="s">
        <v>169</v>
      </c>
      <c r="E428" s="43"/>
      <c r="F428" s="222" t="s">
        <v>657</v>
      </c>
      <c r="G428" s="43"/>
      <c r="H428" s="43"/>
      <c r="I428" s="223"/>
      <c r="J428" s="43"/>
      <c r="K428" s="43"/>
      <c r="L428" s="47"/>
      <c r="M428" s="224"/>
      <c r="N428" s="225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19" t="s">
        <v>169</v>
      </c>
      <c r="AU428" s="19" t="s">
        <v>88</v>
      </c>
    </row>
    <row r="429" s="2" customFormat="1">
      <c r="A429" s="41"/>
      <c r="B429" s="42"/>
      <c r="C429" s="43"/>
      <c r="D429" s="226" t="s">
        <v>171</v>
      </c>
      <c r="E429" s="43"/>
      <c r="F429" s="227" t="s">
        <v>658</v>
      </c>
      <c r="G429" s="43"/>
      <c r="H429" s="43"/>
      <c r="I429" s="223"/>
      <c r="J429" s="43"/>
      <c r="K429" s="43"/>
      <c r="L429" s="47"/>
      <c r="M429" s="224"/>
      <c r="N429" s="225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171</v>
      </c>
      <c r="AU429" s="19" t="s">
        <v>88</v>
      </c>
    </row>
    <row r="430" s="14" customFormat="1">
      <c r="A430" s="14"/>
      <c r="B430" s="238"/>
      <c r="C430" s="239"/>
      <c r="D430" s="221" t="s">
        <v>173</v>
      </c>
      <c r="E430" s="240" t="s">
        <v>32</v>
      </c>
      <c r="F430" s="241" t="s">
        <v>659</v>
      </c>
      <c r="G430" s="239"/>
      <c r="H430" s="242">
        <v>1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173</v>
      </c>
      <c r="AU430" s="248" t="s">
        <v>88</v>
      </c>
      <c r="AV430" s="14" t="s">
        <v>88</v>
      </c>
      <c r="AW430" s="14" t="s">
        <v>39</v>
      </c>
      <c r="AX430" s="14" t="s">
        <v>78</v>
      </c>
      <c r="AY430" s="248" t="s">
        <v>161</v>
      </c>
    </row>
    <row r="431" s="14" customFormat="1">
      <c r="A431" s="14"/>
      <c r="B431" s="238"/>
      <c r="C431" s="239"/>
      <c r="D431" s="221" t="s">
        <v>173</v>
      </c>
      <c r="E431" s="240" t="s">
        <v>32</v>
      </c>
      <c r="F431" s="241" t="s">
        <v>530</v>
      </c>
      <c r="G431" s="239"/>
      <c r="H431" s="242">
        <v>1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173</v>
      </c>
      <c r="AU431" s="248" t="s">
        <v>88</v>
      </c>
      <c r="AV431" s="14" t="s">
        <v>88</v>
      </c>
      <c r="AW431" s="14" t="s">
        <v>39</v>
      </c>
      <c r="AX431" s="14" t="s">
        <v>78</v>
      </c>
      <c r="AY431" s="248" t="s">
        <v>161</v>
      </c>
    </row>
    <row r="432" s="15" customFormat="1">
      <c r="A432" s="15"/>
      <c r="B432" s="249"/>
      <c r="C432" s="250"/>
      <c r="D432" s="221" t="s">
        <v>173</v>
      </c>
      <c r="E432" s="251" t="s">
        <v>32</v>
      </c>
      <c r="F432" s="252" t="s">
        <v>176</v>
      </c>
      <c r="G432" s="250"/>
      <c r="H432" s="253">
        <v>2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9" t="s">
        <v>173</v>
      </c>
      <c r="AU432" s="259" t="s">
        <v>88</v>
      </c>
      <c r="AV432" s="15" t="s">
        <v>167</v>
      </c>
      <c r="AW432" s="15" t="s">
        <v>39</v>
      </c>
      <c r="AX432" s="15" t="s">
        <v>86</v>
      </c>
      <c r="AY432" s="259" t="s">
        <v>161</v>
      </c>
    </row>
    <row r="433" s="2" customFormat="1" ht="24.15" customHeight="1">
      <c r="A433" s="41"/>
      <c r="B433" s="42"/>
      <c r="C433" s="208" t="s">
        <v>660</v>
      </c>
      <c r="D433" s="208" t="s">
        <v>163</v>
      </c>
      <c r="E433" s="209" t="s">
        <v>661</v>
      </c>
      <c r="F433" s="210" t="s">
        <v>662</v>
      </c>
      <c r="G433" s="211" t="s">
        <v>497</v>
      </c>
      <c r="H433" s="212">
        <v>4</v>
      </c>
      <c r="I433" s="213"/>
      <c r="J433" s="214">
        <f>ROUND(I433*H433,2)</f>
        <v>0</v>
      </c>
      <c r="K433" s="210" t="s">
        <v>166</v>
      </c>
      <c r="L433" s="47"/>
      <c r="M433" s="215" t="s">
        <v>32</v>
      </c>
      <c r="N433" s="216" t="s">
        <v>49</v>
      </c>
      <c r="O433" s="87"/>
      <c r="P433" s="217">
        <f>O433*H433</f>
        <v>0</v>
      </c>
      <c r="Q433" s="217">
        <v>0</v>
      </c>
      <c r="R433" s="217">
        <f>Q433*H433</f>
        <v>0</v>
      </c>
      <c r="S433" s="217">
        <v>0.0040000000000000001</v>
      </c>
      <c r="T433" s="218">
        <f>S433*H433</f>
        <v>0.016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9" t="s">
        <v>167</v>
      </c>
      <c r="AT433" s="219" t="s">
        <v>163</v>
      </c>
      <c r="AU433" s="219" t="s">
        <v>88</v>
      </c>
      <c r="AY433" s="19" t="s">
        <v>161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86</v>
      </c>
      <c r="BK433" s="220">
        <f>ROUND(I433*H433,2)</f>
        <v>0</v>
      </c>
      <c r="BL433" s="19" t="s">
        <v>167</v>
      </c>
      <c r="BM433" s="219" t="s">
        <v>663</v>
      </c>
    </row>
    <row r="434" s="2" customFormat="1">
      <c r="A434" s="41"/>
      <c r="B434" s="42"/>
      <c r="C434" s="43"/>
      <c r="D434" s="221" t="s">
        <v>169</v>
      </c>
      <c r="E434" s="43"/>
      <c r="F434" s="222" t="s">
        <v>664</v>
      </c>
      <c r="G434" s="43"/>
      <c r="H434" s="43"/>
      <c r="I434" s="223"/>
      <c r="J434" s="43"/>
      <c r="K434" s="43"/>
      <c r="L434" s="47"/>
      <c r="M434" s="224"/>
      <c r="N434" s="225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19" t="s">
        <v>169</v>
      </c>
      <c r="AU434" s="19" t="s">
        <v>88</v>
      </c>
    </row>
    <row r="435" s="2" customFormat="1">
      <c r="A435" s="41"/>
      <c r="B435" s="42"/>
      <c r="C435" s="43"/>
      <c r="D435" s="226" t="s">
        <v>171</v>
      </c>
      <c r="E435" s="43"/>
      <c r="F435" s="227" t="s">
        <v>665</v>
      </c>
      <c r="G435" s="43"/>
      <c r="H435" s="43"/>
      <c r="I435" s="223"/>
      <c r="J435" s="43"/>
      <c r="K435" s="43"/>
      <c r="L435" s="47"/>
      <c r="M435" s="224"/>
      <c r="N435" s="225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171</v>
      </c>
      <c r="AU435" s="19" t="s">
        <v>88</v>
      </c>
    </row>
    <row r="436" s="14" customFormat="1">
      <c r="A436" s="14"/>
      <c r="B436" s="238"/>
      <c r="C436" s="239"/>
      <c r="D436" s="221" t="s">
        <v>173</v>
      </c>
      <c r="E436" s="240" t="s">
        <v>32</v>
      </c>
      <c r="F436" s="241" t="s">
        <v>666</v>
      </c>
      <c r="G436" s="239"/>
      <c r="H436" s="242">
        <v>1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173</v>
      </c>
      <c r="AU436" s="248" t="s">
        <v>88</v>
      </c>
      <c r="AV436" s="14" t="s">
        <v>88</v>
      </c>
      <c r="AW436" s="14" t="s">
        <v>39</v>
      </c>
      <c r="AX436" s="14" t="s">
        <v>78</v>
      </c>
      <c r="AY436" s="248" t="s">
        <v>161</v>
      </c>
    </row>
    <row r="437" s="14" customFormat="1">
      <c r="A437" s="14"/>
      <c r="B437" s="238"/>
      <c r="C437" s="239"/>
      <c r="D437" s="221" t="s">
        <v>173</v>
      </c>
      <c r="E437" s="240" t="s">
        <v>32</v>
      </c>
      <c r="F437" s="241" t="s">
        <v>667</v>
      </c>
      <c r="G437" s="239"/>
      <c r="H437" s="242">
        <v>2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173</v>
      </c>
      <c r="AU437" s="248" t="s">
        <v>88</v>
      </c>
      <c r="AV437" s="14" t="s">
        <v>88</v>
      </c>
      <c r="AW437" s="14" t="s">
        <v>39</v>
      </c>
      <c r="AX437" s="14" t="s">
        <v>78</v>
      </c>
      <c r="AY437" s="248" t="s">
        <v>161</v>
      </c>
    </row>
    <row r="438" s="14" customFormat="1">
      <c r="A438" s="14"/>
      <c r="B438" s="238"/>
      <c r="C438" s="239"/>
      <c r="D438" s="221" t="s">
        <v>173</v>
      </c>
      <c r="E438" s="240" t="s">
        <v>32</v>
      </c>
      <c r="F438" s="241" t="s">
        <v>530</v>
      </c>
      <c r="G438" s="239"/>
      <c r="H438" s="242">
        <v>1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173</v>
      </c>
      <c r="AU438" s="248" t="s">
        <v>88</v>
      </c>
      <c r="AV438" s="14" t="s">
        <v>88</v>
      </c>
      <c r="AW438" s="14" t="s">
        <v>39</v>
      </c>
      <c r="AX438" s="14" t="s">
        <v>78</v>
      </c>
      <c r="AY438" s="248" t="s">
        <v>161</v>
      </c>
    </row>
    <row r="439" s="15" customFormat="1">
      <c r="A439" s="15"/>
      <c r="B439" s="249"/>
      <c r="C439" s="250"/>
      <c r="D439" s="221" t="s">
        <v>173</v>
      </c>
      <c r="E439" s="251" t="s">
        <v>32</v>
      </c>
      <c r="F439" s="252" t="s">
        <v>176</v>
      </c>
      <c r="G439" s="250"/>
      <c r="H439" s="253">
        <v>4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173</v>
      </c>
      <c r="AU439" s="259" t="s">
        <v>88</v>
      </c>
      <c r="AV439" s="15" t="s">
        <v>167</v>
      </c>
      <c r="AW439" s="15" t="s">
        <v>39</v>
      </c>
      <c r="AX439" s="15" t="s">
        <v>86</v>
      </c>
      <c r="AY439" s="259" t="s">
        <v>161</v>
      </c>
    </row>
    <row r="440" s="2" customFormat="1" ht="24.15" customHeight="1">
      <c r="A440" s="41"/>
      <c r="B440" s="42"/>
      <c r="C440" s="208" t="s">
        <v>668</v>
      </c>
      <c r="D440" s="208" t="s">
        <v>163</v>
      </c>
      <c r="E440" s="209" t="s">
        <v>669</v>
      </c>
      <c r="F440" s="210" t="s">
        <v>670</v>
      </c>
      <c r="G440" s="211" t="s">
        <v>106</v>
      </c>
      <c r="H440" s="212">
        <v>167.19999999999999</v>
      </c>
      <c r="I440" s="213"/>
      <c r="J440" s="214">
        <f>ROUND(I440*H440,2)</f>
        <v>0</v>
      </c>
      <c r="K440" s="210" t="s">
        <v>166</v>
      </c>
      <c r="L440" s="47"/>
      <c r="M440" s="215" t="s">
        <v>32</v>
      </c>
      <c r="N440" s="216" t="s">
        <v>49</v>
      </c>
      <c r="O440" s="87"/>
      <c r="P440" s="217">
        <f>O440*H440</f>
        <v>0</v>
      </c>
      <c r="Q440" s="217">
        <v>0</v>
      </c>
      <c r="R440" s="217">
        <f>Q440*H440</f>
        <v>0</v>
      </c>
      <c r="S440" s="217">
        <v>0</v>
      </c>
      <c r="T440" s="218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9" t="s">
        <v>167</v>
      </c>
      <c r="AT440" s="219" t="s">
        <v>163</v>
      </c>
      <c r="AU440" s="219" t="s">
        <v>88</v>
      </c>
      <c r="AY440" s="19" t="s">
        <v>161</v>
      </c>
      <c r="BE440" s="220">
        <f>IF(N440="základní",J440,0)</f>
        <v>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9" t="s">
        <v>86</v>
      </c>
      <c r="BK440" s="220">
        <f>ROUND(I440*H440,2)</f>
        <v>0</v>
      </c>
      <c r="BL440" s="19" t="s">
        <v>167</v>
      </c>
      <c r="BM440" s="219" t="s">
        <v>671</v>
      </c>
    </row>
    <row r="441" s="2" customFormat="1">
      <c r="A441" s="41"/>
      <c r="B441" s="42"/>
      <c r="C441" s="43"/>
      <c r="D441" s="221" t="s">
        <v>169</v>
      </c>
      <c r="E441" s="43"/>
      <c r="F441" s="222" t="s">
        <v>672</v>
      </c>
      <c r="G441" s="43"/>
      <c r="H441" s="43"/>
      <c r="I441" s="223"/>
      <c r="J441" s="43"/>
      <c r="K441" s="43"/>
      <c r="L441" s="47"/>
      <c r="M441" s="224"/>
      <c r="N441" s="225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169</v>
      </c>
      <c r="AU441" s="19" t="s">
        <v>88</v>
      </c>
    </row>
    <row r="442" s="2" customFormat="1">
      <c r="A442" s="41"/>
      <c r="B442" s="42"/>
      <c r="C442" s="43"/>
      <c r="D442" s="226" t="s">
        <v>171</v>
      </c>
      <c r="E442" s="43"/>
      <c r="F442" s="227" t="s">
        <v>673</v>
      </c>
      <c r="G442" s="43"/>
      <c r="H442" s="43"/>
      <c r="I442" s="223"/>
      <c r="J442" s="43"/>
      <c r="K442" s="43"/>
      <c r="L442" s="47"/>
      <c r="M442" s="224"/>
      <c r="N442" s="225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19" t="s">
        <v>171</v>
      </c>
      <c r="AU442" s="19" t="s">
        <v>88</v>
      </c>
    </row>
    <row r="443" s="14" customFormat="1">
      <c r="A443" s="14"/>
      <c r="B443" s="238"/>
      <c r="C443" s="239"/>
      <c r="D443" s="221" t="s">
        <v>173</v>
      </c>
      <c r="E443" s="240" t="s">
        <v>32</v>
      </c>
      <c r="F443" s="241" t="s">
        <v>674</v>
      </c>
      <c r="G443" s="239"/>
      <c r="H443" s="242">
        <v>167.19999999999999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173</v>
      </c>
      <c r="AU443" s="248" t="s">
        <v>88</v>
      </c>
      <c r="AV443" s="14" t="s">
        <v>88</v>
      </c>
      <c r="AW443" s="14" t="s">
        <v>39</v>
      </c>
      <c r="AX443" s="14" t="s">
        <v>86</v>
      </c>
      <c r="AY443" s="248" t="s">
        <v>161</v>
      </c>
    </row>
    <row r="444" s="12" customFormat="1" ht="22.8" customHeight="1">
      <c r="A444" s="12"/>
      <c r="B444" s="192"/>
      <c r="C444" s="193"/>
      <c r="D444" s="194" t="s">
        <v>77</v>
      </c>
      <c r="E444" s="206" t="s">
        <v>675</v>
      </c>
      <c r="F444" s="206" t="s">
        <v>676</v>
      </c>
      <c r="G444" s="193"/>
      <c r="H444" s="193"/>
      <c r="I444" s="196"/>
      <c r="J444" s="207">
        <f>BK444</f>
        <v>0</v>
      </c>
      <c r="K444" s="193"/>
      <c r="L444" s="198"/>
      <c r="M444" s="199"/>
      <c r="N444" s="200"/>
      <c r="O444" s="200"/>
      <c r="P444" s="201">
        <f>SUM(P445:P501)</f>
        <v>0</v>
      </c>
      <c r="Q444" s="200"/>
      <c r="R444" s="201">
        <f>SUM(R445:R501)</f>
        <v>0</v>
      </c>
      <c r="S444" s="200"/>
      <c r="T444" s="202">
        <f>SUM(T445:T501)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3" t="s">
        <v>86</v>
      </c>
      <c r="AT444" s="204" t="s">
        <v>77</v>
      </c>
      <c r="AU444" s="204" t="s">
        <v>86</v>
      </c>
      <c r="AY444" s="203" t="s">
        <v>161</v>
      </c>
      <c r="BK444" s="205">
        <f>SUM(BK445:BK501)</f>
        <v>0</v>
      </c>
    </row>
    <row r="445" s="2" customFormat="1" ht="21.75" customHeight="1">
      <c r="A445" s="41"/>
      <c r="B445" s="42"/>
      <c r="C445" s="208" t="s">
        <v>677</v>
      </c>
      <c r="D445" s="208" t="s">
        <v>163</v>
      </c>
      <c r="E445" s="209" t="s">
        <v>678</v>
      </c>
      <c r="F445" s="210" t="s">
        <v>679</v>
      </c>
      <c r="G445" s="211" t="s">
        <v>329</v>
      </c>
      <c r="H445" s="212">
        <v>442.44999999999999</v>
      </c>
      <c r="I445" s="213"/>
      <c r="J445" s="214">
        <f>ROUND(I445*H445,2)</f>
        <v>0</v>
      </c>
      <c r="K445" s="210" t="s">
        <v>166</v>
      </c>
      <c r="L445" s="47"/>
      <c r="M445" s="215" t="s">
        <v>32</v>
      </c>
      <c r="N445" s="216" t="s">
        <v>49</v>
      </c>
      <c r="O445" s="87"/>
      <c r="P445" s="217">
        <f>O445*H445</f>
        <v>0</v>
      </c>
      <c r="Q445" s="217">
        <v>0</v>
      </c>
      <c r="R445" s="217">
        <f>Q445*H445</f>
        <v>0</v>
      </c>
      <c r="S445" s="217">
        <v>0</v>
      </c>
      <c r="T445" s="218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9" t="s">
        <v>167</v>
      </c>
      <c r="AT445" s="219" t="s">
        <v>163</v>
      </c>
      <c r="AU445" s="219" t="s">
        <v>88</v>
      </c>
      <c r="AY445" s="19" t="s">
        <v>161</v>
      </c>
      <c r="BE445" s="220">
        <f>IF(N445="základní",J445,0)</f>
        <v>0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19" t="s">
        <v>86</v>
      </c>
      <c r="BK445" s="220">
        <f>ROUND(I445*H445,2)</f>
        <v>0</v>
      </c>
      <c r="BL445" s="19" t="s">
        <v>167</v>
      </c>
      <c r="BM445" s="219" t="s">
        <v>680</v>
      </c>
    </row>
    <row r="446" s="2" customFormat="1">
      <c r="A446" s="41"/>
      <c r="B446" s="42"/>
      <c r="C446" s="43"/>
      <c r="D446" s="221" t="s">
        <v>169</v>
      </c>
      <c r="E446" s="43"/>
      <c r="F446" s="222" t="s">
        <v>681</v>
      </c>
      <c r="G446" s="43"/>
      <c r="H446" s="43"/>
      <c r="I446" s="223"/>
      <c r="J446" s="43"/>
      <c r="K446" s="43"/>
      <c r="L446" s="47"/>
      <c r="M446" s="224"/>
      <c r="N446" s="225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19" t="s">
        <v>169</v>
      </c>
      <c r="AU446" s="19" t="s">
        <v>88</v>
      </c>
    </row>
    <row r="447" s="2" customFormat="1">
      <c r="A447" s="41"/>
      <c r="B447" s="42"/>
      <c r="C447" s="43"/>
      <c r="D447" s="226" t="s">
        <v>171</v>
      </c>
      <c r="E447" s="43"/>
      <c r="F447" s="227" t="s">
        <v>682</v>
      </c>
      <c r="G447" s="43"/>
      <c r="H447" s="43"/>
      <c r="I447" s="223"/>
      <c r="J447" s="43"/>
      <c r="K447" s="43"/>
      <c r="L447" s="47"/>
      <c r="M447" s="224"/>
      <c r="N447" s="225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19" t="s">
        <v>171</v>
      </c>
      <c r="AU447" s="19" t="s">
        <v>88</v>
      </c>
    </row>
    <row r="448" s="13" customFormat="1">
      <c r="A448" s="13"/>
      <c r="B448" s="228"/>
      <c r="C448" s="229"/>
      <c r="D448" s="221" t="s">
        <v>173</v>
      </c>
      <c r="E448" s="230" t="s">
        <v>32</v>
      </c>
      <c r="F448" s="231" t="s">
        <v>683</v>
      </c>
      <c r="G448" s="229"/>
      <c r="H448" s="230" t="s">
        <v>32</v>
      </c>
      <c r="I448" s="232"/>
      <c r="J448" s="229"/>
      <c r="K448" s="229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173</v>
      </c>
      <c r="AU448" s="237" t="s">
        <v>88</v>
      </c>
      <c r="AV448" s="13" t="s">
        <v>86</v>
      </c>
      <c r="AW448" s="13" t="s">
        <v>39</v>
      </c>
      <c r="AX448" s="13" t="s">
        <v>78</v>
      </c>
      <c r="AY448" s="237" t="s">
        <v>161</v>
      </c>
    </row>
    <row r="449" s="14" customFormat="1">
      <c r="A449" s="14"/>
      <c r="B449" s="238"/>
      <c r="C449" s="239"/>
      <c r="D449" s="221" t="s">
        <v>173</v>
      </c>
      <c r="E449" s="240" t="s">
        <v>32</v>
      </c>
      <c r="F449" s="241" t="s">
        <v>684</v>
      </c>
      <c r="G449" s="239"/>
      <c r="H449" s="242">
        <v>156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173</v>
      </c>
      <c r="AU449" s="248" t="s">
        <v>88</v>
      </c>
      <c r="AV449" s="14" t="s">
        <v>88</v>
      </c>
      <c r="AW449" s="14" t="s">
        <v>39</v>
      </c>
      <c r="AX449" s="14" t="s">
        <v>78</v>
      </c>
      <c r="AY449" s="248" t="s">
        <v>161</v>
      </c>
    </row>
    <row r="450" s="14" customFormat="1">
      <c r="A450" s="14"/>
      <c r="B450" s="238"/>
      <c r="C450" s="239"/>
      <c r="D450" s="221" t="s">
        <v>173</v>
      </c>
      <c r="E450" s="240" t="s">
        <v>32</v>
      </c>
      <c r="F450" s="241" t="s">
        <v>685</v>
      </c>
      <c r="G450" s="239"/>
      <c r="H450" s="242">
        <v>146.40000000000001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8" t="s">
        <v>173</v>
      </c>
      <c r="AU450" s="248" t="s">
        <v>88</v>
      </c>
      <c r="AV450" s="14" t="s">
        <v>88</v>
      </c>
      <c r="AW450" s="14" t="s">
        <v>39</v>
      </c>
      <c r="AX450" s="14" t="s">
        <v>78</v>
      </c>
      <c r="AY450" s="248" t="s">
        <v>161</v>
      </c>
    </row>
    <row r="451" s="14" customFormat="1">
      <c r="A451" s="14"/>
      <c r="B451" s="238"/>
      <c r="C451" s="239"/>
      <c r="D451" s="221" t="s">
        <v>173</v>
      </c>
      <c r="E451" s="240" t="s">
        <v>32</v>
      </c>
      <c r="F451" s="241" t="s">
        <v>686</v>
      </c>
      <c r="G451" s="239"/>
      <c r="H451" s="242">
        <v>140.05000000000001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8" t="s">
        <v>173</v>
      </c>
      <c r="AU451" s="248" t="s">
        <v>88</v>
      </c>
      <c r="AV451" s="14" t="s">
        <v>88</v>
      </c>
      <c r="AW451" s="14" t="s">
        <v>39</v>
      </c>
      <c r="AX451" s="14" t="s">
        <v>78</v>
      </c>
      <c r="AY451" s="248" t="s">
        <v>161</v>
      </c>
    </row>
    <row r="452" s="15" customFormat="1">
      <c r="A452" s="15"/>
      <c r="B452" s="249"/>
      <c r="C452" s="250"/>
      <c r="D452" s="221" t="s">
        <v>173</v>
      </c>
      <c r="E452" s="251" t="s">
        <v>32</v>
      </c>
      <c r="F452" s="252" t="s">
        <v>176</v>
      </c>
      <c r="G452" s="250"/>
      <c r="H452" s="253">
        <v>442.44999999999999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9" t="s">
        <v>173</v>
      </c>
      <c r="AU452" s="259" t="s">
        <v>88</v>
      </c>
      <c r="AV452" s="15" t="s">
        <v>167</v>
      </c>
      <c r="AW452" s="15" t="s">
        <v>39</v>
      </c>
      <c r="AX452" s="15" t="s">
        <v>86</v>
      </c>
      <c r="AY452" s="259" t="s">
        <v>161</v>
      </c>
    </row>
    <row r="453" s="2" customFormat="1" ht="24.15" customHeight="1">
      <c r="A453" s="41"/>
      <c r="B453" s="42"/>
      <c r="C453" s="208" t="s">
        <v>687</v>
      </c>
      <c r="D453" s="208" t="s">
        <v>163</v>
      </c>
      <c r="E453" s="209" t="s">
        <v>688</v>
      </c>
      <c r="F453" s="210" t="s">
        <v>689</v>
      </c>
      <c r="G453" s="211" t="s">
        <v>329</v>
      </c>
      <c r="H453" s="212">
        <v>10618.799999999999</v>
      </c>
      <c r="I453" s="213"/>
      <c r="J453" s="214">
        <f>ROUND(I453*H453,2)</f>
        <v>0</v>
      </c>
      <c r="K453" s="210" t="s">
        <v>166</v>
      </c>
      <c r="L453" s="47"/>
      <c r="M453" s="215" t="s">
        <v>32</v>
      </c>
      <c r="N453" s="216" t="s">
        <v>49</v>
      </c>
      <c r="O453" s="87"/>
      <c r="P453" s="217">
        <f>O453*H453</f>
        <v>0</v>
      </c>
      <c r="Q453" s="217">
        <v>0</v>
      </c>
      <c r="R453" s="217">
        <f>Q453*H453</f>
        <v>0</v>
      </c>
      <c r="S453" s="217">
        <v>0</v>
      </c>
      <c r="T453" s="218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9" t="s">
        <v>167</v>
      </c>
      <c r="AT453" s="219" t="s">
        <v>163</v>
      </c>
      <c r="AU453" s="219" t="s">
        <v>88</v>
      </c>
      <c r="AY453" s="19" t="s">
        <v>161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19" t="s">
        <v>86</v>
      </c>
      <c r="BK453" s="220">
        <f>ROUND(I453*H453,2)</f>
        <v>0</v>
      </c>
      <c r="BL453" s="19" t="s">
        <v>167</v>
      </c>
      <c r="BM453" s="219" t="s">
        <v>690</v>
      </c>
    </row>
    <row r="454" s="2" customFormat="1">
      <c r="A454" s="41"/>
      <c r="B454" s="42"/>
      <c r="C454" s="43"/>
      <c r="D454" s="221" t="s">
        <v>169</v>
      </c>
      <c r="E454" s="43"/>
      <c r="F454" s="222" t="s">
        <v>691</v>
      </c>
      <c r="G454" s="43"/>
      <c r="H454" s="43"/>
      <c r="I454" s="223"/>
      <c r="J454" s="43"/>
      <c r="K454" s="43"/>
      <c r="L454" s="47"/>
      <c r="M454" s="224"/>
      <c r="N454" s="225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19" t="s">
        <v>169</v>
      </c>
      <c r="AU454" s="19" t="s">
        <v>88</v>
      </c>
    </row>
    <row r="455" s="2" customFormat="1">
      <c r="A455" s="41"/>
      <c r="B455" s="42"/>
      <c r="C455" s="43"/>
      <c r="D455" s="226" t="s">
        <v>171</v>
      </c>
      <c r="E455" s="43"/>
      <c r="F455" s="227" t="s">
        <v>692</v>
      </c>
      <c r="G455" s="43"/>
      <c r="H455" s="43"/>
      <c r="I455" s="223"/>
      <c r="J455" s="43"/>
      <c r="K455" s="43"/>
      <c r="L455" s="47"/>
      <c r="M455" s="224"/>
      <c r="N455" s="225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171</v>
      </c>
      <c r="AU455" s="19" t="s">
        <v>88</v>
      </c>
    </row>
    <row r="456" s="14" customFormat="1">
      <c r="A456" s="14"/>
      <c r="B456" s="238"/>
      <c r="C456" s="239"/>
      <c r="D456" s="221" t="s">
        <v>173</v>
      </c>
      <c r="E456" s="239"/>
      <c r="F456" s="241" t="s">
        <v>693</v>
      </c>
      <c r="G456" s="239"/>
      <c r="H456" s="242">
        <v>10618.799999999999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8" t="s">
        <v>173</v>
      </c>
      <c r="AU456" s="248" t="s">
        <v>88</v>
      </c>
      <c r="AV456" s="14" t="s">
        <v>88</v>
      </c>
      <c r="AW456" s="14" t="s">
        <v>4</v>
      </c>
      <c r="AX456" s="14" t="s">
        <v>86</v>
      </c>
      <c r="AY456" s="248" t="s">
        <v>161</v>
      </c>
    </row>
    <row r="457" s="2" customFormat="1" ht="16.5" customHeight="1">
      <c r="A457" s="41"/>
      <c r="B457" s="42"/>
      <c r="C457" s="208" t="s">
        <v>694</v>
      </c>
      <c r="D457" s="208" t="s">
        <v>163</v>
      </c>
      <c r="E457" s="209" t="s">
        <v>695</v>
      </c>
      <c r="F457" s="210" t="s">
        <v>696</v>
      </c>
      <c r="G457" s="211" t="s">
        <v>329</v>
      </c>
      <c r="H457" s="212">
        <v>187.79599999999999</v>
      </c>
      <c r="I457" s="213"/>
      <c r="J457" s="214">
        <f>ROUND(I457*H457,2)</f>
        <v>0</v>
      </c>
      <c r="K457" s="210" t="s">
        <v>166</v>
      </c>
      <c r="L457" s="47"/>
      <c r="M457" s="215" t="s">
        <v>32</v>
      </c>
      <c r="N457" s="216" t="s">
        <v>49</v>
      </c>
      <c r="O457" s="87"/>
      <c r="P457" s="217">
        <f>O457*H457</f>
        <v>0</v>
      </c>
      <c r="Q457" s="217">
        <v>0</v>
      </c>
      <c r="R457" s="217">
        <f>Q457*H457</f>
        <v>0</v>
      </c>
      <c r="S457" s="217">
        <v>0</v>
      </c>
      <c r="T457" s="218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9" t="s">
        <v>167</v>
      </c>
      <c r="AT457" s="219" t="s">
        <v>163</v>
      </c>
      <c r="AU457" s="219" t="s">
        <v>88</v>
      </c>
      <c r="AY457" s="19" t="s">
        <v>161</v>
      </c>
      <c r="BE457" s="220">
        <f>IF(N457="základní",J457,0)</f>
        <v>0</v>
      </c>
      <c r="BF457" s="220">
        <f>IF(N457="snížená",J457,0)</f>
        <v>0</v>
      </c>
      <c r="BG457" s="220">
        <f>IF(N457="zákl. přenesená",J457,0)</f>
        <v>0</v>
      </c>
      <c r="BH457" s="220">
        <f>IF(N457="sníž. přenesená",J457,0)</f>
        <v>0</v>
      </c>
      <c r="BI457" s="220">
        <f>IF(N457="nulová",J457,0)</f>
        <v>0</v>
      </c>
      <c r="BJ457" s="19" t="s">
        <v>86</v>
      </c>
      <c r="BK457" s="220">
        <f>ROUND(I457*H457,2)</f>
        <v>0</v>
      </c>
      <c r="BL457" s="19" t="s">
        <v>167</v>
      </c>
      <c r="BM457" s="219" t="s">
        <v>697</v>
      </c>
    </row>
    <row r="458" s="2" customFormat="1">
      <c r="A458" s="41"/>
      <c r="B458" s="42"/>
      <c r="C458" s="43"/>
      <c r="D458" s="221" t="s">
        <v>169</v>
      </c>
      <c r="E458" s="43"/>
      <c r="F458" s="222" t="s">
        <v>698</v>
      </c>
      <c r="G458" s="43"/>
      <c r="H458" s="43"/>
      <c r="I458" s="223"/>
      <c r="J458" s="43"/>
      <c r="K458" s="43"/>
      <c r="L458" s="47"/>
      <c r="M458" s="224"/>
      <c r="N458" s="225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19" t="s">
        <v>169</v>
      </c>
      <c r="AU458" s="19" t="s">
        <v>88</v>
      </c>
    </row>
    <row r="459" s="2" customFormat="1">
      <c r="A459" s="41"/>
      <c r="B459" s="42"/>
      <c r="C459" s="43"/>
      <c r="D459" s="226" t="s">
        <v>171</v>
      </c>
      <c r="E459" s="43"/>
      <c r="F459" s="227" t="s">
        <v>699</v>
      </c>
      <c r="G459" s="43"/>
      <c r="H459" s="43"/>
      <c r="I459" s="223"/>
      <c r="J459" s="43"/>
      <c r="K459" s="43"/>
      <c r="L459" s="47"/>
      <c r="M459" s="224"/>
      <c r="N459" s="225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19" t="s">
        <v>171</v>
      </c>
      <c r="AU459" s="19" t="s">
        <v>88</v>
      </c>
    </row>
    <row r="460" s="13" customFormat="1">
      <c r="A460" s="13"/>
      <c r="B460" s="228"/>
      <c r="C460" s="229"/>
      <c r="D460" s="221" t="s">
        <v>173</v>
      </c>
      <c r="E460" s="230" t="s">
        <v>32</v>
      </c>
      <c r="F460" s="231" t="s">
        <v>700</v>
      </c>
      <c r="G460" s="229"/>
      <c r="H460" s="230" t="s">
        <v>32</v>
      </c>
      <c r="I460" s="232"/>
      <c r="J460" s="229"/>
      <c r="K460" s="229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173</v>
      </c>
      <c r="AU460" s="237" t="s">
        <v>88</v>
      </c>
      <c r="AV460" s="13" t="s">
        <v>86</v>
      </c>
      <c r="AW460" s="13" t="s">
        <v>39</v>
      </c>
      <c r="AX460" s="13" t="s">
        <v>78</v>
      </c>
      <c r="AY460" s="237" t="s">
        <v>161</v>
      </c>
    </row>
    <row r="461" s="14" customFormat="1">
      <c r="A461" s="14"/>
      <c r="B461" s="238"/>
      <c r="C461" s="239"/>
      <c r="D461" s="221" t="s">
        <v>173</v>
      </c>
      <c r="E461" s="240" t="s">
        <v>32</v>
      </c>
      <c r="F461" s="241" t="s">
        <v>701</v>
      </c>
      <c r="G461" s="239"/>
      <c r="H461" s="242">
        <v>86.944000000000003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8" t="s">
        <v>173</v>
      </c>
      <c r="AU461" s="248" t="s">
        <v>88</v>
      </c>
      <c r="AV461" s="14" t="s">
        <v>88</v>
      </c>
      <c r="AW461" s="14" t="s">
        <v>39</v>
      </c>
      <c r="AX461" s="14" t="s">
        <v>78</v>
      </c>
      <c r="AY461" s="248" t="s">
        <v>161</v>
      </c>
    </row>
    <row r="462" s="13" customFormat="1">
      <c r="A462" s="13"/>
      <c r="B462" s="228"/>
      <c r="C462" s="229"/>
      <c r="D462" s="221" t="s">
        <v>173</v>
      </c>
      <c r="E462" s="230" t="s">
        <v>32</v>
      </c>
      <c r="F462" s="231" t="s">
        <v>702</v>
      </c>
      <c r="G462" s="229"/>
      <c r="H462" s="230" t="s">
        <v>32</v>
      </c>
      <c r="I462" s="232"/>
      <c r="J462" s="229"/>
      <c r="K462" s="229"/>
      <c r="L462" s="233"/>
      <c r="M462" s="234"/>
      <c r="N462" s="235"/>
      <c r="O462" s="235"/>
      <c r="P462" s="235"/>
      <c r="Q462" s="235"/>
      <c r="R462" s="235"/>
      <c r="S462" s="235"/>
      <c r="T462" s="23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7" t="s">
        <v>173</v>
      </c>
      <c r="AU462" s="237" t="s">
        <v>88</v>
      </c>
      <c r="AV462" s="13" t="s">
        <v>86</v>
      </c>
      <c r="AW462" s="13" t="s">
        <v>39</v>
      </c>
      <c r="AX462" s="13" t="s">
        <v>78</v>
      </c>
      <c r="AY462" s="237" t="s">
        <v>161</v>
      </c>
    </row>
    <row r="463" s="14" customFormat="1">
      <c r="A463" s="14"/>
      <c r="B463" s="238"/>
      <c r="C463" s="239"/>
      <c r="D463" s="221" t="s">
        <v>173</v>
      </c>
      <c r="E463" s="240" t="s">
        <v>32</v>
      </c>
      <c r="F463" s="241" t="s">
        <v>703</v>
      </c>
      <c r="G463" s="239"/>
      <c r="H463" s="242">
        <v>10.868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8" t="s">
        <v>173</v>
      </c>
      <c r="AU463" s="248" t="s">
        <v>88</v>
      </c>
      <c r="AV463" s="14" t="s">
        <v>88</v>
      </c>
      <c r="AW463" s="14" t="s">
        <v>39</v>
      </c>
      <c r="AX463" s="14" t="s">
        <v>78</v>
      </c>
      <c r="AY463" s="248" t="s">
        <v>161</v>
      </c>
    </row>
    <row r="464" s="14" customFormat="1">
      <c r="A464" s="14"/>
      <c r="B464" s="238"/>
      <c r="C464" s="239"/>
      <c r="D464" s="221" t="s">
        <v>173</v>
      </c>
      <c r="E464" s="240" t="s">
        <v>32</v>
      </c>
      <c r="F464" s="241" t="s">
        <v>704</v>
      </c>
      <c r="G464" s="239"/>
      <c r="H464" s="242">
        <v>48.399999999999999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173</v>
      </c>
      <c r="AU464" s="248" t="s">
        <v>88</v>
      </c>
      <c r="AV464" s="14" t="s">
        <v>88</v>
      </c>
      <c r="AW464" s="14" t="s">
        <v>39</v>
      </c>
      <c r="AX464" s="14" t="s">
        <v>78</v>
      </c>
      <c r="AY464" s="248" t="s">
        <v>161</v>
      </c>
    </row>
    <row r="465" s="14" customFormat="1">
      <c r="A465" s="14"/>
      <c r="B465" s="238"/>
      <c r="C465" s="239"/>
      <c r="D465" s="221" t="s">
        <v>173</v>
      </c>
      <c r="E465" s="240" t="s">
        <v>32</v>
      </c>
      <c r="F465" s="241" t="s">
        <v>705</v>
      </c>
      <c r="G465" s="239"/>
      <c r="H465" s="242">
        <v>8.109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173</v>
      </c>
      <c r="AU465" s="248" t="s">
        <v>88</v>
      </c>
      <c r="AV465" s="14" t="s">
        <v>88</v>
      </c>
      <c r="AW465" s="14" t="s">
        <v>39</v>
      </c>
      <c r="AX465" s="14" t="s">
        <v>78</v>
      </c>
      <c r="AY465" s="248" t="s">
        <v>161</v>
      </c>
    </row>
    <row r="466" s="14" customFormat="1">
      <c r="A466" s="14"/>
      <c r="B466" s="238"/>
      <c r="C466" s="239"/>
      <c r="D466" s="221" t="s">
        <v>173</v>
      </c>
      <c r="E466" s="240" t="s">
        <v>32</v>
      </c>
      <c r="F466" s="241" t="s">
        <v>706</v>
      </c>
      <c r="G466" s="239"/>
      <c r="H466" s="242">
        <v>33.475000000000001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173</v>
      </c>
      <c r="AU466" s="248" t="s">
        <v>88</v>
      </c>
      <c r="AV466" s="14" t="s">
        <v>88</v>
      </c>
      <c r="AW466" s="14" t="s">
        <v>39</v>
      </c>
      <c r="AX466" s="14" t="s">
        <v>78</v>
      </c>
      <c r="AY466" s="248" t="s">
        <v>161</v>
      </c>
    </row>
    <row r="467" s="15" customFormat="1">
      <c r="A467" s="15"/>
      <c r="B467" s="249"/>
      <c r="C467" s="250"/>
      <c r="D467" s="221" t="s">
        <v>173</v>
      </c>
      <c r="E467" s="251" t="s">
        <v>32</v>
      </c>
      <c r="F467" s="252" t="s">
        <v>176</v>
      </c>
      <c r="G467" s="250"/>
      <c r="H467" s="253">
        <v>187.79599999999999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9" t="s">
        <v>173</v>
      </c>
      <c r="AU467" s="259" t="s">
        <v>88</v>
      </c>
      <c r="AV467" s="15" t="s">
        <v>167</v>
      </c>
      <c r="AW467" s="15" t="s">
        <v>39</v>
      </c>
      <c r="AX467" s="15" t="s">
        <v>86</v>
      </c>
      <c r="AY467" s="259" t="s">
        <v>161</v>
      </c>
    </row>
    <row r="468" s="2" customFormat="1" ht="24.15" customHeight="1">
      <c r="A468" s="41"/>
      <c r="B468" s="42"/>
      <c r="C468" s="208" t="s">
        <v>707</v>
      </c>
      <c r="D468" s="208" t="s">
        <v>163</v>
      </c>
      <c r="E468" s="209" t="s">
        <v>708</v>
      </c>
      <c r="F468" s="210" t="s">
        <v>709</v>
      </c>
      <c r="G468" s="211" t="s">
        <v>329</v>
      </c>
      <c r="H468" s="212">
        <v>2420.4479999999999</v>
      </c>
      <c r="I468" s="213"/>
      <c r="J468" s="214">
        <f>ROUND(I468*H468,2)</f>
        <v>0</v>
      </c>
      <c r="K468" s="210" t="s">
        <v>166</v>
      </c>
      <c r="L468" s="47"/>
      <c r="M468" s="215" t="s">
        <v>32</v>
      </c>
      <c r="N468" s="216" t="s">
        <v>49</v>
      </c>
      <c r="O468" s="87"/>
      <c r="P468" s="217">
        <f>O468*H468</f>
        <v>0</v>
      </c>
      <c r="Q468" s="217">
        <v>0</v>
      </c>
      <c r="R468" s="217">
        <f>Q468*H468</f>
        <v>0</v>
      </c>
      <c r="S468" s="217">
        <v>0</v>
      </c>
      <c r="T468" s="218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9" t="s">
        <v>167</v>
      </c>
      <c r="AT468" s="219" t="s">
        <v>163</v>
      </c>
      <c r="AU468" s="219" t="s">
        <v>88</v>
      </c>
      <c r="AY468" s="19" t="s">
        <v>161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19" t="s">
        <v>86</v>
      </c>
      <c r="BK468" s="220">
        <f>ROUND(I468*H468,2)</f>
        <v>0</v>
      </c>
      <c r="BL468" s="19" t="s">
        <v>167</v>
      </c>
      <c r="BM468" s="219" t="s">
        <v>710</v>
      </c>
    </row>
    <row r="469" s="2" customFormat="1">
      <c r="A469" s="41"/>
      <c r="B469" s="42"/>
      <c r="C469" s="43"/>
      <c r="D469" s="221" t="s">
        <v>169</v>
      </c>
      <c r="E469" s="43"/>
      <c r="F469" s="222" t="s">
        <v>711</v>
      </c>
      <c r="G469" s="43"/>
      <c r="H469" s="43"/>
      <c r="I469" s="223"/>
      <c r="J469" s="43"/>
      <c r="K469" s="43"/>
      <c r="L469" s="47"/>
      <c r="M469" s="224"/>
      <c r="N469" s="225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19" t="s">
        <v>169</v>
      </c>
      <c r="AU469" s="19" t="s">
        <v>88</v>
      </c>
    </row>
    <row r="470" s="2" customFormat="1">
      <c r="A470" s="41"/>
      <c r="B470" s="42"/>
      <c r="C470" s="43"/>
      <c r="D470" s="226" t="s">
        <v>171</v>
      </c>
      <c r="E470" s="43"/>
      <c r="F470" s="227" t="s">
        <v>712</v>
      </c>
      <c r="G470" s="43"/>
      <c r="H470" s="43"/>
      <c r="I470" s="223"/>
      <c r="J470" s="43"/>
      <c r="K470" s="43"/>
      <c r="L470" s="47"/>
      <c r="M470" s="224"/>
      <c r="N470" s="225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171</v>
      </c>
      <c r="AU470" s="19" t="s">
        <v>88</v>
      </c>
    </row>
    <row r="471" s="13" customFormat="1">
      <c r="A471" s="13"/>
      <c r="B471" s="228"/>
      <c r="C471" s="229"/>
      <c r="D471" s="221" t="s">
        <v>173</v>
      </c>
      <c r="E471" s="230" t="s">
        <v>32</v>
      </c>
      <c r="F471" s="231" t="s">
        <v>713</v>
      </c>
      <c r="G471" s="229"/>
      <c r="H471" s="230" t="s">
        <v>32</v>
      </c>
      <c r="I471" s="232"/>
      <c r="J471" s="229"/>
      <c r="K471" s="229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173</v>
      </c>
      <c r="AU471" s="237" t="s">
        <v>88</v>
      </c>
      <c r="AV471" s="13" t="s">
        <v>86</v>
      </c>
      <c r="AW471" s="13" t="s">
        <v>39</v>
      </c>
      <c r="AX471" s="13" t="s">
        <v>78</v>
      </c>
      <c r="AY471" s="237" t="s">
        <v>161</v>
      </c>
    </row>
    <row r="472" s="14" customFormat="1">
      <c r="A472" s="14"/>
      <c r="B472" s="238"/>
      <c r="C472" s="239"/>
      <c r="D472" s="221" t="s">
        <v>173</v>
      </c>
      <c r="E472" s="240" t="s">
        <v>32</v>
      </c>
      <c r="F472" s="241" t="s">
        <v>703</v>
      </c>
      <c r="G472" s="239"/>
      <c r="H472" s="242">
        <v>10.868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173</v>
      </c>
      <c r="AU472" s="248" t="s">
        <v>88</v>
      </c>
      <c r="AV472" s="14" t="s">
        <v>88</v>
      </c>
      <c r="AW472" s="14" t="s">
        <v>39</v>
      </c>
      <c r="AX472" s="14" t="s">
        <v>78</v>
      </c>
      <c r="AY472" s="248" t="s">
        <v>161</v>
      </c>
    </row>
    <row r="473" s="14" customFormat="1">
      <c r="A473" s="14"/>
      <c r="B473" s="238"/>
      <c r="C473" s="239"/>
      <c r="D473" s="221" t="s">
        <v>173</v>
      </c>
      <c r="E473" s="240" t="s">
        <v>32</v>
      </c>
      <c r="F473" s="241" t="s">
        <v>704</v>
      </c>
      <c r="G473" s="239"/>
      <c r="H473" s="242">
        <v>48.399999999999999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8" t="s">
        <v>173</v>
      </c>
      <c r="AU473" s="248" t="s">
        <v>88</v>
      </c>
      <c r="AV473" s="14" t="s">
        <v>88</v>
      </c>
      <c r="AW473" s="14" t="s">
        <v>39</v>
      </c>
      <c r="AX473" s="14" t="s">
        <v>78</v>
      </c>
      <c r="AY473" s="248" t="s">
        <v>161</v>
      </c>
    </row>
    <row r="474" s="14" customFormat="1">
      <c r="A474" s="14"/>
      <c r="B474" s="238"/>
      <c r="C474" s="239"/>
      <c r="D474" s="221" t="s">
        <v>173</v>
      </c>
      <c r="E474" s="240" t="s">
        <v>32</v>
      </c>
      <c r="F474" s="241" t="s">
        <v>705</v>
      </c>
      <c r="G474" s="239"/>
      <c r="H474" s="242">
        <v>8.109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173</v>
      </c>
      <c r="AU474" s="248" t="s">
        <v>88</v>
      </c>
      <c r="AV474" s="14" t="s">
        <v>88</v>
      </c>
      <c r="AW474" s="14" t="s">
        <v>39</v>
      </c>
      <c r="AX474" s="14" t="s">
        <v>78</v>
      </c>
      <c r="AY474" s="248" t="s">
        <v>161</v>
      </c>
    </row>
    <row r="475" s="14" customFormat="1">
      <c r="A475" s="14"/>
      <c r="B475" s="238"/>
      <c r="C475" s="239"/>
      <c r="D475" s="221" t="s">
        <v>173</v>
      </c>
      <c r="E475" s="240" t="s">
        <v>32</v>
      </c>
      <c r="F475" s="241" t="s">
        <v>706</v>
      </c>
      <c r="G475" s="239"/>
      <c r="H475" s="242">
        <v>33.475000000000001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8" t="s">
        <v>173</v>
      </c>
      <c r="AU475" s="248" t="s">
        <v>88</v>
      </c>
      <c r="AV475" s="14" t="s">
        <v>88</v>
      </c>
      <c r="AW475" s="14" t="s">
        <v>39</v>
      </c>
      <c r="AX475" s="14" t="s">
        <v>78</v>
      </c>
      <c r="AY475" s="248" t="s">
        <v>161</v>
      </c>
    </row>
    <row r="476" s="15" customFormat="1">
      <c r="A476" s="15"/>
      <c r="B476" s="249"/>
      <c r="C476" s="250"/>
      <c r="D476" s="221" t="s">
        <v>173</v>
      </c>
      <c r="E476" s="251" t="s">
        <v>32</v>
      </c>
      <c r="F476" s="252" t="s">
        <v>176</v>
      </c>
      <c r="G476" s="250"/>
      <c r="H476" s="253">
        <v>100.852</v>
      </c>
      <c r="I476" s="254"/>
      <c r="J476" s="250"/>
      <c r="K476" s="250"/>
      <c r="L476" s="255"/>
      <c r="M476" s="256"/>
      <c r="N476" s="257"/>
      <c r="O476" s="257"/>
      <c r="P476" s="257"/>
      <c r="Q476" s="257"/>
      <c r="R476" s="257"/>
      <c r="S476" s="257"/>
      <c r="T476" s="258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9" t="s">
        <v>173</v>
      </c>
      <c r="AU476" s="259" t="s">
        <v>88</v>
      </c>
      <c r="AV476" s="15" t="s">
        <v>167</v>
      </c>
      <c r="AW476" s="15" t="s">
        <v>39</v>
      </c>
      <c r="AX476" s="15" t="s">
        <v>86</v>
      </c>
      <c r="AY476" s="259" t="s">
        <v>161</v>
      </c>
    </row>
    <row r="477" s="14" customFormat="1">
      <c r="A477" s="14"/>
      <c r="B477" s="238"/>
      <c r="C477" s="239"/>
      <c r="D477" s="221" t="s">
        <v>173</v>
      </c>
      <c r="E477" s="239"/>
      <c r="F477" s="241" t="s">
        <v>714</v>
      </c>
      <c r="G477" s="239"/>
      <c r="H477" s="242">
        <v>2420.4479999999999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173</v>
      </c>
      <c r="AU477" s="248" t="s">
        <v>88</v>
      </c>
      <c r="AV477" s="14" t="s">
        <v>88</v>
      </c>
      <c r="AW477" s="14" t="s">
        <v>4</v>
      </c>
      <c r="AX477" s="14" t="s">
        <v>86</v>
      </c>
      <c r="AY477" s="248" t="s">
        <v>161</v>
      </c>
    </row>
    <row r="478" s="2" customFormat="1" ht="37.8" customHeight="1">
      <c r="A478" s="41"/>
      <c r="B478" s="42"/>
      <c r="C478" s="208" t="s">
        <v>715</v>
      </c>
      <c r="D478" s="208" t="s">
        <v>163</v>
      </c>
      <c r="E478" s="209" t="s">
        <v>716</v>
      </c>
      <c r="F478" s="210" t="s">
        <v>717</v>
      </c>
      <c r="G478" s="211" t="s">
        <v>329</v>
      </c>
      <c r="H478" s="212">
        <v>198.852</v>
      </c>
      <c r="I478" s="213"/>
      <c r="J478" s="214">
        <f>ROUND(I478*H478,2)</f>
        <v>0</v>
      </c>
      <c r="K478" s="210" t="s">
        <v>166</v>
      </c>
      <c r="L478" s="47"/>
      <c r="M478" s="215" t="s">
        <v>32</v>
      </c>
      <c r="N478" s="216" t="s">
        <v>49</v>
      </c>
      <c r="O478" s="87"/>
      <c r="P478" s="217">
        <f>O478*H478</f>
        <v>0</v>
      </c>
      <c r="Q478" s="217">
        <v>0</v>
      </c>
      <c r="R478" s="217">
        <f>Q478*H478</f>
        <v>0</v>
      </c>
      <c r="S478" s="217">
        <v>0</v>
      </c>
      <c r="T478" s="218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9" t="s">
        <v>167</v>
      </c>
      <c r="AT478" s="219" t="s">
        <v>163</v>
      </c>
      <c r="AU478" s="219" t="s">
        <v>88</v>
      </c>
      <c r="AY478" s="19" t="s">
        <v>161</v>
      </c>
      <c r="BE478" s="220">
        <f>IF(N478="základní",J478,0)</f>
        <v>0</v>
      </c>
      <c r="BF478" s="220">
        <f>IF(N478="snížená",J478,0)</f>
        <v>0</v>
      </c>
      <c r="BG478" s="220">
        <f>IF(N478="zákl. přenesená",J478,0)</f>
        <v>0</v>
      </c>
      <c r="BH478" s="220">
        <f>IF(N478="sníž. přenesená",J478,0)</f>
        <v>0</v>
      </c>
      <c r="BI478" s="220">
        <f>IF(N478="nulová",J478,0)</f>
        <v>0</v>
      </c>
      <c r="BJ478" s="19" t="s">
        <v>86</v>
      </c>
      <c r="BK478" s="220">
        <f>ROUND(I478*H478,2)</f>
        <v>0</v>
      </c>
      <c r="BL478" s="19" t="s">
        <v>167</v>
      </c>
      <c r="BM478" s="219" t="s">
        <v>718</v>
      </c>
    </row>
    <row r="479" s="2" customFormat="1">
      <c r="A479" s="41"/>
      <c r="B479" s="42"/>
      <c r="C479" s="43"/>
      <c r="D479" s="221" t="s">
        <v>169</v>
      </c>
      <c r="E479" s="43"/>
      <c r="F479" s="222" t="s">
        <v>719</v>
      </c>
      <c r="G479" s="43"/>
      <c r="H479" s="43"/>
      <c r="I479" s="223"/>
      <c r="J479" s="43"/>
      <c r="K479" s="43"/>
      <c r="L479" s="47"/>
      <c r="M479" s="224"/>
      <c r="N479" s="225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19" t="s">
        <v>169</v>
      </c>
      <c r="AU479" s="19" t="s">
        <v>88</v>
      </c>
    </row>
    <row r="480" s="2" customFormat="1">
      <c r="A480" s="41"/>
      <c r="B480" s="42"/>
      <c r="C480" s="43"/>
      <c r="D480" s="226" t="s">
        <v>171</v>
      </c>
      <c r="E480" s="43"/>
      <c r="F480" s="227" t="s">
        <v>720</v>
      </c>
      <c r="G480" s="43"/>
      <c r="H480" s="43"/>
      <c r="I480" s="223"/>
      <c r="J480" s="43"/>
      <c r="K480" s="43"/>
      <c r="L480" s="47"/>
      <c r="M480" s="224"/>
      <c r="N480" s="225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19" t="s">
        <v>171</v>
      </c>
      <c r="AU480" s="19" t="s">
        <v>88</v>
      </c>
    </row>
    <row r="481" s="13" customFormat="1">
      <c r="A481" s="13"/>
      <c r="B481" s="228"/>
      <c r="C481" s="229"/>
      <c r="D481" s="221" t="s">
        <v>173</v>
      </c>
      <c r="E481" s="230" t="s">
        <v>32</v>
      </c>
      <c r="F481" s="231" t="s">
        <v>683</v>
      </c>
      <c r="G481" s="229"/>
      <c r="H481" s="230" t="s">
        <v>32</v>
      </c>
      <c r="I481" s="232"/>
      <c r="J481" s="229"/>
      <c r="K481" s="229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173</v>
      </c>
      <c r="AU481" s="237" t="s">
        <v>88</v>
      </c>
      <c r="AV481" s="13" t="s">
        <v>86</v>
      </c>
      <c r="AW481" s="13" t="s">
        <v>39</v>
      </c>
      <c r="AX481" s="13" t="s">
        <v>78</v>
      </c>
      <c r="AY481" s="237" t="s">
        <v>161</v>
      </c>
    </row>
    <row r="482" s="14" customFormat="1">
      <c r="A482" s="14"/>
      <c r="B482" s="238"/>
      <c r="C482" s="239"/>
      <c r="D482" s="221" t="s">
        <v>173</v>
      </c>
      <c r="E482" s="240" t="s">
        <v>32</v>
      </c>
      <c r="F482" s="241" t="s">
        <v>685</v>
      </c>
      <c r="G482" s="239"/>
      <c r="H482" s="242">
        <v>146.40000000000001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8" t="s">
        <v>173</v>
      </c>
      <c r="AU482" s="248" t="s">
        <v>88</v>
      </c>
      <c r="AV482" s="14" t="s">
        <v>88</v>
      </c>
      <c r="AW482" s="14" t="s">
        <v>39</v>
      </c>
      <c r="AX482" s="14" t="s">
        <v>78</v>
      </c>
      <c r="AY482" s="248" t="s">
        <v>161</v>
      </c>
    </row>
    <row r="483" s="14" customFormat="1">
      <c r="A483" s="14"/>
      <c r="B483" s="238"/>
      <c r="C483" s="239"/>
      <c r="D483" s="221" t="s">
        <v>173</v>
      </c>
      <c r="E483" s="240" t="s">
        <v>32</v>
      </c>
      <c r="F483" s="241" t="s">
        <v>703</v>
      </c>
      <c r="G483" s="239"/>
      <c r="H483" s="242">
        <v>10.868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173</v>
      </c>
      <c r="AU483" s="248" t="s">
        <v>88</v>
      </c>
      <c r="AV483" s="14" t="s">
        <v>88</v>
      </c>
      <c r="AW483" s="14" t="s">
        <v>39</v>
      </c>
      <c r="AX483" s="14" t="s">
        <v>78</v>
      </c>
      <c r="AY483" s="248" t="s">
        <v>161</v>
      </c>
    </row>
    <row r="484" s="14" customFormat="1">
      <c r="A484" s="14"/>
      <c r="B484" s="238"/>
      <c r="C484" s="239"/>
      <c r="D484" s="221" t="s">
        <v>173</v>
      </c>
      <c r="E484" s="240" t="s">
        <v>32</v>
      </c>
      <c r="F484" s="241" t="s">
        <v>705</v>
      </c>
      <c r="G484" s="239"/>
      <c r="H484" s="242">
        <v>8.109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8" t="s">
        <v>173</v>
      </c>
      <c r="AU484" s="248" t="s">
        <v>88</v>
      </c>
      <c r="AV484" s="14" t="s">
        <v>88</v>
      </c>
      <c r="AW484" s="14" t="s">
        <v>39</v>
      </c>
      <c r="AX484" s="14" t="s">
        <v>78</v>
      </c>
      <c r="AY484" s="248" t="s">
        <v>161</v>
      </c>
    </row>
    <row r="485" s="14" customFormat="1">
      <c r="A485" s="14"/>
      <c r="B485" s="238"/>
      <c r="C485" s="239"/>
      <c r="D485" s="221" t="s">
        <v>173</v>
      </c>
      <c r="E485" s="240" t="s">
        <v>32</v>
      </c>
      <c r="F485" s="241" t="s">
        <v>706</v>
      </c>
      <c r="G485" s="239"/>
      <c r="H485" s="242">
        <v>33.475000000000001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8" t="s">
        <v>173</v>
      </c>
      <c r="AU485" s="248" t="s">
        <v>88</v>
      </c>
      <c r="AV485" s="14" t="s">
        <v>88</v>
      </c>
      <c r="AW485" s="14" t="s">
        <v>39</v>
      </c>
      <c r="AX485" s="14" t="s">
        <v>78</v>
      </c>
      <c r="AY485" s="248" t="s">
        <v>161</v>
      </c>
    </row>
    <row r="486" s="15" customFormat="1">
      <c r="A486" s="15"/>
      <c r="B486" s="249"/>
      <c r="C486" s="250"/>
      <c r="D486" s="221" t="s">
        <v>173</v>
      </c>
      <c r="E486" s="251" t="s">
        <v>32</v>
      </c>
      <c r="F486" s="252" t="s">
        <v>176</v>
      </c>
      <c r="G486" s="250"/>
      <c r="H486" s="253">
        <v>198.852</v>
      </c>
      <c r="I486" s="254"/>
      <c r="J486" s="250"/>
      <c r="K486" s="250"/>
      <c r="L486" s="255"/>
      <c r="M486" s="256"/>
      <c r="N486" s="257"/>
      <c r="O486" s="257"/>
      <c r="P486" s="257"/>
      <c r="Q486" s="257"/>
      <c r="R486" s="257"/>
      <c r="S486" s="257"/>
      <c r="T486" s="258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9" t="s">
        <v>173</v>
      </c>
      <c r="AU486" s="259" t="s">
        <v>88</v>
      </c>
      <c r="AV486" s="15" t="s">
        <v>167</v>
      </c>
      <c r="AW486" s="15" t="s">
        <v>39</v>
      </c>
      <c r="AX486" s="15" t="s">
        <v>86</v>
      </c>
      <c r="AY486" s="259" t="s">
        <v>161</v>
      </c>
    </row>
    <row r="487" s="2" customFormat="1" ht="37.8" customHeight="1">
      <c r="A487" s="41"/>
      <c r="B487" s="42"/>
      <c r="C487" s="208" t="s">
        <v>721</v>
      </c>
      <c r="D487" s="208" t="s">
        <v>163</v>
      </c>
      <c r="E487" s="209" t="s">
        <v>722</v>
      </c>
      <c r="F487" s="210" t="s">
        <v>723</v>
      </c>
      <c r="G487" s="211" t="s">
        <v>329</v>
      </c>
      <c r="H487" s="212">
        <v>48.399999999999999</v>
      </c>
      <c r="I487" s="213"/>
      <c r="J487" s="214">
        <f>ROUND(I487*H487,2)</f>
        <v>0</v>
      </c>
      <c r="K487" s="210" t="s">
        <v>166</v>
      </c>
      <c r="L487" s="47"/>
      <c r="M487" s="215" t="s">
        <v>32</v>
      </c>
      <c r="N487" s="216" t="s">
        <v>49</v>
      </c>
      <c r="O487" s="87"/>
      <c r="P487" s="217">
        <f>O487*H487</f>
        <v>0</v>
      </c>
      <c r="Q487" s="217">
        <v>0</v>
      </c>
      <c r="R487" s="217">
        <f>Q487*H487</f>
        <v>0</v>
      </c>
      <c r="S487" s="217">
        <v>0</v>
      </c>
      <c r="T487" s="218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9" t="s">
        <v>167</v>
      </c>
      <c r="AT487" s="219" t="s">
        <v>163</v>
      </c>
      <c r="AU487" s="219" t="s">
        <v>88</v>
      </c>
      <c r="AY487" s="19" t="s">
        <v>161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19" t="s">
        <v>86</v>
      </c>
      <c r="BK487" s="220">
        <f>ROUND(I487*H487,2)</f>
        <v>0</v>
      </c>
      <c r="BL487" s="19" t="s">
        <v>167</v>
      </c>
      <c r="BM487" s="219" t="s">
        <v>724</v>
      </c>
    </row>
    <row r="488" s="2" customFormat="1">
      <c r="A488" s="41"/>
      <c r="B488" s="42"/>
      <c r="C488" s="43"/>
      <c r="D488" s="221" t="s">
        <v>169</v>
      </c>
      <c r="E488" s="43"/>
      <c r="F488" s="222" t="s">
        <v>725</v>
      </c>
      <c r="G488" s="43"/>
      <c r="H488" s="43"/>
      <c r="I488" s="223"/>
      <c r="J488" s="43"/>
      <c r="K488" s="43"/>
      <c r="L488" s="47"/>
      <c r="M488" s="224"/>
      <c r="N488" s="225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19" t="s">
        <v>169</v>
      </c>
      <c r="AU488" s="19" t="s">
        <v>88</v>
      </c>
    </row>
    <row r="489" s="2" customFormat="1">
      <c r="A489" s="41"/>
      <c r="B489" s="42"/>
      <c r="C489" s="43"/>
      <c r="D489" s="226" t="s">
        <v>171</v>
      </c>
      <c r="E489" s="43"/>
      <c r="F489" s="227" t="s">
        <v>726</v>
      </c>
      <c r="G489" s="43"/>
      <c r="H489" s="43"/>
      <c r="I489" s="223"/>
      <c r="J489" s="43"/>
      <c r="K489" s="43"/>
      <c r="L489" s="47"/>
      <c r="M489" s="224"/>
      <c r="N489" s="225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19" t="s">
        <v>171</v>
      </c>
      <c r="AU489" s="19" t="s">
        <v>88</v>
      </c>
    </row>
    <row r="490" s="2" customFormat="1" ht="44.25" customHeight="1">
      <c r="A490" s="41"/>
      <c r="B490" s="42"/>
      <c r="C490" s="208" t="s">
        <v>727</v>
      </c>
      <c r="D490" s="208" t="s">
        <v>163</v>
      </c>
      <c r="E490" s="209" t="s">
        <v>728</v>
      </c>
      <c r="F490" s="210" t="s">
        <v>729</v>
      </c>
      <c r="G490" s="211" t="s">
        <v>329</v>
      </c>
      <c r="H490" s="212">
        <v>156</v>
      </c>
      <c r="I490" s="213"/>
      <c r="J490" s="214">
        <f>ROUND(I490*H490,2)</f>
        <v>0</v>
      </c>
      <c r="K490" s="210" t="s">
        <v>166</v>
      </c>
      <c r="L490" s="47"/>
      <c r="M490" s="215" t="s">
        <v>32</v>
      </c>
      <c r="N490" s="216" t="s">
        <v>49</v>
      </c>
      <c r="O490" s="87"/>
      <c r="P490" s="217">
        <f>O490*H490</f>
        <v>0</v>
      </c>
      <c r="Q490" s="217">
        <v>0</v>
      </c>
      <c r="R490" s="217">
        <f>Q490*H490</f>
        <v>0</v>
      </c>
      <c r="S490" s="217">
        <v>0</v>
      </c>
      <c r="T490" s="218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9" t="s">
        <v>167</v>
      </c>
      <c r="AT490" s="219" t="s">
        <v>163</v>
      </c>
      <c r="AU490" s="219" t="s">
        <v>88</v>
      </c>
      <c r="AY490" s="19" t="s">
        <v>161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19" t="s">
        <v>86</v>
      </c>
      <c r="BK490" s="220">
        <f>ROUND(I490*H490,2)</f>
        <v>0</v>
      </c>
      <c r="BL490" s="19" t="s">
        <v>167</v>
      </c>
      <c r="BM490" s="219" t="s">
        <v>730</v>
      </c>
    </row>
    <row r="491" s="2" customFormat="1">
      <c r="A491" s="41"/>
      <c r="B491" s="42"/>
      <c r="C491" s="43"/>
      <c r="D491" s="221" t="s">
        <v>169</v>
      </c>
      <c r="E491" s="43"/>
      <c r="F491" s="222" t="s">
        <v>331</v>
      </c>
      <c r="G491" s="43"/>
      <c r="H491" s="43"/>
      <c r="I491" s="223"/>
      <c r="J491" s="43"/>
      <c r="K491" s="43"/>
      <c r="L491" s="47"/>
      <c r="M491" s="224"/>
      <c r="N491" s="225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19" t="s">
        <v>169</v>
      </c>
      <c r="AU491" s="19" t="s">
        <v>88</v>
      </c>
    </row>
    <row r="492" s="2" customFormat="1">
      <c r="A492" s="41"/>
      <c r="B492" s="42"/>
      <c r="C492" s="43"/>
      <c r="D492" s="226" t="s">
        <v>171</v>
      </c>
      <c r="E492" s="43"/>
      <c r="F492" s="227" t="s">
        <v>731</v>
      </c>
      <c r="G492" s="43"/>
      <c r="H492" s="43"/>
      <c r="I492" s="223"/>
      <c r="J492" s="43"/>
      <c r="K492" s="43"/>
      <c r="L492" s="47"/>
      <c r="M492" s="224"/>
      <c r="N492" s="225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19" t="s">
        <v>171</v>
      </c>
      <c r="AU492" s="19" t="s">
        <v>88</v>
      </c>
    </row>
    <row r="493" s="13" customFormat="1">
      <c r="A493" s="13"/>
      <c r="B493" s="228"/>
      <c r="C493" s="229"/>
      <c r="D493" s="221" t="s">
        <v>173</v>
      </c>
      <c r="E493" s="230" t="s">
        <v>32</v>
      </c>
      <c r="F493" s="231" t="s">
        <v>683</v>
      </c>
      <c r="G493" s="229"/>
      <c r="H493" s="230" t="s">
        <v>32</v>
      </c>
      <c r="I493" s="232"/>
      <c r="J493" s="229"/>
      <c r="K493" s="229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173</v>
      </c>
      <c r="AU493" s="237" t="s">
        <v>88</v>
      </c>
      <c r="AV493" s="13" t="s">
        <v>86</v>
      </c>
      <c r="AW493" s="13" t="s">
        <v>39</v>
      </c>
      <c r="AX493" s="13" t="s">
        <v>78</v>
      </c>
      <c r="AY493" s="237" t="s">
        <v>161</v>
      </c>
    </row>
    <row r="494" s="14" customFormat="1">
      <c r="A494" s="14"/>
      <c r="B494" s="238"/>
      <c r="C494" s="239"/>
      <c r="D494" s="221" t="s">
        <v>173</v>
      </c>
      <c r="E494" s="240" t="s">
        <v>32</v>
      </c>
      <c r="F494" s="241" t="s">
        <v>684</v>
      </c>
      <c r="G494" s="239"/>
      <c r="H494" s="242">
        <v>156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8" t="s">
        <v>173</v>
      </c>
      <c r="AU494" s="248" t="s">
        <v>88</v>
      </c>
      <c r="AV494" s="14" t="s">
        <v>88</v>
      </c>
      <c r="AW494" s="14" t="s">
        <v>39</v>
      </c>
      <c r="AX494" s="14" t="s">
        <v>78</v>
      </c>
      <c r="AY494" s="248" t="s">
        <v>161</v>
      </c>
    </row>
    <row r="495" s="15" customFormat="1">
      <c r="A495" s="15"/>
      <c r="B495" s="249"/>
      <c r="C495" s="250"/>
      <c r="D495" s="221" t="s">
        <v>173</v>
      </c>
      <c r="E495" s="251" t="s">
        <v>32</v>
      </c>
      <c r="F495" s="252" t="s">
        <v>176</v>
      </c>
      <c r="G495" s="250"/>
      <c r="H495" s="253">
        <v>156</v>
      </c>
      <c r="I495" s="254"/>
      <c r="J495" s="250"/>
      <c r="K495" s="250"/>
      <c r="L495" s="255"/>
      <c r="M495" s="256"/>
      <c r="N495" s="257"/>
      <c r="O495" s="257"/>
      <c r="P495" s="257"/>
      <c r="Q495" s="257"/>
      <c r="R495" s="257"/>
      <c r="S495" s="257"/>
      <c r="T495" s="258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9" t="s">
        <v>173</v>
      </c>
      <c r="AU495" s="259" t="s">
        <v>88</v>
      </c>
      <c r="AV495" s="15" t="s">
        <v>167</v>
      </c>
      <c r="AW495" s="15" t="s">
        <v>39</v>
      </c>
      <c r="AX495" s="15" t="s">
        <v>86</v>
      </c>
      <c r="AY495" s="259" t="s">
        <v>161</v>
      </c>
    </row>
    <row r="496" s="2" customFormat="1" ht="44.25" customHeight="1">
      <c r="A496" s="41"/>
      <c r="B496" s="42"/>
      <c r="C496" s="208" t="s">
        <v>732</v>
      </c>
      <c r="D496" s="208" t="s">
        <v>163</v>
      </c>
      <c r="E496" s="209" t="s">
        <v>733</v>
      </c>
      <c r="F496" s="210" t="s">
        <v>734</v>
      </c>
      <c r="G496" s="211" t="s">
        <v>329</v>
      </c>
      <c r="H496" s="212">
        <v>140.05000000000001</v>
      </c>
      <c r="I496" s="213"/>
      <c r="J496" s="214">
        <f>ROUND(I496*H496,2)</f>
        <v>0</v>
      </c>
      <c r="K496" s="210" t="s">
        <v>166</v>
      </c>
      <c r="L496" s="47"/>
      <c r="M496" s="215" t="s">
        <v>32</v>
      </c>
      <c r="N496" s="216" t="s">
        <v>49</v>
      </c>
      <c r="O496" s="87"/>
      <c r="P496" s="217">
        <f>O496*H496</f>
        <v>0</v>
      </c>
      <c r="Q496" s="217">
        <v>0</v>
      </c>
      <c r="R496" s="217">
        <f>Q496*H496</f>
        <v>0</v>
      </c>
      <c r="S496" s="217">
        <v>0</v>
      </c>
      <c r="T496" s="218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9" t="s">
        <v>167</v>
      </c>
      <c r="AT496" s="219" t="s">
        <v>163</v>
      </c>
      <c r="AU496" s="219" t="s">
        <v>88</v>
      </c>
      <c r="AY496" s="19" t="s">
        <v>161</v>
      </c>
      <c r="BE496" s="220">
        <f>IF(N496="základní",J496,0)</f>
        <v>0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19" t="s">
        <v>86</v>
      </c>
      <c r="BK496" s="220">
        <f>ROUND(I496*H496,2)</f>
        <v>0</v>
      </c>
      <c r="BL496" s="19" t="s">
        <v>167</v>
      </c>
      <c r="BM496" s="219" t="s">
        <v>735</v>
      </c>
    </row>
    <row r="497" s="2" customFormat="1">
      <c r="A497" s="41"/>
      <c r="B497" s="42"/>
      <c r="C497" s="43"/>
      <c r="D497" s="221" t="s">
        <v>169</v>
      </c>
      <c r="E497" s="43"/>
      <c r="F497" s="222" t="s">
        <v>736</v>
      </c>
      <c r="G497" s="43"/>
      <c r="H497" s="43"/>
      <c r="I497" s="223"/>
      <c r="J497" s="43"/>
      <c r="K497" s="43"/>
      <c r="L497" s="47"/>
      <c r="M497" s="224"/>
      <c r="N497" s="225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19" t="s">
        <v>169</v>
      </c>
      <c r="AU497" s="19" t="s">
        <v>88</v>
      </c>
    </row>
    <row r="498" s="2" customFormat="1">
      <c r="A498" s="41"/>
      <c r="B498" s="42"/>
      <c r="C498" s="43"/>
      <c r="D498" s="226" t="s">
        <v>171</v>
      </c>
      <c r="E498" s="43"/>
      <c r="F498" s="227" t="s">
        <v>737</v>
      </c>
      <c r="G498" s="43"/>
      <c r="H498" s="43"/>
      <c r="I498" s="223"/>
      <c r="J498" s="43"/>
      <c r="K498" s="43"/>
      <c r="L498" s="47"/>
      <c r="M498" s="224"/>
      <c r="N498" s="225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19" t="s">
        <v>171</v>
      </c>
      <c r="AU498" s="19" t="s">
        <v>88</v>
      </c>
    </row>
    <row r="499" s="13" customFormat="1">
      <c r="A499" s="13"/>
      <c r="B499" s="228"/>
      <c r="C499" s="229"/>
      <c r="D499" s="221" t="s">
        <v>173</v>
      </c>
      <c r="E499" s="230" t="s">
        <v>32</v>
      </c>
      <c r="F499" s="231" t="s">
        <v>683</v>
      </c>
      <c r="G499" s="229"/>
      <c r="H499" s="230" t="s">
        <v>32</v>
      </c>
      <c r="I499" s="232"/>
      <c r="J499" s="229"/>
      <c r="K499" s="229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173</v>
      </c>
      <c r="AU499" s="237" t="s">
        <v>88</v>
      </c>
      <c r="AV499" s="13" t="s">
        <v>86</v>
      </c>
      <c r="AW499" s="13" t="s">
        <v>39</v>
      </c>
      <c r="AX499" s="13" t="s">
        <v>78</v>
      </c>
      <c r="AY499" s="237" t="s">
        <v>161</v>
      </c>
    </row>
    <row r="500" s="14" customFormat="1">
      <c r="A500" s="14"/>
      <c r="B500" s="238"/>
      <c r="C500" s="239"/>
      <c r="D500" s="221" t="s">
        <v>173</v>
      </c>
      <c r="E500" s="240" t="s">
        <v>32</v>
      </c>
      <c r="F500" s="241" t="s">
        <v>686</v>
      </c>
      <c r="G500" s="239"/>
      <c r="H500" s="242">
        <v>140.05000000000001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173</v>
      </c>
      <c r="AU500" s="248" t="s">
        <v>88</v>
      </c>
      <c r="AV500" s="14" t="s">
        <v>88</v>
      </c>
      <c r="AW500" s="14" t="s">
        <v>39</v>
      </c>
      <c r="AX500" s="14" t="s">
        <v>78</v>
      </c>
      <c r="AY500" s="248" t="s">
        <v>161</v>
      </c>
    </row>
    <row r="501" s="15" customFormat="1">
      <c r="A501" s="15"/>
      <c r="B501" s="249"/>
      <c r="C501" s="250"/>
      <c r="D501" s="221" t="s">
        <v>173</v>
      </c>
      <c r="E501" s="251" t="s">
        <v>32</v>
      </c>
      <c r="F501" s="252" t="s">
        <v>176</v>
      </c>
      <c r="G501" s="250"/>
      <c r="H501" s="253">
        <v>140.05000000000001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9" t="s">
        <v>173</v>
      </c>
      <c r="AU501" s="259" t="s">
        <v>88</v>
      </c>
      <c r="AV501" s="15" t="s">
        <v>167</v>
      </c>
      <c r="AW501" s="15" t="s">
        <v>39</v>
      </c>
      <c r="AX501" s="15" t="s">
        <v>86</v>
      </c>
      <c r="AY501" s="259" t="s">
        <v>161</v>
      </c>
    </row>
    <row r="502" s="12" customFormat="1" ht="22.8" customHeight="1">
      <c r="A502" s="12"/>
      <c r="B502" s="192"/>
      <c r="C502" s="193"/>
      <c r="D502" s="194" t="s">
        <v>77</v>
      </c>
      <c r="E502" s="206" t="s">
        <v>738</v>
      </c>
      <c r="F502" s="206" t="s">
        <v>739</v>
      </c>
      <c r="G502" s="193"/>
      <c r="H502" s="193"/>
      <c r="I502" s="196"/>
      <c r="J502" s="207">
        <f>BK502</f>
        <v>0</v>
      </c>
      <c r="K502" s="193"/>
      <c r="L502" s="198"/>
      <c r="M502" s="199"/>
      <c r="N502" s="200"/>
      <c r="O502" s="200"/>
      <c r="P502" s="201">
        <f>SUM(P503:P505)</f>
        <v>0</v>
      </c>
      <c r="Q502" s="200"/>
      <c r="R502" s="201">
        <f>SUM(R503:R505)</f>
        <v>0</v>
      </c>
      <c r="S502" s="200"/>
      <c r="T502" s="202">
        <f>SUM(T503:T505)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3" t="s">
        <v>86</v>
      </c>
      <c r="AT502" s="204" t="s">
        <v>77</v>
      </c>
      <c r="AU502" s="204" t="s">
        <v>86</v>
      </c>
      <c r="AY502" s="203" t="s">
        <v>161</v>
      </c>
      <c r="BK502" s="205">
        <f>SUM(BK503:BK505)</f>
        <v>0</v>
      </c>
    </row>
    <row r="503" s="2" customFormat="1" ht="24.15" customHeight="1">
      <c r="A503" s="41"/>
      <c r="B503" s="42"/>
      <c r="C503" s="208" t="s">
        <v>740</v>
      </c>
      <c r="D503" s="208" t="s">
        <v>163</v>
      </c>
      <c r="E503" s="209" t="s">
        <v>741</v>
      </c>
      <c r="F503" s="210" t="s">
        <v>742</v>
      </c>
      <c r="G503" s="211" t="s">
        <v>329</v>
      </c>
      <c r="H503" s="212">
        <v>823.077</v>
      </c>
      <c r="I503" s="213"/>
      <c r="J503" s="214">
        <f>ROUND(I503*H503,2)</f>
        <v>0</v>
      </c>
      <c r="K503" s="210" t="s">
        <v>166</v>
      </c>
      <c r="L503" s="47"/>
      <c r="M503" s="215" t="s">
        <v>32</v>
      </c>
      <c r="N503" s="216" t="s">
        <v>49</v>
      </c>
      <c r="O503" s="87"/>
      <c r="P503" s="217">
        <f>O503*H503</f>
        <v>0</v>
      </c>
      <c r="Q503" s="217">
        <v>0</v>
      </c>
      <c r="R503" s="217">
        <f>Q503*H503</f>
        <v>0</v>
      </c>
      <c r="S503" s="217">
        <v>0</v>
      </c>
      <c r="T503" s="218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9" t="s">
        <v>167</v>
      </c>
      <c r="AT503" s="219" t="s">
        <v>163</v>
      </c>
      <c r="AU503" s="219" t="s">
        <v>88</v>
      </c>
      <c r="AY503" s="19" t="s">
        <v>161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19" t="s">
        <v>86</v>
      </c>
      <c r="BK503" s="220">
        <f>ROUND(I503*H503,2)</f>
        <v>0</v>
      </c>
      <c r="BL503" s="19" t="s">
        <v>167</v>
      </c>
      <c r="BM503" s="219" t="s">
        <v>743</v>
      </c>
    </row>
    <row r="504" s="2" customFormat="1">
      <c r="A504" s="41"/>
      <c r="B504" s="42"/>
      <c r="C504" s="43"/>
      <c r="D504" s="221" t="s">
        <v>169</v>
      </c>
      <c r="E504" s="43"/>
      <c r="F504" s="222" t="s">
        <v>744</v>
      </c>
      <c r="G504" s="43"/>
      <c r="H504" s="43"/>
      <c r="I504" s="223"/>
      <c r="J504" s="43"/>
      <c r="K504" s="43"/>
      <c r="L504" s="47"/>
      <c r="M504" s="224"/>
      <c r="N504" s="225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19" t="s">
        <v>169</v>
      </c>
      <c r="AU504" s="19" t="s">
        <v>88</v>
      </c>
    </row>
    <row r="505" s="2" customFormat="1">
      <c r="A505" s="41"/>
      <c r="B505" s="42"/>
      <c r="C505" s="43"/>
      <c r="D505" s="226" t="s">
        <v>171</v>
      </c>
      <c r="E505" s="43"/>
      <c r="F505" s="227" t="s">
        <v>745</v>
      </c>
      <c r="G505" s="43"/>
      <c r="H505" s="43"/>
      <c r="I505" s="223"/>
      <c r="J505" s="43"/>
      <c r="K505" s="43"/>
      <c r="L505" s="47"/>
      <c r="M505" s="224"/>
      <c r="N505" s="225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171</v>
      </c>
      <c r="AU505" s="19" t="s">
        <v>88</v>
      </c>
    </row>
    <row r="506" s="12" customFormat="1" ht="25.92" customHeight="1">
      <c r="A506" s="12"/>
      <c r="B506" s="192"/>
      <c r="C506" s="193"/>
      <c r="D506" s="194" t="s">
        <v>77</v>
      </c>
      <c r="E506" s="195" t="s">
        <v>746</v>
      </c>
      <c r="F506" s="195" t="s">
        <v>747</v>
      </c>
      <c r="G506" s="193"/>
      <c r="H506" s="193"/>
      <c r="I506" s="196"/>
      <c r="J506" s="197">
        <f>BK506</f>
        <v>0</v>
      </c>
      <c r="K506" s="193"/>
      <c r="L506" s="198"/>
      <c r="M506" s="199"/>
      <c r="N506" s="200"/>
      <c r="O506" s="200"/>
      <c r="P506" s="201">
        <f>P507</f>
        <v>0</v>
      </c>
      <c r="Q506" s="200"/>
      <c r="R506" s="201">
        <f>R507</f>
        <v>0.0528</v>
      </c>
      <c r="S506" s="200"/>
      <c r="T506" s="202">
        <f>T507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03" t="s">
        <v>88</v>
      </c>
      <c r="AT506" s="204" t="s">
        <v>77</v>
      </c>
      <c r="AU506" s="204" t="s">
        <v>78</v>
      </c>
      <c r="AY506" s="203" t="s">
        <v>161</v>
      </c>
      <c r="BK506" s="205">
        <f>BK507</f>
        <v>0</v>
      </c>
    </row>
    <row r="507" s="12" customFormat="1" ht="22.8" customHeight="1">
      <c r="A507" s="12"/>
      <c r="B507" s="192"/>
      <c r="C507" s="193"/>
      <c r="D507" s="194" t="s">
        <v>77</v>
      </c>
      <c r="E507" s="206" t="s">
        <v>748</v>
      </c>
      <c r="F507" s="206" t="s">
        <v>749</v>
      </c>
      <c r="G507" s="193"/>
      <c r="H507" s="193"/>
      <c r="I507" s="196"/>
      <c r="J507" s="207">
        <f>BK507</f>
        <v>0</v>
      </c>
      <c r="K507" s="193"/>
      <c r="L507" s="198"/>
      <c r="M507" s="199"/>
      <c r="N507" s="200"/>
      <c r="O507" s="200"/>
      <c r="P507" s="201">
        <f>SUM(P508:P519)</f>
        <v>0</v>
      </c>
      <c r="Q507" s="200"/>
      <c r="R507" s="201">
        <f>SUM(R508:R519)</f>
        <v>0.0528</v>
      </c>
      <c r="S507" s="200"/>
      <c r="T507" s="202">
        <f>SUM(T508:T519)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03" t="s">
        <v>88</v>
      </c>
      <c r="AT507" s="204" t="s">
        <v>77</v>
      </c>
      <c r="AU507" s="204" t="s">
        <v>86</v>
      </c>
      <c r="AY507" s="203" t="s">
        <v>161</v>
      </c>
      <c r="BK507" s="205">
        <f>SUM(BK508:BK519)</f>
        <v>0</v>
      </c>
    </row>
    <row r="508" s="2" customFormat="1" ht="24.15" customHeight="1">
      <c r="A508" s="41"/>
      <c r="B508" s="42"/>
      <c r="C508" s="208" t="s">
        <v>750</v>
      </c>
      <c r="D508" s="208" t="s">
        <v>163</v>
      </c>
      <c r="E508" s="209" t="s">
        <v>751</v>
      </c>
      <c r="F508" s="210" t="s">
        <v>752</v>
      </c>
      <c r="G508" s="211" t="s">
        <v>227</v>
      </c>
      <c r="H508" s="212">
        <v>8</v>
      </c>
      <c r="I508" s="213"/>
      <c r="J508" s="214">
        <f>ROUND(I508*H508,2)</f>
        <v>0</v>
      </c>
      <c r="K508" s="210" t="s">
        <v>166</v>
      </c>
      <c r="L508" s="47"/>
      <c r="M508" s="215" t="s">
        <v>32</v>
      </c>
      <c r="N508" s="216" t="s">
        <v>49</v>
      </c>
      <c r="O508" s="87"/>
      <c r="P508" s="217">
        <f>O508*H508</f>
        <v>0</v>
      </c>
      <c r="Q508" s="217">
        <v>0.00040000000000000002</v>
      </c>
      <c r="R508" s="217">
        <f>Q508*H508</f>
        <v>0.0032000000000000002</v>
      </c>
      <c r="S508" s="217">
        <v>0</v>
      </c>
      <c r="T508" s="218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9" t="s">
        <v>276</v>
      </c>
      <c r="AT508" s="219" t="s">
        <v>163</v>
      </c>
      <c r="AU508" s="219" t="s">
        <v>88</v>
      </c>
      <c r="AY508" s="19" t="s">
        <v>161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9" t="s">
        <v>86</v>
      </c>
      <c r="BK508" s="220">
        <f>ROUND(I508*H508,2)</f>
        <v>0</v>
      </c>
      <c r="BL508" s="19" t="s">
        <v>276</v>
      </c>
      <c r="BM508" s="219" t="s">
        <v>753</v>
      </c>
    </row>
    <row r="509" s="2" customFormat="1">
      <c r="A509" s="41"/>
      <c r="B509" s="42"/>
      <c r="C509" s="43"/>
      <c r="D509" s="221" t="s">
        <v>169</v>
      </c>
      <c r="E509" s="43"/>
      <c r="F509" s="222" t="s">
        <v>754</v>
      </c>
      <c r="G509" s="43"/>
      <c r="H509" s="43"/>
      <c r="I509" s="223"/>
      <c r="J509" s="43"/>
      <c r="K509" s="43"/>
      <c r="L509" s="47"/>
      <c r="M509" s="224"/>
      <c r="N509" s="225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19" t="s">
        <v>169</v>
      </c>
      <c r="AU509" s="19" t="s">
        <v>88</v>
      </c>
    </row>
    <row r="510" s="2" customFormat="1">
      <c r="A510" s="41"/>
      <c r="B510" s="42"/>
      <c r="C510" s="43"/>
      <c r="D510" s="226" t="s">
        <v>171</v>
      </c>
      <c r="E510" s="43"/>
      <c r="F510" s="227" t="s">
        <v>755</v>
      </c>
      <c r="G510" s="43"/>
      <c r="H510" s="43"/>
      <c r="I510" s="223"/>
      <c r="J510" s="43"/>
      <c r="K510" s="43"/>
      <c r="L510" s="47"/>
      <c r="M510" s="224"/>
      <c r="N510" s="225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19" t="s">
        <v>171</v>
      </c>
      <c r="AU510" s="19" t="s">
        <v>88</v>
      </c>
    </row>
    <row r="511" s="14" customFormat="1">
      <c r="A511" s="14"/>
      <c r="B511" s="238"/>
      <c r="C511" s="239"/>
      <c r="D511" s="221" t="s">
        <v>173</v>
      </c>
      <c r="E511" s="240" t="s">
        <v>32</v>
      </c>
      <c r="F511" s="241" t="s">
        <v>756</v>
      </c>
      <c r="G511" s="239"/>
      <c r="H511" s="242">
        <v>8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173</v>
      </c>
      <c r="AU511" s="248" t="s">
        <v>88</v>
      </c>
      <c r="AV511" s="14" t="s">
        <v>88</v>
      </c>
      <c r="AW511" s="14" t="s">
        <v>39</v>
      </c>
      <c r="AX511" s="14" t="s">
        <v>86</v>
      </c>
      <c r="AY511" s="248" t="s">
        <v>161</v>
      </c>
    </row>
    <row r="512" s="2" customFormat="1" ht="24.15" customHeight="1">
      <c r="A512" s="41"/>
      <c r="B512" s="42"/>
      <c r="C512" s="260" t="s">
        <v>124</v>
      </c>
      <c r="D512" s="260" t="s">
        <v>366</v>
      </c>
      <c r="E512" s="261" t="s">
        <v>757</v>
      </c>
      <c r="F512" s="262" t="s">
        <v>758</v>
      </c>
      <c r="G512" s="263" t="s">
        <v>227</v>
      </c>
      <c r="H512" s="264">
        <v>8</v>
      </c>
      <c r="I512" s="265"/>
      <c r="J512" s="266">
        <f>ROUND(I512*H512,2)</f>
        <v>0</v>
      </c>
      <c r="K512" s="262" t="s">
        <v>166</v>
      </c>
      <c r="L512" s="267"/>
      <c r="M512" s="268" t="s">
        <v>32</v>
      </c>
      <c r="N512" s="269" t="s">
        <v>49</v>
      </c>
      <c r="O512" s="87"/>
      <c r="P512" s="217">
        <f>O512*H512</f>
        <v>0</v>
      </c>
      <c r="Q512" s="217">
        <v>0.0061999999999999998</v>
      </c>
      <c r="R512" s="217">
        <f>Q512*H512</f>
        <v>0.049599999999999998</v>
      </c>
      <c r="S512" s="217">
        <v>0</v>
      </c>
      <c r="T512" s="218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9" t="s">
        <v>395</v>
      </c>
      <c r="AT512" s="219" t="s">
        <v>366</v>
      </c>
      <c r="AU512" s="219" t="s">
        <v>88</v>
      </c>
      <c r="AY512" s="19" t="s">
        <v>161</v>
      </c>
      <c r="BE512" s="220">
        <f>IF(N512="základní",J512,0)</f>
        <v>0</v>
      </c>
      <c r="BF512" s="220">
        <f>IF(N512="snížená",J512,0)</f>
        <v>0</v>
      </c>
      <c r="BG512" s="220">
        <f>IF(N512="zákl. přenesená",J512,0)</f>
        <v>0</v>
      </c>
      <c r="BH512" s="220">
        <f>IF(N512="sníž. přenesená",J512,0)</f>
        <v>0</v>
      </c>
      <c r="BI512" s="220">
        <f>IF(N512="nulová",J512,0)</f>
        <v>0</v>
      </c>
      <c r="BJ512" s="19" t="s">
        <v>86</v>
      </c>
      <c r="BK512" s="220">
        <f>ROUND(I512*H512,2)</f>
        <v>0</v>
      </c>
      <c r="BL512" s="19" t="s">
        <v>276</v>
      </c>
      <c r="BM512" s="219" t="s">
        <v>759</v>
      </c>
    </row>
    <row r="513" s="2" customFormat="1">
      <c r="A513" s="41"/>
      <c r="B513" s="42"/>
      <c r="C513" s="43"/>
      <c r="D513" s="221" t="s">
        <v>169</v>
      </c>
      <c r="E513" s="43"/>
      <c r="F513" s="222" t="s">
        <v>758</v>
      </c>
      <c r="G513" s="43"/>
      <c r="H513" s="43"/>
      <c r="I513" s="223"/>
      <c r="J513" s="43"/>
      <c r="K513" s="43"/>
      <c r="L513" s="47"/>
      <c r="M513" s="224"/>
      <c r="N513" s="225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19" t="s">
        <v>169</v>
      </c>
      <c r="AU513" s="19" t="s">
        <v>88</v>
      </c>
    </row>
    <row r="514" s="2" customFormat="1" ht="24.15" customHeight="1">
      <c r="A514" s="41"/>
      <c r="B514" s="42"/>
      <c r="C514" s="208" t="s">
        <v>760</v>
      </c>
      <c r="D514" s="208" t="s">
        <v>163</v>
      </c>
      <c r="E514" s="209" t="s">
        <v>761</v>
      </c>
      <c r="F514" s="210" t="s">
        <v>762</v>
      </c>
      <c r="G514" s="211" t="s">
        <v>329</v>
      </c>
      <c r="H514" s="212">
        <v>0.052999999999999998</v>
      </c>
      <c r="I514" s="213"/>
      <c r="J514" s="214">
        <f>ROUND(I514*H514,2)</f>
        <v>0</v>
      </c>
      <c r="K514" s="210" t="s">
        <v>166</v>
      </c>
      <c r="L514" s="47"/>
      <c r="M514" s="215" t="s">
        <v>32</v>
      </c>
      <c r="N514" s="216" t="s">
        <v>49</v>
      </c>
      <c r="O514" s="87"/>
      <c r="P514" s="217">
        <f>O514*H514</f>
        <v>0</v>
      </c>
      <c r="Q514" s="217">
        <v>0</v>
      </c>
      <c r="R514" s="217">
        <f>Q514*H514</f>
        <v>0</v>
      </c>
      <c r="S514" s="217">
        <v>0</v>
      </c>
      <c r="T514" s="218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9" t="s">
        <v>276</v>
      </c>
      <c r="AT514" s="219" t="s">
        <v>163</v>
      </c>
      <c r="AU514" s="219" t="s">
        <v>88</v>
      </c>
      <c r="AY514" s="19" t="s">
        <v>161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19" t="s">
        <v>86</v>
      </c>
      <c r="BK514" s="220">
        <f>ROUND(I514*H514,2)</f>
        <v>0</v>
      </c>
      <c r="BL514" s="19" t="s">
        <v>276</v>
      </c>
      <c r="BM514" s="219" t="s">
        <v>763</v>
      </c>
    </row>
    <row r="515" s="2" customFormat="1">
      <c r="A515" s="41"/>
      <c r="B515" s="42"/>
      <c r="C515" s="43"/>
      <c r="D515" s="221" t="s">
        <v>169</v>
      </c>
      <c r="E515" s="43"/>
      <c r="F515" s="222" t="s">
        <v>764</v>
      </c>
      <c r="G515" s="43"/>
      <c r="H515" s="43"/>
      <c r="I515" s="223"/>
      <c r="J515" s="43"/>
      <c r="K515" s="43"/>
      <c r="L515" s="47"/>
      <c r="M515" s="224"/>
      <c r="N515" s="225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19" t="s">
        <v>169</v>
      </c>
      <c r="AU515" s="19" t="s">
        <v>88</v>
      </c>
    </row>
    <row r="516" s="2" customFormat="1">
      <c r="A516" s="41"/>
      <c r="B516" s="42"/>
      <c r="C516" s="43"/>
      <c r="D516" s="226" t="s">
        <v>171</v>
      </c>
      <c r="E516" s="43"/>
      <c r="F516" s="227" t="s">
        <v>765</v>
      </c>
      <c r="G516" s="43"/>
      <c r="H516" s="43"/>
      <c r="I516" s="223"/>
      <c r="J516" s="43"/>
      <c r="K516" s="43"/>
      <c r="L516" s="47"/>
      <c r="M516" s="224"/>
      <c r="N516" s="225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9" t="s">
        <v>171</v>
      </c>
      <c r="AU516" s="19" t="s">
        <v>88</v>
      </c>
    </row>
    <row r="517" s="2" customFormat="1" ht="24.15" customHeight="1">
      <c r="A517" s="41"/>
      <c r="B517" s="42"/>
      <c r="C517" s="208" t="s">
        <v>766</v>
      </c>
      <c r="D517" s="208" t="s">
        <v>163</v>
      </c>
      <c r="E517" s="209" t="s">
        <v>767</v>
      </c>
      <c r="F517" s="210" t="s">
        <v>768</v>
      </c>
      <c r="G517" s="211" t="s">
        <v>329</v>
      </c>
      <c r="H517" s="212">
        <v>0.052999999999999998</v>
      </c>
      <c r="I517" s="213"/>
      <c r="J517" s="214">
        <f>ROUND(I517*H517,2)</f>
        <v>0</v>
      </c>
      <c r="K517" s="210" t="s">
        <v>166</v>
      </c>
      <c r="L517" s="47"/>
      <c r="M517" s="215" t="s">
        <v>32</v>
      </c>
      <c r="N517" s="216" t="s">
        <v>49</v>
      </c>
      <c r="O517" s="87"/>
      <c r="P517" s="217">
        <f>O517*H517</f>
        <v>0</v>
      </c>
      <c r="Q517" s="217">
        <v>0</v>
      </c>
      <c r="R517" s="217">
        <f>Q517*H517</f>
        <v>0</v>
      </c>
      <c r="S517" s="217">
        <v>0</v>
      </c>
      <c r="T517" s="218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9" t="s">
        <v>276</v>
      </c>
      <c r="AT517" s="219" t="s">
        <v>163</v>
      </c>
      <c r="AU517" s="219" t="s">
        <v>88</v>
      </c>
      <c r="AY517" s="19" t="s">
        <v>161</v>
      </c>
      <c r="BE517" s="220">
        <f>IF(N517="základní",J517,0)</f>
        <v>0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19" t="s">
        <v>86</v>
      </c>
      <c r="BK517" s="220">
        <f>ROUND(I517*H517,2)</f>
        <v>0</v>
      </c>
      <c r="BL517" s="19" t="s">
        <v>276</v>
      </c>
      <c r="BM517" s="219" t="s">
        <v>769</v>
      </c>
    </row>
    <row r="518" s="2" customFormat="1">
      <c r="A518" s="41"/>
      <c r="B518" s="42"/>
      <c r="C518" s="43"/>
      <c r="D518" s="221" t="s">
        <v>169</v>
      </c>
      <c r="E518" s="43"/>
      <c r="F518" s="222" t="s">
        <v>770</v>
      </c>
      <c r="G518" s="43"/>
      <c r="H518" s="43"/>
      <c r="I518" s="223"/>
      <c r="J518" s="43"/>
      <c r="K518" s="43"/>
      <c r="L518" s="47"/>
      <c r="M518" s="224"/>
      <c r="N518" s="225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19" t="s">
        <v>169</v>
      </c>
      <c r="AU518" s="19" t="s">
        <v>88</v>
      </c>
    </row>
    <row r="519" s="2" customFormat="1">
      <c r="A519" s="41"/>
      <c r="B519" s="42"/>
      <c r="C519" s="43"/>
      <c r="D519" s="226" t="s">
        <v>171</v>
      </c>
      <c r="E519" s="43"/>
      <c r="F519" s="227" t="s">
        <v>771</v>
      </c>
      <c r="G519" s="43"/>
      <c r="H519" s="43"/>
      <c r="I519" s="223"/>
      <c r="J519" s="43"/>
      <c r="K519" s="43"/>
      <c r="L519" s="47"/>
      <c r="M519" s="271"/>
      <c r="N519" s="272"/>
      <c r="O519" s="273"/>
      <c r="P519" s="273"/>
      <c r="Q519" s="273"/>
      <c r="R519" s="273"/>
      <c r="S519" s="273"/>
      <c r="T519" s="274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19" t="s">
        <v>171</v>
      </c>
      <c r="AU519" s="19" t="s">
        <v>88</v>
      </c>
    </row>
    <row r="520" s="2" customFormat="1" ht="6.96" customHeight="1">
      <c r="A520" s="41"/>
      <c r="B520" s="62"/>
      <c r="C520" s="63"/>
      <c r="D520" s="63"/>
      <c r="E520" s="63"/>
      <c r="F520" s="63"/>
      <c r="G520" s="63"/>
      <c r="H520" s="63"/>
      <c r="I520" s="63"/>
      <c r="J520" s="63"/>
      <c r="K520" s="63"/>
      <c r="L520" s="47"/>
      <c r="M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</row>
  </sheetData>
  <sheetProtection sheet="1" autoFilter="0" formatColumns="0" formatRows="0" objects="1" scenarios="1" spinCount="100000" saltValue="Auofn+2fqgLJH5i8x7ehF5LrE5a5/fNNE72SvBnrps+8tvgU41AodiBrqv2wf2Rpb8S9YgsLaleKC7znO5M8Aw==" hashValue="mqctfbph4Op4lMBOUqDKnSjrtOdB3mX/jnbEDADO0ucsJKqh4O350sf9TqaoGyiFLe3oYcGWGE/0o3Z0SMsmYw==" algorithmName="SHA-512" password="CC35"/>
  <autoFilter ref="C90:K51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2/113106132"/>
    <hyperlink ref="F102" r:id="rId2" display="https://podminky.urs.cz/item/CS_URS_2023_02/113106144"/>
    <hyperlink ref="F106" r:id="rId3" display="https://podminky.urs.cz/item/CS_URS_2023_02/113106240"/>
    <hyperlink ref="F110" r:id="rId4" display="https://podminky.urs.cz/item/CS_URS_2023_02/113107152"/>
    <hyperlink ref="F116" r:id="rId5" display="https://podminky.urs.cz/item/CS_URS_2023_02/113107230"/>
    <hyperlink ref="F122" r:id="rId6" display="https://podminky.urs.cz/item/CS_URS_2023_02/113107330"/>
    <hyperlink ref="F128" r:id="rId7" display="https://podminky.urs.cz/item/CS_URS_2023_02/113107342"/>
    <hyperlink ref="F134" r:id="rId8" display="https://podminky.urs.cz/item/CS_URS_2023_02/113154124"/>
    <hyperlink ref="F140" r:id="rId9" display="https://podminky.urs.cz/item/CS_URS_2023_02/113202111"/>
    <hyperlink ref="F143" r:id="rId10" display="https://podminky.urs.cz/item/CS_URS_2023_02/113204111"/>
    <hyperlink ref="F147" r:id="rId11" display="https://podminky.urs.cz/item/CS_URS_2023_02/121151113"/>
    <hyperlink ref="F150" r:id="rId12" display="https://podminky.urs.cz/item/CS_URS_2023_02/122351101"/>
    <hyperlink ref="F155" r:id="rId13" display="https://podminky.urs.cz/item/CS_URS_2023_02/122351106"/>
    <hyperlink ref="F160" r:id="rId14" display="https://podminky.urs.cz/item/CS_URS_2023_02/162351103"/>
    <hyperlink ref="F166" r:id="rId15" display="https://podminky.urs.cz/item/CS_URS_2023_02/162351123"/>
    <hyperlink ref="F172" r:id="rId16" display="https://podminky.urs.cz/item/CS_URS_2023_02/162751117"/>
    <hyperlink ref="F176" r:id="rId17" display="https://podminky.urs.cz/item/CS_URS_2023_02/162751119"/>
    <hyperlink ref="F180" r:id="rId18" display="https://podminky.urs.cz/item/CS_URS_2023_02/162751137"/>
    <hyperlink ref="F186" r:id="rId19" display="https://podminky.urs.cz/item/CS_URS_2023_02/162751139"/>
    <hyperlink ref="F190" r:id="rId20" display="https://podminky.urs.cz/item/CS_URS_2023_02/167151101"/>
    <hyperlink ref="F196" r:id="rId21" display="https://podminky.urs.cz/item/CS_URS_2023_02/167151102"/>
    <hyperlink ref="F199" r:id="rId22" display="https://podminky.urs.cz/item/CS_URS_2023_02/171151111"/>
    <hyperlink ref="F204" r:id="rId23" display="https://podminky.urs.cz/item/CS_URS_2023_02/171201231"/>
    <hyperlink ref="F209" r:id="rId24" display="https://podminky.urs.cz/item/CS_URS_2023_02/171251201"/>
    <hyperlink ref="F215" r:id="rId25" display="https://podminky.urs.cz/item/CS_URS_2023_02/181951112"/>
    <hyperlink ref="F220" r:id="rId26" display="https://podminky.urs.cz/item/CS_URS_2023_02/212752101"/>
    <hyperlink ref="F223" r:id="rId27" display="https://podminky.urs.cz/item/CS_URS_2023_02/213141111"/>
    <hyperlink ref="F232" r:id="rId28" display="https://podminky.urs.cz/item/CS_URS_2023_02/431351121"/>
    <hyperlink ref="F236" r:id="rId29" display="https://podminky.urs.cz/item/CS_URS_2023_02/430321515"/>
    <hyperlink ref="F239" r:id="rId30" display="https://podminky.urs.cz/item/CS_URS_2023_02/430362021"/>
    <hyperlink ref="F245" r:id="rId31" display="https://podminky.urs.cz/item/CS_URS_2023_02/564851111"/>
    <hyperlink ref="F253" r:id="rId32" display="https://podminky.urs.cz/item/CS_URS_2023_02/564861111"/>
    <hyperlink ref="F259" r:id="rId33" display="https://podminky.urs.cz/item/CS_URS_2023_02/564871111"/>
    <hyperlink ref="F265" r:id="rId34" display="https://podminky.urs.cz/item/CS_URS_2023_02/565135101"/>
    <hyperlink ref="F269" r:id="rId35" display="https://podminky.urs.cz/item/CS_URS_2023_02/566301111"/>
    <hyperlink ref="F276" r:id="rId36" display="https://podminky.urs.cz/item/CS_URS_2023_02/573111112"/>
    <hyperlink ref="F280" r:id="rId37" display="https://podminky.urs.cz/item/CS_URS_2023_02/573231107"/>
    <hyperlink ref="F284" r:id="rId38" display="https://podminky.urs.cz/item/CS_URS_2023_02/577134111"/>
    <hyperlink ref="F288" r:id="rId39" display="https://podminky.urs.cz/item/CS_URS_2023_02/596211113"/>
    <hyperlink ref="F304" r:id="rId40" display="https://podminky.urs.cz/item/CS_URS_2023_02/596212210"/>
    <hyperlink ref="F316" r:id="rId41" display="https://podminky.urs.cz/item/CS_URS_2023_02/596212355"/>
    <hyperlink ref="F329" r:id="rId42" display="https://podminky.urs.cz/item/CS_URS_2023_02/899132212"/>
    <hyperlink ref="F333" r:id="rId43" display="https://podminky.urs.cz/item/CS_URS_2023_02/899132213"/>
    <hyperlink ref="F337" r:id="rId44" display="https://podminky.urs.cz/item/CS_URS_2023_02/899133111"/>
    <hyperlink ref="F344" r:id="rId45" display="https://podminky.urs.cz/item/CS_URS_2023_02/914111111"/>
    <hyperlink ref="F363" r:id="rId46" display="https://podminky.urs.cz/item/CS_URS_2023_02/914511111"/>
    <hyperlink ref="F371" r:id="rId47" display="https://podminky.urs.cz/item/CS_URS_2023_02/915111112"/>
    <hyperlink ref="F375" r:id="rId48" display="https://podminky.urs.cz/item/CS_URS_2023_02/915111122"/>
    <hyperlink ref="F379" r:id="rId49" display="https://podminky.urs.cz/item/CS_URS_2023_02/915131112"/>
    <hyperlink ref="F385" r:id="rId50" display="https://podminky.urs.cz/item/CS_URS_2023_02/915611111"/>
    <hyperlink ref="F389" r:id="rId51" display="https://podminky.urs.cz/item/CS_URS_2023_02/915621111"/>
    <hyperlink ref="F392" r:id="rId52" display="https://podminky.urs.cz/item/CS_URS_2023_02/916131213"/>
    <hyperlink ref="F398" r:id="rId53" display="https://podminky.urs.cz/item/CS_URS_2023_02/916231213"/>
    <hyperlink ref="F410" r:id="rId54" display="https://podminky.urs.cz/item/CS_URS_2023_02/916991121"/>
    <hyperlink ref="F417" r:id="rId55" display="https://podminky.urs.cz/item/CS_URS_2023_02/919112223"/>
    <hyperlink ref="F420" r:id="rId56" display="https://podminky.urs.cz/item/CS_URS_2023_02/919121223"/>
    <hyperlink ref="F423" r:id="rId57" display="https://podminky.urs.cz/item/CS_URS_2023_02/919125111"/>
    <hyperlink ref="F429" r:id="rId58" display="https://podminky.urs.cz/item/CS_URS_2023_02/966006132"/>
    <hyperlink ref="F435" r:id="rId59" display="https://podminky.urs.cz/item/CS_URS_2023_02/966006211"/>
    <hyperlink ref="F442" r:id="rId60" display="https://podminky.urs.cz/item/CS_URS_2023_02/979054451"/>
    <hyperlink ref="F447" r:id="rId61" display="https://podminky.urs.cz/item/CS_URS_2023_02/997221551"/>
    <hyperlink ref="F455" r:id="rId62" display="https://podminky.urs.cz/item/CS_URS_2023_02/997221559"/>
    <hyperlink ref="F459" r:id="rId63" display="https://podminky.urs.cz/item/CS_URS_2023_02/997221571"/>
    <hyperlink ref="F470" r:id="rId64" display="https://podminky.urs.cz/item/CS_URS_2023_02/997221579"/>
    <hyperlink ref="F480" r:id="rId65" display="https://podminky.urs.cz/item/CS_URS_2023_02/997221861"/>
    <hyperlink ref="F489" r:id="rId66" display="https://podminky.urs.cz/item/CS_URS_2023_02/997221862"/>
    <hyperlink ref="F492" r:id="rId67" display="https://podminky.urs.cz/item/CS_URS_2023_02/997221873"/>
    <hyperlink ref="F498" r:id="rId68" display="https://podminky.urs.cz/item/CS_URS_2023_02/997221875"/>
    <hyperlink ref="F505" r:id="rId69" display="https://podminky.urs.cz/item/CS_URS_2023_02/998223011"/>
    <hyperlink ref="F510" r:id="rId70" display="https://podminky.urs.cz/item/CS_URS_2023_02/767163221"/>
    <hyperlink ref="F516" r:id="rId71" display="https://podminky.urs.cz/item/CS_URS_2023_02/998767101"/>
    <hyperlink ref="F519" r:id="rId72" display="https://podminky.urs.cz/item/CS_URS_2023_02/998767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6" t="s">
        <v>16</v>
      </c>
      <c r="L6" s="22"/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772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773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ROUND((SUM(BE88:BE465)),  2)</f>
        <v>0</v>
      </c>
      <c r="G33" s="41"/>
      <c r="H33" s="41"/>
      <c r="I33" s="152">
        <v>0.20999999999999999</v>
      </c>
      <c r="J33" s="151">
        <f>ROUND(((SUM(BE88:BE465))*I33),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ROUND((SUM(BF88:BF465)),  2)</f>
        <v>0</v>
      </c>
      <c r="G34" s="41"/>
      <c r="H34" s="41"/>
      <c r="I34" s="152">
        <v>0.14999999999999999</v>
      </c>
      <c r="J34" s="151">
        <f>ROUND(((SUM(BF88:BF465))*I34),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ROUND((SUM(BG88:BG465)),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ROUND((SUM(BH88:BH465)),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ROUND((SUM(BI88:BI465)),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301 - Kanalizace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Petr Koblenc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134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135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137</v>
      </c>
      <c r="E62" s="178"/>
      <c r="F62" s="178"/>
      <c r="G62" s="178"/>
      <c r="H62" s="178"/>
      <c r="I62" s="178"/>
      <c r="J62" s="179">
        <f>J241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774</v>
      </c>
      <c r="E63" s="178"/>
      <c r="F63" s="178"/>
      <c r="G63" s="178"/>
      <c r="H63" s="178"/>
      <c r="I63" s="178"/>
      <c r="J63" s="179">
        <f>J296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775</v>
      </c>
      <c r="E64" s="178"/>
      <c r="F64" s="178"/>
      <c r="G64" s="178"/>
      <c r="H64" s="178"/>
      <c r="I64" s="178"/>
      <c r="J64" s="179">
        <f>J334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776</v>
      </c>
      <c r="E65" s="178"/>
      <c r="F65" s="178"/>
      <c r="G65" s="178"/>
      <c r="H65" s="178"/>
      <c r="I65" s="178"/>
      <c r="J65" s="179">
        <f>J408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777</v>
      </c>
      <c r="E66" s="178"/>
      <c r="F66" s="178"/>
      <c r="G66" s="178"/>
      <c r="H66" s="178"/>
      <c r="I66" s="178"/>
      <c r="J66" s="179">
        <f>J423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142</v>
      </c>
      <c r="E67" s="178"/>
      <c r="F67" s="178"/>
      <c r="G67" s="178"/>
      <c r="H67" s="178"/>
      <c r="I67" s="178"/>
      <c r="J67" s="179">
        <f>J432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143</v>
      </c>
      <c r="E68" s="178"/>
      <c r="F68" s="178"/>
      <c r="G68" s="178"/>
      <c r="H68" s="178"/>
      <c r="I68" s="178"/>
      <c r="J68" s="179">
        <f>J459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146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4" t="str">
        <f>E7</f>
        <v>Parkoviště sídliště Mír, Šeříková ulice, Český Krumlov</v>
      </c>
      <c r="F78" s="34"/>
      <c r="G78" s="34"/>
      <c r="H78" s="34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125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301 - Kanalizace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k.ú. Přísečná - Domoradice</v>
      </c>
      <c r="G82" s="43"/>
      <c r="H82" s="43"/>
      <c r="I82" s="34" t="s">
        <v>24</v>
      </c>
      <c r="J82" s="75" t="str">
        <f>IF(J12="","",J12)</f>
        <v>17. 8. 2023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30</v>
      </c>
      <c r="D84" s="43"/>
      <c r="E84" s="43"/>
      <c r="F84" s="29" t="str">
        <f>E15</f>
        <v>Město Český Krumlov</v>
      </c>
      <c r="G84" s="43"/>
      <c r="H84" s="43"/>
      <c r="I84" s="34" t="s">
        <v>37</v>
      </c>
      <c r="J84" s="39" t="str">
        <f>E21</f>
        <v>Ragemia, s.r.o.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35</v>
      </c>
      <c r="D85" s="43"/>
      <c r="E85" s="43"/>
      <c r="F85" s="29" t="str">
        <f>IF(E18="","",E18)</f>
        <v>Vyplň údaj</v>
      </c>
      <c r="G85" s="43"/>
      <c r="H85" s="43"/>
      <c r="I85" s="34" t="s">
        <v>40</v>
      </c>
      <c r="J85" s="39" t="str">
        <f>E24</f>
        <v>Ing. Petr Koblenc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147</v>
      </c>
      <c r="D87" s="184" t="s">
        <v>63</v>
      </c>
      <c r="E87" s="184" t="s">
        <v>59</v>
      </c>
      <c r="F87" s="184" t="s">
        <v>60</v>
      </c>
      <c r="G87" s="184" t="s">
        <v>148</v>
      </c>
      <c r="H87" s="184" t="s">
        <v>149</v>
      </c>
      <c r="I87" s="184" t="s">
        <v>150</v>
      </c>
      <c r="J87" s="184" t="s">
        <v>132</v>
      </c>
      <c r="K87" s="185" t="s">
        <v>151</v>
      </c>
      <c r="L87" s="186"/>
      <c r="M87" s="95" t="s">
        <v>32</v>
      </c>
      <c r="N87" s="96" t="s">
        <v>48</v>
      </c>
      <c r="O87" s="96" t="s">
        <v>152</v>
      </c>
      <c r="P87" s="96" t="s">
        <v>153</v>
      </c>
      <c r="Q87" s="96" t="s">
        <v>154</v>
      </c>
      <c r="R87" s="96" t="s">
        <v>155</v>
      </c>
      <c r="S87" s="96" t="s">
        <v>156</v>
      </c>
      <c r="T87" s="97" t="s">
        <v>157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2" t="s">
        <v>158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</f>
        <v>0</v>
      </c>
      <c r="Q88" s="99"/>
      <c r="R88" s="189">
        <f>R89</f>
        <v>59.530958200000001</v>
      </c>
      <c r="S88" s="99"/>
      <c r="T88" s="190">
        <f>T89</f>
        <v>2.7575000000000003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77</v>
      </c>
      <c r="AU88" s="19" t="s">
        <v>133</v>
      </c>
      <c r="BK88" s="191">
        <f>BK89</f>
        <v>0</v>
      </c>
    </row>
    <row r="89" s="12" customFormat="1" ht="25.92" customHeight="1">
      <c r="A89" s="12"/>
      <c r="B89" s="192"/>
      <c r="C89" s="193"/>
      <c r="D89" s="194" t="s">
        <v>77</v>
      </c>
      <c r="E89" s="195" t="s">
        <v>159</v>
      </c>
      <c r="F89" s="195" t="s">
        <v>160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P90+P241+P296+P334+P408+P423+P432+P459</f>
        <v>0</v>
      </c>
      <c r="Q89" s="200"/>
      <c r="R89" s="201">
        <f>R90+R241+R296+R334+R408+R423+R432+R459</f>
        <v>59.530958200000001</v>
      </c>
      <c r="S89" s="200"/>
      <c r="T89" s="202">
        <f>T90+T241+T296+T334+T408+T423+T432+T459</f>
        <v>2.7575000000000003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86</v>
      </c>
      <c r="AT89" s="204" t="s">
        <v>77</v>
      </c>
      <c r="AU89" s="204" t="s">
        <v>78</v>
      </c>
      <c r="AY89" s="203" t="s">
        <v>161</v>
      </c>
      <c r="BK89" s="205">
        <f>BK90+BK241+BK296+BK334+BK408+BK423+BK432+BK459</f>
        <v>0</v>
      </c>
    </row>
    <row r="90" s="12" customFormat="1" ht="22.8" customHeight="1">
      <c r="A90" s="12"/>
      <c r="B90" s="192"/>
      <c r="C90" s="193"/>
      <c r="D90" s="194" t="s">
        <v>77</v>
      </c>
      <c r="E90" s="206" t="s">
        <v>86</v>
      </c>
      <c r="F90" s="206" t="s">
        <v>162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SUM(P91:P240)</f>
        <v>0</v>
      </c>
      <c r="Q90" s="200"/>
      <c r="R90" s="201">
        <f>SUM(R91:R240)</f>
        <v>0.89306719999999995</v>
      </c>
      <c r="S90" s="200"/>
      <c r="T90" s="202">
        <f>SUM(T91:T240)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86</v>
      </c>
      <c r="AY90" s="203" t="s">
        <v>161</v>
      </c>
      <c r="BK90" s="205">
        <f>SUM(BK91:BK240)</f>
        <v>0</v>
      </c>
    </row>
    <row r="91" s="2" customFormat="1" ht="24.15" customHeight="1">
      <c r="A91" s="41"/>
      <c r="B91" s="42"/>
      <c r="C91" s="208" t="s">
        <v>86</v>
      </c>
      <c r="D91" s="208" t="s">
        <v>163</v>
      </c>
      <c r="E91" s="209" t="s">
        <v>778</v>
      </c>
      <c r="F91" s="210" t="s">
        <v>779</v>
      </c>
      <c r="G91" s="211" t="s">
        <v>780</v>
      </c>
      <c r="H91" s="212">
        <v>700</v>
      </c>
      <c r="I91" s="213"/>
      <c r="J91" s="214">
        <f>ROUND(I91*H91,2)</f>
        <v>0</v>
      </c>
      <c r="K91" s="210" t="s">
        <v>166</v>
      </c>
      <c r="L91" s="47"/>
      <c r="M91" s="215" t="s">
        <v>32</v>
      </c>
      <c r="N91" s="216" t="s">
        <v>49</v>
      </c>
      <c r="O91" s="87"/>
      <c r="P91" s="217">
        <f>O91*H91</f>
        <v>0</v>
      </c>
      <c r="Q91" s="217">
        <v>4.0000000000000003E-05</v>
      </c>
      <c r="R91" s="217">
        <f>Q91*H91</f>
        <v>0.028000000000000001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167</v>
      </c>
      <c r="AT91" s="219" t="s">
        <v>163</v>
      </c>
      <c r="AU91" s="219" t="s">
        <v>88</v>
      </c>
      <c r="AY91" s="19" t="s">
        <v>161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86</v>
      </c>
      <c r="BK91" s="220">
        <f>ROUND(I91*H91,2)</f>
        <v>0</v>
      </c>
      <c r="BL91" s="19" t="s">
        <v>167</v>
      </c>
      <c r="BM91" s="219" t="s">
        <v>781</v>
      </c>
    </row>
    <row r="92" s="2" customFormat="1">
      <c r="A92" s="41"/>
      <c r="B92" s="42"/>
      <c r="C92" s="43"/>
      <c r="D92" s="221" t="s">
        <v>169</v>
      </c>
      <c r="E92" s="43"/>
      <c r="F92" s="222" t="s">
        <v>782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169</v>
      </c>
      <c r="AU92" s="19" t="s">
        <v>88</v>
      </c>
    </row>
    <row r="93" s="2" customFormat="1">
      <c r="A93" s="41"/>
      <c r="B93" s="42"/>
      <c r="C93" s="43"/>
      <c r="D93" s="226" t="s">
        <v>171</v>
      </c>
      <c r="E93" s="43"/>
      <c r="F93" s="227" t="s">
        <v>783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171</v>
      </c>
      <c r="AU93" s="19" t="s">
        <v>88</v>
      </c>
    </row>
    <row r="94" s="2" customFormat="1">
      <c r="A94" s="41"/>
      <c r="B94" s="42"/>
      <c r="C94" s="43"/>
      <c r="D94" s="221" t="s">
        <v>505</v>
      </c>
      <c r="E94" s="43"/>
      <c r="F94" s="270" t="s">
        <v>784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505</v>
      </c>
      <c r="AU94" s="19" t="s">
        <v>88</v>
      </c>
    </row>
    <row r="95" s="14" customFormat="1">
      <c r="A95" s="14"/>
      <c r="B95" s="238"/>
      <c r="C95" s="239"/>
      <c r="D95" s="221" t="s">
        <v>173</v>
      </c>
      <c r="E95" s="240" t="s">
        <v>32</v>
      </c>
      <c r="F95" s="241" t="s">
        <v>785</v>
      </c>
      <c r="G95" s="239"/>
      <c r="H95" s="242">
        <v>700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173</v>
      </c>
      <c r="AU95" s="248" t="s">
        <v>88</v>
      </c>
      <c r="AV95" s="14" t="s">
        <v>88</v>
      </c>
      <c r="AW95" s="14" t="s">
        <v>39</v>
      </c>
      <c r="AX95" s="14" t="s">
        <v>86</v>
      </c>
      <c r="AY95" s="248" t="s">
        <v>161</v>
      </c>
    </row>
    <row r="96" s="2" customFormat="1" ht="24.15" customHeight="1">
      <c r="A96" s="41"/>
      <c r="B96" s="42"/>
      <c r="C96" s="208" t="s">
        <v>88</v>
      </c>
      <c r="D96" s="208" t="s">
        <v>163</v>
      </c>
      <c r="E96" s="209" t="s">
        <v>786</v>
      </c>
      <c r="F96" s="210" t="s">
        <v>787</v>
      </c>
      <c r="G96" s="211" t="s">
        <v>780</v>
      </c>
      <c r="H96" s="212">
        <v>240</v>
      </c>
      <c r="I96" s="213"/>
      <c r="J96" s="214">
        <f>ROUND(I96*H96,2)</f>
        <v>0</v>
      </c>
      <c r="K96" s="210" t="s">
        <v>166</v>
      </c>
      <c r="L96" s="47"/>
      <c r="M96" s="215" t="s">
        <v>32</v>
      </c>
      <c r="N96" s="216" t="s">
        <v>49</v>
      </c>
      <c r="O96" s="87"/>
      <c r="P96" s="217">
        <f>O96*H96</f>
        <v>0</v>
      </c>
      <c r="Q96" s="217">
        <v>6.0000000000000002E-05</v>
      </c>
      <c r="R96" s="217">
        <f>Q96*H96</f>
        <v>0.0144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167</v>
      </c>
      <c r="AT96" s="219" t="s">
        <v>163</v>
      </c>
      <c r="AU96" s="219" t="s">
        <v>88</v>
      </c>
      <c r="AY96" s="19" t="s">
        <v>161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86</v>
      </c>
      <c r="BK96" s="220">
        <f>ROUND(I96*H96,2)</f>
        <v>0</v>
      </c>
      <c r="BL96" s="19" t="s">
        <v>167</v>
      </c>
      <c r="BM96" s="219" t="s">
        <v>788</v>
      </c>
    </row>
    <row r="97" s="2" customFormat="1">
      <c r="A97" s="41"/>
      <c r="B97" s="42"/>
      <c r="C97" s="43"/>
      <c r="D97" s="221" t="s">
        <v>169</v>
      </c>
      <c r="E97" s="43"/>
      <c r="F97" s="222" t="s">
        <v>789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169</v>
      </c>
      <c r="AU97" s="19" t="s">
        <v>88</v>
      </c>
    </row>
    <row r="98" s="2" customFormat="1">
      <c r="A98" s="41"/>
      <c r="B98" s="42"/>
      <c r="C98" s="43"/>
      <c r="D98" s="226" t="s">
        <v>171</v>
      </c>
      <c r="E98" s="43"/>
      <c r="F98" s="227" t="s">
        <v>790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171</v>
      </c>
      <c r="AU98" s="19" t="s">
        <v>88</v>
      </c>
    </row>
    <row r="99" s="2" customFormat="1">
      <c r="A99" s="41"/>
      <c r="B99" s="42"/>
      <c r="C99" s="43"/>
      <c r="D99" s="221" t="s">
        <v>505</v>
      </c>
      <c r="E99" s="43"/>
      <c r="F99" s="270" t="s">
        <v>791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505</v>
      </c>
      <c r="AU99" s="19" t="s">
        <v>88</v>
      </c>
    </row>
    <row r="100" s="14" customFormat="1">
      <c r="A100" s="14"/>
      <c r="B100" s="238"/>
      <c r="C100" s="239"/>
      <c r="D100" s="221" t="s">
        <v>173</v>
      </c>
      <c r="E100" s="240" t="s">
        <v>32</v>
      </c>
      <c r="F100" s="241" t="s">
        <v>792</v>
      </c>
      <c r="G100" s="239"/>
      <c r="H100" s="242">
        <v>240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173</v>
      </c>
      <c r="AU100" s="248" t="s">
        <v>88</v>
      </c>
      <c r="AV100" s="14" t="s">
        <v>88</v>
      </c>
      <c r="AW100" s="14" t="s">
        <v>39</v>
      </c>
      <c r="AX100" s="14" t="s">
        <v>86</v>
      </c>
      <c r="AY100" s="248" t="s">
        <v>161</v>
      </c>
    </row>
    <row r="101" s="2" customFormat="1" ht="24.15" customHeight="1">
      <c r="A101" s="41"/>
      <c r="B101" s="42"/>
      <c r="C101" s="208" t="s">
        <v>115</v>
      </c>
      <c r="D101" s="208" t="s">
        <v>163</v>
      </c>
      <c r="E101" s="209" t="s">
        <v>793</v>
      </c>
      <c r="F101" s="210" t="s">
        <v>794</v>
      </c>
      <c r="G101" s="211" t="s">
        <v>795</v>
      </c>
      <c r="H101" s="212">
        <v>180</v>
      </c>
      <c r="I101" s="213"/>
      <c r="J101" s="214">
        <f>ROUND(I101*H101,2)</f>
        <v>0</v>
      </c>
      <c r="K101" s="210" t="s">
        <v>166</v>
      </c>
      <c r="L101" s="47"/>
      <c r="M101" s="215" t="s">
        <v>32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167</v>
      </c>
      <c r="AT101" s="219" t="s">
        <v>163</v>
      </c>
      <c r="AU101" s="219" t="s">
        <v>88</v>
      </c>
      <c r="AY101" s="19" t="s">
        <v>161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86</v>
      </c>
      <c r="BK101" s="220">
        <f>ROUND(I101*H101,2)</f>
        <v>0</v>
      </c>
      <c r="BL101" s="19" t="s">
        <v>167</v>
      </c>
      <c r="BM101" s="219" t="s">
        <v>796</v>
      </c>
    </row>
    <row r="102" s="2" customFormat="1">
      <c r="A102" s="41"/>
      <c r="B102" s="42"/>
      <c r="C102" s="43"/>
      <c r="D102" s="221" t="s">
        <v>169</v>
      </c>
      <c r="E102" s="43"/>
      <c r="F102" s="222" t="s">
        <v>797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169</v>
      </c>
      <c r="AU102" s="19" t="s">
        <v>88</v>
      </c>
    </row>
    <row r="103" s="2" customFormat="1">
      <c r="A103" s="41"/>
      <c r="B103" s="42"/>
      <c r="C103" s="43"/>
      <c r="D103" s="226" t="s">
        <v>171</v>
      </c>
      <c r="E103" s="43"/>
      <c r="F103" s="227" t="s">
        <v>798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171</v>
      </c>
      <c r="AU103" s="19" t="s">
        <v>88</v>
      </c>
    </row>
    <row r="104" s="2" customFormat="1">
      <c r="A104" s="41"/>
      <c r="B104" s="42"/>
      <c r="C104" s="43"/>
      <c r="D104" s="221" t="s">
        <v>505</v>
      </c>
      <c r="E104" s="43"/>
      <c r="F104" s="270" t="s">
        <v>784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505</v>
      </c>
      <c r="AU104" s="19" t="s">
        <v>88</v>
      </c>
    </row>
    <row r="105" s="14" customFormat="1">
      <c r="A105" s="14"/>
      <c r="B105" s="238"/>
      <c r="C105" s="239"/>
      <c r="D105" s="221" t="s">
        <v>173</v>
      </c>
      <c r="E105" s="240" t="s">
        <v>32</v>
      </c>
      <c r="F105" s="241" t="s">
        <v>799</v>
      </c>
      <c r="G105" s="239"/>
      <c r="H105" s="242">
        <v>180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173</v>
      </c>
      <c r="AU105" s="248" t="s">
        <v>88</v>
      </c>
      <c r="AV105" s="14" t="s">
        <v>88</v>
      </c>
      <c r="AW105" s="14" t="s">
        <v>39</v>
      </c>
      <c r="AX105" s="14" t="s">
        <v>86</v>
      </c>
      <c r="AY105" s="248" t="s">
        <v>161</v>
      </c>
    </row>
    <row r="106" s="2" customFormat="1" ht="24.15" customHeight="1">
      <c r="A106" s="41"/>
      <c r="B106" s="42"/>
      <c r="C106" s="208" t="s">
        <v>167</v>
      </c>
      <c r="D106" s="208" t="s">
        <v>163</v>
      </c>
      <c r="E106" s="209" t="s">
        <v>800</v>
      </c>
      <c r="F106" s="210" t="s">
        <v>801</v>
      </c>
      <c r="G106" s="211" t="s">
        <v>795</v>
      </c>
      <c r="H106" s="212">
        <v>10</v>
      </c>
      <c r="I106" s="213"/>
      <c r="J106" s="214">
        <f>ROUND(I106*H106,2)</f>
        <v>0</v>
      </c>
      <c r="K106" s="210" t="s">
        <v>166</v>
      </c>
      <c r="L106" s="47"/>
      <c r="M106" s="215" t="s">
        <v>32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167</v>
      </c>
      <c r="AT106" s="219" t="s">
        <v>163</v>
      </c>
      <c r="AU106" s="219" t="s">
        <v>88</v>
      </c>
      <c r="AY106" s="19" t="s">
        <v>161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86</v>
      </c>
      <c r="BK106" s="220">
        <f>ROUND(I106*H106,2)</f>
        <v>0</v>
      </c>
      <c r="BL106" s="19" t="s">
        <v>167</v>
      </c>
      <c r="BM106" s="219" t="s">
        <v>802</v>
      </c>
    </row>
    <row r="107" s="2" customFormat="1">
      <c r="A107" s="41"/>
      <c r="B107" s="42"/>
      <c r="C107" s="43"/>
      <c r="D107" s="221" t="s">
        <v>169</v>
      </c>
      <c r="E107" s="43"/>
      <c r="F107" s="222" t="s">
        <v>803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169</v>
      </c>
      <c r="AU107" s="19" t="s">
        <v>88</v>
      </c>
    </row>
    <row r="108" s="2" customFormat="1">
      <c r="A108" s="41"/>
      <c r="B108" s="42"/>
      <c r="C108" s="43"/>
      <c r="D108" s="226" t="s">
        <v>171</v>
      </c>
      <c r="E108" s="43"/>
      <c r="F108" s="227" t="s">
        <v>804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171</v>
      </c>
      <c r="AU108" s="19" t="s">
        <v>88</v>
      </c>
    </row>
    <row r="109" s="2" customFormat="1">
      <c r="A109" s="41"/>
      <c r="B109" s="42"/>
      <c r="C109" s="43"/>
      <c r="D109" s="221" t="s">
        <v>505</v>
      </c>
      <c r="E109" s="43"/>
      <c r="F109" s="270" t="s">
        <v>791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505</v>
      </c>
      <c r="AU109" s="19" t="s">
        <v>88</v>
      </c>
    </row>
    <row r="110" s="14" customFormat="1">
      <c r="A110" s="14"/>
      <c r="B110" s="238"/>
      <c r="C110" s="239"/>
      <c r="D110" s="221" t="s">
        <v>173</v>
      </c>
      <c r="E110" s="240" t="s">
        <v>32</v>
      </c>
      <c r="F110" s="241" t="s">
        <v>805</v>
      </c>
      <c r="G110" s="239"/>
      <c r="H110" s="242">
        <v>10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173</v>
      </c>
      <c r="AU110" s="248" t="s">
        <v>88</v>
      </c>
      <c r="AV110" s="14" t="s">
        <v>88</v>
      </c>
      <c r="AW110" s="14" t="s">
        <v>39</v>
      </c>
      <c r="AX110" s="14" t="s">
        <v>86</v>
      </c>
      <c r="AY110" s="248" t="s">
        <v>161</v>
      </c>
    </row>
    <row r="111" s="2" customFormat="1" ht="24.15" customHeight="1">
      <c r="A111" s="41"/>
      <c r="B111" s="42"/>
      <c r="C111" s="208" t="s">
        <v>196</v>
      </c>
      <c r="D111" s="208" t="s">
        <v>163</v>
      </c>
      <c r="E111" s="209" t="s">
        <v>806</v>
      </c>
      <c r="F111" s="210" t="s">
        <v>807</v>
      </c>
      <c r="G111" s="211" t="s">
        <v>227</v>
      </c>
      <c r="H111" s="212">
        <v>2.3999999999999999</v>
      </c>
      <c r="I111" s="213"/>
      <c r="J111" s="214">
        <f>ROUND(I111*H111,2)</f>
        <v>0</v>
      </c>
      <c r="K111" s="210" t="s">
        <v>166</v>
      </c>
      <c r="L111" s="47"/>
      <c r="M111" s="215" t="s">
        <v>32</v>
      </c>
      <c r="N111" s="216" t="s">
        <v>49</v>
      </c>
      <c r="O111" s="87"/>
      <c r="P111" s="217">
        <f>O111*H111</f>
        <v>0</v>
      </c>
      <c r="Q111" s="217">
        <v>0.0086800000000000002</v>
      </c>
      <c r="R111" s="217">
        <f>Q111*H111</f>
        <v>0.020832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167</v>
      </c>
      <c r="AT111" s="219" t="s">
        <v>163</v>
      </c>
      <c r="AU111" s="219" t="s">
        <v>88</v>
      </c>
      <c r="AY111" s="19" t="s">
        <v>161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86</v>
      </c>
      <c r="BK111" s="220">
        <f>ROUND(I111*H111,2)</f>
        <v>0</v>
      </c>
      <c r="BL111" s="19" t="s">
        <v>167</v>
      </c>
      <c r="BM111" s="219" t="s">
        <v>808</v>
      </c>
    </row>
    <row r="112" s="2" customFormat="1">
      <c r="A112" s="41"/>
      <c r="B112" s="42"/>
      <c r="C112" s="43"/>
      <c r="D112" s="221" t="s">
        <v>169</v>
      </c>
      <c r="E112" s="43"/>
      <c r="F112" s="222" t="s">
        <v>809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169</v>
      </c>
      <c r="AU112" s="19" t="s">
        <v>88</v>
      </c>
    </row>
    <row r="113" s="2" customFormat="1">
      <c r="A113" s="41"/>
      <c r="B113" s="42"/>
      <c r="C113" s="43"/>
      <c r="D113" s="226" t="s">
        <v>171</v>
      </c>
      <c r="E113" s="43"/>
      <c r="F113" s="227" t="s">
        <v>810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171</v>
      </c>
      <c r="AU113" s="19" t="s">
        <v>88</v>
      </c>
    </row>
    <row r="114" s="14" customFormat="1">
      <c r="A114" s="14"/>
      <c r="B114" s="238"/>
      <c r="C114" s="239"/>
      <c r="D114" s="221" t="s">
        <v>173</v>
      </c>
      <c r="E114" s="240" t="s">
        <v>32</v>
      </c>
      <c r="F114" s="241" t="s">
        <v>811</v>
      </c>
      <c r="G114" s="239"/>
      <c r="H114" s="242">
        <v>2.3999999999999999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173</v>
      </c>
      <c r="AU114" s="248" t="s">
        <v>88</v>
      </c>
      <c r="AV114" s="14" t="s">
        <v>88</v>
      </c>
      <c r="AW114" s="14" t="s">
        <v>39</v>
      </c>
      <c r="AX114" s="14" t="s">
        <v>86</v>
      </c>
      <c r="AY114" s="248" t="s">
        <v>161</v>
      </c>
    </row>
    <row r="115" s="2" customFormat="1" ht="24.15" customHeight="1">
      <c r="A115" s="41"/>
      <c r="B115" s="42"/>
      <c r="C115" s="208" t="s">
        <v>203</v>
      </c>
      <c r="D115" s="208" t="s">
        <v>163</v>
      </c>
      <c r="E115" s="209" t="s">
        <v>812</v>
      </c>
      <c r="F115" s="210" t="s">
        <v>813</v>
      </c>
      <c r="G115" s="211" t="s">
        <v>227</v>
      </c>
      <c r="H115" s="212">
        <v>9.5999999999999996</v>
      </c>
      <c r="I115" s="213"/>
      <c r="J115" s="214">
        <f>ROUND(I115*H115,2)</f>
        <v>0</v>
      </c>
      <c r="K115" s="210" t="s">
        <v>166</v>
      </c>
      <c r="L115" s="47"/>
      <c r="M115" s="215" t="s">
        <v>32</v>
      </c>
      <c r="N115" s="216" t="s">
        <v>49</v>
      </c>
      <c r="O115" s="87"/>
      <c r="P115" s="217">
        <f>O115*H115</f>
        <v>0</v>
      </c>
      <c r="Q115" s="217">
        <v>0.036900000000000002</v>
      </c>
      <c r="R115" s="217">
        <f>Q115*H115</f>
        <v>0.35424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167</v>
      </c>
      <c r="AT115" s="219" t="s">
        <v>163</v>
      </c>
      <c r="AU115" s="219" t="s">
        <v>88</v>
      </c>
      <c r="AY115" s="19" t="s">
        <v>161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86</v>
      </c>
      <c r="BK115" s="220">
        <f>ROUND(I115*H115,2)</f>
        <v>0</v>
      </c>
      <c r="BL115" s="19" t="s">
        <v>167</v>
      </c>
      <c r="BM115" s="219" t="s">
        <v>814</v>
      </c>
    </row>
    <row r="116" s="2" customFormat="1">
      <c r="A116" s="41"/>
      <c r="B116" s="42"/>
      <c r="C116" s="43"/>
      <c r="D116" s="221" t="s">
        <v>169</v>
      </c>
      <c r="E116" s="43"/>
      <c r="F116" s="222" t="s">
        <v>815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169</v>
      </c>
      <c r="AU116" s="19" t="s">
        <v>88</v>
      </c>
    </row>
    <row r="117" s="2" customFormat="1">
      <c r="A117" s="41"/>
      <c r="B117" s="42"/>
      <c r="C117" s="43"/>
      <c r="D117" s="226" t="s">
        <v>171</v>
      </c>
      <c r="E117" s="43"/>
      <c r="F117" s="227" t="s">
        <v>816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171</v>
      </c>
      <c r="AU117" s="19" t="s">
        <v>88</v>
      </c>
    </row>
    <row r="118" s="14" customFormat="1">
      <c r="A118" s="14"/>
      <c r="B118" s="238"/>
      <c r="C118" s="239"/>
      <c r="D118" s="221" t="s">
        <v>173</v>
      </c>
      <c r="E118" s="240" t="s">
        <v>32</v>
      </c>
      <c r="F118" s="241" t="s">
        <v>817</v>
      </c>
      <c r="G118" s="239"/>
      <c r="H118" s="242">
        <v>9.5999999999999996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173</v>
      </c>
      <c r="AU118" s="248" t="s">
        <v>88</v>
      </c>
      <c r="AV118" s="14" t="s">
        <v>88</v>
      </c>
      <c r="AW118" s="14" t="s">
        <v>39</v>
      </c>
      <c r="AX118" s="14" t="s">
        <v>86</v>
      </c>
      <c r="AY118" s="248" t="s">
        <v>161</v>
      </c>
    </row>
    <row r="119" s="2" customFormat="1" ht="33" customHeight="1">
      <c r="A119" s="41"/>
      <c r="B119" s="42"/>
      <c r="C119" s="208" t="s">
        <v>211</v>
      </c>
      <c r="D119" s="208" t="s">
        <v>163</v>
      </c>
      <c r="E119" s="209" t="s">
        <v>818</v>
      </c>
      <c r="F119" s="210" t="s">
        <v>819</v>
      </c>
      <c r="G119" s="211" t="s">
        <v>247</v>
      </c>
      <c r="H119" s="212">
        <v>109.29600000000001</v>
      </c>
      <c r="I119" s="213"/>
      <c r="J119" s="214">
        <f>ROUND(I119*H119,2)</f>
        <v>0</v>
      </c>
      <c r="K119" s="210" t="s">
        <v>166</v>
      </c>
      <c r="L119" s="47"/>
      <c r="M119" s="215" t="s">
        <v>32</v>
      </c>
      <c r="N119" s="216" t="s">
        <v>49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167</v>
      </c>
      <c r="AT119" s="219" t="s">
        <v>163</v>
      </c>
      <c r="AU119" s="219" t="s">
        <v>88</v>
      </c>
      <c r="AY119" s="19" t="s">
        <v>161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86</v>
      </c>
      <c r="BK119" s="220">
        <f>ROUND(I119*H119,2)</f>
        <v>0</v>
      </c>
      <c r="BL119" s="19" t="s">
        <v>167</v>
      </c>
      <c r="BM119" s="219" t="s">
        <v>820</v>
      </c>
    </row>
    <row r="120" s="2" customFormat="1">
      <c r="A120" s="41"/>
      <c r="B120" s="42"/>
      <c r="C120" s="43"/>
      <c r="D120" s="221" t="s">
        <v>169</v>
      </c>
      <c r="E120" s="43"/>
      <c r="F120" s="222" t="s">
        <v>821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169</v>
      </c>
      <c r="AU120" s="19" t="s">
        <v>88</v>
      </c>
    </row>
    <row r="121" s="2" customFormat="1">
      <c r="A121" s="41"/>
      <c r="B121" s="42"/>
      <c r="C121" s="43"/>
      <c r="D121" s="226" t="s">
        <v>171</v>
      </c>
      <c r="E121" s="43"/>
      <c r="F121" s="227" t="s">
        <v>822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171</v>
      </c>
      <c r="AU121" s="19" t="s">
        <v>88</v>
      </c>
    </row>
    <row r="122" s="14" customFormat="1">
      <c r="A122" s="14"/>
      <c r="B122" s="238"/>
      <c r="C122" s="239"/>
      <c r="D122" s="221" t="s">
        <v>173</v>
      </c>
      <c r="E122" s="240" t="s">
        <v>32</v>
      </c>
      <c r="F122" s="241" t="s">
        <v>823</v>
      </c>
      <c r="G122" s="239"/>
      <c r="H122" s="242">
        <v>218.59200000000001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173</v>
      </c>
      <c r="AU122" s="248" t="s">
        <v>88</v>
      </c>
      <c r="AV122" s="14" t="s">
        <v>88</v>
      </c>
      <c r="AW122" s="14" t="s">
        <v>39</v>
      </c>
      <c r="AX122" s="14" t="s">
        <v>78</v>
      </c>
      <c r="AY122" s="248" t="s">
        <v>161</v>
      </c>
    </row>
    <row r="123" s="16" customFormat="1">
      <c r="A123" s="16"/>
      <c r="B123" s="275"/>
      <c r="C123" s="276"/>
      <c r="D123" s="221" t="s">
        <v>173</v>
      </c>
      <c r="E123" s="277" t="s">
        <v>32</v>
      </c>
      <c r="F123" s="278" t="s">
        <v>824</v>
      </c>
      <c r="G123" s="276"/>
      <c r="H123" s="279">
        <v>218.59200000000001</v>
      </c>
      <c r="I123" s="280"/>
      <c r="J123" s="276"/>
      <c r="K123" s="276"/>
      <c r="L123" s="281"/>
      <c r="M123" s="282"/>
      <c r="N123" s="283"/>
      <c r="O123" s="283"/>
      <c r="P123" s="283"/>
      <c r="Q123" s="283"/>
      <c r="R123" s="283"/>
      <c r="S123" s="283"/>
      <c r="T123" s="284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85" t="s">
        <v>173</v>
      </c>
      <c r="AU123" s="285" t="s">
        <v>88</v>
      </c>
      <c r="AV123" s="16" t="s">
        <v>115</v>
      </c>
      <c r="AW123" s="16" t="s">
        <v>39</v>
      </c>
      <c r="AX123" s="16" t="s">
        <v>78</v>
      </c>
      <c r="AY123" s="285" t="s">
        <v>161</v>
      </c>
    </row>
    <row r="124" s="14" customFormat="1">
      <c r="A124" s="14"/>
      <c r="B124" s="238"/>
      <c r="C124" s="239"/>
      <c r="D124" s="221" t="s">
        <v>173</v>
      </c>
      <c r="E124" s="240" t="s">
        <v>32</v>
      </c>
      <c r="F124" s="241" t="s">
        <v>825</v>
      </c>
      <c r="G124" s="239"/>
      <c r="H124" s="242">
        <v>109.29600000000001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173</v>
      </c>
      <c r="AU124" s="248" t="s">
        <v>88</v>
      </c>
      <c r="AV124" s="14" t="s">
        <v>88</v>
      </c>
      <c r="AW124" s="14" t="s">
        <v>39</v>
      </c>
      <c r="AX124" s="14" t="s">
        <v>86</v>
      </c>
      <c r="AY124" s="248" t="s">
        <v>161</v>
      </c>
    </row>
    <row r="125" s="2" customFormat="1" ht="33" customHeight="1">
      <c r="A125" s="41"/>
      <c r="B125" s="42"/>
      <c r="C125" s="208" t="s">
        <v>217</v>
      </c>
      <c r="D125" s="208" t="s">
        <v>163</v>
      </c>
      <c r="E125" s="209" t="s">
        <v>826</v>
      </c>
      <c r="F125" s="210" t="s">
        <v>827</v>
      </c>
      <c r="G125" s="211" t="s">
        <v>247</v>
      </c>
      <c r="H125" s="212">
        <v>109.29600000000001</v>
      </c>
      <c r="I125" s="213"/>
      <c r="J125" s="214">
        <f>ROUND(I125*H125,2)</f>
        <v>0</v>
      </c>
      <c r="K125" s="210" t="s">
        <v>166</v>
      </c>
      <c r="L125" s="47"/>
      <c r="M125" s="215" t="s">
        <v>32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167</v>
      </c>
      <c r="AT125" s="219" t="s">
        <v>163</v>
      </c>
      <c r="AU125" s="219" t="s">
        <v>88</v>
      </c>
      <c r="AY125" s="19" t="s">
        <v>161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86</v>
      </c>
      <c r="BK125" s="220">
        <f>ROUND(I125*H125,2)</f>
        <v>0</v>
      </c>
      <c r="BL125" s="19" t="s">
        <v>167</v>
      </c>
      <c r="BM125" s="219" t="s">
        <v>828</v>
      </c>
    </row>
    <row r="126" s="2" customFormat="1">
      <c r="A126" s="41"/>
      <c r="B126" s="42"/>
      <c r="C126" s="43"/>
      <c r="D126" s="221" t="s">
        <v>169</v>
      </c>
      <c r="E126" s="43"/>
      <c r="F126" s="222" t="s">
        <v>829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169</v>
      </c>
      <c r="AU126" s="19" t="s">
        <v>88</v>
      </c>
    </row>
    <row r="127" s="2" customFormat="1">
      <c r="A127" s="41"/>
      <c r="B127" s="42"/>
      <c r="C127" s="43"/>
      <c r="D127" s="226" t="s">
        <v>171</v>
      </c>
      <c r="E127" s="43"/>
      <c r="F127" s="227" t="s">
        <v>830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171</v>
      </c>
      <c r="AU127" s="19" t="s">
        <v>88</v>
      </c>
    </row>
    <row r="128" s="14" customFormat="1">
      <c r="A128" s="14"/>
      <c r="B128" s="238"/>
      <c r="C128" s="239"/>
      <c r="D128" s="221" t="s">
        <v>173</v>
      </c>
      <c r="E128" s="240" t="s">
        <v>32</v>
      </c>
      <c r="F128" s="241" t="s">
        <v>823</v>
      </c>
      <c r="G128" s="239"/>
      <c r="H128" s="242">
        <v>218.59200000000001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173</v>
      </c>
      <c r="AU128" s="248" t="s">
        <v>88</v>
      </c>
      <c r="AV128" s="14" t="s">
        <v>88</v>
      </c>
      <c r="AW128" s="14" t="s">
        <v>39</v>
      </c>
      <c r="AX128" s="14" t="s">
        <v>78</v>
      </c>
      <c r="AY128" s="248" t="s">
        <v>161</v>
      </c>
    </row>
    <row r="129" s="16" customFormat="1">
      <c r="A129" s="16"/>
      <c r="B129" s="275"/>
      <c r="C129" s="276"/>
      <c r="D129" s="221" t="s">
        <v>173</v>
      </c>
      <c r="E129" s="277" t="s">
        <v>32</v>
      </c>
      <c r="F129" s="278" t="s">
        <v>824</v>
      </c>
      <c r="G129" s="276"/>
      <c r="H129" s="279">
        <v>218.59200000000001</v>
      </c>
      <c r="I129" s="280"/>
      <c r="J129" s="276"/>
      <c r="K129" s="276"/>
      <c r="L129" s="281"/>
      <c r="M129" s="282"/>
      <c r="N129" s="283"/>
      <c r="O129" s="283"/>
      <c r="P129" s="283"/>
      <c r="Q129" s="283"/>
      <c r="R129" s="283"/>
      <c r="S129" s="283"/>
      <c r="T129" s="284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85" t="s">
        <v>173</v>
      </c>
      <c r="AU129" s="285" t="s">
        <v>88</v>
      </c>
      <c r="AV129" s="16" t="s">
        <v>115</v>
      </c>
      <c r="AW129" s="16" t="s">
        <v>39</v>
      </c>
      <c r="AX129" s="16" t="s">
        <v>78</v>
      </c>
      <c r="AY129" s="285" t="s">
        <v>161</v>
      </c>
    </row>
    <row r="130" s="14" customFormat="1">
      <c r="A130" s="14"/>
      <c r="B130" s="238"/>
      <c r="C130" s="239"/>
      <c r="D130" s="221" t="s">
        <v>173</v>
      </c>
      <c r="E130" s="240" t="s">
        <v>32</v>
      </c>
      <c r="F130" s="241" t="s">
        <v>825</v>
      </c>
      <c r="G130" s="239"/>
      <c r="H130" s="242">
        <v>109.29600000000001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173</v>
      </c>
      <c r="AU130" s="248" t="s">
        <v>88</v>
      </c>
      <c r="AV130" s="14" t="s">
        <v>88</v>
      </c>
      <c r="AW130" s="14" t="s">
        <v>39</v>
      </c>
      <c r="AX130" s="14" t="s">
        <v>86</v>
      </c>
      <c r="AY130" s="248" t="s">
        <v>161</v>
      </c>
    </row>
    <row r="131" s="2" customFormat="1" ht="33" customHeight="1">
      <c r="A131" s="41"/>
      <c r="B131" s="42"/>
      <c r="C131" s="208" t="s">
        <v>224</v>
      </c>
      <c r="D131" s="208" t="s">
        <v>163</v>
      </c>
      <c r="E131" s="209" t="s">
        <v>831</v>
      </c>
      <c r="F131" s="210" t="s">
        <v>832</v>
      </c>
      <c r="G131" s="211" t="s">
        <v>247</v>
      </c>
      <c r="H131" s="212">
        <v>337.56900000000002</v>
      </c>
      <c r="I131" s="213"/>
      <c r="J131" s="214">
        <f>ROUND(I131*H131,2)</f>
        <v>0</v>
      </c>
      <c r="K131" s="210" t="s">
        <v>166</v>
      </c>
      <c r="L131" s="47"/>
      <c r="M131" s="215" t="s">
        <v>32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167</v>
      </c>
      <c r="AT131" s="219" t="s">
        <v>163</v>
      </c>
      <c r="AU131" s="219" t="s">
        <v>88</v>
      </c>
      <c r="AY131" s="19" t="s">
        <v>161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86</v>
      </c>
      <c r="BK131" s="220">
        <f>ROUND(I131*H131,2)</f>
        <v>0</v>
      </c>
      <c r="BL131" s="19" t="s">
        <v>167</v>
      </c>
      <c r="BM131" s="219" t="s">
        <v>833</v>
      </c>
    </row>
    <row r="132" s="2" customFormat="1">
      <c r="A132" s="41"/>
      <c r="B132" s="42"/>
      <c r="C132" s="43"/>
      <c r="D132" s="221" t="s">
        <v>169</v>
      </c>
      <c r="E132" s="43"/>
      <c r="F132" s="222" t="s">
        <v>834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169</v>
      </c>
      <c r="AU132" s="19" t="s">
        <v>88</v>
      </c>
    </row>
    <row r="133" s="2" customFormat="1">
      <c r="A133" s="41"/>
      <c r="B133" s="42"/>
      <c r="C133" s="43"/>
      <c r="D133" s="226" t="s">
        <v>171</v>
      </c>
      <c r="E133" s="43"/>
      <c r="F133" s="227" t="s">
        <v>835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171</v>
      </c>
      <c r="AU133" s="19" t="s">
        <v>88</v>
      </c>
    </row>
    <row r="134" s="14" customFormat="1">
      <c r="A134" s="14"/>
      <c r="B134" s="238"/>
      <c r="C134" s="239"/>
      <c r="D134" s="221" t="s">
        <v>173</v>
      </c>
      <c r="E134" s="240" t="s">
        <v>32</v>
      </c>
      <c r="F134" s="241" t="s">
        <v>836</v>
      </c>
      <c r="G134" s="239"/>
      <c r="H134" s="242">
        <v>79.248000000000005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173</v>
      </c>
      <c r="AU134" s="248" t="s">
        <v>88</v>
      </c>
      <c r="AV134" s="14" t="s">
        <v>88</v>
      </c>
      <c r="AW134" s="14" t="s">
        <v>39</v>
      </c>
      <c r="AX134" s="14" t="s">
        <v>78</v>
      </c>
      <c r="AY134" s="248" t="s">
        <v>161</v>
      </c>
    </row>
    <row r="135" s="14" customFormat="1">
      <c r="A135" s="14"/>
      <c r="B135" s="238"/>
      <c r="C135" s="239"/>
      <c r="D135" s="221" t="s">
        <v>173</v>
      </c>
      <c r="E135" s="240" t="s">
        <v>32</v>
      </c>
      <c r="F135" s="241" t="s">
        <v>837</v>
      </c>
      <c r="G135" s="239"/>
      <c r="H135" s="242">
        <v>223.19999999999999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173</v>
      </c>
      <c r="AU135" s="248" t="s">
        <v>88</v>
      </c>
      <c r="AV135" s="14" t="s">
        <v>88</v>
      </c>
      <c r="AW135" s="14" t="s">
        <v>39</v>
      </c>
      <c r="AX135" s="14" t="s">
        <v>78</v>
      </c>
      <c r="AY135" s="248" t="s">
        <v>161</v>
      </c>
    </row>
    <row r="136" s="14" customFormat="1">
      <c r="A136" s="14"/>
      <c r="B136" s="238"/>
      <c r="C136" s="239"/>
      <c r="D136" s="221" t="s">
        <v>173</v>
      </c>
      <c r="E136" s="240" t="s">
        <v>32</v>
      </c>
      <c r="F136" s="241" t="s">
        <v>838</v>
      </c>
      <c r="G136" s="239"/>
      <c r="H136" s="242">
        <v>43.847999999999999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173</v>
      </c>
      <c r="AU136" s="248" t="s">
        <v>88</v>
      </c>
      <c r="AV136" s="14" t="s">
        <v>88</v>
      </c>
      <c r="AW136" s="14" t="s">
        <v>39</v>
      </c>
      <c r="AX136" s="14" t="s">
        <v>78</v>
      </c>
      <c r="AY136" s="248" t="s">
        <v>161</v>
      </c>
    </row>
    <row r="137" s="14" customFormat="1">
      <c r="A137" s="14"/>
      <c r="B137" s="238"/>
      <c r="C137" s="239"/>
      <c r="D137" s="221" t="s">
        <v>173</v>
      </c>
      <c r="E137" s="240" t="s">
        <v>32</v>
      </c>
      <c r="F137" s="241" t="s">
        <v>839</v>
      </c>
      <c r="G137" s="239"/>
      <c r="H137" s="242">
        <v>40.392000000000003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173</v>
      </c>
      <c r="AU137" s="248" t="s">
        <v>88</v>
      </c>
      <c r="AV137" s="14" t="s">
        <v>88</v>
      </c>
      <c r="AW137" s="14" t="s">
        <v>39</v>
      </c>
      <c r="AX137" s="14" t="s">
        <v>78</v>
      </c>
      <c r="AY137" s="248" t="s">
        <v>161</v>
      </c>
    </row>
    <row r="138" s="14" customFormat="1">
      <c r="A138" s="14"/>
      <c r="B138" s="238"/>
      <c r="C138" s="239"/>
      <c r="D138" s="221" t="s">
        <v>173</v>
      </c>
      <c r="E138" s="240" t="s">
        <v>32</v>
      </c>
      <c r="F138" s="241" t="s">
        <v>840</v>
      </c>
      <c r="G138" s="239"/>
      <c r="H138" s="242">
        <v>82.200000000000003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173</v>
      </c>
      <c r="AU138" s="248" t="s">
        <v>88</v>
      </c>
      <c r="AV138" s="14" t="s">
        <v>88</v>
      </c>
      <c r="AW138" s="14" t="s">
        <v>39</v>
      </c>
      <c r="AX138" s="14" t="s">
        <v>78</v>
      </c>
      <c r="AY138" s="248" t="s">
        <v>161</v>
      </c>
    </row>
    <row r="139" s="14" customFormat="1">
      <c r="A139" s="14"/>
      <c r="B139" s="238"/>
      <c r="C139" s="239"/>
      <c r="D139" s="221" t="s">
        <v>173</v>
      </c>
      <c r="E139" s="240" t="s">
        <v>32</v>
      </c>
      <c r="F139" s="241" t="s">
        <v>841</v>
      </c>
      <c r="G139" s="239"/>
      <c r="H139" s="242">
        <v>206.25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173</v>
      </c>
      <c r="AU139" s="248" t="s">
        <v>88</v>
      </c>
      <c r="AV139" s="14" t="s">
        <v>88</v>
      </c>
      <c r="AW139" s="14" t="s">
        <v>39</v>
      </c>
      <c r="AX139" s="14" t="s">
        <v>78</v>
      </c>
      <c r="AY139" s="248" t="s">
        <v>161</v>
      </c>
    </row>
    <row r="140" s="16" customFormat="1">
      <c r="A140" s="16"/>
      <c r="B140" s="275"/>
      <c r="C140" s="276"/>
      <c r="D140" s="221" t="s">
        <v>173</v>
      </c>
      <c r="E140" s="277" t="s">
        <v>32</v>
      </c>
      <c r="F140" s="278" t="s">
        <v>824</v>
      </c>
      <c r="G140" s="276"/>
      <c r="H140" s="279">
        <v>675.13800000000003</v>
      </c>
      <c r="I140" s="280"/>
      <c r="J140" s="276"/>
      <c r="K140" s="276"/>
      <c r="L140" s="281"/>
      <c r="M140" s="282"/>
      <c r="N140" s="283"/>
      <c r="O140" s="283"/>
      <c r="P140" s="283"/>
      <c r="Q140" s="283"/>
      <c r="R140" s="283"/>
      <c r="S140" s="283"/>
      <c r="T140" s="28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5" t="s">
        <v>173</v>
      </c>
      <c r="AU140" s="285" t="s">
        <v>88</v>
      </c>
      <c r="AV140" s="16" t="s">
        <v>115</v>
      </c>
      <c r="AW140" s="16" t="s">
        <v>39</v>
      </c>
      <c r="AX140" s="16" t="s">
        <v>78</v>
      </c>
      <c r="AY140" s="285" t="s">
        <v>161</v>
      </c>
    </row>
    <row r="141" s="14" customFormat="1">
      <c r="A141" s="14"/>
      <c r="B141" s="238"/>
      <c r="C141" s="239"/>
      <c r="D141" s="221" t="s">
        <v>173</v>
      </c>
      <c r="E141" s="240" t="s">
        <v>32</v>
      </c>
      <c r="F141" s="241" t="s">
        <v>842</v>
      </c>
      <c r="G141" s="239"/>
      <c r="H141" s="242">
        <v>337.56900000000002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173</v>
      </c>
      <c r="AU141" s="248" t="s">
        <v>88</v>
      </c>
      <c r="AV141" s="14" t="s">
        <v>88</v>
      </c>
      <c r="AW141" s="14" t="s">
        <v>39</v>
      </c>
      <c r="AX141" s="14" t="s">
        <v>86</v>
      </c>
      <c r="AY141" s="248" t="s">
        <v>161</v>
      </c>
    </row>
    <row r="142" s="2" customFormat="1" ht="33" customHeight="1">
      <c r="A142" s="41"/>
      <c r="B142" s="42"/>
      <c r="C142" s="208" t="s">
        <v>231</v>
      </c>
      <c r="D142" s="208" t="s">
        <v>163</v>
      </c>
      <c r="E142" s="209" t="s">
        <v>843</v>
      </c>
      <c r="F142" s="210" t="s">
        <v>844</v>
      </c>
      <c r="G142" s="211" t="s">
        <v>247</v>
      </c>
      <c r="H142" s="212">
        <v>337.56900000000002</v>
      </c>
      <c r="I142" s="213"/>
      <c r="J142" s="214">
        <f>ROUND(I142*H142,2)</f>
        <v>0</v>
      </c>
      <c r="K142" s="210" t="s">
        <v>166</v>
      </c>
      <c r="L142" s="47"/>
      <c r="M142" s="215" t="s">
        <v>32</v>
      </c>
      <c r="N142" s="216" t="s">
        <v>49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167</v>
      </c>
      <c r="AT142" s="219" t="s">
        <v>163</v>
      </c>
      <c r="AU142" s="219" t="s">
        <v>88</v>
      </c>
      <c r="AY142" s="19" t="s">
        <v>161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86</v>
      </c>
      <c r="BK142" s="220">
        <f>ROUND(I142*H142,2)</f>
        <v>0</v>
      </c>
      <c r="BL142" s="19" t="s">
        <v>167</v>
      </c>
      <c r="BM142" s="219" t="s">
        <v>845</v>
      </c>
    </row>
    <row r="143" s="2" customFormat="1">
      <c r="A143" s="41"/>
      <c r="B143" s="42"/>
      <c r="C143" s="43"/>
      <c r="D143" s="221" t="s">
        <v>169</v>
      </c>
      <c r="E143" s="43"/>
      <c r="F143" s="222" t="s">
        <v>846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169</v>
      </c>
      <c r="AU143" s="19" t="s">
        <v>88</v>
      </c>
    </row>
    <row r="144" s="2" customFormat="1">
      <c r="A144" s="41"/>
      <c r="B144" s="42"/>
      <c r="C144" s="43"/>
      <c r="D144" s="226" t="s">
        <v>171</v>
      </c>
      <c r="E144" s="43"/>
      <c r="F144" s="227" t="s">
        <v>847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171</v>
      </c>
      <c r="AU144" s="19" t="s">
        <v>88</v>
      </c>
    </row>
    <row r="145" s="14" customFormat="1">
      <c r="A145" s="14"/>
      <c r="B145" s="238"/>
      <c r="C145" s="239"/>
      <c r="D145" s="221" t="s">
        <v>173</v>
      </c>
      <c r="E145" s="240" t="s">
        <v>32</v>
      </c>
      <c r="F145" s="241" t="s">
        <v>836</v>
      </c>
      <c r="G145" s="239"/>
      <c r="H145" s="242">
        <v>79.248000000000005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173</v>
      </c>
      <c r="AU145" s="248" t="s">
        <v>88</v>
      </c>
      <c r="AV145" s="14" t="s">
        <v>88</v>
      </c>
      <c r="AW145" s="14" t="s">
        <v>39</v>
      </c>
      <c r="AX145" s="14" t="s">
        <v>78</v>
      </c>
      <c r="AY145" s="248" t="s">
        <v>161</v>
      </c>
    </row>
    <row r="146" s="14" customFormat="1">
      <c r="A146" s="14"/>
      <c r="B146" s="238"/>
      <c r="C146" s="239"/>
      <c r="D146" s="221" t="s">
        <v>173</v>
      </c>
      <c r="E146" s="240" t="s">
        <v>32</v>
      </c>
      <c r="F146" s="241" t="s">
        <v>837</v>
      </c>
      <c r="G146" s="239"/>
      <c r="H146" s="242">
        <v>223.19999999999999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173</v>
      </c>
      <c r="AU146" s="248" t="s">
        <v>88</v>
      </c>
      <c r="AV146" s="14" t="s">
        <v>88</v>
      </c>
      <c r="AW146" s="14" t="s">
        <v>39</v>
      </c>
      <c r="AX146" s="14" t="s">
        <v>78</v>
      </c>
      <c r="AY146" s="248" t="s">
        <v>161</v>
      </c>
    </row>
    <row r="147" s="14" customFormat="1">
      <c r="A147" s="14"/>
      <c r="B147" s="238"/>
      <c r="C147" s="239"/>
      <c r="D147" s="221" t="s">
        <v>173</v>
      </c>
      <c r="E147" s="240" t="s">
        <v>32</v>
      </c>
      <c r="F147" s="241" t="s">
        <v>838</v>
      </c>
      <c r="G147" s="239"/>
      <c r="H147" s="242">
        <v>43.847999999999999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173</v>
      </c>
      <c r="AU147" s="248" t="s">
        <v>88</v>
      </c>
      <c r="AV147" s="14" t="s">
        <v>88</v>
      </c>
      <c r="AW147" s="14" t="s">
        <v>39</v>
      </c>
      <c r="AX147" s="14" t="s">
        <v>78</v>
      </c>
      <c r="AY147" s="248" t="s">
        <v>161</v>
      </c>
    </row>
    <row r="148" s="14" customFormat="1">
      <c r="A148" s="14"/>
      <c r="B148" s="238"/>
      <c r="C148" s="239"/>
      <c r="D148" s="221" t="s">
        <v>173</v>
      </c>
      <c r="E148" s="240" t="s">
        <v>32</v>
      </c>
      <c r="F148" s="241" t="s">
        <v>839</v>
      </c>
      <c r="G148" s="239"/>
      <c r="H148" s="242">
        <v>40.392000000000003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173</v>
      </c>
      <c r="AU148" s="248" t="s">
        <v>88</v>
      </c>
      <c r="AV148" s="14" t="s">
        <v>88</v>
      </c>
      <c r="AW148" s="14" t="s">
        <v>39</v>
      </c>
      <c r="AX148" s="14" t="s">
        <v>78</v>
      </c>
      <c r="AY148" s="248" t="s">
        <v>161</v>
      </c>
    </row>
    <row r="149" s="14" customFormat="1">
      <c r="A149" s="14"/>
      <c r="B149" s="238"/>
      <c r="C149" s="239"/>
      <c r="D149" s="221" t="s">
        <v>173</v>
      </c>
      <c r="E149" s="240" t="s">
        <v>32</v>
      </c>
      <c r="F149" s="241" t="s">
        <v>840</v>
      </c>
      <c r="G149" s="239"/>
      <c r="H149" s="242">
        <v>82.200000000000003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173</v>
      </c>
      <c r="AU149" s="248" t="s">
        <v>88</v>
      </c>
      <c r="AV149" s="14" t="s">
        <v>88</v>
      </c>
      <c r="AW149" s="14" t="s">
        <v>39</v>
      </c>
      <c r="AX149" s="14" t="s">
        <v>78</v>
      </c>
      <c r="AY149" s="248" t="s">
        <v>161</v>
      </c>
    </row>
    <row r="150" s="14" customFormat="1">
      <c r="A150" s="14"/>
      <c r="B150" s="238"/>
      <c r="C150" s="239"/>
      <c r="D150" s="221" t="s">
        <v>173</v>
      </c>
      <c r="E150" s="240" t="s">
        <v>32</v>
      </c>
      <c r="F150" s="241" t="s">
        <v>841</v>
      </c>
      <c r="G150" s="239"/>
      <c r="H150" s="242">
        <v>206.25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173</v>
      </c>
      <c r="AU150" s="248" t="s">
        <v>88</v>
      </c>
      <c r="AV150" s="14" t="s">
        <v>88</v>
      </c>
      <c r="AW150" s="14" t="s">
        <v>39</v>
      </c>
      <c r="AX150" s="14" t="s">
        <v>78</v>
      </c>
      <c r="AY150" s="248" t="s">
        <v>161</v>
      </c>
    </row>
    <row r="151" s="16" customFormat="1">
      <c r="A151" s="16"/>
      <c r="B151" s="275"/>
      <c r="C151" s="276"/>
      <c r="D151" s="221" t="s">
        <v>173</v>
      </c>
      <c r="E151" s="277" t="s">
        <v>32</v>
      </c>
      <c r="F151" s="278" t="s">
        <v>824</v>
      </c>
      <c r="G151" s="276"/>
      <c r="H151" s="279">
        <v>675.13800000000003</v>
      </c>
      <c r="I151" s="280"/>
      <c r="J151" s="276"/>
      <c r="K151" s="276"/>
      <c r="L151" s="281"/>
      <c r="M151" s="282"/>
      <c r="N151" s="283"/>
      <c r="O151" s="283"/>
      <c r="P151" s="283"/>
      <c r="Q151" s="283"/>
      <c r="R151" s="283"/>
      <c r="S151" s="283"/>
      <c r="T151" s="28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5" t="s">
        <v>173</v>
      </c>
      <c r="AU151" s="285" t="s">
        <v>88</v>
      </c>
      <c r="AV151" s="16" t="s">
        <v>115</v>
      </c>
      <c r="AW151" s="16" t="s">
        <v>39</v>
      </c>
      <c r="AX151" s="16" t="s">
        <v>78</v>
      </c>
      <c r="AY151" s="285" t="s">
        <v>161</v>
      </c>
    </row>
    <row r="152" s="14" customFormat="1">
      <c r="A152" s="14"/>
      <c r="B152" s="238"/>
      <c r="C152" s="239"/>
      <c r="D152" s="221" t="s">
        <v>173</v>
      </c>
      <c r="E152" s="240" t="s">
        <v>32</v>
      </c>
      <c r="F152" s="241" t="s">
        <v>842</v>
      </c>
      <c r="G152" s="239"/>
      <c r="H152" s="242">
        <v>337.56900000000002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173</v>
      </c>
      <c r="AU152" s="248" t="s">
        <v>88</v>
      </c>
      <c r="AV152" s="14" t="s">
        <v>88</v>
      </c>
      <c r="AW152" s="14" t="s">
        <v>39</v>
      </c>
      <c r="AX152" s="14" t="s">
        <v>86</v>
      </c>
      <c r="AY152" s="248" t="s">
        <v>161</v>
      </c>
    </row>
    <row r="153" s="2" customFormat="1" ht="24.15" customHeight="1">
      <c r="A153" s="41"/>
      <c r="B153" s="42"/>
      <c r="C153" s="208" t="s">
        <v>238</v>
      </c>
      <c r="D153" s="208" t="s">
        <v>163</v>
      </c>
      <c r="E153" s="209" t="s">
        <v>848</v>
      </c>
      <c r="F153" s="210" t="s">
        <v>849</v>
      </c>
      <c r="G153" s="211" t="s">
        <v>247</v>
      </c>
      <c r="H153" s="212">
        <v>18</v>
      </c>
      <c r="I153" s="213"/>
      <c r="J153" s="214">
        <f>ROUND(I153*H153,2)</f>
        <v>0</v>
      </c>
      <c r="K153" s="210" t="s">
        <v>166</v>
      </c>
      <c r="L153" s="47"/>
      <c r="M153" s="215" t="s">
        <v>32</v>
      </c>
      <c r="N153" s="216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167</v>
      </c>
      <c r="AT153" s="219" t="s">
        <v>163</v>
      </c>
      <c r="AU153" s="219" t="s">
        <v>88</v>
      </c>
      <c r="AY153" s="19" t="s">
        <v>161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86</v>
      </c>
      <c r="BK153" s="220">
        <f>ROUND(I153*H153,2)</f>
        <v>0</v>
      </c>
      <c r="BL153" s="19" t="s">
        <v>167</v>
      </c>
      <c r="BM153" s="219" t="s">
        <v>850</v>
      </c>
    </row>
    <row r="154" s="2" customFormat="1">
      <c r="A154" s="41"/>
      <c r="B154" s="42"/>
      <c r="C154" s="43"/>
      <c r="D154" s="221" t="s">
        <v>169</v>
      </c>
      <c r="E154" s="43"/>
      <c r="F154" s="222" t="s">
        <v>851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169</v>
      </c>
      <c r="AU154" s="19" t="s">
        <v>88</v>
      </c>
    </row>
    <row r="155" s="2" customFormat="1">
      <c r="A155" s="41"/>
      <c r="B155" s="42"/>
      <c r="C155" s="43"/>
      <c r="D155" s="226" t="s">
        <v>171</v>
      </c>
      <c r="E155" s="43"/>
      <c r="F155" s="227" t="s">
        <v>852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171</v>
      </c>
      <c r="AU155" s="19" t="s">
        <v>88</v>
      </c>
    </row>
    <row r="156" s="14" customFormat="1">
      <c r="A156" s="14"/>
      <c r="B156" s="238"/>
      <c r="C156" s="239"/>
      <c r="D156" s="221" t="s">
        <v>173</v>
      </c>
      <c r="E156" s="240" t="s">
        <v>32</v>
      </c>
      <c r="F156" s="241" t="s">
        <v>853</v>
      </c>
      <c r="G156" s="239"/>
      <c r="H156" s="242">
        <v>18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173</v>
      </c>
      <c r="AU156" s="248" t="s">
        <v>88</v>
      </c>
      <c r="AV156" s="14" t="s">
        <v>88</v>
      </c>
      <c r="AW156" s="14" t="s">
        <v>39</v>
      </c>
      <c r="AX156" s="14" t="s">
        <v>86</v>
      </c>
      <c r="AY156" s="248" t="s">
        <v>161</v>
      </c>
    </row>
    <row r="157" s="2" customFormat="1" ht="21.75" customHeight="1">
      <c r="A157" s="41"/>
      <c r="B157" s="42"/>
      <c r="C157" s="208" t="s">
        <v>244</v>
      </c>
      <c r="D157" s="208" t="s">
        <v>163</v>
      </c>
      <c r="E157" s="209" t="s">
        <v>854</v>
      </c>
      <c r="F157" s="210" t="s">
        <v>855</v>
      </c>
      <c r="G157" s="211" t="s">
        <v>106</v>
      </c>
      <c r="H157" s="212">
        <v>164.40000000000001</v>
      </c>
      <c r="I157" s="213"/>
      <c r="J157" s="214">
        <f>ROUND(I157*H157,2)</f>
        <v>0</v>
      </c>
      <c r="K157" s="210" t="s">
        <v>166</v>
      </c>
      <c r="L157" s="47"/>
      <c r="M157" s="215" t="s">
        <v>32</v>
      </c>
      <c r="N157" s="216" t="s">
        <v>49</v>
      </c>
      <c r="O157" s="87"/>
      <c r="P157" s="217">
        <f>O157*H157</f>
        <v>0</v>
      </c>
      <c r="Q157" s="217">
        <v>0.00058</v>
      </c>
      <c r="R157" s="217">
        <f>Q157*H157</f>
        <v>0.095352000000000006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167</v>
      </c>
      <c r="AT157" s="219" t="s">
        <v>163</v>
      </c>
      <c r="AU157" s="219" t="s">
        <v>88</v>
      </c>
      <c r="AY157" s="19" t="s">
        <v>161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86</v>
      </c>
      <c r="BK157" s="220">
        <f>ROUND(I157*H157,2)</f>
        <v>0</v>
      </c>
      <c r="BL157" s="19" t="s">
        <v>167</v>
      </c>
      <c r="BM157" s="219" t="s">
        <v>856</v>
      </c>
    </row>
    <row r="158" s="2" customFormat="1">
      <c r="A158" s="41"/>
      <c r="B158" s="42"/>
      <c r="C158" s="43"/>
      <c r="D158" s="221" t="s">
        <v>169</v>
      </c>
      <c r="E158" s="43"/>
      <c r="F158" s="222" t="s">
        <v>857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169</v>
      </c>
      <c r="AU158" s="19" t="s">
        <v>88</v>
      </c>
    </row>
    <row r="159" s="2" customFormat="1">
      <c r="A159" s="41"/>
      <c r="B159" s="42"/>
      <c r="C159" s="43"/>
      <c r="D159" s="226" t="s">
        <v>171</v>
      </c>
      <c r="E159" s="43"/>
      <c r="F159" s="227" t="s">
        <v>858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171</v>
      </c>
      <c r="AU159" s="19" t="s">
        <v>88</v>
      </c>
    </row>
    <row r="160" s="14" customFormat="1">
      <c r="A160" s="14"/>
      <c r="B160" s="238"/>
      <c r="C160" s="239"/>
      <c r="D160" s="221" t="s">
        <v>173</v>
      </c>
      <c r="E160" s="240" t="s">
        <v>32</v>
      </c>
      <c r="F160" s="241" t="s">
        <v>859</v>
      </c>
      <c r="G160" s="239"/>
      <c r="H160" s="242">
        <v>164.40000000000001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173</v>
      </c>
      <c r="AU160" s="248" t="s">
        <v>88</v>
      </c>
      <c r="AV160" s="14" t="s">
        <v>88</v>
      </c>
      <c r="AW160" s="14" t="s">
        <v>39</v>
      </c>
      <c r="AX160" s="14" t="s">
        <v>86</v>
      </c>
      <c r="AY160" s="248" t="s">
        <v>161</v>
      </c>
    </row>
    <row r="161" s="2" customFormat="1" ht="21.75" customHeight="1">
      <c r="A161" s="41"/>
      <c r="B161" s="42"/>
      <c r="C161" s="208" t="s">
        <v>253</v>
      </c>
      <c r="D161" s="208" t="s">
        <v>163</v>
      </c>
      <c r="E161" s="209" t="s">
        <v>860</v>
      </c>
      <c r="F161" s="210" t="s">
        <v>861</v>
      </c>
      <c r="G161" s="211" t="s">
        <v>106</v>
      </c>
      <c r="H161" s="212">
        <v>644.48000000000002</v>
      </c>
      <c r="I161" s="213"/>
      <c r="J161" s="214">
        <f>ROUND(I161*H161,2)</f>
        <v>0</v>
      </c>
      <c r="K161" s="210" t="s">
        <v>166</v>
      </c>
      <c r="L161" s="47"/>
      <c r="M161" s="215" t="s">
        <v>32</v>
      </c>
      <c r="N161" s="216" t="s">
        <v>49</v>
      </c>
      <c r="O161" s="87"/>
      <c r="P161" s="217">
        <f>O161*H161</f>
        <v>0</v>
      </c>
      <c r="Q161" s="217">
        <v>0.00059000000000000003</v>
      </c>
      <c r="R161" s="217">
        <f>Q161*H161</f>
        <v>0.3802432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167</v>
      </c>
      <c r="AT161" s="219" t="s">
        <v>163</v>
      </c>
      <c r="AU161" s="219" t="s">
        <v>88</v>
      </c>
      <c r="AY161" s="19" t="s">
        <v>161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86</v>
      </c>
      <c r="BK161" s="220">
        <f>ROUND(I161*H161,2)</f>
        <v>0</v>
      </c>
      <c r="BL161" s="19" t="s">
        <v>167</v>
      </c>
      <c r="BM161" s="219" t="s">
        <v>862</v>
      </c>
    </row>
    <row r="162" s="2" customFormat="1">
      <c r="A162" s="41"/>
      <c r="B162" s="42"/>
      <c r="C162" s="43"/>
      <c r="D162" s="221" t="s">
        <v>169</v>
      </c>
      <c r="E162" s="43"/>
      <c r="F162" s="222" t="s">
        <v>863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169</v>
      </c>
      <c r="AU162" s="19" t="s">
        <v>88</v>
      </c>
    </row>
    <row r="163" s="2" customFormat="1">
      <c r="A163" s="41"/>
      <c r="B163" s="42"/>
      <c r="C163" s="43"/>
      <c r="D163" s="226" t="s">
        <v>171</v>
      </c>
      <c r="E163" s="43"/>
      <c r="F163" s="227" t="s">
        <v>864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171</v>
      </c>
      <c r="AU163" s="19" t="s">
        <v>88</v>
      </c>
    </row>
    <row r="164" s="14" customFormat="1">
      <c r="A164" s="14"/>
      <c r="B164" s="238"/>
      <c r="C164" s="239"/>
      <c r="D164" s="221" t="s">
        <v>173</v>
      </c>
      <c r="E164" s="240" t="s">
        <v>32</v>
      </c>
      <c r="F164" s="241" t="s">
        <v>865</v>
      </c>
      <c r="G164" s="239"/>
      <c r="H164" s="242">
        <v>132.08000000000001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173</v>
      </c>
      <c r="AU164" s="248" t="s">
        <v>88</v>
      </c>
      <c r="AV164" s="14" t="s">
        <v>88</v>
      </c>
      <c r="AW164" s="14" t="s">
        <v>39</v>
      </c>
      <c r="AX164" s="14" t="s">
        <v>78</v>
      </c>
      <c r="AY164" s="248" t="s">
        <v>161</v>
      </c>
    </row>
    <row r="165" s="14" customFormat="1">
      <c r="A165" s="14"/>
      <c r="B165" s="238"/>
      <c r="C165" s="239"/>
      <c r="D165" s="221" t="s">
        <v>173</v>
      </c>
      <c r="E165" s="240" t="s">
        <v>32</v>
      </c>
      <c r="F165" s="241" t="s">
        <v>866</v>
      </c>
      <c r="G165" s="239"/>
      <c r="H165" s="242">
        <v>372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173</v>
      </c>
      <c r="AU165" s="248" t="s">
        <v>88</v>
      </c>
      <c r="AV165" s="14" t="s">
        <v>88</v>
      </c>
      <c r="AW165" s="14" t="s">
        <v>39</v>
      </c>
      <c r="AX165" s="14" t="s">
        <v>78</v>
      </c>
      <c r="AY165" s="248" t="s">
        <v>161</v>
      </c>
    </row>
    <row r="166" s="14" customFormat="1">
      <c r="A166" s="14"/>
      <c r="B166" s="238"/>
      <c r="C166" s="239"/>
      <c r="D166" s="221" t="s">
        <v>173</v>
      </c>
      <c r="E166" s="240" t="s">
        <v>32</v>
      </c>
      <c r="F166" s="241" t="s">
        <v>867</v>
      </c>
      <c r="G166" s="239"/>
      <c r="H166" s="242">
        <v>73.079999999999998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173</v>
      </c>
      <c r="AU166" s="248" t="s">
        <v>88</v>
      </c>
      <c r="AV166" s="14" t="s">
        <v>88</v>
      </c>
      <c r="AW166" s="14" t="s">
        <v>39</v>
      </c>
      <c r="AX166" s="14" t="s">
        <v>78</v>
      </c>
      <c r="AY166" s="248" t="s">
        <v>161</v>
      </c>
    </row>
    <row r="167" s="14" customFormat="1">
      <c r="A167" s="14"/>
      <c r="B167" s="238"/>
      <c r="C167" s="239"/>
      <c r="D167" s="221" t="s">
        <v>173</v>
      </c>
      <c r="E167" s="240" t="s">
        <v>32</v>
      </c>
      <c r="F167" s="241" t="s">
        <v>868</v>
      </c>
      <c r="G167" s="239"/>
      <c r="H167" s="242">
        <v>67.319999999999993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173</v>
      </c>
      <c r="AU167" s="248" t="s">
        <v>88</v>
      </c>
      <c r="AV167" s="14" t="s">
        <v>88</v>
      </c>
      <c r="AW167" s="14" t="s">
        <v>39</v>
      </c>
      <c r="AX167" s="14" t="s">
        <v>78</v>
      </c>
      <c r="AY167" s="248" t="s">
        <v>161</v>
      </c>
    </row>
    <row r="168" s="15" customFormat="1">
      <c r="A168" s="15"/>
      <c r="B168" s="249"/>
      <c r="C168" s="250"/>
      <c r="D168" s="221" t="s">
        <v>173</v>
      </c>
      <c r="E168" s="251" t="s">
        <v>32</v>
      </c>
      <c r="F168" s="252" t="s">
        <v>176</v>
      </c>
      <c r="G168" s="250"/>
      <c r="H168" s="253">
        <v>644.48000000000002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173</v>
      </c>
      <c r="AU168" s="259" t="s">
        <v>88</v>
      </c>
      <c r="AV168" s="15" t="s">
        <v>167</v>
      </c>
      <c r="AW168" s="15" t="s">
        <v>39</v>
      </c>
      <c r="AX168" s="15" t="s">
        <v>86</v>
      </c>
      <c r="AY168" s="259" t="s">
        <v>161</v>
      </c>
    </row>
    <row r="169" s="2" customFormat="1" ht="21.75" customHeight="1">
      <c r="A169" s="41"/>
      <c r="B169" s="42"/>
      <c r="C169" s="208" t="s">
        <v>261</v>
      </c>
      <c r="D169" s="208" t="s">
        <v>163</v>
      </c>
      <c r="E169" s="209" t="s">
        <v>869</v>
      </c>
      <c r="F169" s="210" t="s">
        <v>870</v>
      </c>
      <c r="G169" s="211" t="s">
        <v>106</v>
      </c>
      <c r="H169" s="212">
        <v>164.40000000000001</v>
      </c>
      <c r="I169" s="213"/>
      <c r="J169" s="214">
        <f>ROUND(I169*H169,2)</f>
        <v>0</v>
      </c>
      <c r="K169" s="210" t="s">
        <v>166</v>
      </c>
      <c r="L169" s="47"/>
      <c r="M169" s="215" t="s">
        <v>32</v>
      </c>
      <c r="N169" s="216" t="s">
        <v>49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167</v>
      </c>
      <c r="AT169" s="219" t="s">
        <v>163</v>
      </c>
      <c r="AU169" s="219" t="s">
        <v>88</v>
      </c>
      <c r="AY169" s="19" t="s">
        <v>161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86</v>
      </c>
      <c r="BK169" s="220">
        <f>ROUND(I169*H169,2)</f>
        <v>0</v>
      </c>
      <c r="BL169" s="19" t="s">
        <v>167</v>
      </c>
      <c r="BM169" s="219" t="s">
        <v>871</v>
      </c>
    </row>
    <row r="170" s="2" customFormat="1">
      <c r="A170" s="41"/>
      <c r="B170" s="42"/>
      <c r="C170" s="43"/>
      <c r="D170" s="221" t="s">
        <v>169</v>
      </c>
      <c r="E170" s="43"/>
      <c r="F170" s="222" t="s">
        <v>872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169</v>
      </c>
      <c r="AU170" s="19" t="s">
        <v>88</v>
      </c>
    </row>
    <row r="171" s="2" customFormat="1">
      <c r="A171" s="41"/>
      <c r="B171" s="42"/>
      <c r="C171" s="43"/>
      <c r="D171" s="226" t="s">
        <v>171</v>
      </c>
      <c r="E171" s="43"/>
      <c r="F171" s="227" t="s">
        <v>873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171</v>
      </c>
      <c r="AU171" s="19" t="s">
        <v>88</v>
      </c>
    </row>
    <row r="172" s="14" customFormat="1">
      <c r="A172" s="14"/>
      <c r="B172" s="238"/>
      <c r="C172" s="239"/>
      <c r="D172" s="221" t="s">
        <v>173</v>
      </c>
      <c r="E172" s="240" t="s">
        <v>32</v>
      </c>
      <c r="F172" s="241" t="s">
        <v>859</v>
      </c>
      <c r="G172" s="239"/>
      <c r="H172" s="242">
        <v>164.40000000000001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173</v>
      </c>
      <c r="AU172" s="248" t="s">
        <v>88</v>
      </c>
      <c r="AV172" s="14" t="s">
        <v>88</v>
      </c>
      <c r="AW172" s="14" t="s">
        <v>39</v>
      </c>
      <c r="AX172" s="14" t="s">
        <v>86</v>
      </c>
      <c r="AY172" s="248" t="s">
        <v>161</v>
      </c>
    </row>
    <row r="173" s="2" customFormat="1" ht="21.75" customHeight="1">
      <c r="A173" s="41"/>
      <c r="B173" s="42"/>
      <c r="C173" s="208" t="s">
        <v>8</v>
      </c>
      <c r="D173" s="208" t="s">
        <v>163</v>
      </c>
      <c r="E173" s="209" t="s">
        <v>874</v>
      </c>
      <c r="F173" s="210" t="s">
        <v>875</v>
      </c>
      <c r="G173" s="211" t="s">
        <v>106</v>
      </c>
      <c r="H173" s="212">
        <v>644.48000000000002</v>
      </c>
      <c r="I173" s="213"/>
      <c r="J173" s="214">
        <f>ROUND(I173*H173,2)</f>
        <v>0</v>
      </c>
      <c r="K173" s="210" t="s">
        <v>166</v>
      </c>
      <c r="L173" s="47"/>
      <c r="M173" s="215" t="s">
        <v>32</v>
      </c>
      <c r="N173" s="216" t="s">
        <v>49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167</v>
      </c>
      <c r="AT173" s="219" t="s">
        <v>163</v>
      </c>
      <c r="AU173" s="219" t="s">
        <v>88</v>
      </c>
      <c r="AY173" s="19" t="s">
        <v>161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86</v>
      </c>
      <c r="BK173" s="220">
        <f>ROUND(I173*H173,2)</f>
        <v>0</v>
      </c>
      <c r="BL173" s="19" t="s">
        <v>167</v>
      </c>
      <c r="BM173" s="219" t="s">
        <v>876</v>
      </c>
    </row>
    <row r="174" s="2" customFormat="1">
      <c r="A174" s="41"/>
      <c r="B174" s="42"/>
      <c r="C174" s="43"/>
      <c r="D174" s="221" t="s">
        <v>169</v>
      </c>
      <c r="E174" s="43"/>
      <c r="F174" s="222" t="s">
        <v>877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169</v>
      </c>
      <c r="AU174" s="19" t="s">
        <v>88</v>
      </c>
    </row>
    <row r="175" s="2" customFormat="1">
      <c r="A175" s="41"/>
      <c r="B175" s="42"/>
      <c r="C175" s="43"/>
      <c r="D175" s="226" t="s">
        <v>171</v>
      </c>
      <c r="E175" s="43"/>
      <c r="F175" s="227" t="s">
        <v>878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171</v>
      </c>
      <c r="AU175" s="19" t="s">
        <v>88</v>
      </c>
    </row>
    <row r="176" s="14" customFormat="1">
      <c r="A176" s="14"/>
      <c r="B176" s="238"/>
      <c r="C176" s="239"/>
      <c r="D176" s="221" t="s">
        <v>173</v>
      </c>
      <c r="E176" s="240" t="s">
        <v>32</v>
      </c>
      <c r="F176" s="241" t="s">
        <v>865</v>
      </c>
      <c r="G176" s="239"/>
      <c r="H176" s="242">
        <v>132.08000000000001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173</v>
      </c>
      <c r="AU176" s="248" t="s">
        <v>88</v>
      </c>
      <c r="AV176" s="14" t="s">
        <v>88</v>
      </c>
      <c r="AW176" s="14" t="s">
        <v>39</v>
      </c>
      <c r="AX176" s="14" t="s">
        <v>78</v>
      </c>
      <c r="AY176" s="248" t="s">
        <v>161</v>
      </c>
    </row>
    <row r="177" s="14" customFormat="1">
      <c r="A177" s="14"/>
      <c r="B177" s="238"/>
      <c r="C177" s="239"/>
      <c r="D177" s="221" t="s">
        <v>173</v>
      </c>
      <c r="E177" s="240" t="s">
        <v>32</v>
      </c>
      <c r="F177" s="241" t="s">
        <v>866</v>
      </c>
      <c r="G177" s="239"/>
      <c r="H177" s="242">
        <v>372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173</v>
      </c>
      <c r="AU177" s="248" t="s">
        <v>88</v>
      </c>
      <c r="AV177" s="14" t="s">
        <v>88</v>
      </c>
      <c r="AW177" s="14" t="s">
        <v>39</v>
      </c>
      <c r="AX177" s="14" t="s">
        <v>78</v>
      </c>
      <c r="AY177" s="248" t="s">
        <v>161</v>
      </c>
    </row>
    <row r="178" s="14" customFormat="1">
      <c r="A178" s="14"/>
      <c r="B178" s="238"/>
      <c r="C178" s="239"/>
      <c r="D178" s="221" t="s">
        <v>173</v>
      </c>
      <c r="E178" s="240" t="s">
        <v>32</v>
      </c>
      <c r="F178" s="241" t="s">
        <v>867</v>
      </c>
      <c r="G178" s="239"/>
      <c r="H178" s="242">
        <v>73.079999999999998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173</v>
      </c>
      <c r="AU178" s="248" t="s">
        <v>88</v>
      </c>
      <c r="AV178" s="14" t="s">
        <v>88</v>
      </c>
      <c r="AW178" s="14" t="s">
        <v>39</v>
      </c>
      <c r="AX178" s="14" t="s">
        <v>78</v>
      </c>
      <c r="AY178" s="248" t="s">
        <v>161</v>
      </c>
    </row>
    <row r="179" s="14" customFormat="1">
      <c r="A179" s="14"/>
      <c r="B179" s="238"/>
      <c r="C179" s="239"/>
      <c r="D179" s="221" t="s">
        <v>173</v>
      </c>
      <c r="E179" s="240" t="s">
        <v>32</v>
      </c>
      <c r="F179" s="241" t="s">
        <v>868</v>
      </c>
      <c r="G179" s="239"/>
      <c r="H179" s="242">
        <v>67.319999999999993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173</v>
      </c>
      <c r="AU179" s="248" t="s">
        <v>88</v>
      </c>
      <c r="AV179" s="14" t="s">
        <v>88</v>
      </c>
      <c r="AW179" s="14" t="s">
        <v>39</v>
      </c>
      <c r="AX179" s="14" t="s">
        <v>78</v>
      </c>
      <c r="AY179" s="248" t="s">
        <v>161</v>
      </c>
    </row>
    <row r="180" s="15" customFormat="1">
      <c r="A180" s="15"/>
      <c r="B180" s="249"/>
      <c r="C180" s="250"/>
      <c r="D180" s="221" t="s">
        <v>173</v>
      </c>
      <c r="E180" s="251" t="s">
        <v>32</v>
      </c>
      <c r="F180" s="252" t="s">
        <v>176</v>
      </c>
      <c r="G180" s="250"/>
      <c r="H180" s="253">
        <v>644.48000000000002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9" t="s">
        <v>173</v>
      </c>
      <c r="AU180" s="259" t="s">
        <v>88</v>
      </c>
      <c r="AV180" s="15" t="s">
        <v>167</v>
      </c>
      <c r="AW180" s="15" t="s">
        <v>39</v>
      </c>
      <c r="AX180" s="15" t="s">
        <v>86</v>
      </c>
      <c r="AY180" s="259" t="s">
        <v>161</v>
      </c>
    </row>
    <row r="181" s="2" customFormat="1" ht="37.8" customHeight="1">
      <c r="A181" s="41"/>
      <c r="B181" s="42"/>
      <c r="C181" s="208" t="s">
        <v>276</v>
      </c>
      <c r="D181" s="208" t="s">
        <v>163</v>
      </c>
      <c r="E181" s="209" t="s">
        <v>879</v>
      </c>
      <c r="F181" s="210" t="s">
        <v>880</v>
      </c>
      <c r="G181" s="211" t="s">
        <v>247</v>
      </c>
      <c r="H181" s="212">
        <v>1285.0940000000001</v>
      </c>
      <c r="I181" s="213"/>
      <c r="J181" s="214">
        <f>ROUND(I181*H181,2)</f>
        <v>0</v>
      </c>
      <c r="K181" s="210" t="s">
        <v>166</v>
      </c>
      <c r="L181" s="47"/>
      <c r="M181" s="215" t="s">
        <v>32</v>
      </c>
      <c r="N181" s="216" t="s">
        <v>49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167</v>
      </c>
      <c r="AT181" s="219" t="s">
        <v>163</v>
      </c>
      <c r="AU181" s="219" t="s">
        <v>88</v>
      </c>
      <c r="AY181" s="19" t="s">
        <v>161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86</v>
      </c>
      <c r="BK181" s="220">
        <f>ROUND(I181*H181,2)</f>
        <v>0</v>
      </c>
      <c r="BL181" s="19" t="s">
        <v>167</v>
      </c>
      <c r="BM181" s="219" t="s">
        <v>881</v>
      </c>
    </row>
    <row r="182" s="2" customFormat="1">
      <c r="A182" s="41"/>
      <c r="B182" s="42"/>
      <c r="C182" s="43"/>
      <c r="D182" s="221" t="s">
        <v>169</v>
      </c>
      <c r="E182" s="43"/>
      <c r="F182" s="222" t="s">
        <v>882</v>
      </c>
      <c r="G182" s="43"/>
      <c r="H182" s="43"/>
      <c r="I182" s="223"/>
      <c r="J182" s="43"/>
      <c r="K182" s="43"/>
      <c r="L182" s="47"/>
      <c r="M182" s="224"/>
      <c r="N182" s="225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169</v>
      </c>
      <c r="AU182" s="19" t="s">
        <v>88</v>
      </c>
    </row>
    <row r="183" s="2" customFormat="1">
      <c r="A183" s="41"/>
      <c r="B183" s="42"/>
      <c r="C183" s="43"/>
      <c r="D183" s="226" t="s">
        <v>171</v>
      </c>
      <c r="E183" s="43"/>
      <c r="F183" s="227" t="s">
        <v>883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171</v>
      </c>
      <c r="AU183" s="19" t="s">
        <v>88</v>
      </c>
    </row>
    <row r="184" s="2" customFormat="1">
      <c r="A184" s="41"/>
      <c r="B184" s="42"/>
      <c r="C184" s="43"/>
      <c r="D184" s="221" t="s">
        <v>505</v>
      </c>
      <c r="E184" s="43"/>
      <c r="F184" s="270" t="s">
        <v>884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505</v>
      </c>
      <c r="AU184" s="19" t="s">
        <v>88</v>
      </c>
    </row>
    <row r="185" s="14" customFormat="1">
      <c r="A185" s="14"/>
      <c r="B185" s="238"/>
      <c r="C185" s="239"/>
      <c r="D185" s="221" t="s">
        <v>173</v>
      </c>
      <c r="E185" s="240" t="s">
        <v>32</v>
      </c>
      <c r="F185" s="241" t="s">
        <v>885</v>
      </c>
      <c r="G185" s="239"/>
      <c r="H185" s="242">
        <v>446.86500000000001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173</v>
      </c>
      <c r="AU185" s="248" t="s">
        <v>88</v>
      </c>
      <c r="AV185" s="14" t="s">
        <v>88</v>
      </c>
      <c r="AW185" s="14" t="s">
        <v>39</v>
      </c>
      <c r="AX185" s="14" t="s">
        <v>78</v>
      </c>
      <c r="AY185" s="248" t="s">
        <v>161</v>
      </c>
    </row>
    <row r="186" s="14" customFormat="1">
      <c r="A186" s="14"/>
      <c r="B186" s="238"/>
      <c r="C186" s="239"/>
      <c r="D186" s="221" t="s">
        <v>173</v>
      </c>
      <c r="E186" s="240" t="s">
        <v>32</v>
      </c>
      <c r="F186" s="241" t="s">
        <v>886</v>
      </c>
      <c r="G186" s="239"/>
      <c r="H186" s="242">
        <v>273.08499999999998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173</v>
      </c>
      <c r="AU186" s="248" t="s">
        <v>88</v>
      </c>
      <c r="AV186" s="14" t="s">
        <v>88</v>
      </c>
      <c r="AW186" s="14" t="s">
        <v>39</v>
      </c>
      <c r="AX186" s="14" t="s">
        <v>78</v>
      </c>
      <c r="AY186" s="248" t="s">
        <v>161</v>
      </c>
    </row>
    <row r="187" s="14" customFormat="1">
      <c r="A187" s="14"/>
      <c r="B187" s="238"/>
      <c r="C187" s="239"/>
      <c r="D187" s="221" t="s">
        <v>173</v>
      </c>
      <c r="E187" s="240" t="s">
        <v>32</v>
      </c>
      <c r="F187" s="241" t="s">
        <v>887</v>
      </c>
      <c r="G187" s="239"/>
      <c r="H187" s="242">
        <v>273.08499999999998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173</v>
      </c>
      <c r="AU187" s="248" t="s">
        <v>88</v>
      </c>
      <c r="AV187" s="14" t="s">
        <v>88</v>
      </c>
      <c r="AW187" s="14" t="s">
        <v>39</v>
      </c>
      <c r="AX187" s="14" t="s">
        <v>78</v>
      </c>
      <c r="AY187" s="248" t="s">
        <v>161</v>
      </c>
    </row>
    <row r="188" s="14" customFormat="1">
      <c r="A188" s="14"/>
      <c r="B188" s="238"/>
      <c r="C188" s="239"/>
      <c r="D188" s="221" t="s">
        <v>173</v>
      </c>
      <c r="E188" s="240" t="s">
        <v>32</v>
      </c>
      <c r="F188" s="241" t="s">
        <v>888</v>
      </c>
      <c r="G188" s="239"/>
      <c r="H188" s="242">
        <v>54.369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173</v>
      </c>
      <c r="AU188" s="248" t="s">
        <v>88</v>
      </c>
      <c r="AV188" s="14" t="s">
        <v>88</v>
      </c>
      <c r="AW188" s="14" t="s">
        <v>39</v>
      </c>
      <c r="AX188" s="14" t="s">
        <v>78</v>
      </c>
      <c r="AY188" s="248" t="s">
        <v>161</v>
      </c>
    </row>
    <row r="189" s="14" customFormat="1">
      <c r="A189" s="14"/>
      <c r="B189" s="238"/>
      <c r="C189" s="239"/>
      <c r="D189" s="221" t="s">
        <v>173</v>
      </c>
      <c r="E189" s="240" t="s">
        <v>32</v>
      </c>
      <c r="F189" s="241" t="s">
        <v>889</v>
      </c>
      <c r="G189" s="239"/>
      <c r="H189" s="242">
        <v>209.106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173</v>
      </c>
      <c r="AU189" s="248" t="s">
        <v>88</v>
      </c>
      <c r="AV189" s="14" t="s">
        <v>88</v>
      </c>
      <c r="AW189" s="14" t="s">
        <v>39</v>
      </c>
      <c r="AX189" s="14" t="s">
        <v>78</v>
      </c>
      <c r="AY189" s="248" t="s">
        <v>161</v>
      </c>
    </row>
    <row r="190" s="14" customFormat="1">
      <c r="A190" s="14"/>
      <c r="B190" s="238"/>
      <c r="C190" s="239"/>
      <c r="D190" s="221" t="s">
        <v>173</v>
      </c>
      <c r="E190" s="240" t="s">
        <v>32</v>
      </c>
      <c r="F190" s="241" t="s">
        <v>890</v>
      </c>
      <c r="G190" s="239"/>
      <c r="H190" s="242">
        <v>28.584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173</v>
      </c>
      <c r="AU190" s="248" t="s">
        <v>88</v>
      </c>
      <c r="AV190" s="14" t="s">
        <v>88</v>
      </c>
      <c r="AW190" s="14" t="s">
        <v>39</v>
      </c>
      <c r="AX190" s="14" t="s">
        <v>78</v>
      </c>
      <c r="AY190" s="248" t="s">
        <v>161</v>
      </c>
    </row>
    <row r="191" s="15" customFormat="1">
      <c r="A191" s="15"/>
      <c r="B191" s="249"/>
      <c r="C191" s="250"/>
      <c r="D191" s="221" t="s">
        <v>173</v>
      </c>
      <c r="E191" s="251" t="s">
        <v>32</v>
      </c>
      <c r="F191" s="252" t="s">
        <v>176</v>
      </c>
      <c r="G191" s="250"/>
      <c r="H191" s="253">
        <v>1285.0940000000001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173</v>
      </c>
      <c r="AU191" s="259" t="s">
        <v>88</v>
      </c>
      <c r="AV191" s="15" t="s">
        <v>167</v>
      </c>
      <c r="AW191" s="15" t="s">
        <v>39</v>
      </c>
      <c r="AX191" s="15" t="s">
        <v>86</v>
      </c>
      <c r="AY191" s="259" t="s">
        <v>161</v>
      </c>
    </row>
    <row r="192" s="2" customFormat="1" ht="37.8" customHeight="1">
      <c r="A192" s="41"/>
      <c r="B192" s="42"/>
      <c r="C192" s="208" t="s">
        <v>283</v>
      </c>
      <c r="D192" s="208" t="s">
        <v>163</v>
      </c>
      <c r="E192" s="209" t="s">
        <v>891</v>
      </c>
      <c r="F192" s="210" t="s">
        <v>892</v>
      </c>
      <c r="G192" s="211" t="s">
        <v>247</v>
      </c>
      <c r="H192" s="212">
        <v>446.86500000000001</v>
      </c>
      <c r="I192" s="213"/>
      <c r="J192" s="214">
        <f>ROUND(I192*H192,2)</f>
        <v>0</v>
      </c>
      <c r="K192" s="210" t="s">
        <v>166</v>
      </c>
      <c r="L192" s="47"/>
      <c r="M192" s="215" t="s">
        <v>32</v>
      </c>
      <c r="N192" s="216" t="s">
        <v>49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167</v>
      </c>
      <c r="AT192" s="219" t="s">
        <v>163</v>
      </c>
      <c r="AU192" s="219" t="s">
        <v>88</v>
      </c>
      <c r="AY192" s="19" t="s">
        <v>161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86</v>
      </c>
      <c r="BK192" s="220">
        <f>ROUND(I192*H192,2)</f>
        <v>0</v>
      </c>
      <c r="BL192" s="19" t="s">
        <v>167</v>
      </c>
      <c r="BM192" s="219" t="s">
        <v>893</v>
      </c>
    </row>
    <row r="193" s="2" customFormat="1">
      <c r="A193" s="41"/>
      <c r="B193" s="42"/>
      <c r="C193" s="43"/>
      <c r="D193" s="221" t="s">
        <v>169</v>
      </c>
      <c r="E193" s="43"/>
      <c r="F193" s="222" t="s">
        <v>894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169</v>
      </c>
      <c r="AU193" s="19" t="s">
        <v>88</v>
      </c>
    </row>
    <row r="194" s="2" customFormat="1">
      <c r="A194" s="41"/>
      <c r="B194" s="42"/>
      <c r="C194" s="43"/>
      <c r="D194" s="226" t="s">
        <v>171</v>
      </c>
      <c r="E194" s="43"/>
      <c r="F194" s="227" t="s">
        <v>895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171</v>
      </c>
      <c r="AU194" s="19" t="s">
        <v>88</v>
      </c>
    </row>
    <row r="195" s="2" customFormat="1">
      <c r="A195" s="41"/>
      <c r="B195" s="42"/>
      <c r="C195" s="43"/>
      <c r="D195" s="221" t="s">
        <v>505</v>
      </c>
      <c r="E195" s="43"/>
      <c r="F195" s="270" t="s">
        <v>884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505</v>
      </c>
      <c r="AU195" s="19" t="s">
        <v>88</v>
      </c>
    </row>
    <row r="196" s="14" customFormat="1">
      <c r="A196" s="14"/>
      <c r="B196" s="238"/>
      <c r="C196" s="239"/>
      <c r="D196" s="221" t="s">
        <v>173</v>
      </c>
      <c r="E196" s="240" t="s">
        <v>32</v>
      </c>
      <c r="F196" s="241" t="s">
        <v>885</v>
      </c>
      <c r="G196" s="239"/>
      <c r="H196" s="242">
        <v>446.86500000000001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173</v>
      </c>
      <c r="AU196" s="248" t="s">
        <v>88</v>
      </c>
      <c r="AV196" s="14" t="s">
        <v>88</v>
      </c>
      <c r="AW196" s="14" t="s">
        <v>39</v>
      </c>
      <c r="AX196" s="14" t="s">
        <v>86</v>
      </c>
      <c r="AY196" s="248" t="s">
        <v>161</v>
      </c>
    </row>
    <row r="197" s="2" customFormat="1" ht="37.8" customHeight="1">
      <c r="A197" s="41"/>
      <c r="B197" s="42"/>
      <c r="C197" s="208" t="s">
        <v>290</v>
      </c>
      <c r="D197" s="208" t="s">
        <v>163</v>
      </c>
      <c r="E197" s="209" t="s">
        <v>277</v>
      </c>
      <c r="F197" s="210" t="s">
        <v>278</v>
      </c>
      <c r="G197" s="211" t="s">
        <v>247</v>
      </c>
      <c r="H197" s="212">
        <v>173.78</v>
      </c>
      <c r="I197" s="213"/>
      <c r="J197" s="214">
        <f>ROUND(I197*H197,2)</f>
        <v>0</v>
      </c>
      <c r="K197" s="210" t="s">
        <v>166</v>
      </c>
      <c r="L197" s="47"/>
      <c r="M197" s="215" t="s">
        <v>32</v>
      </c>
      <c r="N197" s="216" t="s">
        <v>49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167</v>
      </c>
      <c r="AT197" s="219" t="s">
        <v>163</v>
      </c>
      <c r="AU197" s="219" t="s">
        <v>88</v>
      </c>
      <c r="AY197" s="19" t="s">
        <v>161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86</v>
      </c>
      <c r="BK197" s="220">
        <f>ROUND(I197*H197,2)</f>
        <v>0</v>
      </c>
      <c r="BL197" s="19" t="s">
        <v>167</v>
      </c>
      <c r="BM197" s="219" t="s">
        <v>896</v>
      </c>
    </row>
    <row r="198" s="2" customFormat="1">
      <c r="A198" s="41"/>
      <c r="B198" s="42"/>
      <c r="C198" s="43"/>
      <c r="D198" s="221" t="s">
        <v>169</v>
      </c>
      <c r="E198" s="43"/>
      <c r="F198" s="222" t="s">
        <v>280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169</v>
      </c>
      <c r="AU198" s="19" t="s">
        <v>88</v>
      </c>
    </row>
    <row r="199" s="2" customFormat="1">
      <c r="A199" s="41"/>
      <c r="B199" s="42"/>
      <c r="C199" s="43"/>
      <c r="D199" s="226" t="s">
        <v>171</v>
      </c>
      <c r="E199" s="43"/>
      <c r="F199" s="227" t="s">
        <v>281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171</v>
      </c>
      <c r="AU199" s="19" t="s">
        <v>88</v>
      </c>
    </row>
    <row r="200" s="14" customFormat="1">
      <c r="A200" s="14"/>
      <c r="B200" s="238"/>
      <c r="C200" s="239"/>
      <c r="D200" s="221" t="s">
        <v>173</v>
      </c>
      <c r="E200" s="240" t="s">
        <v>32</v>
      </c>
      <c r="F200" s="241" t="s">
        <v>897</v>
      </c>
      <c r="G200" s="239"/>
      <c r="H200" s="242">
        <v>94.292000000000002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173</v>
      </c>
      <c r="AU200" s="248" t="s">
        <v>88</v>
      </c>
      <c r="AV200" s="14" t="s">
        <v>88</v>
      </c>
      <c r="AW200" s="14" t="s">
        <v>39</v>
      </c>
      <c r="AX200" s="14" t="s">
        <v>78</v>
      </c>
      <c r="AY200" s="248" t="s">
        <v>161</v>
      </c>
    </row>
    <row r="201" s="14" customFormat="1">
      <c r="A201" s="14"/>
      <c r="B201" s="238"/>
      <c r="C201" s="239"/>
      <c r="D201" s="221" t="s">
        <v>173</v>
      </c>
      <c r="E201" s="240" t="s">
        <v>32</v>
      </c>
      <c r="F201" s="241" t="s">
        <v>898</v>
      </c>
      <c r="G201" s="239"/>
      <c r="H201" s="242">
        <v>79.488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173</v>
      </c>
      <c r="AU201" s="248" t="s">
        <v>88</v>
      </c>
      <c r="AV201" s="14" t="s">
        <v>88</v>
      </c>
      <c r="AW201" s="14" t="s">
        <v>39</v>
      </c>
      <c r="AX201" s="14" t="s">
        <v>78</v>
      </c>
      <c r="AY201" s="248" t="s">
        <v>161</v>
      </c>
    </row>
    <row r="202" s="15" customFormat="1">
      <c r="A202" s="15"/>
      <c r="B202" s="249"/>
      <c r="C202" s="250"/>
      <c r="D202" s="221" t="s">
        <v>173</v>
      </c>
      <c r="E202" s="251" t="s">
        <v>32</v>
      </c>
      <c r="F202" s="252" t="s">
        <v>176</v>
      </c>
      <c r="G202" s="250"/>
      <c r="H202" s="253">
        <v>173.78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9" t="s">
        <v>173</v>
      </c>
      <c r="AU202" s="259" t="s">
        <v>88</v>
      </c>
      <c r="AV202" s="15" t="s">
        <v>167</v>
      </c>
      <c r="AW202" s="15" t="s">
        <v>39</v>
      </c>
      <c r="AX202" s="15" t="s">
        <v>86</v>
      </c>
      <c r="AY202" s="259" t="s">
        <v>161</v>
      </c>
    </row>
    <row r="203" s="2" customFormat="1" ht="37.8" customHeight="1">
      <c r="A203" s="41"/>
      <c r="B203" s="42"/>
      <c r="C203" s="208" t="s">
        <v>298</v>
      </c>
      <c r="D203" s="208" t="s">
        <v>163</v>
      </c>
      <c r="E203" s="209" t="s">
        <v>284</v>
      </c>
      <c r="F203" s="210" t="s">
        <v>285</v>
      </c>
      <c r="G203" s="211" t="s">
        <v>247</v>
      </c>
      <c r="H203" s="212">
        <v>2606.6999999999998</v>
      </c>
      <c r="I203" s="213"/>
      <c r="J203" s="214">
        <f>ROUND(I203*H203,2)</f>
        <v>0</v>
      </c>
      <c r="K203" s="210" t="s">
        <v>166</v>
      </c>
      <c r="L203" s="47"/>
      <c r="M203" s="215" t="s">
        <v>32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167</v>
      </c>
      <c r="AT203" s="219" t="s">
        <v>163</v>
      </c>
      <c r="AU203" s="219" t="s">
        <v>88</v>
      </c>
      <c r="AY203" s="19" t="s">
        <v>161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86</v>
      </c>
      <c r="BK203" s="220">
        <f>ROUND(I203*H203,2)</f>
        <v>0</v>
      </c>
      <c r="BL203" s="19" t="s">
        <v>167</v>
      </c>
      <c r="BM203" s="219" t="s">
        <v>899</v>
      </c>
    </row>
    <row r="204" s="2" customFormat="1">
      <c r="A204" s="41"/>
      <c r="B204" s="42"/>
      <c r="C204" s="43"/>
      <c r="D204" s="221" t="s">
        <v>169</v>
      </c>
      <c r="E204" s="43"/>
      <c r="F204" s="222" t="s">
        <v>900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19" t="s">
        <v>169</v>
      </c>
      <c r="AU204" s="19" t="s">
        <v>88</v>
      </c>
    </row>
    <row r="205" s="2" customFormat="1">
      <c r="A205" s="41"/>
      <c r="B205" s="42"/>
      <c r="C205" s="43"/>
      <c r="D205" s="226" t="s">
        <v>171</v>
      </c>
      <c r="E205" s="43"/>
      <c r="F205" s="227" t="s">
        <v>288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171</v>
      </c>
      <c r="AU205" s="19" t="s">
        <v>88</v>
      </c>
    </row>
    <row r="206" s="14" customFormat="1">
      <c r="A206" s="14"/>
      <c r="B206" s="238"/>
      <c r="C206" s="239"/>
      <c r="D206" s="221" t="s">
        <v>173</v>
      </c>
      <c r="E206" s="240" t="s">
        <v>32</v>
      </c>
      <c r="F206" s="241" t="s">
        <v>901</v>
      </c>
      <c r="G206" s="239"/>
      <c r="H206" s="242">
        <v>2606.6999999999998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173</v>
      </c>
      <c r="AU206" s="248" t="s">
        <v>88</v>
      </c>
      <c r="AV206" s="14" t="s">
        <v>88</v>
      </c>
      <c r="AW206" s="14" t="s">
        <v>39</v>
      </c>
      <c r="AX206" s="14" t="s">
        <v>86</v>
      </c>
      <c r="AY206" s="248" t="s">
        <v>161</v>
      </c>
    </row>
    <row r="207" s="2" customFormat="1" ht="37.8" customHeight="1">
      <c r="A207" s="41"/>
      <c r="B207" s="42"/>
      <c r="C207" s="208" t="s">
        <v>305</v>
      </c>
      <c r="D207" s="208" t="s">
        <v>163</v>
      </c>
      <c r="E207" s="209" t="s">
        <v>291</v>
      </c>
      <c r="F207" s="210" t="s">
        <v>292</v>
      </c>
      <c r="G207" s="211" t="s">
        <v>247</v>
      </c>
      <c r="H207" s="212">
        <v>446.868</v>
      </c>
      <c r="I207" s="213"/>
      <c r="J207" s="214">
        <f>ROUND(I207*H207,2)</f>
        <v>0</v>
      </c>
      <c r="K207" s="210" t="s">
        <v>166</v>
      </c>
      <c r="L207" s="47"/>
      <c r="M207" s="215" t="s">
        <v>32</v>
      </c>
      <c r="N207" s="216" t="s">
        <v>49</v>
      </c>
      <c r="O207" s="87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167</v>
      </c>
      <c r="AT207" s="219" t="s">
        <v>163</v>
      </c>
      <c r="AU207" s="219" t="s">
        <v>88</v>
      </c>
      <c r="AY207" s="19" t="s">
        <v>161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86</v>
      </c>
      <c r="BK207" s="220">
        <f>ROUND(I207*H207,2)</f>
        <v>0</v>
      </c>
      <c r="BL207" s="19" t="s">
        <v>167</v>
      </c>
      <c r="BM207" s="219" t="s">
        <v>902</v>
      </c>
    </row>
    <row r="208" s="2" customFormat="1">
      <c r="A208" s="41"/>
      <c r="B208" s="42"/>
      <c r="C208" s="43"/>
      <c r="D208" s="221" t="s">
        <v>169</v>
      </c>
      <c r="E208" s="43"/>
      <c r="F208" s="222" t="s">
        <v>294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169</v>
      </c>
      <c r="AU208" s="19" t="s">
        <v>88</v>
      </c>
    </row>
    <row r="209" s="2" customFormat="1">
      <c r="A209" s="41"/>
      <c r="B209" s="42"/>
      <c r="C209" s="43"/>
      <c r="D209" s="226" t="s">
        <v>171</v>
      </c>
      <c r="E209" s="43"/>
      <c r="F209" s="227" t="s">
        <v>295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171</v>
      </c>
      <c r="AU209" s="19" t="s">
        <v>88</v>
      </c>
    </row>
    <row r="210" s="14" customFormat="1">
      <c r="A210" s="14"/>
      <c r="B210" s="238"/>
      <c r="C210" s="239"/>
      <c r="D210" s="221" t="s">
        <v>173</v>
      </c>
      <c r="E210" s="240" t="s">
        <v>32</v>
      </c>
      <c r="F210" s="241" t="s">
        <v>903</v>
      </c>
      <c r="G210" s="239"/>
      <c r="H210" s="242">
        <v>446.868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173</v>
      </c>
      <c r="AU210" s="248" t="s">
        <v>88</v>
      </c>
      <c r="AV210" s="14" t="s">
        <v>88</v>
      </c>
      <c r="AW210" s="14" t="s">
        <v>39</v>
      </c>
      <c r="AX210" s="14" t="s">
        <v>86</v>
      </c>
      <c r="AY210" s="248" t="s">
        <v>161</v>
      </c>
    </row>
    <row r="211" s="2" customFormat="1" ht="37.8" customHeight="1">
      <c r="A211" s="41"/>
      <c r="B211" s="42"/>
      <c r="C211" s="208" t="s">
        <v>7</v>
      </c>
      <c r="D211" s="208" t="s">
        <v>163</v>
      </c>
      <c r="E211" s="209" t="s">
        <v>299</v>
      </c>
      <c r="F211" s="210" t="s">
        <v>300</v>
      </c>
      <c r="G211" s="211" t="s">
        <v>247</v>
      </c>
      <c r="H211" s="212">
        <v>6703.0200000000004</v>
      </c>
      <c r="I211" s="213"/>
      <c r="J211" s="214">
        <f>ROUND(I211*H211,2)</f>
        <v>0</v>
      </c>
      <c r="K211" s="210" t="s">
        <v>166</v>
      </c>
      <c r="L211" s="47"/>
      <c r="M211" s="215" t="s">
        <v>32</v>
      </c>
      <c r="N211" s="216" t="s">
        <v>49</v>
      </c>
      <c r="O211" s="87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167</v>
      </c>
      <c r="AT211" s="219" t="s">
        <v>163</v>
      </c>
      <c r="AU211" s="219" t="s">
        <v>88</v>
      </c>
      <c r="AY211" s="19" t="s">
        <v>161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86</v>
      </c>
      <c r="BK211" s="220">
        <f>ROUND(I211*H211,2)</f>
        <v>0</v>
      </c>
      <c r="BL211" s="19" t="s">
        <v>167</v>
      </c>
      <c r="BM211" s="219" t="s">
        <v>904</v>
      </c>
    </row>
    <row r="212" s="2" customFormat="1">
      <c r="A212" s="41"/>
      <c r="B212" s="42"/>
      <c r="C212" s="43"/>
      <c r="D212" s="221" t="s">
        <v>169</v>
      </c>
      <c r="E212" s="43"/>
      <c r="F212" s="222" t="s">
        <v>905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169</v>
      </c>
      <c r="AU212" s="19" t="s">
        <v>88</v>
      </c>
    </row>
    <row r="213" s="2" customFormat="1">
      <c r="A213" s="41"/>
      <c r="B213" s="42"/>
      <c r="C213" s="43"/>
      <c r="D213" s="226" t="s">
        <v>171</v>
      </c>
      <c r="E213" s="43"/>
      <c r="F213" s="227" t="s">
        <v>303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171</v>
      </c>
      <c r="AU213" s="19" t="s">
        <v>88</v>
      </c>
    </row>
    <row r="214" s="14" customFormat="1">
      <c r="A214" s="14"/>
      <c r="B214" s="238"/>
      <c r="C214" s="239"/>
      <c r="D214" s="221" t="s">
        <v>173</v>
      </c>
      <c r="E214" s="240" t="s">
        <v>32</v>
      </c>
      <c r="F214" s="241" t="s">
        <v>906</v>
      </c>
      <c r="G214" s="239"/>
      <c r="H214" s="242">
        <v>6703.0200000000004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173</v>
      </c>
      <c r="AU214" s="248" t="s">
        <v>88</v>
      </c>
      <c r="AV214" s="14" t="s">
        <v>88</v>
      </c>
      <c r="AW214" s="14" t="s">
        <v>39</v>
      </c>
      <c r="AX214" s="14" t="s">
        <v>86</v>
      </c>
      <c r="AY214" s="248" t="s">
        <v>161</v>
      </c>
    </row>
    <row r="215" s="2" customFormat="1" ht="24.15" customHeight="1">
      <c r="A215" s="41"/>
      <c r="B215" s="42"/>
      <c r="C215" s="208" t="s">
        <v>318</v>
      </c>
      <c r="D215" s="208" t="s">
        <v>163</v>
      </c>
      <c r="E215" s="209" t="s">
        <v>907</v>
      </c>
      <c r="F215" s="210" t="s">
        <v>908</v>
      </c>
      <c r="G215" s="211" t="s">
        <v>247</v>
      </c>
      <c r="H215" s="212">
        <v>1012.009</v>
      </c>
      <c r="I215" s="213"/>
      <c r="J215" s="214">
        <f>ROUND(I215*H215,2)</f>
        <v>0</v>
      </c>
      <c r="K215" s="210" t="s">
        <v>166</v>
      </c>
      <c r="L215" s="47"/>
      <c r="M215" s="215" t="s">
        <v>32</v>
      </c>
      <c r="N215" s="216" t="s">
        <v>49</v>
      </c>
      <c r="O215" s="87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167</v>
      </c>
      <c r="AT215" s="219" t="s">
        <v>163</v>
      </c>
      <c r="AU215" s="219" t="s">
        <v>88</v>
      </c>
      <c r="AY215" s="19" t="s">
        <v>161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86</v>
      </c>
      <c r="BK215" s="220">
        <f>ROUND(I215*H215,2)</f>
        <v>0</v>
      </c>
      <c r="BL215" s="19" t="s">
        <v>167</v>
      </c>
      <c r="BM215" s="219" t="s">
        <v>909</v>
      </c>
    </row>
    <row r="216" s="2" customFormat="1">
      <c r="A216" s="41"/>
      <c r="B216" s="42"/>
      <c r="C216" s="43"/>
      <c r="D216" s="221" t="s">
        <v>169</v>
      </c>
      <c r="E216" s="43"/>
      <c r="F216" s="222" t="s">
        <v>910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169</v>
      </c>
      <c r="AU216" s="19" t="s">
        <v>88</v>
      </c>
    </row>
    <row r="217" s="2" customFormat="1">
      <c r="A217" s="41"/>
      <c r="B217" s="42"/>
      <c r="C217" s="43"/>
      <c r="D217" s="226" t="s">
        <v>171</v>
      </c>
      <c r="E217" s="43"/>
      <c r="F217" s="227" t="s">
        <v>911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171</v>
      </c>
      <c r="AU217" s="19" t="s">
        <v>88</v>
      </c>
    </row>
    <row r="218" s="14" customFormat="1">
      <c r="A218" s="14"/>
      <c r="B218" s="238"/>
      <c r="C218" s="239"/>
      <c r="D218" s="221" t="s">
        <v>173</v>
      </c>
      <c r="E218" s="240" t="s">
        <v>32</v>
      </c>
      <c r="F218" s="241" t="s">
        <v>912</v>
      </c>
      <c r="G218" s="239"/>
      <c r="H218" s="242">
        <v>173.78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173</v>
      </c>
      <c r="AU218" s="248" t="s">
        <v>88</v>
      </c>
      <c r="AV218" s="14" t="s">
        <v>88</v>
      </c>
      <c r="AW218" s="14" t="s">
        <v>39</v>
      </c>
      <c r="AX218" s="14" t="s">
        <v>78</v>
      </c>
      <c r="AY218" s="248" t="s">
        <v>161</v>
      </c>
    </row>
    <row r="219" s="14" customFormat="1">
      <c r="A219" s="14"/>
      <c r="B219" s="238"/>
      <c r="C219" s="239"/>
      <c r="D219" s="221" t="s">
        <v>173</v>
      </c>
      <c r="E219" s="240" t="s">
        <v>32</v>
      </c>
      <c r="F219" s="241" t="s">
        <v>886</v>
      </c>
      <c r="G219" s="239"/>
      <c r="H219" s="242">
        <v>273.08499999999998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173</v>
      </c>
      <c r="AU219" s="248" t="s">
        <v>88</v>
      </c>
      <c r="AV219" s="14" t="s">
        <v>88</v>
      </c>
      <c r="AW219" s="14" t="s">
        <v>39</v>
      </c>
      <c r="AX219" s="14" t="s">
        <v>78</v>
      </c>
      <c r="AY219" s="248" t="s">
        <v>161</v>
      </c>
    </row>
    <row r="220" s="14" customFormat="1">
      <c r="A220" s="14"/>
      <c r="B220" s="238"/>
      <c r="C220" s="239"/>
      <c r="D220" s="221" t="s">
        <v>173</v>
      </c>
      <c r="E220" s="240" t="s">
        <v>32</v>
      </c>
      <c r="F220" s="241" t="s">
        <v>887</v>
      </c>
      <c r="G220" s="239"/>
      <c r="H220" s="242">
        <v>273.08499999999998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173</v>
      </c>
      <c r="AU220" s="248" t="s">
        <v>88</v>
      </c>
      <c r="AV220" s="14" t="s">
        <v>88</v>
      </c>
      <c r="AW220" s="14" t="s">
        <v>39</v>
      </c>
      <c r="AX220" s="14" t="s">
        <v>78</v>
      </c>
      <c r="AY220" s="248" t="s">
        <v>161</v>
      </c>
    </row>
    <row r="221" s="14" customFormat="1">
      <c r="A221" s="14"/>
      <c r="B221" s="238"/>
      <c r="C221" s="239"/>
      <c r="D221" s="221" t="s">
        <v>173</v>
      </c>
      <c r="E221" s="240" t="s">
        <v>32</v>
      </c>
      <c r="F221" s="241" t="s">
        <v>888</v>
      </c>
      <c r="G221" s="239"/>
      <c r="H221" s="242">
        <v>54.369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173</v>
      </c>
      <c r="AU221" s="248" t="s">
        <v>88</v>
      </c>
      <c r="AV221" s="14" t="s">
        <v>88</v>
      </c>
      <c r="AW221" s="14" t="s">
        <v>39</v>
      </c>
      <c r="AX221" s="14" t="s">
        <v>78</v>
      </c>
      <c r="AY221" s="248" t="s">
        <v>161</v>
      </c>
    </row>
    <row r="222" s="14" customFormat="1">
      <c r="A222" s="14"/>
      <c r="B222" s="238"/>
      <c r="C222" s="239"/>
      <c r="D222" s="221" t="s">
        <v>173</v>
      </c>
      <c r="E222" s="240" t="s">
        <v>32</v>
      </c>
      <c r="F222" s="241" t="s">
        <v>889</v>
      </c>
      <c r="G222" s="239"/>
      <c r="H222" s="242">
        <v>209.106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173</v>
      </c>
      <c r="AU222" s="248" t="s">
        <v>88</v>
      </c>
      <c r="AV222" s="14" t="s">
        <v>88</v>
      </c>
      <c r="AW222" s="14" t="s">
        <v>39</v>
      </c>
      <c r="AX222" s="14" t="s">
        <v>78</v>
      </c>
      <c r="AY222" s="248" t="s">
        <v>161</v>
      </c>
    </row>
    <row r="223" s="14" customFormat="1">
      <c r="A223" s="14"/>
      <c r="B223" s="238"/>
      <c r="C223" s="239"/>
      <c r="D223" s="221" t="s">
        <v>173</v>
      </c>
      <c r="E223" s="240" t="s">
        <v>32</v>
      </c>
      <c r="F223" s="241" t="s">
        <v>890</v>
      </c>
      <c r="G223" s="239"/>
      <c r="H223" s="242">
        <v>28.584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173</v>
      </c>
      <c r="AU223" s="248" t="s">
        <v>88</v>
      </c>
      <c r="AV223" s="14" t="s">
        <v>88</v>
      </c>
      <c r="AW223" s="14" t="s">
        <v>39</v>
      </c>
      <c r="AX223" s="14" t="s">
        <v>78</v>
      </c>
      <c r="AY223" s="248" t="s">
        <v>161</v>
      </c>
    </row>
    <row r="224" s="15" customFormat="1">
      <c r="A224" s="15"/>
      <c r="B224" s="249"/>
      <c r="C224" s="250"/>
      <c r="D224" s="221" t="s">
        <v>173</v>
      </c>
      <c r="E224" s="251" t="s">
        <v>32</v>
      </c>
      <c r="F224" s="252" t="s">
        <v>176</v>
      </c>
      <c r="G224" s="250"/>
      <c r="H224" s="253">
        <v>1012.009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9" t="s">
        <v>173</v>
      </c>
      <c r="AU224" s="259" t="s">
        <v>88</v>
      </c>
      <c r="AV224" s="15" t="s">
        <v>167</v>
      </c>
      <c r="AW224" s="15" t="s">
        <v>39</v>
      </c>
      <c r="AX224" s="15" t="s">
        <v>86</v>
      </c>
      <c r="AY224" s="259" t="s">
        <v>161</v>
      </c>
    </row>
    <row r="225" s="2" customFormat="1" ht="24.15" customHeight="1">
      <c r="A225" s="41"/>
      <c r="B225" s="42"/>
      <c r="C225" s="208" t="s">
        <v>326</v>
      </c>
      <c r="D225" s="208" t="s">
        <v>163</v>
      </c>
      <c r="E225" s="209" t="s">
        <v>913</v>
      </c>
      <c r="F225" s="210" t="s">
        <v>914</v>
      </c>
      <c r="G225" s="211" t="s">
        <v>247</v>
      </c>
      <c r="H225" s="212">
        <v>446.868</v>
      </c>
      <c r="I225" s="213"/>
      <c r="J225" s="214">
        <f>ROUND(I225*H225,2)</f>
        <v>0</v>
      </c>
      <c r="K225" s="210" t="s">
        <v>166</v>
      </c>
      <c r="L225" s="47"/>
      <c r="M225" s="215" t="s">
        <v>32</v>
      </c>
      <c r="N225" s="216" t="s">
        <v>49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167</v>
      </c>
      <c r="AT225" s="219" t="s">
        <v>163</v>
      </c>
      <c r="AU225" s="219" t="s">
        <v>88</v>
      </c>
      <c r="AY225" s="19" t="s">
        <v>161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86</v>
      </c>
      <c r="BK225" s="220">
        <f>ROUND(I225*H225,2)</f>
        <v>0</v>
      </c>
      <c r="BL225" s="19" t="s">
        <v>167</v>
      </c>
      <c r="BM225" s="219" t="s">
        <v>915</v>
      </c>
    </row>
    <row r="226" s="2" customFormat="1">
      <c r="A226" s="41"/>
      <c r="B226" s="42"/>
      <c r="C226" s="43"/>
      <c r="D226" s="221" t="s">
        <v>169</v>
      </c>
      <c r="E226" s="43"/>
      <c r="F226" s="222" t="s">
        <v>916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169</v>
      </c>
      <c r="AU226" s="19" t="s">
        <v>88</v>
      </c>
    </row>
    <row r="227" s="2" customFormat="1">
      <c r="A227" s="41"/>
      <c r="B227" s="42"/>
      <c r="C227" s="43"/>
      <c r="D227" s="226" t="s">
        <v>171</v>
      </c>
      <c r="E227" s="43"/>
      <c r="F227" s="227" t="s">
        <v>917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171</v>
      </c>
      <c r="AU227" s="19" t="s">
        <v>88</v>
      </c>
    </row>
    <row r="228" s="14" customFormat="1">
      <c r="A228" s="14"/>
      <c r="B228" s="238"/>
      <c r="C228" s="239"/>
      <c r="D228" s="221" t="s">
        <v>173</v>
      </c>
      <c r="E228" s="240" t="s">
        <v>32</v>
      </c>
      <c r="F228" s="241" t="s">
        <v>918</v>
      </c>
      <c r="G228" s="239"/>
      <c r="H228" s="242">
        <v>446.868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173</v>
      </c>
      <c r="AU228" s="248" t="s">
        <v>88</v>
      </c>
      <c r="AV228" s="14" t="s">
        <v>88</v>
      </c>
      <c r="AW228" s="14" t="s">
        <v>39</v>
      </c>
      <c r="AX228" s="14" t="s">
        <v>86</v>
      </c>
      <c r="AY228" s="248" t="s">
        <v>161</v>
      </c>
    </row>
    <row r="229" s="2" customFormat="1" ht="33" customHeight="1">
      <c r="A229" s="41"/>
      <c r="B229" s="42"/>
      <c r="C229" s="208" t="s">
        <v>335</v>
      </c>
      <c r="D229" s="208" t="s">
        <v>163</v>
      </c>
      <c r="E229" s="209" t="s">
        <v>327</v>
      </c>
      <c r="F229" s="210" t="s">
        <v>328</v>
      </c>
      <c r="G229" s="211" t="s">
        <v>329</v>
      </c>
      <c r="H229" s="212">
        <v>1179.2260000000001</v>
      </c>
      <c r="I229" s="213"/>
      <c r="J229" s="214">
        <f>ROUND(I229*H229,2)</f>
        <v>0</v>
      </c>
      <c r="K229" s="210" t="s">
        <v>166</v>
      </c>
      <c r="L229" s="47"/>
      <c r="M229" s="215" t="s">
        <v>32</v>
      </c>
      <c r="N229" s="216" t="s">
        <v>49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167</v>
      </c>
      <c r="AT229" s="219" t="s">
        <v>163</v>
      </c>
      <c r="AU229" s="219" t="s">
        <v>88</v>
      </c>
      <c r="AY229" s="19" t="s">
        <v>161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86</v>
      </c>
      <c r="BK229" s="220">
        <f>ROUND(I229*H229,2)</f>
        <v>0</v>
      </c>
      <c r="BL229" s="19" t="s">
        <v>167</v>
      </c>
      <c r="BM229" s="219" t="s">
        <v>919</v>
      </c>
    </row>
    <row r="230" s="2" customFormat="1">
      <c r="A230" s="41"/>
      <c r="B230" s="42"/>
      <c r="C230" s="43"/>
      <c r="D230" s="221" t="s">
        <v>169</v>
      </c>
      <c r="E230" s="43"/>
      <c r="F230" s="222" t="s">
        <v>331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169</v>
      </c>
      <c r="AU230" s="19" t="s">
        <v>88</v>
      </c>
    </row>
    <row r="231" s="2" customFormat="1">
      <c r="A231" s="41"/>
      <c r="B231" s="42"/>
      <c r="C231" s="43"/>
      <c r="D231" s="226" t="s">
        <v>171</v>
      </c>
      <c r="E231" s="43"/>
      <c r="F231" s="227" t="s">
        <v>332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171</v>
      </c>
      <c r="AU231" s="19" t="s">
        <v>88</v>
      </c>
    </row>
    <row r="232" s="14" customFormat="1">
      <c r="A232" s="14"/>
      <c r="B232" s="238"/>
      <c r="C232" s="239"/>
      <c r="D232" s="221" t="s">
        <v>173</v>
      </c>
      <c r="E232" s="240" t="s">
        <v>32</v>
      </c>
      <c r="F232" s="241" t="s">
        <v>920</v>
      </c>
      <c r="G232" s="239"/>
      <c r="H232" s="242">
        <v>620.64499999999998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173</v>
      </c>
      <c r="AU232" s="248" t="s">
        <v>88</v>
      </c>
      <c r="AV232" s="14" t="s">
        <v>88</v>
      </c>
      <c r="AW232" s="14" t="s">
        <v>39</v>
      </c>
      <c r="AX232" s="14" t="s">
        <v>78</v>
      </c>
      <c r="AY232" s="248" t="s">
        <v>161</v>
      </c>
    </row>
    <row r="233" s="16" customFormat="1">
      <c r="A233" s="16"/>
      <c r="B233" s="275"/>
      <c r="C233" s="276"/>
      <c r="D233" s="221" t="s">
        <v>173</v>
      </c>
      <c r="E233" s="277" t="s">
        <v>32</v>
      </c>
      <c r="F233" s="278" t="s">
        <v>824</v>
      </c>
      <c r="G233" s="276"/>
      <c r="H233" s="279">
        <v>620.64499999999998</v>
      </c>
      <c r="I233" s="280"/>
      <c r="J233" s="276"/>
      <c r="K233" s="276"/>
      <c r="L233" s="281"/>
      <c r="M233" s="282"/>
      <c r="N233" s="283"/>
      <c r="O233" s="283"/>
      <c r="P233" s="283"/>
      <c r="Q233" s="283"/>
      <c r="R233" s="283"/>
      <c r="S233" s="283"/>
      <c r="T233" s="28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5" t="s">
        <v>173</v>
      </c>
      <c r="AU233" s="285" t="s">
        <v>88</v>
      </c>
      <c r="AV233" s="16" t="s">
        <v>115</v>
      </c>
      <c r="AW233" s="16" t="s">
        <v>39</v>
      </c>
      <c r="AX233" s="16" t="s">
        <v>78</v>
      </c>
      <c r="AY233" s="285" t="s">
        <v>161</v>
      </c>
    </row>
    <row r="234" s="14" customFormat="1">
      <c r="A234" s="14"/>
      <c r="B234" s="238"/>
      <c r="C234" s="239"/>
      <c r="D234" s="221" t="s">
        <v>173</v>
      </c>
      <c r="E234" s="240" t="s">
        <v>32</v>
      </c>
      <c r="F234" s="241" t="s">
        <v>921</v>
      </c>
      <c r="G234" s="239"/>
      <c r="H234" s="242">
        <v>1179.2260000000001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173</v>
      </c>
      <c r="AU234" s="248" t="s">
        <v>88</v>
      </c>
      <c r="AV234" s="14" t="s">
        <v>88</v>
      </c>
      <c r="AW234" s="14" t="s">
        <v>39</v>
      </c>
      <c r="AX234" s="14" t="s">
        <v>86</v>
      </c>
      <c r="AY234" s="248" t="s">
        <v>161</v>
      </c>
    </row>
    <row r="235" s="2" customFormat="1" ht="16.5" customHeight="1">
      <c r="A235" s="41"/>
      <c r="B235" s="42"/>
      <c r="C235" s="208" t="s">
        <v>343</v>
      </c>
      <c r="D235" s="208" t="s">
        <v>163</v>
      </c>
      <c r="E235" s="209" t="s">
        <v>336</v>
      </c>
      <c r="F235" s="210" t="s">
        <v>337</v>
      </c>
      <c r="G235" s="211" t="s">
        <v>247</v>
      </c>
      <c r="H235" s="212">
        <v>1514.375</v>
      </c>
      <c r="I235" s="213"/>
      <c r="J235" s="214">
        <f>ROUND(I235*H235,2)</f>
        <v>0</v>
      </c>
      <c r="K235" s="210" t="s">
        <v>166</v>
      </c>
      <c r="L235" s="47"/>
      <c r="M235" s="215" t="s">
        <v>32</v>
      </c>
      <c r="N235" s="216" t="s">
        <v>49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167</v>
      </c>
      <c r="AT235" s="219" t="s">
        <v>163</v>
      </c>
      <c r="AU235" s="219" t="s">
        <v>88</v>
      </c>
      <c r="AY235" s="19" t="s">
        <v>161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86</v>
      </c>
      <c r="BK235" s="220">
        <f>ROUND(I235*H235,2)</f>
        <v>0</v>
      </c>
      <c r="BL235" s="19" t="s">
        <v>167</v>
      </c>
      <c r="BM235" s="219" t="s">
        <v>922</v>
      </c>
    </row>
    <row r="236" s="2" customFormat="1">
      <c r="A236" s="41"/>
      <c r="B236" s="42"/>
      <c r="C236" s="43"/>
      <c r="D236" s="221" t="s">
        <v>169</v>
      </c>
      <c r="E236" s="43"/>
      <c r="F236" s="222" t="s">
        <v>339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19" t="s">
        <v>169</v>
      </c>
      <c r="AU236" s="19" t="s">
        <v>88</v>
      </c>
    </row>
    <row r="237" s="2" customFormat="1">
      <c r="A237" s="41"/>
      <c r="B237" s="42"/>
      <c r="C237" s="43"/>
      <c r="D237" s="226" t="s">
        <v>171</v>
      </c>
      <c r="E237" s="43"/>
      <c r="F237" s="227" t="s">
        <v>340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19" t="s">
        <v>171</v>
      </c>
      <c r="AU237" s="19" t="s">
        <v>88</v>
      </c>
    </row>
    <row r="238" s="14" customFormat="1">
      <c r="A238" s="14"/>
      <c r="B238" s="238"/>
      <c r="C238" s="239"/>
      <c r="D238" s="221" t="s">
        <v>173</v>
      </c>
      <c r="E238" s="240" t="s">
        <v>32</v>
      </c>
      <c r="F238" s="241" t="s">
        <v>923</v>
      </c>
      <c r="G238" s="239"/>
      <c r="H238" s="242">
        <v>893.73000000000002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173</v>
      </c>
      <c r="AU238" s="248" t="s">
        <v>88</v>
      </c>
      <c r="AV238" s="14" t="s">
        <v>88</v>
      </c>
      <c r="AW238" s="14" t="s">
        <v>39</v>
      </c>
      <c r="AX238" s="14" t="s">
        <v>78</v>
      </c>
      <c r="AY238" s="248" t="s">
        <v>161</v>
      </c>
    </row>
    <row r="239" s="14" customFormat="1">
      <c r="A239" s="14"/>
      <c r="B239" s="238"/>
      <c r="C239" s="239"/>
      <c r="D239" s="221" t="s">
        <v>173</v>
      </c>
      <c r="E239" s="240" t="s">
        <v>32</v>
      </c>
      <c r="F239" s="241" t="s">
        <v>924</v>
      </c>
      <c r="G239" s="239"/>
      <c r="H239" s="242">
        <v>620.64499999999998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173</v>
      </c>
      <c r="AU239" s="248" t="s">
        <v>88</v>
      </c>
      <c r="AV239" s="14" t="s">
        <v>88</v>
      </c>
      <c r="AW239" s="14" t="s">
        <v>39</v>
      </c>
      <c r="AX239" s="14" t="s">
        <v>78</v>
      </c>
      <c r="AY239" s="248" t="s">
        <v>161</v>
      </c>
    </row>
    <row r="240" s="15" customFormat="1">
      <c r="A240" s="15"/>
      <c r="B240" s="249"/>
      <c r="C240" s="250"/>
      <c r="D240" s="221" t="s">
        <v>173</v>
      </c>
      <c r="E240" s="251" t="s">
        <v>32</v>
      </c>
      <c r="F240" s="252" t="s">
        <v>176</v>
      </c>
      <c r="G240" s="250"/>
      <c r="H240" s="253">
        <v>1514.375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9" t="s">
        <v>173</v>
      </c>
      <c r="AU240" s="259" t="s">
        <v>88</v>
      </c>
      <c r="AV240" s="15" t="s">
        <v>167</v>
      </c>
      <c r="AW240" s="15" t="s">
        <v>39</v>
      </c>
      <c r="AX240" s="15" t="s">
        <v>86</v>
      </c>
      <c r="AY240" s="259" t="s">
        <v>161</v>
      </c>
    </row>
    <row r="241" s="12" customFormat="1" ht="22.8" customHeight="1">
      <c r="A241" s="12"/>
      <c r="B241" s="192"/>
      <c r="C241" s="193"/>
      <c r="D241" s="194" t="s">
        <v>77</v>
      </c>
      <c r="E241" s="206" t="s">
        <v>167</v>
      </c>
      <c r="F241" s="206" t="s">
        <v>371</v>
      </c>
      <c r="G241" s="193"/>
      <c r="H241" s="193"/>
      <c r="I241" s="196"/>
      <c r="J241" s="207">
        <f>BK241</f>
        <v>0</v>
      </c>
      <c r="K241" s="193"/>
      <c r="L241" s="198"/>
      <c r="M241" s="199"/>
      <c r="N241" s="200"/>
      <c r="O241" s="200"/>
      <c r="P241" s="201">
        <f>SUM(P242:P295)</f>
        <v>0</v>
      </c>
      <c r="Q241" s="200"/>
      <c r="R241" s="201">
        <f>SUM(R242:R295)</f>
        <v>0</v>
      </c>
      <c r="S241" s="200"/>
      <c r="T241" s="202">
        <f>SUM(T242:T295)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3" t="s">
        <v>86</v>
      </c>
      <c r="AT241" s="204" t="s">
        <v>77</v>
      </c>
      <c r="AU241" s="204" t="s">
        <v>86</v>
      </c>
      <c r="AY241" s="203" t="s">
        <v>161</v>
      </c>
      <c r="BK241" s="205">
        <f>SUM(BK242:BK295)</f>
        <v>0</v>
      </c>
    </row>
    <row r="242" s="2" customFormat="1" ht="24.15" customHeight="1">
      <c r="A242" s="41"/>
      <c r="B242" s="42"/>
      <c r="C242" s="208" t="s">
        <v>351</v>
      </c>
      <c r="D242" s="208" t="s">
        <v>163</v>
      </c>
      <c r="E242" s="209" t="s">
        <v>925</v>
      </c>
      <c r="F242" s="210" t="s">
        <v>926</v>
      </c>
      <c r="G242" s="211" t="s">
        <v>247</v>
      </c>
      <c r="H242" s="212">
        <v>546.16999999999996</v>
      </c>
      <c r="I242" s="213"/>
      <c r="J242" s="214">
        <f>ROUND(I242*H242,2)</f>
        <v>0</v>
      </c>
      <c r="K242" s="210" t="s">
        <v>166</v>
      </c>
      <c r="L242" s="47"/>
      <c r="M242" s="215" t="s">
        <v>32</v>
      </c>
      <c r="N242" s="216" t="s">
        <v>49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167</v>
      </c>
      <c r="AT242" s="219" t="s">
        <v>163</v>
      </c>
      <c r="AU242" s="219" t="s">
        <v>88</v>
      </c>
      <c r="AY242" s="19" t="s">
        <v>161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86</v>
      </c>
      <c r="BK242" s="220">
        <f>ROUND(I242*H242,2)</f>
        <v>0</v>
      </c>
      <c r="BL242" s="19" t="s">
        <v>167</v>
      </c>
      <c r="BM242" s="219" t="s">
        <v>927</v>
      </c>
    </row>
    <row r="243" s="2" customFormat="1">
      <c r="A243" s="41"/>
      <c r="B243" s="42"/>
      <c r="C243" s="43"/>
      <c r="D243" s="221" t="s">
        <v>169</v>
      </c>
      <c r="E243" s="43"/>
      <c r="F243" s="222" t="s">
        <v>928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169</v>
      </c>
      <c r="AU243" s="19" t="s">
        <v>88</v>
      </c>
    </row>
    <row r="244" s="2" customFormat="1">
      <c r="A244" s="41"/>
      <c r="B244" s="42"/>
      <c r="C244" s="43"/>
      <c r="D244" s="226" t="s">
        <v>171</v>
      </c>
      <c r="E244" s="43"/>
      <c r="F244" s="227" t="s">
        <v>929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171</v>
      </c>
      <c r="AU244" s="19" t="s">
        <v>88</v>
      </c>
    </row>
    <row r="245" s="14" customFormat="1">
      <c r="A245" s="14"/>
      <c r="B245" s="238"/>
      <c r="C245" s="239"/>
      <c r="D245" s="221" t="s">
        <v>173</v>
      </c>
      <c r="E245" s="240" t="s">
        <v>32</v>
      </c>
      <c r="F245" s="241" t="s">
        <v>930</v>
      </c>
      <c r="G245" s="239"/>
      <c r="H245" s="242">
        <v>54.253999999999998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173</v>
      </c>
      <c r="AU245" s="248" t="s">
        <v>88</v>
      </c>
      <c r="AV245" s="14" t="s">
        <v>88</v>
      </c>
      <c r="AW245" s="14" t="s">
        <v>39</v>
      </c>
      <c r="AX245" s="14" t="s">
        <v>78</v>
      </c>
      <c r="AY245" s="248" t="s">
        <v>161</v>
      </c>
    </row>
    <row r="246" s="14" customFormat="1">
      <c r="A246" s="14"/>
      <c r="B246" s="238"/>
      <c r="C246" s="239"/>
      <c r="D246" s="221" t="s">
        <v>173</v>
      </c>
      <c r="E246" s="240" t="s">
        <v>32</v>
      </c>
      <c r="F246" s="241" t="s">
        <v>931</v>
      </c>
      <c r="G246" s="239"/>
      <c r="H246" s="242">
        <v>131.68799999999999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173</v>
      </c>
      <c r="AU246" s="248" t="s">
        <v>88</v>
      </c>
      <c r="AV246" s="14" t="s">
        <v>88</v>
      </c>
      <c r="AW246" s="14" t="s">
        <v>39</v>
      </c>
      <c r="AX246" s="14" t="s">
        <v>78</v>
      </c>
      <c r="AY246" s="248" t="s">
        <v>161</v>
      </c>
    </row>
    <row r="247" s="14" customFormat="1">
      <c r="A247" s="14"/>
      <c r="B247" s="238"/>
      <c r="C247" s="239"/>
      <c r="D247" s="221" t="s">
        <v>173</v>
      </c>
      <c r="E247" s="240" t="s">
        <v>32</v>
      </c>
      <c r="F247" s="241" t="s">
        <v>932</v>
      </c>
      <c r="G247" s="239"/>
      <c r="H247" s="242">
        <v>23.873000000000001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173</v>
      </c>
      <c r="AU247" s="248" t="s">
        <v>88</v>
      </c>
      <c r="AV247" s="14" t="s">
        <v>88</v>
      </c>
      <c r="AW247" s="14" t="s">
        <v>39</v>
      </c>
      <c r="AX247" s="14" t="s">
        <v>78</v>
      </c>
      <c r="AY247" s="248" t="s">
        <v>161</v>
      </c>
    </row>
    <row r="248" s="14" customFormat="1">
      <c r="A248" s="14"/>
      <c r="B248" s="238"/>
      <c r="C248" s="239"/>
      <c r="D248" s="221" t="s">
        <v>173</v>
      </c>
      <c r="E248" s="240" t="s">
        <v>32</v>
      </c>
      <c r="F248" s="241" t="s">
        <v>933</v>
      </c>
      <c r="G248" s="239"/>
      <c r="H248" s="242">
        <v>21.991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173</v>
      </c>
      <c r="AU248" s="248" t="s">
        <v>88</v>
      </c>
      <c r="AV248" s="14" t="s">
        <v>88</v>
      </c>
      <c r="AW248" s="14" t="s">
        <v>39</v>
      </c>
      <c r="AX248" s="14" t="s">
        <v>78</v>
      </c>
      <c r="AY248" s="248" t="s">
        <v>161</v>
      </c>
    </row>
    <row r="249" s="14" customFormat="1">
      <c r="A249" s="14"/>
      <c r="B249" s="238"/>
      <c r="C249" s="239"/>
      <c r="D249" s="221" t="s">
        <v>173</v>
      </c>
      <c r="E249" s="240" t="s">
        <v>32</v>
      </c>
      <c r="F249" s="241" t="s">
        <v>934</v>
      </c>
      <c r="G249" s="239"/>
      <c r="H249" s="242">
        <v>48.497999999999998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173</v>
      </c>
      <c r="AU249" s="248" t="s">
        <v>88</v>
      </c>
      <c r="AV249" s="14" t="s">
        <v>88</v>
      </c>
      <c r="AW249" s="14" t="s">
        <v>39</v>
      </c>
      <c r="AX249" s="14" t="s">
        <v>78</v>
      </c>
      <c r="AY249" s="248" t="s">
        <v>161</v>
      </c>
    </row>
    <row r="250" s="14" customFormat="1">
      <c r="A250" s="14"/>
      <c r="B250" s="238"/>
      <c r="C250" s="239"/>
      <c r="D250" s="221" t="s">
        <v>173</v>
      </c>
      <c r="E250" s="240" t="s">
        <v>32</v>
      </c>
      <c r="F250" s="241" t="s">
        <v>841</v>
      </c>
      <c r="G250" s="239"/>
      <c r="H250" s="242">
        <v>206.25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173</v>
      </c>
      <c r="AU250" s="248" t="s">
        <v>88</v>
      </c>
      <c r="AV250" s="14" t="s">
        <v>88</v>
      </c>
      <c r="AW250" s="14" t="s">
        <v>39</v>
      </c>
      <c r="AX250" s="14" t="s">
        <v>78</v>
      </c>
      <c r="AY250" s="248" t="s">
        <v>161</v>
      </c>
    </row>
    <row r="251" s="16" customFormat="1">
      <c r="A251" s="16"/>
      <c r="B251" s="275"/>
      <c r="C251" s="276"/>
      <c r="D251" s="221" t="s">
        <v>173</v>
      </c>
      <c r="E251" s="277" t="s">
        <v>32</v>
      </c>
      <c r="F251" s="278" t="s">
        <v>824</v>
      </c>
      <c r="G251" s="276"/>
      <c r="H251" s="279">
        <v>486.55399999999997</v>
      </c>
      <c r="I251" s="280"/>
      <c r="J251" s="276"/>
      <c r="K251" s="276"/>
      <c r="L251" s="281"/>
      <c r="M251" s="282"/>
      <c r="N251" s="283"/>
      <c r="O251" s="283"/>
      <c r="P251" s="283"/>
      <c r="Q251" s="283"/>
      <c r="R251" s="283"/>
      <c r="S251" s="283"/>
      <c r="T251" s="284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5" t="s">
        <v>173</v>
      </c>
      <c r="AU251" s="285" t="s">
        <v>88</v>
      </c>
      <c r="AV251" s="16" t="s">
        <v>115</v>
      </c>
      <c r="AW251" s="16" t="s">
        <v>39</v>
      </c>
      <c r="AX251" s="16" t="s">
        <v>78</v>
      </c>
      <c r="AY251" s="285" t="s">
        <v>161</v>
      </c>
    </row>
    <row r="252" s="14" customFormat="1">
      <c r="A252" s="14"/>
      <c r="B252" s="238"/>
      <c r="C252" s="239"/>
      <c r="D252" s="221" t="s">
        <v>173</v>
      </c>
      <c r="E252" s="240" t="s">
        <v>32</v>
      </c>
      <c r="F252" s="241" t="s">
        <v>935</v>
      </c>
      <c r="G252" s="239"/>
      <c r="H252" s="242">
        <v>59.616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8" t="s">
        <v>173</v>
      </c>
      <c r="AU252" s="248" t="s">
        <v>88</v>
      </c>
      <c r="AV252" s="14" t="s">
        <v>88</v>
      </c>
      <c r="AW252" s="14" t="s">
        <v>39</v>
      </c>
      <c r="AX252" s="14" t="s">
        <v>78</v>
      </c>
      <c r="AY252" s="248" t="s">
        <v>161</v>
      </c>
    </row>
    <row r="253" s="15" customFormat="1">
      <c r="A253" s="15"/>
      <c r="B253" s="249"/>
      <c r="C253" s="250"/>
      <c r="D253" s="221" t="s">
        <v>173</v>
      </c>
      <c r="E253" s="251" t="s">
        <v>32</v>
      </c>
      <c r="F253" s="252" t="s">
        <v>176</v>
      </c>
      <c r="G253" s="250"/>
      <c r="H253" s="253">
        <v>546.16999999999996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173</v>
      </c>
      <c r="AU253" s="259" t="s">
        <v>88</v>
      </c>
      <c r="AV253" s="15" t="s">
        <v>167</v>
      </c>
      <c r="AW253" s="15" t="s">
        <v>39</v>
      </c>
      <c r="AX253" s="15" t="s">
        <v>86</v>
      </c>
      <c r="AY253" s="259" t="s">
        <v>161</v>
      </c>
    </row>
    <row r="254" s="2" customFormat="1" ht="16.5" customHeight="1">
      <c r="A254" s="41"/>
      <c r="B254" s="42"/>
      <c r="C254" s="260" t="s">
        <v>357</v>
      </c>
      <c r="D254" s="260" t="s">
        <v>366</v>
      </c>
      <c r="E254" s="261" t="s">
        <v>936</v>
      </c>
      <c r="F254" s="262" t="s">
        <v>937</v>
      </c>
      <c r="G254" s="263" t="s">
        <v>329</v>
      </c>
      <c r="H254" s="264">
        <v>559.82399999999996</v>
      </c>
      <c r="I254" s="265"/>
      <c r="J254" s="266">
        <f>ROUND(I254*H254,2)</f>
        <v>0</v>
      </c>
      <c r="K254" s="262" t="s">
        <v>166</v>
      </c>
      <c r="L254" s="267"/>
      <c r="M254" s="268" t="s">
        <v>32</v>
      </c>
      <c r="N254" s="269" t="s">
        <v>49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217</v>
      </c>
      <c r="AT254" s="219" t="s">
        <v>366</v>
      </c>
      <c r="AU254" s="219" t="s">
        <v>88</v>
      </c>
      <c r="AY254" s="19" t="s">
        <v>161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86</v>
      </c>
      <c r="BK254" s="220">
        <f>ROUND(I254*H254,2)</f>
        <v>0</v>
      </c>
      <c r="BL254" s="19" t="s">
        <v>167</v>
      </c>
      <c r="BM254" s="219" t="s">
        <v>938</v>
      </c>
    </row>
    <row r="255" s="2" customFormat="1">
      <c r="A255" s="41"/>
      <c r="B255" s="42"/>
      <c r="C255" s="43"/>
      <c r="D255" s="221" t="s">
        <v>169</v>
      </c>
      <c r="E255" s="43"/>
      <c r="F255" s="222" t="s">
        <v>937</v>
      </c>
      <c r="G255" s="43"/>
      <c r="H255" s="43"/>
      <c r="I255" s="223"/>
      <c r="J255" s="43"/>
      <c r="K255" s="43"/>
      <c r="L255" s="47"/>
      <c r="M255" s="224"/>
      <c r="N255" s="225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9" t="s">
        <v>169</v>
      </c>
      <c r="AU255" s="19" t="s">
        <v>88</v>
      </c>
    </row>
    <row r="256" s="2" customFormat="1">
      <c r="A256" s="41"/>
      <c r="B256" s="42"/>
      <c r="C256" s="43"/>
      <c r="D256" s="221" t="s">
        <v>505</v>
      </c>
      <c r="E256" s="43"/>
      <c r="F256" s="270" t="s">
        <v>939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505</v>
      </c>
      <c r="AU256" s="19" t="s">
        <v>88</v>
      </c>
    </row>
    <row r="257" s="14" customFormat="1">
      <c r="A257" s="14"/>
      <c r="B257" s="238"/>
      <c r="C257" s="239"/>
      <c r="D257" s="221" t="s">
        <v>173</v>
      </c>
      <c r="E257" s="240" t="s">
        <v>32</v>
      </c>
      <c r="F257" s="241" t="s">
        <v>940</v>
      </c>
      <c r="G257" s="239"/>
      <c r="H257" s="242">
        <v>273.08499999999998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173</v>
      </c>
      <c r="AU257" s="248" t="s">
        <v>88</v>
      </c>
      <c r="AV257" s="14" t="s">
        <v>88</v>
      </c>
      <c r="AW257" s="14" t="s">
        <v>39</v>
      </c>
      <c r="AX257" s="14" t="s">
        <v>78</v>
      </c>
      <c r="AY257" s="248" t="s">
        <v>161</v>
      </c>
    </row>
    <row r="258" s="14" customFormat="1">
      <c r="A258" s="14"/>
      <c r="B258" s="238"/>
      <c r="C258" s="239"/>
      <c r="D258" s="221" t="s">
        <v>173</v>
      </c>
      <c r="E258" s="240" t="s">
        <v>32</v>
      </c>
      <c r="F258" s="241" t="s">
        <v>941</v>
      </c>
      <c r="G258" s="239"/>
      <c r="H258" s="242">
        <v>559.82399999999996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173</v>
      </c>
      <c r="AU258" s="248" t="s">
        <v>88</v>
      </c>
      <c r="AV258" s="14" t="s">
        <v>88</v>
      </c>
      <c r="AW258" s="14" t="s">
        <v>39</v>
      </c>
      <c r="AX258" s="14" t="s">
        <v>86</v>
      </c>
      <c r="AY258" s="248" t="s">
        <v>161</v>
      </c>
    </row>
    <row r="259" s="2" customFormat="1" ht="24.15" customHeight="1">
      <c r="A259" s="41"/>
      <c r="B259" s="42"/>
      <c r="C259" s="208" t="s">
        <v>365</v>
      </c>
      <c r="D259" s="208" t="s">
        <v>163</v>
      </c>
      <c r="E259" s="209" t="s">
        <v>942</v>
      </c>
      <c r="F259" s="210" t="s">
        <v>943</v>
      </c>
      <c r="G259" s="211" t="s">
        <v>247</v>
      </c>
      <c r="H259" s="212">
        <v>209.106</v>
      </c>
      <c r="I259" s="213"/>
      <c r="J259" s="214">
        <f>ROUND(I259*H259,2)</f>
        <v>0</v>
      </c>
      <c r="K259" s="210" t="s">
        <v>166</v>
      </c>
      <c r="L259" s="47"/>
      <c r="M259" s="215" t="s">
        <v>32</v>
      </c>
      <c r="N259" s="216" t="s">
        <v>49</v>
      </c>
      <c r="O259" s="87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167</v>
      </c>
      <c r="AT259" s="219" t="s">
        <v>163</v>
      </c>
      <c r="AU259" s="219" t="s">
        <v>88</v>
      </c>
      <c r="AY259" s="19" t="s">
        <v>161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9" t="s">
        <v>86</v>
      </c>
      <c r="BK259" s="220">
        <f>ROUND(I259*H259,2)</f>
        <v>0</v>
      </c>
      <c r="BL259" s="19" t="s">
        <v>167</v>
      </c>
      <c r="BM259" s="219" t="s">
        <v>944</v>
      </c>
    </row>
    <row r="260" s="2" customFormat="1">
      <c r="A260" s="41"/>
      <c r="B260" s="42"/>
      <c r="C260" s="43"/>
      <c r="D260" s="221" t="s">
        <v>169</v>
      </c>
      <c r="E260" s="43"/>
      <c r="F260" s="222" t="s">
        <v>945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169</v>
      </c>
      <c r="AU260" s="19" t="s">
        <v>88</v>
      </c>
    </row>
    <row r="261" s="2" customFormat="1">
      <c r="A261" s="41"/>
      <c r="B261" s="42"/>
      <c r="C261" s="43"/>
      <c r="D261" s="226" t="s">
        <v>171</v>
      </c>
      <c r="E261" s="43"/>
      <c r="F261" s="227" t="s">
        <v>946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171</v>
      </c>
      <c r="AU261" s="19" t="s">
        <v>88</v>
      </c>
    </row>
    <row r="262" s="14" customFormat="1">
      <c r="A262" s="14"/>
      <c r="B262" s="238"/>
      <c r="C262" s="239"/>
      <c r="D262" s="221" t="s">
        <v>173</v>
      </c>
      <c r="E262" s="240" t="s">
        <v>32</v>
      </c>
      <c r="F262" s="241" t="s">
        <v>947</v>
      </c>
      <c r="G262" s="239"/>
      <c r="H262" s="242">
        <v>16.763999999999999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173</v>
      </c>
      <c r="AU262" s="248" t="s">
        <v>88</v>
      </c>
      <c r="AV262" s="14" t="s">
        <v>88</v>
      </c>
      <c r="AW262" s="14" t="s">
        <v>39</v>
      </c>
      <c r="AX262" s="14" t="s">
        <v>78</v>
      </c>
      <c r="AY262" s="248" t="s">
        <v>161</v>
      </c>
    </row>
    <row r="263" s="14" customFormat="1">
      <c r="A263" s="14"/>
      <c r="B263" s="238"/>
      <c r="C263" s="239"/>
      <c r="D263" s="221" t="s">
        <v>173</v>
      </c>
      <c r="E263" s="240" t="s">
        <v>32</v>
      </c>
      <c r="F263" s="241" t="s">
        <v>948</v>
      </c>
      <c r="G263" s="239"/>
      <c r="H263" s="242">
        <v>61.380000000000003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173</v>
      </c>
      <c r="AU263" s="248" t="s">
        <v>88</v>
      </c>
      <c r="AV263" s="14" t="s">
        <v>88</v>
      </c>
      <c r="AW263" s="14" t="s">
        <v>39</v>
      </c>
      <c r="AX263" s="14" t="s">
        <v>78</v>
      </c>
      <c r="AY263" s="248" t="s">
        <v>161</v>
      </c>
    </row>
    <row r="264" s="14" customFormat="1">
      <c r="A264" s="14"/>
      <c r="B264" s="238"/>
      <c r="C264" s="239"/>
      <c r="D264" s="221" t="s">
        <v>173</v>
      </c>
      <c r="E264" s="240" t="s">
        <v>32</v>
      </c>
      <c r="F264" s="241" t="s">
        <v>949</v>
      </c>
      <c r="G264" s="239"/>
      <c r="H264" s="242">
        <v>13.398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173</v>
      </c>
      <c r="AU264" s="248" t="s">
        <v>88</v>
      </c>
      <c r="AV264" s="14" t="s">
        <v>88</v>
      </c>
      <c r="AW264" s="14" t="s">
        <v>39</v>
      </c>
      <c r="AX264" s="14" t="s">
        <v>78</v>
      </c>
      <c r="AY264" s="248" t="s">
        <v>161</v>
      </c>
    </row>
    <row r="265" s="14" customFormat="1">
      <c r="A265" s="14"/>
      <c r="B265" s="238"/>
      <c r="C265" s="239"/>
      <c r="D265" s="221" t="s">
        <v>173</v>
      </c>
      <c r="E265" s="240" t="s">
        <v>32</v>
      </c>
      <c r="F265" s="241" t="s">
        <v>950</v>
      </c>
      <c r="G265" s="239"/>
      <c r="H265" s="242">
        <v>12.342000000000001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173</v>
      </c>
      <c r="AU265" s="248" t="s">
        <v>88</v>
      </c>
      <c r="AV265" s="14" t="s">
        <v>88</v>
      </c>
      <c r="AW265" s="14" t="s">
        <v>39</v>
      </c>
      <c r="AX265" s="14" t="s">
        <v>78</v>
      </c>
      <c r="AY265" s="248" t="s">
        <v>161</v>
      </c>
    </row>
    <row r="266" s="14" customFormat="1">
      <c r="A266" s="14"/>
      <c r="B266" s="238"/>
      <c r="C266" s="239"/>
      <c r="D266" s="221" t="s">
        <v>173</v>
      </c>
      <c r="E266" s="240" t="s">
        <v>32</v>
      </c>
      <c r="F266" s="241" t="s">
        <v>951</v>
      </c>
      <c r="G266" s="239"/>
      <c r="H266" s="242">
        <v>20.550000000000001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173</v>
      </c>
      <c r="AU266" s="248" t="s">
        <v>88</v>
      </c>
      <c r="AV266" s="14" t="s">
        <v>88</v>
      </c>
      <c r="AW266" s="14" t="s">
        <v>39</v>
      </c>
      <c r="AX266" s="14" t="s">
        <v>78</v>
      </c>
      <c r="AY266" s="248" t="s">
        <v>161</v>
      </c>
    </row>
    <row r="267" s="16" customFormat="1">
      <c r="A267" s="16"/>
      <c r="B267" s="275"/>
      <c r="C267" s="276"/>
      <c r="D267" s="221" t="s">
        <v>173</v>
      </c>
      <c r="E267" s="277" t="s">
        <v>32</v>
      </c>
      <c r="F267" s="278" t="s">
        <v>824</v>
      </c>
      <c r="G267" s="276"/>
      <c r="H267" s="279">
        <v>124.434</v>
      </c>
      <c r="I267" s="280"/>
      <c r="J267" s="276"/>
      <c r="K267" s="276"/>
      <c r="L267" s="281"/>
      <c r="M267" s="282"/>
      <c r="N267" s="283"/>
      <c r="O267" s="283"/>
      <c r="P267" s="283"/>
      <c r="Q267" s="283"/>
      <c r="R267" s="283"/>
      <c r="S267" s="283"/>
      <c r="T267" s="284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5" t="s">
        <v>173</v>
      </c>
      <c r="AU267" s="285" t="s">
        <v>88</v>
      </c>
      <c r="AV267" s="16" t="s">
        <v>115</v>
      </c>
      <c r="AW267" s="16" t="s">
        <v>39</v>
      </c>
      <c r="AX267" s="16" t="s">
        <v>78</v>
      </c>
      <c r="AY267" s="285" t="s">
        <v>161</v>
      </c>
    </row>
    <row r="268" s="14" customFormat="1">
      <c r="A268" s="14"/>
      <c r="B268" s="238"/>
      <c r="C268" s="239"/>
      <c r="D268" s="221" t="s">
        <v>173</v>
      </c>
      <c r="E268" s="240" t="s">
        <v>32</v>
      </c>
      <c r="F268" s="241" t="s">
        <v>952</v>
      </c>
      <c r="G268" s="239"/>
      <c r="H268" s="242">
        <v>139.10400000000001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173</v>
      </c>
      <c r="AU268" s="248" t="s">
        <v>88</v>
      </c>
      <c r="AV268" s="14" t="s">
        <v>88</v>
      </c>
      <c r="AW268" s="14" t="s">
        <v>39</v>
      </c>
      <c r="AX268" s="14" t="s">
        <v>78</v>
      </c>
      <c r="AY268" s="248" t="s">
        <v>161</v>
      </c>
    </row>
    <row r="269" s="14" customFormat="1">
      <c r="A269" s="14"/>
      <c r="B269" s="238"/>
      <c r="C269" s="239"/>
      <c r="D269" s="221" t="s">
        <v>173</v>
      </c>
      <c r="E269" s="240" t="s">
        <v>32</v>
      </c>
      <c r="F269" s="241" t="s">
        <v>953</v>
      </c>
      <c r="G269" s="239"/>
      <c r="H269" s="242">
        <v>-54.432000000000002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173</v>
      </c>
      <c r="AU269" s="248" t="s">
        <v>88</v>
      </c>
      <c r="AV269" s="14" t="s">
        <v>88</v>
      </c>
      <c r="AW269" s="14" t="s">
        <v>39</v>
      </c>
      <c r="AX269" s="14" t="s">
        <v>78</v>
      </c>
      <c r="AY269" s="248" t="s">
        <v>161</v>
      </c>
    </row>
    <row r="270" s="16" customFormat="1">
      <c r="A270" s="16"/>
      <c r="B270" s="275"/>
      <c r="C270" s="276"/>
      <c r="D270" s="221" t="s">
        <v>173</v>
      </c>
      <c r="E270" s="277" t="s">
        <v>32</v>
      </c>
      <c r="F270" s="278" t="s">
        <v>824</v>
      </c>
      <c r="G270" s="276"/>
      <c r="H270" s="279">
        <v>84.671999999999997</v>
      </c>
      <c r="I270" s="280"/>
      <c r="J270" s="276"/>
      <c r="K270" s="276"/>
      <c r="L270" s="281"/>
      <c r="M270" s="282"/>
      <c r="N270" s="283"/>
      <c r="O270" s="283"/>
      <c r="P270" s="283"/>
      <c r="Q270" s="283"/>
      <c r="R270" s="283"/>
      <c r="S270" s="283"/>
      <c r="T270" s="284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85" t="s">
        <v>173</v>
      </c>
      <c r="AU270" s="285" t="s">
        <v>88</v>
      </c>
      <c r="AV270" s="16" t="s">
        <v>115</v>
      </c>
      <c r="AW270" s="16" t="s">
        <v>39</v>
      </c>
      <c r="AX270" s="16" t="s">
        <v>78</v>
      </c>
      <c r="AY270" s="285" t="s">
        <v>161</v>
      </c>
    </row>
    <row r="271" s="15" customFormat="1">
      <c r="A271" s="15"/>
      <c r="B271" s="249"/>
      <c r="C271" s="250"/>
      <c r="D271" s="221" t="s">
        <v>173</v>
      </c>
      <c r="E271" s="251" t="s">
        <v>32</v>
      </c>
      <c r="F271" s="252" t="s">
        <v>176</v>
      </c>
      <c r="G271" s="250"/>
      <c r="H271" s="253">
        <v>209.106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173</v>
      </c>
      <c r="AU271" s="259" t="s">
        <v>88</v>
      </c>
      <c r="AV271" s="15" t="s">
        <v>167</v>
      </c>
      <c r="AW271" s="15" t="s">
        <v>39</v>
      </c>
      <c r="AX271" s="15" t="s">
        <v>86</v>
      </c>
      <c r="AY271" s="259" t="s">
        <v>161</v>
      </c>
    </row>
    <row r="272" s="2" customFormat="1" ht="16.5" customHeight="1">
      <c r="A272" s="41"/>
      <c r="B272" s="42"/>
      <c r="C272" s="260" t="s">
        <v>372</v>
      </c>
      <c r="D272" s="260" t="s">
        <v>366</v>
      </c>
      <c r="E272" s="261" t="s">
        <v>954</v>
      </c>
      <c r="F272" s="262" t="s">
        <v>955</v>
      </c>
      <c r="G272" s="263" t="s">
        <v>329</v>
      </c>
      <c r="H272" s="264">
        <v>428.66699999999997</v>
      </c>
      <c r="I272" s="265"/>
      <c r="J272" s="266">
        <f>ROUND(I272*H272,2)</f>
        <v>0</v>
      </c>
      <c r="K272" s="262" t="s">
        <v>166</v>
      </c>
      <c r="L272" s="267"/>
      <c r="M272" s="268" t="s">
        <v>32</v>
      </c>
      <c r="N272" s="269" t="s">
        <v>49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217</v>
      </c>
      <c r="AT272" s="219" t="s">
        <v>366</v>
      </c>
      <c r="AU272" s="219" t="s">
        <v>88</v>
      </c>
      <c r="AY272" s="19" t="s">
        <v>161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86</v>
      </c>
      <c r="BK272" s="220">
        <f>ROUND(I272*H272,2)</f>
        <v>0</v>
      </c>
      <c r="BL272" s="19" t="s">
        <v>167</v>
      </c>
      <c r="BM272" s="219" t="s">
        <v>956</v>
      </c>
    </row>
    <row r="273" s="2" customFormat="1">
      <c r="A273" s="41"/>
      <c r="B273" s="42"/>
      <c r="C273" s="43"/>
      <c r="D273" s="221" t="s">
        <v>169</v>
      </c>
      <c r="E273" s="43"/>
      <c r="F273" s="222" t="s">
        <v>955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169</v>
      </c>
      <c r="AU273" s="19" t="s">
        <v>88</v>
      </c>
    </row>
    <row r="274" s="2" customFormat="1">
      <c r="A274" s="41"/>
      <c r="B274" s="42"/>
      <c r="C274" s="43"/>
      <c r="D274" s="221" t="s">
        <v>505</v>
      </c>
      <c r="E274" s="43"/>
      <c r="F274" s="270" t="s">
        <v>939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505</v>
      </c>
      <c r="AU274" s="19" t="s">
        <v>88</v>
      </c>
    </row>
    <row r="275" s="14" customFormat="1">
      <c r="A275" s="14"/>
      <c r="B275" s="238"/>
      <c r="C275" s="239"/>
      <c r="D275" s="221" t="s">
        <v>173</v>
      </c>
      <c r="E275" s="239"/>
      <c r="F275" s="241" t="s">
        <v>957</v>
      </c>
      <c r="G275" s="239"/>
      <c r="H275" s="242">
        <v>428.66699999999997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173</v>
      </c>
      <c r="AU275" s="248" t="s">
        <v>88</v>
      </c>
      <c r="AV275" s="14" t="s">
        <v>88</v>
      </c>
      <c r="AW275" s="14" t="s">
        <v>4</v>
      </c>
      <c r="AX275" s="14" t="s">
        <v>86</v>
      </c>
      <c r="AY275" s="248" t="s">
        <v>161</v>
      </c>
    </row>
    <row r="276" s="2" customFormat="1" ht="44.25" customHeight="1">
      <c r="A276" s="41"/>
      <c r="B276" s="42"/>
      <c r="C276" s="208" t="s">
        <v>380</v>
      </c>
      <c r="D276" s="208" t="s">
        <v>163</v>
      </c>
      <c r="E276" s="209" t="s">
        <v>958</v>
      </c>
      <c r="F276" s="210" t="s">
        <v>959</v>
      </c>
      <c r="G276" s="211" t="s">
        <v>227</v>
      </c>
      <c r="H276" s="212">
        <v>198.5</v>
      </c>
      <c r="I276" s="213"/>
      <c r="J276" s="214">
        <f>ROUND(I276*H276,2)</f>
        <v>0</v>
      </c>
      <c r="K276" s="210" t="s">
        <v>166</v>
      </c>
      <c r="L276" s="47"/>
      <c r="M276" s="215" t="s">
        <v>32</v>
      </c>
      <c r="N276" s="216" t="s">
        <v>49</v>
      </c>
      <c r="O276" s="87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167</v>
      </c>
      <c r="AT276" s="219" t="s">
        <v>163</v>
      </c>
      <c r="AU276" s="219" t="s">
        <v>88</v>
      </c>
      <c r="AY276" s="19" t="s">
        <v>161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9" t="s">
        <v>86</v>
      </c>
      <c r="BK276" s="220">
        <f>ROUND(I276*H276,2)</f>
        <v>0</v>
      </c>
      <c r="BL276" s="19" t="s">
        <v>167</v>
      </c>
      <c r="BM276" s="219" t="s">
        <v>960</v>
      </c>
    </row>
    <row r="277" s="2" customFormat="1">
      <c r="A277" s="41"/>
      <c r="B277" s="42"/>
      <c r="C277" s="43"/>
      <c r="D277" s="221" t="s">
        <v>169</v>
      </c>
      <c r="E277" s="43"/>
      <c r="F277" s="222" t="s">
        <v>961</v>
      </c>
      <c r="G277" s="43"/>
      <c r="H277" s="43"/>
      <c r="I277" s="223"/>
      <c r="J277" s="43"/>
      <c r="K277" s="43"/>
      <c r="L277" s="47"/>
      <c r="M277" s="224"/>
      <c r="N277" s="225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169</v>
      </c>
      <c r="AU277" s="19" t="s">
        <v>88</v>
      </c>
    </row>
    <row r="278" s="2" customFormat="1">
      <c r="A278" s="41"/>
      <c r="B278" s="42"/>
      <c r="C278" s="43"/>
      <c r="D278" s="226" t="s">
        <v>171</v>
      </c>
      <c r="E278" s="43"/>
      <c r="F278" s="227" t="s">
        <v>962</v>
      </c>
      <c r="G278" s="43"/>
      <c r="H278" s="43"/>
      <c r="I278" s="223"/>
      <c r="J278" s="43"/>
      <c r="K278" s="43"/>
      <c r="L278" s="47"/>
      <c r="M278" s="224"/>
      <c r="N278" s="225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171</v>
      </c>
      <c r="AU278" s="19" t="s">
        <v>88</v>
      </c>
    </row>
    <row r="279" s="14" customFormat="1">
      <c r="A279" s="14"/>
      <c r="B279" s="238"/>
      <c r="C279" s="239"/>
      <c r="D279" s="221" t="s">
        <v>173</v>
      </c>
      <c r="E279" s="240" t="s">
        <v>32</v>
      </c>
      <c r="F279" s="241" t="s">
        <v>963</v>
      </c>
      <c r="G279" s="239"/>
      <c r="H279" s="242">
        <v>25.399999999999999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173</v>
      </c>
      <c r="AU279" s="248" t="s">
        <v>88</v>
      </c>
      <c r="AV279" s="14" t="s">
        <v>88</v>
      </c>
      <c r="AW279" s="14" t="s">
        <v>39</v>
      </c>
      <c r="AX279" s="14" t="s">
        <v>78</v>
      </c>
      <c r="AY279" s="248" t="s">
        <v>161</v>
      </c>
    </row>
    <row r="280" s="14" customFormat="1">
      <c r="A280" s="14"/>
      <c r="B280" s="238"/>
      <c r="C280" s="239"/>
      <c r="D280" s="221" t="s">
        <v>173</v>
      </c>
      <c r="E280" s="240" t="s">
        <v>32</v>
      </c>
      <c r="F280" s="241" t="s">
        <v>964</v>
      </c>
      <c r="G280" s="239"/>
      <c r="H280" s="242">
        <v>93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173</v>
      </c>
      <c r="AU280" s="248" t="s">
        <v>88</v>
      </c>
      <c r="AV280" s="14" t="s">
        <v>88</v>
      </c>
      <c r="AW280" s="14" t="s">
        <v>39</v>
      </c>
      <c r="AX280" s="14" t="s">
        <v>78</v>
      </c>
      <c r="AY280" s="248" t="s">
        <v>161</v>
      </c>
    </row>
    <row r="281" s="14" customFormat="1">
      <c r="A281" s="14"/>
      <c r="B281" s="238"/>
      <c r="C281" s="239"/>
      <c r="D281" s="221" t="s">
        <v>173</v>
      </c>
      <c r="E281" s="240" t="s">
        <v>32</v>
      </c>
      <c r="F281" s="241" t="s">
        <v>965</v>
      </c>
      <c r="G281" s="239"/>
      <c r="H281" s="242">
        <v>20.300000000000001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173</v>
      </c>
      <c r="AU281" s="248" t="s">
        <v>88</v>
      </c>
      <c r="AV281" s="14" t="s">
        <v>88</v>
      </c>
      <c r="AW281" s="14" t="s">
        <v>39</v>
      </c>
      <c r="AX281" s="14" t="s">
        <v>78</v>
      </c>
      <c r="AY281" s="248" t="s">
        <v>161</v>
      </c>
    </row>
    <row r="282" s="14" customFormat="1">
      <c r="A282" s="14"/>
      <c r="B282" s="238"/>
      <c r="C282" s="239"/>
      <c r="D282" s="221" t="s">
        <v>173</v>
      </c>
      <c r="E282" s="240" t="s">
        <v>32</v>
      </c>
      <c r="F282" s="241" t="s">
        <v>966</v>
      </c>
      <c r="G282" s="239"/>
      <c r="H282" s="242">
        <v>18.699999999999999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173</v>
      </c>
      <c r="AU282" s="248" t="s">
        <v>88</v>
      </c>
      <c r="AV282" s="14" t="s">
        <v>88</v>
      </c>
      <c r="AW282" s="14" t="s">
        <v>39</v>
      </c>
      <c r="AX282" s="14" t="s">
        <v>78</v>
      </c>
      <c r="AY282" s="248" t="s">
        <v>161</v>
      </c>
    </row>
    <row r="283" s="14" customFormat="1">
      <c r="A283" s="14"/>
      <c r="B283" s="238"/>
      <c r="C283" s="239"/>
      <c r="D283" s="221" t="s">
        <v>173</v>
      </c>
      <c r="E283" s="240" t="s">
        <v>32</v>
      </c>
      <c r="F283" s="241" t="s">
        <v>967</v>
      </c>
      <c r="G283" s="239"/>
      <c r="H283" s="242">
        <v>41.100000000000001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173</v>
      </c>
      <c r="AU283" s="248" t="s">
        <v>88</v>
      </c>
      <c r="AV283" s="14" t="s">
        <v>88</v>
      </c>
      <c r="AW283" s="14" t="s">
        <v>39</v>
      </c>
      <c r="AX283" s="14" t="s">
        <v>78</v>
      </c>
      <c r="AY283" s="248" t="s">
        <v>161</v>
      </c>
    </row>
    <row r="284" s="15" customFormat="1">
      <c r="A284" s="15"/>
      <c r="B284" s="249"/>
      <c r="C284" s="250"/>
      <c r="D284" s="221" t="s">
        <v>173</v>
      </c>
      <c r="E284" s="251" t="s">
        <v>32</v>
      </c>
      <c r="F284" s="252" t="s">
        <v>176</v>
      </c>
      <c r="G284" s="250"/>
      <c r="H284" s="253">
        <v>198.5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9" t="s">
        <v>173</v>
      </c>
      <c r="AU284" s="259" t="s">
        <v>88</v>
      </c>
      <c r="AV284" s="15" t="s">
        <v>167</v>
      </c>
      <c r="AW284" s="15" t="s">
        <v>39</v>
      </c>
      <c r="AX284" s="15" t="s">
        <v>86</v>
      </c>
      <c r="AY284" s="259" t="s">
        <v>161</v>
      </c>
    </row>
    <row r="285" s="2" customFormat="1" ht="24.15" customHeight="1">
      <c r="A285" s="41"/>
      <c r="B285" s="42"/>
      <c r="C285" s="208" t="s">
        <v>386</v>
      </c>
      <c r="D285" s="208" t="s">
        <v>163</v>
      </c>
      <c r="E285" s="209" t="s">
        <v>968</v>
      </c>
      <c r="F285" s="210" t="s">
        <v>969</v>
      </c>
      <c r="G285" s="211" t="s">
        <v>247</v>
      </c>
      <c r="H285" s="212">
        <v>54.369</v>
      </c>
      <c r="I285" s="213"/>
      <c r="J285" s="214">
        <f>ROUND(I285*H285,2)</f>
        <v>0</v>
      </c>
      <c r="K285" s="210" t="s">
        <v>166</v>
      </c>
      <c r="L285" s="47"/>
      <c r="M285" s="215" t="s">
        <v>32</v>
      </c>
      <c r="N285" s="216" t="s">
        <v>49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167</v>
      </c>
      <c r="AT285" s="219" t="s">
        <v>163</v>
      </c>
      <c r="AU285" s="219" t="s">
        <v>88</v>
      </c>
      <c r="AY285" s="19" t="s">
        <v>161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86</v>
      </c>
      <c r="BK285" s="220">
        <f>ROUND(I285*H285,2)</f>
        <v>0</v>
      </c>
      <c r="BL285" s="19" t="s">
        <v>167</v>
      </c>
      <c r="BM285" s="219" t="s">
        <v>970</v>
      </c>
    </row>
    <row r="286" s="2" customFormat="1">
      <c r="A286" s="41"/>
      <c r="B286" s="42"/>
      <c r="C286" s="43"/>
      <c r="D286" s="221" t="s">
        <v>169</v>
      </c>
      <c r="E286" s="43"/>
      <c r="F286" s="222" t="s">
        <v>971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9" t="s">
        <v>169</v>
      </c>
      <c r="AU286" s="19" t="s">
        <v>88</v>
      </c>
    </row>
    <row r="287" s="2" customFormat="1">
      <c r="A287" s="41"/>
      <c r="B287" s="42"/>
      <c r="C287" s="43"/>
      <c r="D287" s="226" t="s">
        <v>171</v>
      </c>
      <c r="E287" s="43"/>
      <c r="F287" s="227" t="s">
        <v>972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171</v>
      </c>
      <c r="AU287" s="19" t="s">
        <v>88</v>
      </c>
    </row>
    <row r="288" s="14" customFormat="1">
      <c r="A288" s="14"/>
      <c r="B288" s="238"/>
      <c r="C288" s="239"/>
      <c r="D288" s="221" t="s">
        <v>173</v>
      </c>
      <c r="E288" s="240" t="s">
        <v>32</v>
      </c>
      <c r="F288" s="241" t="s">
        <v>973</v>
      </c>
      <c r="G288" s="239"/>
      <c r="H288" s="242">
        <v>4.5720000000000001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173</v>
      </c>
      <c r="AU288" s="248" t="s">
        <v>88</v>
      </c>
      <c r="AV288" s="14" t="s">
        <v>88</v>
      </c>
      <c r="AW288" s="14" t="s">
        <v>39</v>
      </c>
      <c r="AX288" s="14" t="s">
        <v>78</v>
      </c>
      <c r="AY288" s="248" t="s">
        <v>161</v>
      </c>
    </row>
    <row r="289" s="14" customFormat="1">
      <c r="A289" s="14"/>
      <c r="B289" s="238"/>
      <c r="C289" s="239"/>
      <c r="D289" s="221" t="s">
        <v>173</v>
      </c>
      <c r="E289" s="240" t="s">
        <v>32</v>
      </c>
      <c r="F289" s="241" t="s">
        <v>974</v>
      </c>
      <c r="G289" s="239"/>
      <c r="H289" s="242">
        <v>16.739999999999998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173</v>
      </c>
      <c r="AU289" s="248" t="s">
        <v>88</v>
      </c>
      <c r="AV289" s="14" t="s">
        <v>88</v>
      </c>
      <c r="AW289" s="14" t="s">
        <v>39</v>
      </c>
      <c r="AX289" s="14" t="s">
        <v>78</v>
      </c>
      <c r="AY289" s="248" t="s">
        <v>161</v>
      </c>
    </row>
    <row r="290" s="14" customFormat="1">
      <c r="A290" s="14"/>
      <c r="B290" s="238"/>
      <c r="C290" s="239"/>
      <c r="D290" s="221" t="s">
        <v>173</v>
      </c>
      <c r="E290" s="240" t="s">
        <v>32</v>
      </c>
      <c r="F290" s="241" t="s">
        <v>975</v>
      </c>
      <c r="G290" s="239"/>
      <c r="H290" s="242">
        <v>3.6539999999999999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173</v>
      </c>
      <c r="AU290" s="248" t="s">
        <v>88</v>
      </c>
      <c r="AV290" s="14" t="s">
        <v>88</v>
      </c>
      <c r="AW290" s="14" t="s">
        <v>39</v>
      </c>
      <c r="AX290" s="14" t="s">
        <v>78</v>
      </c>
      <c r="AY290" s="248" t="s">
        <v>161</v>
      </c>
    </row>
    <row r="291" s="14" customFormat="1">
      <c r="A291" s="14"/>
      <c r="B291" s="238"/>
      <c r="C291" s="239"/>
      <c r="D291" s="221" t="s">
        <v>173</v>
      </c>
      <c r="E291" s="240" t="s">
        <v>32</v>
      </c>
      <c r="F291" s="241" t="s">
        <v>976</v>
      </c>
      <c r="G291" s="239"/>
      <c r="H291" s="242">
        <v>3.3660000000000001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173</v>
      </c>
      <c r="AU291" s="248" t="s">
        <v>88</v>
      </c>
      <c r="AV291" s="14" t="s">
        <v>88</v>
      </c>
      <c r="AW291" s="14" t="s">
        <v>39</v>
      </c>
      <c r="AX291" s="14" t="s">
        <v>78</v>
      </c>
      <c r="AY291" s="248" t="s">
        <v>161</v>
      </c>
    </row>
    <row r="292" s="14" customFormat="1">
      <c r="A292" s="14"/>
      <c r="B292" s="238"/>
      <c r="C292" s="239"/>
      <c r="D292" s="221" t="s">
        <v>173</v>
      </c>
      <c r="E292" s="240" t="s">
        <v>32</v>
      </c>
      <c r="F292" s="241" t="s">
        <v>977</v>
      </c>
      <c r="G292" s="239"/>
      <c r="H292" s="242">
        <v>6.165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173</v>
      </c>
      <c r="AU292" s="248" t="s">
        <v>88</v>
      </c>
      <c r="AV292" s="14" t="s">
        <v>88</v>
      </c>
      <c r="AW292" s="14" t="s">
        <v>39</v>
      </c>
      <c r="AX292" s="14" t="s">
        <v>78</v>
      </c>
      <c r="AY292" s="248" t="s">
        <v>161</v>
      </c>
    </row>
    <row r="293" s="16" customFormat="1">
      <c r="A293" s="16"/>
      <c r="B293" s="275"/>
      <c r="C293" s="276"/>
      <c r="D293" s="221" t="s">
        <v>173</v>
      </c>
      <c r="E293" s="277" t="s">
        <v>32</v>
      </c>
      <c r="F293" s="278" t="s">
        <v>824</v>
      </c>
      <c r="G293" s="276"/>
      <c r="H293" s="279">
        <v>34.497</v>
      </c>
      <c r="I293" s="280"/>
      <c r="J293" s="276"/>
      <c r="K293" s="276"/>
      <c r="L293" s="281"/>
      <c r="M293" s="282"/>
      <c r="N293" s="283"/>
      <c r="O293" s="283"/>
      <c r="P293" s="283"/>
      <c r="Q293" s="283"/>
      <c r="R293" s="283"/>
      <c r="S293" s="283"/>
      <c r="T293" s="284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85" t="s">
        <v>173</v>
      </c>
      <c r="AU293" s="285" t="s">
        <v>88</v>
      </c>
      <c r="AV293" s="16" t="s">
        <v>115</v>
      </c>
      <c r="AW293" s="16" t="s">
        <v>39</v>
      </c>
      <c r="AX293" s="16" t="s">
        <v>78</v>
      </c>
      <c r="AY293" s="285" t="s">
        <v>161</v>
      </c>
    </row>
    <row r="294" s="14" customFormat="1">
      <c r="A294" s="14"/>
      <c r="B294" s="238"/>
      <c r="C294" s="239"/>
      <c r="D294" s="221" t="s">
        <v>173</v>
      </c>
      <c r="E294" s="240" t="s">
        <v>32</v>
      </c>
      <c r="F294" s="241" t="s">
        <v>978</v>
      </c>
      <c r="G294" s="239"/>
      <c r="H294" s="242">
        <v>19.872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173</v>
      </c>
      <c r="AU294" s="248" t="s">
        <v>88</v>
      </c>
      <c r="AV294" s="14" t="s">
        <v>88</v>
      </c>
      <c r="AW294" s="14" t="s">
        <v>39</v>
      </c>
      <c r="AX294" s="14" t="s">
        <v>78</v>
      </c>
      <c r="AY294" s="248" t="s">
        <v>161</v>
      </c>
    </row>
    <row r="295" s="15" customFormat="1">
      <c r="A295" s="15"/>
      <c r="B295" s="249"/>
      <c r="C295" s="250"/>
      <c r="D295" s="221" t="s">
        <v>173</v>
      </c>
      <c r="E295" s="251" t="s">
        <v>32</v>
      </c>
      <c r="F295" s="252" t="s">
        <v>176</v>
      </c>
      <c r="G295" s="250"/>
      <c r="H295" s="253">
        <v>54.369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173</v>
      </c>
      <c r="AU295" s="259" t="s">
        <v>88</v>
      </c>
      <c r="AV295" s="15" t="s">
        <v>167</v>
      </c>
      <c r="AW295" s="15" t="s">
        <v>39</v>
      </c>
      <c r="AX295" s="15" t="s">
        <v>86</v>
      </c>
      <c r="AY295" s="259" t="s">
        <v>161</v>
      </c>
    </row>
    <row r="296" s="12" customFormat="1" ht="22.8" customHeight="1">
      <c r="A296" s="12"/>
      <c r="B296" s="192"/>
      <c r="C296" s="193"/>
      <c r="D296" s="194" t="s">
        <v>77</v>
      </c>
      <c r="E296" s="206" t="s">
        <v>979</v>
      </c>
      <c r="F296" s="206" t="s">
        <v>980</v>
      </c>
      <c r="G296" s="193"/>
      <c r="H296" s="193"/>
      <c r="I296" s="196"/>
      <c r="J296" s="207">
        <f>BK296</f>
        <v>0</v>
      </c>
      <c r="K296" s="193"/>
      <c r="L296" s="198"/>
      <c r="M296" s="199"/>
      <c r="N296" s="200"/>
      <c r="O296" s="200"/>
      <c r="P296" s="201">
        <f>SUM(P297:P333)</f>
        <v>0</v>
      </c>
      <c r="Q296" s="200"/>
      <c r="R296" s="201">
        <f>SUM(R297:R333)</f>
        <v>5.0342360000000008</v>
      </c>
      <c r="S296" s="200"/>
      <c r="T296" s="202">
        <f>SUM(T297:T333)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3" t="s">
        <v>86</v>
      </c>
      <c r="AT296" s="204" t="s">
        <v>77</v>
      </c>
      <c r="AU296" s="204" t="s">
        <v>86</v>
      </c>
      <c r="AY296" s="203" t="s">
        <v>161</v>
      </c>
      <c r="BK296" s="205">
        <f>SUM(BK297:BK333)</f>
        <v>0</v>
      </c>
    </row>
    <row r="297" s="2" customFormat="1" ht="33" customHeight="1">
      <c r="A297" s="41"/>
      <c r="B297" s="42"/>
      <c r="C297" s="208" t="s">
        <v>395</v>
      </c>
      <c r="D297" s="208" t="s">
        <v>163</v>
      </c>
      <c r="E297" s="209" t="s">
        <v>981</v>
      </c>
      <c r="F297" s="210" t="s">
        <v>982</v>
      </c>
      <c r="G297" s="211" t="s">
        <v>227</v>
      </c>
      <c r="H297" s="212">
        <v>41.100000000000001</v>
      </c>
      <c r="I297" s="213"/>
      <c r="J297" s="214">
        <f>ROUND(I297*H297,2)</f>
        <v>0</v>
      </c>
      <c r="K297" s="210" t="s">
        <v>166</v>
      </c>
      <c r="L297" s="47"/>
      <c r="M297" s="215" t="s">
        <v>32</v>
      </c>
      <c r="N297" s="216" t="s">
        <v>49</v>
      </c>
      <c r="O297" s="87"/>
      <c r="P297" s="217">
        <f>O297*H297</f>
        <v>0</v>
      </c>
      <c r="Q297" s="217">
        <v>1.0000000000000001E-05</v>
      </c>
      <c r="R297" s="217">
        <f>Q297*H297</f>
        <v>0.00041100000000000007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167</v>
      </c>
      <c r="AT297" s="219" t="s">
        <v>163</v>
      </c>
      <c r="AU297" s="219" t="s">
        <v>88</v>
      </c>
      <c r="AY297" s="19" t="s">
        <v>161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86</v>
      </c>
      <c r="BK297" s="220">
        <f>ROUND(I297*H297,2)</f>
        <v>0</v>
      </c>
      <c r="BL297" s="19" t="s">
        <v>167</v>
      </c>
      <c r="BM297" s="219" t="s">
        <v>983</v>
      </c>
    </row>
    <row r="298" s="2" customFormat="1">
      <c r="A298" s="41"/>
      <c r="B298" s="42"/>
      <c r="C298" s="43"/>
      <c r="D298" s="221" t="s">
        <v>169</v>
      </c>
      <c r="E298" s="43"/>
      <c r="F298" s="222" t="s">
        <v>984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169</v>
      </c>
      <c r="AU298" s="19" t="s">
        <v>88</v>
      </c>
    </row>
    <row r="299" s="2" customFormat="1">
      <c r="A299" s="41"/>
      <c r="B299" s="42"/>
      <c r="C299" s="43"/>
      <c r="D299" s="226" t="s">
        <v>171</v>
      </c>
      <c r="E299" s="43"/>
      <c r="F299" s="227" t="s">
        <v>985</v>
      </c>
      <c r="G299" s="43"/>
      <c r="H299" s="43"/>
      <c r="I299" s="223"/>
      <c r="J299" s="43"/>
      <c r="K299" s="43"/>
      <c r="L299" s="47"/>
      <c r="M299" s="224"/>
      <c r="N299" s="225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19" t="s">
        <v>171</v>
      </c>
      <c r="AU299" s="19" t="s">
        <v>88</v>
      </c>
    </row>
    <row r="300" s="2" customFormat="1" ht="24.15" customHeight="1">
      <c r="A300" s="41"/>
      <c r="B300" s="42"/>
      <c r="C300" s="260" t="s">
        <v>110</v>
      </c>
      <c r="D300" s="260" t="s">
        <v>366</v>
      </c>
      <c r="E300" s="261" t="s">
        <v>986</v>
      </c>
      <c r="F300" s="262" t="s">
        <v>987</v>
      </c>
      <c r="G300" s="263" t="s">
        <v>227</v>
      </c>
      <c r="H300" s="264">
        <v>41.100000000000001</v>
      </c>
      <c r="I300" s="265"/>
      <c r="J300" s="266">
        <f>ROUND(I300*H300,2)</f>
        <v>0</v>
      </c>
      <c r="K300" s="262" t="s">
        <v>166</v>
      </c>
      <c r="L300" s="267"/>
      <c r="M300" s="268" t="s">
        <v>32</v>
      </c>
      <c r="N300" s="269" t="s">
        <v>49</v>
      </c>
      <c r="O300" s="87"/>
      <c r="P300" s="217">
        <f>O300*H300</f>
        <v>0</v>
      </c>
      <c r="Q300" s="217">
        <v>0.0064700000000000001</v>
      </c>
      <c r="R300" s="217">
        <f>Q300*H300</f>
        <v>0.26591700000000001</v>
      </c>
      <c r="S300" s="217">
        <v>0</v>
      </c>
      <c r="T300" s="218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217</v>
      </c>
      <c r="AT300" s="219" t="s">
        <v>366</v>
      </c>
      <c r="AU300" s="219" t="s">
        <v>88</v>
      </c>
      <c r="AY300" s="19" t="s">
        <v>161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9" t="s">
        <v>86</v>
      </c>
      <c r="BK300" s="220">
        <f>ROUND(I300*H300,2)</f>
        <v>0</v>
      </c>
      <c r="BL300" s="19" t="s">
        <v>167</v>
      </c>
      <c r="BM300" s="219" t="s">
        <v>988</v>
      </c>
    </row>
    <row r="301" s="2" customFormat="1">
      <c r="A301" s="41"/>
      <c r="B301" s="42"/>
      <c r="C301" s="43"/>
      <c r="D301" s="221" t="s">
        <v>169</v>
      </c>
      <c r="E301" s="43"/>
      <c r="F301" s="222" t="s">
        <v>987</v>
      </c>
      <c r="G301" s="43"/>
      <c r="H301" s="43"/>
      <c r="I301" s="223"/>
      <c r="J301" s="43"/>
      <c r="K301" s="43"/>
      <c r="L301" s="47"/>
      <c r="M301" s="224"/>
      <c r="N301" s="225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169</v>
      </c>
      <c r="AU301" s="19" t="s">
        <v>88</v>
      </c>
    </row>
    <row r="302" s="14" customFormat="1">
      <c r="A302" s="14"/>
      <c r="B302" s="238"/>
      <c r="C302" s="239"/>
      <c r="D302" s="221" t="s">
        <v>173</v>
      </c>
      <c r="E302" s="240" t="s">
        <v>32</v>
      </c>
      <c r="F302" s="241" t="s">
        <v>967</v>
      </c>
      <c r="G302" s="239"/>
      <c r="H302" s="242">
        <v>41.100000000000001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173</v>
      </c>
      <c r="AU302" s="248" t="s">
        <v>88</v>
      </c>
      <c r="AV302" s="14" t="s">
        <v>88</v>
      </c>
      <c r="AW302" s="14" t="s">
        <v>39</v>
      </c>
      <c r="AX302" s="14" t="s">
        <v>86</v>
      </c>
      <c r="AY302" s="248" t="s">
        <v>161</v>
      </c>
    </row>
    <row r="303" s="2" customFormat="1" ht="33" customHeight="1">
      <c r="A303" s="41"/>
      <c r="B303" s="42"/>
      <c r="C303" s="208" t="s">
        <v>410</v>
      </c>
      <c r="D303" s="208" t="s">
        <v>163</v>
      </c>
      <c r="E303" s="209" t="s">
        <v>989</v>
      </c>
      <c r="F303" s="210" t="s">
        <v>990</v>
      </c>
      <c r="G303" s="211" t="s">
        <v>227</v>
      </c>
      <c r="H303" s="212">
        <v>157.40000000000001</v>
      </c>
      <c r="I303" s="213"/>
      <c r="J303" s="214">
        <f>ROUND(I303*H303,2)</f>
        <v>0</v>
      </c>
      <c r="K303" s="210" t="s">
        <v>166</v>
      </c>
      <c r="L303" s="47"/>
      <c r="M303" s="215" t="s">
        <v>32</v>
      </c>
      <c r="N303" s="216" t="s">
        <v>49</v>
      </c>
      <c r="O303" s="87"/>
      <c r="P303" s="217">
        <f>O303*H303</f>
        <v>0</v>
      </c>
      <c r="Q303" s="217">
        <v>2.0000000000000002E-05</v>
      </c>
      <c r="R303" s="217">
        <f>Q303*H303</f>
        <v>0.0031480000000000002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167</v>
      </c>
      <c r="AT303" s="219" t="s">
        <v>163</v>
      </c>
      <c r="AU303" s="219" t="s">
        <v>88</v>
      </c>
      <c r="AY303" s="19" t="s">
        <v>161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9" t="s">
        <v>86</v>
      </c>
      <c r="BK303" s="220">
        <f>ROUND(I303*H303,2)</f>
        <v>0</v>
      </c>
      <c r="BL303" s="19" t="s">
        <v>167</v>
      </c>
      <c r="BM303" s="219" t="s">
        <v>991</v>
      </c>
    </row>
    <row r="304" s="2" customFormat="1">
      <c r="A304" s="41"/>
      <c r="B304" s="42"/>
      <c r="C304" s="43"/>
      <c r="D304" s="221" t="s">
        <v>169</v>
      </c>
      <c r="E304" s="43"/>
      <c r="F304" s="222" t="s">
        <v>992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19" t="s">
        <v>169</v>
      </c>
      <c r="AU304" s="19" t="s">
        <v>88</v>
      </c>
    </row>
    <row r="305" s="2" customFormat="1">
      <c r="A305" s="41"/>
      <c r="B305" s="42"/>
      <c r="C305" s="43"/>
      <c r="D305" s="226" t="s">
        <v>171</v>
      </c>
      <c r="E305" s="43"/>
      <c r="F305" s="227" t="s">
        <v>993</v>
      </c>
      <c r="G305" s="43"/>
      <c r="H305" s="43"/>
      <c r="I305" s="223"/>
      <c r="J305" s="43"/>
      <c r="K305" s="43"/>
      <c r="L305" s="47"/>
      <c r="M305" s="224"/>
      <c r="N305" s="225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171</v>
      </c>
      <c r="AU305" s="19" t="s">
        <v>88</v>
      </c>
    </row>
    <row r="306" s="2" customFormat="1" ht="24.15" customHeight="1">
      <c r="A306" s="41"/>
      <c r="B306" s="42"/>
      <c r="C306" s="260" t="s">
        <v>418</v>
      </c>
      <c r="D306" s="260" t="s">
        <v>366</v>
      </c>
      <c r="E306" s="261" t="s">
        <v>994</v>
      </c>
      <c r="F306" s="262" t="s">
        <v>995</v>
      </c>
      <c r="G306" s="263" t="s">
        <v>227</v>
      </c>
      <c r="H306" s="264">
        <v>157.40000000000001</v>
      </c>
      <c r="I306" s="265"/>
      <c r="J306" s="266">
        <f>ROUND(I306*H306,2)</f>
        <v>0</v>
      </c>
      <c r="K306" s="262" t="s">
        <v>166</v>
      </c>
      <c r="L306" s="267"/>
      <c r="M306" s="268" t="s">
        <v>32</v>
      </c>
      <c r="N306" s="269" t="s">
        <v>49</v>
      </c>
      <c r="O306" s="87"/>
      <c r="P306" s="217">
        <f>O306*H306</f>
        <v>0</v>
      </c>
      <c r="Q306" s="217">
        <v>0.0129</v>
      </c>
      <c r="R306" s="217">
        <f>Q306*H306</f>
        <v>2.0304600000000002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217</v>
      </c>
      <c r="AT306" s="219" t="s">
        <v>366</v>
      </c>
      <c r="AU306" s="219" t="s">
        <v>88</v>
      </c>
      <c r="AY306" s="19" t="s">
        <v>161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86</v>
      </c>
      <c r="BK306" s="220">
        <f>ROUND(I306*H306,2)</f>
        <v>0</v>
      </c>
      <c r="BL306" s="19" t="s">
        <v>167</v>
      </c>
      <c r="BM306" s="219" t="s">
        <v>996</v>
      </c>
    </row>
    <row r="307" s="2" customFormat="1">
      <c r="A307" s="41"/>
      <c r="B307" s="42"/>
      <c r="C307" s="43"/>
      <c r="D307" s="221" t="s">
        <v>169</v>
      </c>
      <c r="E307" s="43"/>
      <c r="F307" s="222" t="s">
        <v>995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19" t="s">
        <v>169</v>
      </c>
      <c r="AU307" s="19" t="s">
        <v>88</v>
      </c>
    </row>
    <row r="308" s="14" customFormat="1">
      <c r="A308" s="14"/>
      <c r="B308" s="238"/>
      <c r="C308" s="239"/>
      <c r="D308" s="221" t="s">
        <v>173</v>
      </c>
      <c r="E308" s="240" t="s">
        <v>32</v>
      </c>
      <c r="F308" s="241" t="s">
        <v>963</v>
      </c>
      <c r="G308" s="239"/>
      <c r="H308" s="242">
        <v>25.399999999999999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173</v>
      </c>
      <c r="AU308" s="248" t="s">
        <v>88</v>
      </c>
      <c r="AV308" s="14" t="s">
        <v>88</v>
      </c>
      <c r="AW308" s="14" t="s">
        <v>39</v>
      </c>
      <c r="AX308" s="14" t="s">
        <v>78</v>
      </c>
      <c r="AY308" s="248" t="s">
        <v>161</v>
      </c>
    </row>
    <row r="309" s="14" customFormat="1">
      <c r="A309" s="14"/>
      <c r="B309" s="238"/>
      <c r="C309" s="239"/>
      <c r="D309" s="221" t="s">
        <v>173</v>
      </c>
      <c r="E309" s="240" t="s">
        <v>32</v>
      </c>
      <c r="F309" s="241" t="s">
        <v>964</v>
      </c>
      <c r="G309" s="239"/>
      <c r="H309" s="242">
        <v>93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173</v>
      </c>
      <c r="AU309" s="248" t="s">
        <v>88</v>
      </c>
      <c r="AV309" s="14" t="s">
        <v>88</v>
      </c>
      <c r="AW309" s="14" t="s">
        <v>39</v>
      </c>
      <c r="AX309" s="14" t="s">
        <v>78</v>
      </c>
      <c r="AY309" s="248" t="s">
        <v>161</v>
      </c>
    </row>
    <row r="310" s="14" customFormat="1">
      <c r="A310" s="14"/>
      <c r="B310" s="238"/>
      <c r="C310" s="239"/>
      <c r="D310" s="221" t="s">
        <v>173</v>
      </c>
      <c r="E310" s="240" t="s">
        <v>32</v>
      </c>
      <c r="F310" s="241" t="s">
        <v>965</v>
      </c>
      <c r="G310" s="239"/>
      <c r="H310" s="242">
        <v>20.300000000000001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173</v>
      </c>
      <c r="AU310" s="248" t="s">
        <v>88</v>
      </c>
      <c r="AV310" s="14" t="s">
        <v>88</v>
      </c>
      <c r="AW310" s="14" t="s">
        <v>39</v>
      </c>
      <c r="AX310" s="14" t="s">
        <v>78</v>
      </c>
      <c r="AY310" s="248" t="s">
        <v>161</v>
      </c>
    </row>
    <row r="311" s="14" customFormat="1">
      <c r="A311" s="14"/>
      <c r="B311" s="238"/>
      <c r="C311" s="239"/>
      <c r="D311" s="221" t="s">
        <v>173</v>
      </c>
      <c r="E311" s="240" t="s">
        <v>32</v>
      </c>
      <c r="F311" s="241" t="s">
        <v>966</v>
      </c>
      <c r="G311" s="239"/>
      <c r="H311" s="242">
        <v>18.699999999999999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173</v>
      </c>
      <c r="AU311" s="248" t="s">
        <v>88</v>
      </c>
      <c r="AV311" s="14" t="s">
        <v>88</v>
      </c>
      <c r="AW311" s="14" t="s">
        <v>39</v>
      </c>
      <c r="AX311" s="14" t="s">
        <v>78</v>
      </c>
      <c r="AY311" s="248" t="s">
        <v>161</v>
      </c>
    </row>
    <row r="312" s="15" customFormat="1">
      <c r="A312" s="15"/>
      <c r="B312" s="249"/>
      <c r="C312" s="250"/>
      <c r="D312" s="221" t="s">
        <v>173</v>
      </c>
      <c r="E312" s="251" t="s">
        <v>32</v>
      </c>
      <c r="F312" s="252" t="s">
        <v>176</v>
      </c>
      <c r="G312" s="250"/>
      <c r="H312" s="253">
        <v>157.40000000000001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9" t="s">
        <v>173</v>
      </c>
      <c r="AU312" s="259" t="s">
        <v>88</v>
      </c>
      <c r="AV312" s="15" t="s">
        <v>167</v>
      </c>
      <c r="AW312" s="15" t="s">
        <v>39</v>
      </c>
      <c r="AX312" s="15" t="s">
        <v>86</v>
      </c>
      <c r="AY312" s="259" t="s">
        <v>161</v>
      </c>
    </row>
    <row r="313" s="2" customFormat="1" ht="24.15" customHeight="1">
      <c r="A313" s="41"/>
      <c r="B313" s="42"/>
      <c r="C313" s="208" t="s">
        <v>118</v>
      </c>
      <c r="D313" s="208" t="s">
        <v>163</v>
      </c>
      <c r="E313" s="209" t="s">
        <v>997</v>
      </c>
      <c r="F313" s="210" t="s">
        <v>998</v>
      </c>
      <c r="G313" s="211" t="s">
        <v>999</v>
      </c>
      <c r="H313" s="212">
        <v>1</v>
      </c>
      <c r="I313" s="213"/>
      <c r="J313" s="214">
        <f>ROUND(I313*H313,2)</f>
        <v>0</v>
      </c>
      <c r="K313" s="210" t="s">
        <v>32</v>
      </c>
      <c r="L313" s="47"/>
      <c r="M313" s="215" t="s">
        <v>32</v>
      </c>
      <c r="N313" s="216" t="s">
        <v>49</v>
      </c>
      <c r="O313" s="87"/>
      <c r="P313" s="217">
        <f>O313*H313</f>
        <v>0</v>
      </c>
      <c r="Q313" s="217">
        <v>2.6859999999999999</v>
      </c>
      <c r="R313" s="217">
        <f>Q313*H313</f>
        <v>2.6859999999999999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167</v>
      </c>
      <c r="AT313" s="219" t="s">
        <v>163</v>
      </c>
      <c r="AU313" s="219" t="s">
        <v>88</v>
      </c>
      <c r="AY313" s="19" t="s">
        <v>161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9" t="s">
        <v>86</v>
      </c>
      <c r="BK313" s="220">
        <f>ROUND(I313*H313,2)</f>
        <v>0</v>
      </c>
      <c r="BL313" s="19" t="s">
        <v>167</v>
      </c>
      <c r="BM313" s="219" t="s">
        <v>1000</v>
      </c>
    </row>
    <row r="314" s="2" customFormat="1">
      <c r="A314" s="41"/>
      <c r="B314" s="42"/>
      <c r="C314" s="43"/>
      <c r="D314" s="221" t="s">
        <v>169</v>
      </c>
      <c r="E314" s="43"/>
      <c r="F314" s="222" t="s">
        <v>1001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19" t="s">
        <v>169</v>
      </c>
      <c r="AU314" s="19" t="s">
        <v>88</v>
      </c>
    </row>
    <row r="315" s="2" customFormat="1">
      <c r="A315" s="41"/>
      <c r="B315" s="42"/>
      <c r="C315" s="43"/>
      <c r="D315" s="221" t="s">
        <v>505</v>
      </c>
      <c r="E315" s="43"/>
      <c r="F315" s="270" t="s">
        <v>1002</v>
      </c>
      <c r="G315" s="43"/>
      <c r="H315" s="43"/>
      <c r="I315" s="223"/>
      <c r="J315" s="43"/>
      <c r="K315" s="43"/>
      <c r="L315" s="47"/>
      <c r="M315" s="224"/>
      <c r="N315" s="225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505</v>
      </c>
      <c r="AU315" s="19" t="s">
        <v>88</v>
      </c>
    </row>
    <row r="316" s="2" customFormat="1" ht="16.5" customHeight="1">
      <c r="A316" s="41"/>
      <c r="B316" s="42"/>
      <c r="C316" s="208" t="s">
        <v>432</v>
      </c>
      <c r="D316" s="208" t="s">
        <v>163</v>
      </c>
      <c r="E316" s="209" t="s">
        <v>1003</v>
      </c>
      <c r="F316" s="210" t="s">
        <v>1004</v>
      </c>
      <c r="G316" s="211" t="s">
        <v>999</v>
      </c>
      <c r="H316" s="212">
        <v>1</v>
      </c>
      <c r="I316" s="213"/>
      <c r="J316" s="214">
        <f>ROUND(I316*H316,2)</f>
        <v>0</v>
      </c>
      <c r="K316" s="210" t="s">
        <v>32</v>
      </c>
      <c r="L316" s="47"/>
      <c r="M316" s="215" t="s">
        <v>32</v>
      </c>
      <c r="N316" s="216" t="s">
        <v>49</v>
      </c>
      <c r="O316" s="87"/>
      <c r="P316" s="217">
        <f>O316*H316</f>
        <v>0</v>
      </c>
      <c r="Q316" s="217">
        <v>0.0050000000000000001</v>
      </c>
      <c r="R316" s="217">
        <f>Q316*H316</f>
        <v>0.0050000000000000001</v>
      </c>
      <c r="S316" s="217">
        <v>0</v>
      </c>
      <c r="T316" s="218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9" t="s">
        <v>167</v>
      </c>
      <c r="AT316" s="219" t="s">
        <v>163</v>
      </c>
      <c r="AU316" s="219" t="s">
        <v>88</v>
      </c>
      <c r="AY316" s="19" t="s">
        <v>161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9" t="s">
        <v>86</v>
      </c>
      <c r="BK316" s="220">
        <f>ROUND(I316*H316,2)</f>
        <v>0</v>
      </c>
      <c r="BL316" s="19" t="s">
        <v>167</v>
      </c>
      <c r="BM316" s="219" t="s">
        <v>1005</v>
      </c>
    </row>
    <row r="317" s="2" customFormat="1">
      <c r="A317" s="41"/>
      <c r="B317" s="42"/>
      <c r="C317" s="43"/>
      <c r="D317" s="221" t="s">
        <v>169</v>
      </c>
      <c r="E317" s="43"/>
      <c r="F317" s="222" t="s">
        <v>1006</v>
      </c>
      <c r="G317" s="43"/>
      <c r="H317" s="43"/>
      <c r="I317" s="223"/>
      <c r="J317" s="43"/>
      <c r="K317" s="43"/>
      <c r="L317" s="47"/>
      <c r="M317" s="224"/>
      <c r="N317" s="225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19" t="s">
        <v>169</v>
      </c>
      <c r="AU317" s="19" t="s">
        <v>88</v>
      </c>
    </row>
    <row r="318" s="2" customFormat="1">
      <c r="A318" s="41"/>
      <c r="B318" s="42"/>
      <c r="C318" s="43"/>
      <c r="D318" s="221" t="s">
        <v>505</v>
      </c>
      <c r="E318" s="43"/>
      <c r="F318" s="270" t="s">
        <v>1007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505</v>
      </c>
      <c r="AU318" s="19" t="s">
        <v>88</v>
      </c>
    </row>
    <row r="319" s="2" customFormat="1" ht="16.5" customHeight="1">
      <c r="A319" s="41"/>
      <c r="B319" s="42"/>
      <c r="C319" s="208" t="s">
        <v>438</v>
      </c>
      <c r="D319" s="208" t="s">
        <v>163</v>
      </c>
      <c r="E319" s="209" t="s">
        <v>1008</v>
      </c>
      <c r="F319" s="210" t="s">
        <v>1009</v>
      </c>
      <c r="G319" s="211" t="s">
        <v>999</v>
      </c>
      <c r="H319" s="212">
        <v>1</v>
      </c>
      <c r="I319" s="213"/>
      <c r="J319" s="214">
        <f>ROUND(I319*H319,2)</f>
        <v>0</v>
      </c>
      <c r="K319" s="210" t="s">
        <v>32</v>
      </c>
      <c r="L319" s="47"/>
      <c r="M319" s="215" t="s">
        <v>32</v>
      </c>
      <c r="N319" s="216" t="s">
        <v>49</v>
      </c>
      <c r="O319" s="87"/>
      <c r="P319" s="217">
        <f>O319*H319</f>
        <v>0</v>
      </c>
      <c r="Q319" s="217">
        <v>0.0050000000000000001</v>
      </c>
      <c r="R319" s="217">
        <f>Q319*H319</f>
        <v>0.0050000000000000001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167</v>
      </c>
      <c r="AT319" s="219" t="s">
        <v>163</v>
      </c>
      <c r="AU319" s="219" t="s">
        <v>88</v>
      </c>
      <c r="AY319" s="19" t="s">
        <v>161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86</v>
      </c>
      <c r="BK319" s="220">
        <f>ROUND(I319*H319,2)</f>
        <v>0</v>
      </c>
      <c r="BL319" s="19" t="s">
        <v>167</v>
      </c>
      <c r="BM319" s="219" t="s">
        <v>1010</v>
      </c>
    </row>
    <row r="320" s="2" customFormat="1">
      <c r="A320" s="41"/>
      <c r="B320" s="42"/>
      <c r="C320" s="43"/>
      <c r="D320" s="221" t="s">
        <v>169</v>
      </c>
      <c r="E320" s="43"/>
      <c r="F320" s="222" t="s">
        <v>1011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169</v>
      </c>
      <c r="AU320" s="19" t="s">
        <v>88</v>
      </c>
    </row>
    <row r="321" s="2" customFormat="1">
      <c r="A321" s="41"/>
      <c r="B321" s="42"/>
      <c r="C321" s="43"/>
      <c r="D321" s="221" t="s">
        <v>505</v>
      </c>
      <c r="E321" s="43"/>
      <c r="F321" s="270" t="s">
        <v>1012</v>
      </c>
      <c r="G321" s="43"/>
      <c r="H321" s="43"/>
      <c r="I321" s="223"/>
      <c r="J321" s="43"/>
      <c r="K321" s="43"/>
      <c r="L321" s="47"/>
      <c r="M321" s="224"/>
      <c r="N321" s="225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505</v>
      </c>
      <c r="AU321" s="19" t="s">
        <v>88</v>
      </c>
    </row>
    <row r="322" s="2" customFormat="1" ht="33" customHeight="1">
      <c r="A322" s="41"/>
      <c r="B322" s="42"/>
      <c r="C322" s="208" t="s">
        <v>444</v>
      </c>
      <c r="D322" s="208" t="s">
        <v>163</v>
      </c>
      <c r="E322" s="209" t="s">
        <v>1013</v>
      </c>
      <c r="F322" s="210" t="s">
        <v>1014</v>
      </c>
      <c r="G322" s="211" t="s">
        <v>497</v>
      </c>
      <c r="H322" s="212">
        <v>16</v>
      </c>
      <c r="I322" s="213"/>
      <c r="J322" s="214">
        <f>ROUND(I322*H322,2)</f>
        <v>0</v>
      </c>
      <c r="K322" s="210" t="s">
        <v>166</v>
      </c>
      <c r="L322" s="47"/>
      <c r="M322" s="215" t="s">
        <v>32</v>
      </c>
      <c r="N322" s="216" t="s">
        <v>49</v>
      </c>
      <c r="O322" s="87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9" t="s">
        <v>167</v>
      </c>
      <c r="AT322" s="219" t="s">
        <v>163</v>
      </c>
      <c r="AU322" s="219" t="s">
        <v>88</v>
      </c>
      <c r="AY322" s="19" t="s">
        <v>161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9" t="s">
        <v>86</v>
      </c>
      <c r="BK322" s="220">
        <f>ROUND(I322*H322,2)</f>
        <v>0</v>
      </c>
      <c r="BL322" s="19" t="s">
        <v>167</v>
      </c>
      <c r="BM322" s="219" t="s">
        <v>1015</v>
      </c>
    </row>
    <row r="323" s="2" customFormat="1">
      <c r="A323" s="41"/>
      <c r="B323" s="42"/>
      <c r="C323" s="43"/>
      <c r="D323" s="221" t="s">
        <v>169</v>
      </c>
      <c r="E323" s="43"/>
      <c r="F323" s="222" t="s">
        <v>1016</v>
      </c>
      <c r="G323" s="43"/>
      <c r="H323" s="43"/>
      <c r="I323" s="223"/>
      <c r="J323" s="43"/>
      <c r="K323" s="43"/>
      <c r="L323" s="47"/>
      <c r="M323" s="224"/>
      <c r="N323" s="225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169</v>
      </c>
      <c r="AU323" s="19" t="s">
        <v>88</v>
      </c>
    </row>
    <row r="324" s="2" customFormat="1">
      <c r="A324" s="41"/>
      <c r="B324" s="42"/>
      <c r="C324" s="43"/>
      <c r="D324" s="226" t="s">
        <v>171</v>
      </c>
      <c r="E324" s="43"/>
      <c r="F324" s="227" t="s">
        <v>1017</v>
      </c>
      <c r="G324" s="43"/>
      <c r="H324" s="43"/>
      <c r="I324" s="223"/>
      <c r="J324" s="43"/>
      <c r="K324" s="43"/>
      <c r="L324" s="47"/>
      <c r="M324" s="224"/>
      <c r="N324" s="225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9" t="s">
        <v>171</v>
      </c>
      <c r="AU324" s="19" t="s">
        <v>88</v>
      </c>
    </row>
    <row r="325" s="2" customFormat="1" ht="16.5" customHeight="1">
      <c r="A325" s="41"/>
      <c r="B325" s="42"/>
      <c r="C325" s="260" t="s">
        <v>450</v>
      </c>
      <c r="D325" s="260" t="s">
        <v>366</v>
      </c>
      <c r="E325" s="261" t="s">
        <v>1018</v>
      </c>
      <c r="F325" s="262" t="s">
        <v>1019</v>
      </c>
      <c r="G325" s="263" t="s">
        <v>497</v>
      </c>
      <c r="H325" s="264">
        <v>16</v>
      </c>
      <c r="I325" s="265"/>
      <c r="J325" s="266">
        <f>ROUND(I325*H325,2)</f>
        <v>0</v>
      </c>
      <c r="K325" s="262" t="s">
        <v>166</v>
      </c>
      <c r="L325" s="267"/>
      <c r="M325" s="268" t="s">
        <v>32</v>
      </c>
      <c r="N325" s="269" t="s">
        <v>49</v>
      </c>
      <c r="O325" s="87"/>
      <c r="P325" s="217">
        <f>O325*H325</f>
        <v>0</v>
      </c>
      <c r="Q325" s="217">
        <v>0.0014</v>
      </c>
      <c r="R325" s="217">
        <f>Q325*H325</f>
        <v>0.0224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217</v>
      </c>
      <c r="AT325" s="219" t="s">
        <v>366</v>
      </c>
      <c r="AU325" s="219" t="s">
        <v>88</v>
      </c>
      <c r="AY325" s="19" t="s">
        <v>161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9" t="s">
        <v>86</v>
      </c>
      <c r="BK325" s="220">
        <f>ROUND(I325*H325,2)</f>
        <v>0</v>
      </c>
      <c r="BL325" s="19" t="s">
        <v>167</v>
      </c>
      <c r="BM325" s="219" t="s">
        <v>1020</v>
      </c>
    </row>
    <row r="326" s="2" customFormat="1">
      <c r="A326" s="41"/>
      <c r="B326" s="42"/>
      <c r="C326" s="43"/>
      <c r="D326" s="221" t="s">
        <v>169</v>
      </c>
      <c r="E326" s="43"/>
      <c r="F326" s="222" t="s">
        <v>1019</v>
      </c>
      <c r="G326" s="43"/>
      <c r="H326" s="43"/>
      <c r="I326" s="223"/>
      <c r="J326" s="43"/>
      <c r="K326" s="43"/>
      <c r="L326" s="47"/>
      <c r="M326" s="224"/>
      <c r="N326" s="225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169</v>
      </c>
      <c r="AU326" s="19" t="s">
        <v>88</v>
      </c>
    </row>
    <row r="327" s="14" customFormat="1">
      <c r="A327" s="14"/>
      <c r="B327" s="238"/>
      <c r="C327" s="239"/>
      <c r="D327" s="221" t="s">
        <v>173</v>
      </c>
      <c r="E327" s="240" t="s">
        <v>32</v>
      </c>
      <c r="F327" s="241" t="s">
        <v>1021</v>
      </c>
      <c r="G327" s="239"/>
      <c r="H327" s="242">
        <v>16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173</v>
      </c>
      <c r="AU327" s="248" t="s">
        <v>88</v>
      </c>
      <c r="AV327" s="14" t="s">
        <v>88</v>
      </c>
      <c r="AW327" s="14" t="s">
        <v>39</v>
      </c>
      <c r="AX327" s="14" t="s">
        <v>86</v>
      </c>
      <c r="AY327" s="248" t="s">
        <v>161</v>
      </c>
    </row>
    <row r="328" s="2" customFormat="1" ht="33" customHeight="1">
      <c r="A328" s="41"/>
      <c r="B328" s="42"/>
      <c r="C328" s="208" t="s">
        <v>457</v>
      </c>
      <c r="D328" s="208" t="s">
        <v>163</v>
      </c>
      <c r="E328" s="209" t="s">
        <v>1022</v>
      </c>
      <c r="F328" s="210" t="s">
        <v>1023</v>
      </c>
      <c r="G328" s="211" t="s">
        <v>497</v>
      </c>
      <c r="H328" s="212">
        <v>3</v>
      </c>
      <c r="I328" s="213"/>
      <c r="J328" s="214">
        <f>ROUND(I328*H328,2)</f>
        <v>0</v>
      </c>
      <c r="K328" s="210" t="s">
        <v>166</v>
      </c>
      <c r="L328" s="47"/>
      <c r="M328" s="215" t="s">
        <v>32</v>
      </c>
      <c r="N328" s="216" t="s">
        <v>49</v>
      </c>
      <c r="O328" s="87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9" t="s">
        <v>167</v>
      </c>
      <c r="AT328" s="219" t="s">
        <v>163</v>
      </c>
      <c r="AU328" s="219" t="s">
        <v>88</v>
      </c>
      <c r="AY328" s="19" t="s">
        <v>161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9" t="s">
        <v>86</v>
      </c>
      <c r="BK328" s="220">
        <f>ROUND(I328*H328,2)</f>
        <v>0</v>
      </c>
      <c r="BL328" s="19" t="s">
        <v>167</v>
      </c>
      <c r="BM328" s="219" t="s">
        <v>1024</v>
      </c>
    </row>
    <row r="329" s="2" customFormat="1">
      <c r="A329" s="41"/>
      <c r="B329" s="42"/>
      <c r="C329" s="43"/>
      <c r="D329" s="221" t="s">
        <v>169</v>
      </c>
      <c r="E329" s="43"/>
      <c r="F329" s="222" t="s">
        <v>1025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19" t="s">
        <v>169</v>
      </c>
      <c r="AU329" s="19" t="s">
        <v>88</v>
      </c>
    </row>
    <row r="330" s="2" customFormat="1">
      <c r="A330" s="41"/>
      <c r="B330" s="42"/>
      <c r="C330" s="43"/>
      <c r="D330" s="226" t="s">
        <v>171</v>
      </c>
      <c r="E330" s="43"/>
      <c r="F330" s="227" t="s">
        <v>1026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19" t="s">
        <v>171</v>
      </c>
      <c r="AU330" s="19" t="s">
        <v>88</v>
      </c>
    </row>
    <row r="331" s="2" customFormat="1" ht="16.5" customHeight="1">
      <c r="A331" s="41"/>
      <c r="B331" s="42"/>
      <c r="C331" s="260" t="s">
        <v>465</v>
      </c>
      <c r="D331" s="260" t="s">
        <v>366</v>
      </c>
      <c r="E331" s="261" t="s">
        <v>1027</v>
      </c>
      <c r="F331" s="262" t="s">
        <v>1028</v>
      </c>
      <c r="G331" s="263" t="s">
        <v>497</v>
      </c>
      <c r="H331" s="264">
        <v>3</v>
      </c>
      <c r="I331" s="265"/>
      <c r="J331" s="266">
        <f>ROUND(I331*H331,2)</f>
        <v>0</v>
      </c>
      <c r="K331" s="262" t="s">
        <v>166</v>
      </c>
      <c r="L331" s="267"/>
      <c r="M331" s="268" t="s">
        <v>32</v>
      </c>
      <c r="N331" s="269" t="s">
        <v>49</v>
      </c>
      <c r="O331" s="87"/>
      <c r="P331" s="217">
        <f>O331*H331</f>
        <v>0</v>
      </c>
      <c r="Q331" s="217">
        <v>0.0053</v>
      </c>
      <c r="R331" s="217">
        <f>Q331*H331</f>
        <v>0.015900000000000001</v>
      </c>
      <c r="S331" s="217">
        <v>0</v>
      </c>
      <c r="T331" s="218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217</v>
      </c>
      <c r="AT331" s="219" t="s">
        <v>366</v>
      </c>
      <c r="AU331" s="219" t="s">
        <v>88</v>
      </c>
      <c r="AY331" s="19" t="s">
        <v>161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86</v>
      </c>
      <c r="BK331" s="220">
        <f>ROUND(I331*H331,2)</f>
        <v>0</v>
      </c>
      <c r="BL331" s="19" t="s">
        <v>167</v>
      </c>
      <c r="BM331" s="219" t="s">
        <v>1029</v>
      </c>
    </row>
    <row r="332" s="2" customFormat="1">
      <c r="A332" s="41"/>
      <c r="B332" s="42"/>
      <c r="C332" s="43"/>
      <c r="D332" s="221" t="s">
        <v>169</v>
      </c>
      <c r="E332" s="43"/>
      <c r="F332" s="222" t="s">
        <v>1028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169</v>
      </c>
      <c r="AU332" s="19" t="s">
        <v>88</v>
      </c>
    </row>
    <row r="333" s="14" customFormat="1">
      <c r="A333" s="14"/>
      <c r="B333" s="238"/>
      <c r="C333" s="239"/>
      <c r="D333" s="221" t="s">
        <v>173</v>
      </c>
      <c r="E333" s="240" t="s">
        <v>32</v>
      </c>
      <c r="F333" s="241" t="s">
        <v>115</v>
      </c>
      <c r="G333" s="239"/>
      <c r="H333" s="242">
        <v>3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173</v>
      </c>
      <c r="AU333" s="248" t="s">
        <v>88</v>
      </c>
      <c r="AV333" s="14" t="s">
        <v>88</v>
      </c>
      <c r="AW333" s="14" t="s">
        <v>39</v>
      </c>
      <c r="AX333" s="14" t="s">
        <v>86</v>
      </c>
      <c r="AY333" s="248" t="s">
        <v>161</v>
      </c>
    </row>
    <row r="334" s="12" customFormat="1" ht="22.8" customHeight="1">
      <c r="A334" s="12"/>
      <c r="B334" s="192"/>
      <c r="C334" s="193"/>
      <c r="D334" s="194" t="s">
        <v>77</v>
      </c>
      <c r="E334" s="206" t="s">
        <v>1030</v>
      </c>
      <c r="F334" s="206" t="s">
        <v>1031</v>
      </c>
      <c r="G334" s="193"/>
      <c r="H334" s="193"/>
      <c r="I334" s="196"/>
      <c r="J334" s="207">
        <f>BK334</f>
        <v>0</v>
      </c>
      <c r="K334" s="193"/>
      <c r="L334" s="198"/>
      <c r="M334" s="199"/>
      <c r="N334" s="200"/>
      <c r="O334" s="200"/>
      <c r="P334" s="201">
        <f>SUM(P335:P407)</f>
        <v>0</v>
      </c>
      <c r="Q334" s="200"/>
      <c r="R334" s="201">
        <f>SUM(R335:R407)</f>
        <v>52.116510000000005</v>
      </c>
      <c r="S334" s="200"/>
      <c r="T334" s="202">
        <f>SUM(T335:T407)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3" t="s">
        <v>86</v>
      </c>
      <c r="AT334" s="204" t="s">
        <v>77</v>
      </c>
      <c r="AU334" s="204" t="s">
        <v>86</v>
      </c>
      <c r="AY334" s="203" t="s">
        <v>161</v>
      </c>
      <c r="BK334" s="205">
        <f>SUM(BK335:BK407)</f>
        <v>0</v>
      </c>
    </row>
    <row r="335" s="2" customFormat="1" ht="21.75" customHeight="1">
      <c r="A335" s="41"/>
      <c r="B335" s="42"/>
      <c r="C335" s="208" t="s">
        <v>378</v>
      </c>
      <c r="D335" s="208" t="s">
        <v>163</v>
      </c>
      <c r="E335" s="209" t="s">
        <v>1032</v>
      </c>
      <c r="F335" s="210" t="s">
        <v>1033</v>
      </c>
      <c r="G335" s="211" t="s">
        <v>497</v>
      </c>
      <c r="H335" s="212">
        <v>10</v>
      </c>
      <c r="I335" s="213"/>
      <c r="J335" s="214">
        <f>ROUND(I335*H335,2)</f>
        <v>0</v>
      </c>
      <c r="K335" s="210" t="s">
        <v>1034</v>
      </c>
      <c r="L335" s="47"/>
      <c r="M335" s="215" t="s">
        <v>32</v>
      </c>
      <c r="N335" s="216" t="s">
        <v>49</v>
      </c>
      <c r="O335" s="87"/>
      <c r="P335" s="217">
        <f>O335*H335</f>
        <v>0</v>
      </c>
      <c r="Q335" s="217">
        <v>0.22394</v>
      </c>
      <c r="R335" s="217">
        <f>Q335*H335</f>
        <v>2.2393999999999998</v>
      </c>
      <c r="S335" s="217">
        <v>0</v>
      </c>
      <c r="T335" s="218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9" t="s">
        <v>167</v>
      </c>
      <c r="AT335" s="219" t="s">
        <v>163</v>
      </c>
      <c r="AU335" s="219" t="s">
        <v>88</v>
      </c>
      <c r="AY335" s="19" t="s">
        <v>161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9" t="s">
        <v>86</v>
      </c>
      <c r="BK335" s="220">
        <f>ROUND(I335*H335,2)</f>
        <v>0</v>
      </c>
      <c r="BL335" s="19" t="s">
        <v>167</v>
      </c>
      <c r="BM335" s="219" t="s">
        <v>1035</v>
      </c>
    </row>
    <row r="336" s="2" customFormat="1">
      <c r="A336" s="41"/>
      <c r="B336" s="42"/>
      <c r="C336" s="43"/>
      <c r="D336" s="221" t="s">
        <v>169</v>
      </c>
      <c r="E336" s="43"/>
      <c r="F336" s="222" t="s">
        <v>1036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169</v>
      </c>
      <c r="AU336" s="19" t="s">
        <v>88</v>
      </c>
    </row>
    <row r="337" s="2" customFormat="1">
      <c r="A337" s="41"/>
      <c r="B337" s="42"/>
      <c r="C337" s="43"/>
      <c r="D337" s="226" t="s">
        <v>171</v>
      </c>
      <c r="E337" s="43"/>
      <c r="F337" s="227" t="s">
        <v>1037</v>
      </c>
      <c r="G337" s="43"/>
      <c r="H337" s="43"/>
      <c r="I337" s="223"/>
      <c r="J337" s="43"/>
      <c r="K337" s="43"/>
      <c r="L337" s="47"/>
      <c r="M337" s="224"/>
      <c r="N337" s="225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19" t="s">
        <v>171</v>
      </c>
      <c r="AU337" s="19" t="s">
        <v>88</v>
      </c>
    </row>
    <row r="338" s="2" customFormat="1" ht="16.5" customHeight="1">
      <c r="A338" s="41"/>
      <c r="B338" s="42"/>
      <c r="C338" s="260" t="s">
        <v>476</v>
      </c>
      <c r="D338" s="260" t="s">
        <v>366</v>
      </c>
      <c r="E338" s="261" t="s">
        <v>1038</v>
      </c>
      <c r="F338" s="262" t="s">
        <v>1039</v>
      </c>
      <c r="G338" s="263" t="s">
        <v>497</v>
      </c>
      <c r="H338" s="264">
        <v>4</v>
      </c>
      <c r="I338" s="265"/>
      <c r="J338" s="266">
        <f>ROUND(I338*H338,2)</f>
        <v>0</v>
      </c>
      <c r="K338" s="262" t="s">
        <v>32</v>
      </c>
      <c r="L338" s="267"/>
      <c r="M338" s="268" t="s">
        <v>32</v>
      </c>
      <c r="N338" s="269" t="s">
        <v>49</v>
      </c>
      <c r="O338" s="87"/>
      <c r="P338" s="217">
        <f>O338*H338</f>
        <v>0</v>
      </c>
      <c r="Q338" s="217">
        <v>0.040000000000000001</v>
      </c>
      <c r="R338" s="217">
        <f>Q338*H338</f>
        <v>0.16</v>
      </c>
      <c r="S338" s="217">
        <v>0</v>
      </c>
      <c r="T338" s="218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9" t="s">
        <v>217</v>
      </c>
      <c r="AT338" s="219" t="s">
        <v>366</v>
      </c>
      <c r="AU338" s="219" t="s">
        <v>88</v>
      </c>
      <c r="AY338" s="19" t="s">
        <v>161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86</v>
      </c>
      <c r="BK338" s="220">
        <f>ROUND(I338*H338,2)</f>
        <v>0</v>
      </c>
      <c r="BL338" s="19" t="s">
        <v>167</v>
      </c>
      <c r="BM338" s="219" t="s">
        <v>1040</v>
      </c>
    </row>
    <row r="339" s="2" customFormat="1">
      <c r="A339" s="41"/>
      <c r="B339" s="42"/>
      <c r="C339" s="43"/>
      <c r="D339" s="221" t="s">
        <v>169</v>
      </c>
      <c r="E339" s="43"/>
      <c r="F339" s="222" t="s">
        <v>1039</v>
      </c>
      <c r="G339" s="43"/>
      <c r="H339" s="43"/>
      <c r="I339" s="223"/>
      <c r="J339" s="43"/>
      <c r="K339" s="43"/>
      <c r="L339" s="47"/>
      <c r="M339" s="224"/>
      <c r="N339" s="225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169</v>
      </c>
      <c r="AU339" s="19" t="s">
        <v>88</v>
      </c>
    </row>
    <row r="340" s="14" customFormat="1">
      <c r="A340" s="14"/>
      <c r="B340" s="238"/>
      <c r="C340" s="239"/>
      <c r="D340" s="221" t="s">
        <v>173</v>
      </c>
      <c r="E340" s="240" t="s">
        <v>32</v>
      </c>
      <c r="F340" s="241" t="s">
        <v>1041</v>
      </c>
      <c r="G340" s="239"/>
      <c r="H340" s="242">
        <v>4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173</v>
      </c>
      <c r="AU340" s="248" t="s">
        <v>88</v>
      </c>
      <c r="AV340" s="14" t="s">
        <v>88</v>
      </c>
      <c r="AW340" s="14" t="s">
        <v>39</v>
      </c>
      <c r="AX340" s="14" t="s">
        <v>86</v>
      </c>
      <c r="AY340" s="248" t="s">
        <v>161</v>
      </c>
    </row>
    <row r="341" s="2" customFormat="1" ht="16.5" customHeight="1">
      <c r="A341" s="41"/>
      <c r="B341" s="42"/>
      <c r="C341" s="260" t="s">
        <v>482</v>
      </c>
      <c r="D341" s="260" t="s">
        <v>366</v>
      </c>
      <c r="E341" s="261" t="s">
        <v>1042</v>
      </c>
      <c r="F341" s="262" t="s">
        <v>1043</v>
      </c>
      <c r="G341" s="263" t="s">
        <v>497</v>
      </c>
      <c r="H341" s="264">
        <v>3</v>
      </c>
      <c r="I341" s="265"/>
      <c r="J341" s="266">
        <f>ROUND(I341*H341,2)</f>
        <v>0</v>
      </c>
      <c r="K341" s="262" t="s">
        <v>32</v>
      </c>
      <c r="L341" s="267"/>
      <c r="M341" s="268" t="s">
        <v>32</v>
      </c>
      <c r="N341" s="269" t="s">
        <v>49</v>
      </c>
      <c r="O341" s="87"/>
      <c r="P341" s="217">
        <f>O341*H341</f>
        <v>0</v>
      </c>
      <c r="Q341" s="217">
        <v>0.050999999999999997</v>
      </c>
      <c r="R341" s="217">
        <f>Q341*H341</f>
        <v>0.153</v>
      </c>
      <c r="S341" s="217">
        <v>0</v>
      </c>
      <c r="T341" s="218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9" t="s">
        <v>217</v>
      </c>
      <c r="AT341" s="219" t="s">
        <v>366</v>
      </c>
      <c r="AU341" s="219" t="s">
        <v>88</v>
      </c>
      <c r="AY341" s="19" t="s">
        <v>161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86</v>
      </c>
      <c r="BK341" s="220">
        <f>ROUND(I341*H341,2)</f>
        <v>0</v>
      </c>
      <c r="BL341" s="19" t="s">
        <v>167</v>
      </c>
      <c r="BM341" s="219" t="s">
        <v>1044</v>
      </c>
    </row>
    <row r="342" s="2" customFormat="1">
      <c r="A342" s="41"/>
      <c r="B342" s="42"/>
      <c r="C342" s="43"/>
      <c r="D342" s="221" t="s">
        <v>169</v>
      </c>
      <c r="E342" s="43"/>
      <c r="F342" s="222" t="s">
        <v>1043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169</v>
      </c>
      <c r="AU342" s="19" t="s">
        <v>88</v>
      </c>
    </row>
    <row r="343" s="14" customFormat="1">
      <c r="A343" s="14"/>
      <c r="B343" s="238"/>
      <c r="C343" s="239"/>
      <c r="D343" s="221" t="s">
        <v>173</v>
      </c>
      <c r="E343" s="240" t="s">
        <v>32</v>
      </c>
      <c r="F343" s="241" t="s">
        <v>1045</v>
      </c>
      <c r="G343" s="239"/>
      <c r="H343" s="242">
        <v>3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173</v>
      </c>
      <c r="AU343" s="248" t="s">
        <v>88</v>
      </c>
      <c r="AV343" s="14" t="s">
        <v>88</v>
      </c>
      <c r="AW343" s="14" t="s">
        <v>39</v>
      </c>
      <c r="AX343" s="14" t="s">
        <v>86</v>
      </c>
      <c r="AY343" s="248" t="s">
        <v>161</v>
      </c>
    </row>
    <row r="344" s="2" customFormat="1" ht="21.75" customHeight="1">
      <c r="A344" s="41"/>
      <c r="B344" s="42"/>
      <c r="C344" s="260" t="s">
        <v>488</v>
      </c>
      <c r="D344" s="260" t="s">
        <v>366</v>
      </c>
      <c r="E344" s="261" t="s">
        <v>1046</v>
      </c>
      <c r="F344" s="262" t="s">
        <v>1047</v>
      </c>
      <c r="G344" s="263" t="s">
        <v>497</v>
      </c>
      <c r="H344" s="264">
        <v>3</v>
      </c>
      <c r="I344" s="265"/>
      <c r="J344" s="266">
        <f>ROUND(I344*H344,2)</f>
        <v>0</v>
      </c>
      <c r="K344" s="262" t="s">
        <v>32</v>
      </c>
      <c r="L344" s="267"/>
      <c r="M344" s="268" t="s">
        <v>32</v>
      </c>
      <c r="N344" s="269" t="s">
        <v>49</v>
      </c>
      <c r="O344" s="87"/>
      <c r="P344" s="217">
        <f>O344*H344</f>
        <v>0</v>
      </c>
      <c r="Q344" s="217">
        <v>0.068000000000000005</v>
      </c>
      <c r="R344" s="217">
        <f>Q344*H344</f>
        <v>0.20400000000000002</v>
      </c>
      <c r="S344" s="217">
        <v>0</v>
      </c>
      <c r="T344" s="218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9" t="s">
        <v>217</v>
      </c>
      <c r="AT344" s="219" t="s">
        <v>366</v>
      </c>
      <c r="AU344" s="219" t="s">
        <v>88</v>
      </c>
      <c r="AY344" s="19" t="s">
        <v>161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9" t="s">
        <v>86</v>
      </c>
      <c r="BK344" s="220">
        <f>ROUND(I344*H344,2)</f>
        <v>0</v>
      </c>
      <c r="BL344" s="19" t="s">
        <v>167</v>
      </c>
      <c r="BM344" s="219" t="s">
        <v>1048</v>
      </c>
    </row>
    <row r="345" s="2" customFormat="1">
      <c r="A345" s="41"/>
      <c r="B345" s="42"/>
      <c r="C345" s="43"/>
      <c r="D345" s="221" t="s">
        <v>169</v>
      </c>
      <c r="E345" s="43"/>
      <c r="F345" s="222" t="s">
        <v>1047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169</v>
      </c>
      <c r="AU345" s="19" t="s">
        <v>88</v>
      </c>
    </row>
    <row r="346" s="14" customFormat="1">
      <c r="A346" s="14"/>
      <c r="B346" s="238"/>
      <c r="C346" s="239"/>
      <c r="D346" s="221" t="s">
        <v>173</v>
      </c>
      <c r="E346" s="240" t="s">
        <v>32</v>
      </c>
      <c r="F346" s="241" t="s">
        <v>1045</v>
      </c>
      <c r="G346" s="239"/>
      <c r="H346" s="242">
        <v>3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173</v>
      </c>
      <c r="AU346" s="248" t="s">
        <v>88</v>
      </c>
      <c r="AV346" s="14" t="s">
        <v>88</v>
      </c>
      <c r="AW346" s="14" t="s">
        <v>39</v>
      </c>
      <c r="AX346" s="14" t="s">
        <v>86</v>
      </c>
      <c r="AY346" s="248" t="s">
        <v>161</v>
      </c>
    </row>
    <row r="347" s="2" customFormat="1" ht="21.75" customHeight="1">
      <c r="A347" s="41"/>
      <c r="B347" s="42"/>
      <c r="C347" s="208" t="s">
        <v>494</v>
      </c>
      <c r="D347" s="208" t="s">
        <v>163</v>
      </c>
      <c r="E347" s="209" t="s">
        <v>1049</v>
      </c>
      <c r="F347" s="210" t="s">
        <v>1050</v>
      </c>
      <c r="G347" s="211" t="s">
        <v>497</v>
      </c>
      <c r="H347" s="212">
        <v>1</v>
      </c>
      <c r="I347" s="213"/>
      <c r="J347" s="214">
        <f>ROUND(I347*H347,2)</f>
        <v>0</v>
      </c>
      <c r="K347" s="210" t="s">
        <v>1034</v>
      </c>
      <c r="L347" s="47"/>
      <c r="M347" s="215" t="s">
        <v>32</v>
      </c>
      <c r="N347" s="216" t="s">
        <v>49</v>
      </c>
      <c r="O347" s="87"/>
      <c r="P347" s="217">
        <f>O347*H347</f>
        <v>0</v>
      </c>
      <c r="Q347" s="217">
        <v>0.22394</v>
      </c>
      <c r="R347" s="217">
        <f>Q347*H347</f>
        <v>0.22394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167</v>
      </c>
      <c r="AT347" s="219" t="s">
        <v>163</v>
      </c>
      <c r="AU347" s="219" t="s">
        <v>88</v>
      </c>
      <c r="AY347" s="19" t="s">
        <v>161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9" t="s">
        <v>86</v>
      </c>
      <c r="BK347" s="220">
        <f>ROUND(I347*H347,2)</f>
        <v>0</v>
      </c>
      <c r="BL347" s="19" t="s">
        <v>167</v>
      </c>
      <c r="BM347" s="219" t="s">
        <v>1051</v>
      </c>
    </row>
    <row r="348" s="2" customFormat="1">
      <c r="A348" s="41"/>
      <c r="B348" s="42"/>
      <c r="C348" s="43"/>
      <c r="D348" s="221" t="s">
        <v>169</v>
      </c>
      <c r="E348" s="43"/>
      <c r="F348" s="222" t="s">
        <v>1052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19" t="s">
        <v>169</v>
      </c>
      <c r="AU348" s="19" t="s">
        <v>88</v>
      </c>
    </row>
    <row r="349" s="2" customFormat="1">
      <c r="A349" s="41"/>
      <c r="B349" s="42"/>
      <c r="C349" s="43"/>
      <c r="D349" s="226" t="s">
        <v>171</v>
      </c>
      <c r="E349" s="43"/>
      <c r="F349" s="227" t="s">
        <v>1053</v>
      </c>
      <c r="G349" s="43"/>
      <c r="H349" s="43"/>
      <c r="I349" s="223"/>
      <c r="J349" s="43"/>
      <c r="K349" s="43"/>
      <c r="L349" s="47"/>
      <c r="M349" s="224"/>
      <c r="N349" s="225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19" t="s">
        <v>171</v>
      </c>
      <c r="AU349" s="19" t="s">
        <v>88</v>
      </c>
    </row>
    <row r="350" s="2" customFormat="1" ht="24.15" customHeight="1">
      <c r="A350" s="41"/>
      <c r="B350" s="42"/>
      <c r="C350" s="260" t="s">
        <v>500</v>
      </c>
      <c r="D350" s="260" t="s">
        <v>366</v>
      </c>
      <c r="E350" s="261" t="s">
        <v>1054</v>
      </c>
      <c r="F350" s="262" t="s">
        <v>1055</v>
      </c>
      <c r="G350" s="263" t="s">
        <v>497</v>
      </c>
      <c r="H350" s="264">
        <v>1</v>
      </c>
      <c r="I350" s="265"/>
      <c r="J350" s="266">
        <f>ROUND(I350*H350,2)</f>
        <v>0</v>
      </c>
      <c r="K350" s="262" t="s">
        <v>166</v>
      </c>
      <c r="L350" s="267"/>
      <c r="M350" s="268" t="s">
        <v>32</v>
      </c>
      <c r="N350" s="269" t="s">
        <v>49</v>
      </c>
      <c r="O350" s="87"/>
      <c r="P350" s="217">
        <f>O350*H350</f>
        <v>0</v>
      </c>
      <c r="Q350" s="217">
        <v>0.081000000000000003</v>
      </c>
      <c r="R350" s="217">
        <f>Q350*H350</f>
        <v>0.081000000000000003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217</v>
      </c>
      <c r="AT350" s="219" t="s">
        <v>366</v>
      </c>
      <c r="AU350" s="219" t="s">
        <v>88</v>
      </c>
      <c r="AY350" s="19" t="s">
        <v>161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9" t="s">
        <v>86</v>
      </c>
      <c r="BK350" s="220">
        <f>ROUND(I350*H350,2)</f>
        <v>0</v>
      </c>
      <c r="BL350" s="19" t="s">
        <v>167</v>
      </c>
      <c r="BM350" s="219" t="s">
        <v>1056</v>
      </c>
    </row>
    <row r="351" s="2" customFormat="1">
      <c r="A351" s="41"/>
      <c r="B351" s="42"/>
      <c r="C351" s="43"/>
      <c r="D351" s="221" t="s">
        <v>169</v>
      </c>
      <c r="E351" s="43"/>
      <c r="F351" s="222" t="s">
        <v>1055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169</v>
      </c>
      <c r="AU351" s="19" t="s">
        <v>88</v>
      </c>
    </row>
    <row r="352" s="14" customFormat="1">
      <c r="A352" s="14"/>
      <c r="B352" s="238"/>
      <c r="C352" s="239"/>
      <c r="D352" s="221" t="s">
        <v>173</v>
      </c>
      <c r="E352" s="240" t="s">
        <v>32</v>
      </c>
      <c r="F352" s="241" t="s">
        <v>1057</v>
      </c>
      <c r="G352" s="239"/>
      <c r="H352" s="242">
        <v>1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173</v>
      </c>
      <c r="AU352" s="248" t="s">
        <v>88</v>
      </c>
      <c r="AV352" s="14" t="s">
        <v>88</v>
      </c>
      <c r="AW352" s="14" t="s">
        <v>39</v>
      </c>
      <c r="AX352" s="14" t="s">
        <v>86</v>
      </c>
      <c r="AY352" s="248" t="s">
        <v>161</v>
      </c>
    </row>
    <row r="353" s="2" customFormat="1" ht="24.15" customHeight="1">
      <c r="A353" s="41"/>
      <c r="B353" s="42"/>
      <c r="C353" s="208" t="s">
        <v>507</v>
      </c>
      <c r="D353" s="208" t="s">
        <v>163</v>
      </c>
      <c r="E353" s="209" t="s">
        <v>1058</v>
      </c>
      <c r="F353" s="210" t="s">
        <v>1059</v>
      </c>
      <c r="G353" s="211" t="s">
        <v>497</v>
      </c>
      <c r="H353" s="212">
        <v>18</v>
      </c>
      <c r="I353" s="213"/>
      <c r="J353" s="214">
        <f>ROUND(I353*H353,2)</f>
        <v>0</v>
      </c>
      <c r="K353" s="210" t="s">
        <v>166</v>
      </c>
      <c r="L353" s="47"/>
      <c r="M353" s="215" t="s">
        <v>32</v>
      </c>
      <c r="N353" s="216" t="s">
        <v>49</v>
      </c>
      <c r="O353" s="87"/>
      <c r="P353" s="217">
        <f>O353*H353</f>
        <v>0</v>
      </c>
      <c r="Q353" s="217">
        <v>0.010189999999999999</v>
      </c>
      <c r="R353" s="217">
        <f>Q353*H353</f>
        <v>0.18342</v>
      </c>
      <c r="S353" s="217">
        <v>0</v>
      </c>
      <c r="T353" s="218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9" t="s">
        <v>167</v>
      </c>
      <c r="AT353" s="219" t="s">
        <v>163</v>
      </c>
      <c r="AU353" s="219" t="s">
        <v>88</v>
      </c>
      <c r="AY353" s="19" t="s">
        <v>161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9" t="s">
        <v>86</v>
      </c>
      <c r="BK353" s="220">
        <f>ROUND(I353*H353,2)</f>
        <v>0</v>
      </c>
      <c r="BL353" s="19" t="s">
        <v>167</v>
      </c>
      <c r="BM353" s="219" t="s">
        <v>1060</v>
      </c>
    </row>
    <row r="354" s="2" customFormat="1">
      <c r="A354" s="41"/>
      <c r="B354" s="42"/>
      <c r="C354" s="43"/>
      <c r="D354" s="221" t="s">
        <v>169</v>
      </c>
      <c r="E354" s="43"/>
      <c r="F354" s="222" t="s">
        <v>1059</v>
      </c>
      <c r="G354" s="43"/>
      <c r="H354" s="43"/>
      <c r="I354" s="223"/>
      <c r="J354" s="43"/>
      <c r="K354" s="43"/>
      <c r="L354" s="47"/>
      <c r="M354" s="224"/>
      <c r="N354" s="225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19" t="s">
        <v>169</v>
      </c>
      <c r="AU354" s="19" t="s">
        <v>88</v>
      </c>
    </row>
    <row r="355" s="2" customFormat="1">
      <c r="A355" s="41"/>
      <c r="B355" s="42"/>
      <c r="C355" s="43"/>
      <c r="D355" s="226" t="s">
        <v>171</v>
      </c>
      <c r="E355" s="43"/>
      <c r="F355" s="227" t="s">
        <v>1061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171</v>
      </c>
      <c r="AU355" s="19" t="s">
        <v>88</v>
      </c>
    </row>
    <row r="356" s="2" customFormat="1" ht="16.5" customHeight="1">
      <c r="A356" s="41"/>
      <c r="B356" s="42"/>
      <c r="C356" s="260" t="s">
        <v>512</v>
      </c>
      <c r="D356" s="260" t="s">
        <v>366</v>
      </c>
      <c r="E356" s="261" t="s">
        <v>1062</v>
      </c>
      <c r="F356" s="262" t="s">
        <v>1063</v>
      </c>
      <c r="G356" s="263" t="s">
        <v>497</v>
      </c>
      <c r="H356" s="264">
        <v>8</v>
      </c>
      <c r="I356" s="265"/>
      <c r="J356" s="266">
        <f>ROUND(I356*H356,2)</f>
        <v>0</v>
      </c>
      <c r="K356" s="262" t="s">
        <v>32</v>
      </c>
      <c r="L356" s="267"/>
      <c r="M356" s="268" t="s">
        <v>32</v>
      </c>
      <c r="N356" s="269" t="s">
        <v>49</v>
      </c>
      <c r="O356" s="87"/>
      <c r="P356" s="217">
        <f>O356*H356</f>
        <v>0</v>
      </c>
      <c r="Q356" s="217">
        <v>1.0540000000000001</v>
      </c>
      <c r="R356" s="217">
        <f>Q356*H356</f>
        <v>8.4320000000000004</v>
      </c>
      <c r="S356" s="217">
        <v>0</v>
      </c>
      <c r="T356" s="218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9" t="s">
        <v>217</v>
      </c>
      <c r="AT356" s="219" t="s">
        <v>366</v>
      </c>
      <c r="AU356" s="219" t="s">
        <v>88</v>
      </c>
      <c r="AY356" s="19" t="s">
        <v>161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86</v>
      </c>
      <c r="BK356" s="220">
        <f>ROUND(I356*H356,2)</f>
        <v>0</v>
      </c>
      <c r="BL356" s="19" t="s">
        <v>167</v>
      </c>
      <c r="BM356" s="219" t="s">
        <v>1064</v>
      </c>
    </row>
    <row r="357" s="2" customFormat="1">
      <c r="A357" s="41"/>
      <c r="B357" s="42"/>
      <c r="C357" s="43"/>
      <c r="D357" s="221" t="s">
        <v>169</v>
      </c>
      <c r="E357" s="43"/>
      <c r="F357" s="222" t="s">
        <v>1063</v>
      </c>
      <c r="G357" s="43"/>
      <c r="H357" s="43"/>
      <c r="I357" s="223"/>
      <c r="J357" s="43"/>
      <c r="K357" s="43"/>
      <c r="L357" s="47"/>
      <c r="M357" s="224"/>
      <c r="N357" s="225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19" t="s">
        <v>169</v>
      </c>
      <c r="AU357" s="19" t="s">
        <v>88</v>
      </c>
    </row>
    <row r="358" s="2" customFormat="1">
      <c r="A358" s="41"/>
      <c r="B358" s="42"/>
      <c r="C358" s="43"/>
      <c r="D358" s="221" t="s">
        <v>505</v>
      </c>
      <c r="E358" s="43"/>
      <c r="F358" s="270" t="s">
        <v>1065</v>
      </c>
      <c r="G358" s="43"/>
      <c r="H358" s="43"/>
      <c r="I358" s="223"/>
      <c r="J358" s="43"/>
      <c r="K358" s="43"/>
      <c r="L358" s="47"/>
      <c r="M358" s="224"/>
      <c r="N358" s="225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505</v>
      </c>
      <c r="AU358" s="19" t="s">
        <v>88</v>
      </c>
    </row>
    <row r="359" s="14" customFormat="1">
      <c r="A359" s="14"/>
      <c r="B359" s="238"/>
      <c r="C359" s="239"/>
      <c r="D359" s="221" t="s">
        <v>173</v>
      </c>
      <c r="E359" s="240" t="s">
        <v>32</v>
      </c>
      <c r="F359" s="241" t="s">
        <v>1066</v>
      </c>
      <c r="G359" s="239"/>
      <c r="H359" s="242">
        <v>8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173</v>
      </c>
      <c r="AU359" s="248" t="s">
        <v>88</v>
      </c>
      <c r="AV359" s="14" t="s">
        <v>88</v>
      </c>
      <c r="AW359" s="14" t="s">
        <v>39</v>
      </c>
      <c r="AX359" s="14" t="s">
        <v>86</v>
      </c>
      <c r="AY359" s="248" t="s">
        <v>161</v>
      </c>
    </row>
    <row r="360" s="2" customFormat="1" ht="16.5" customHeight="1">
      <c r="A360" s="41"/>
      <c r="B360" s="42"/>
      <c r="C360" s="260" t="s">
        <v>519</v>
      </c>
      <c r="D360" s="260" t="s">
        <v>366</v>
      </c>
      <c r="E360" s="261" t="s">
        <v>1067</v>
      </c>
      <c r="F360" s="262" t="s">
        <v>1068</v>
      </c>
      <c r="G360" s="263" t="s">
        <v>497</v>
      </c>
      <c r="H360" s="264">
        <v>4</v>
      </c>
      <c r="I360" s="265"/>
      <c r="J360" s="266">
        <f>ROUND(I360*H360,2)</f>
        <v>0</v>
      </c>
      <c r="K360" s="262" t="s">
        <v>32</v>
      </c>
      <c r="L360" s="267"/>
      <c r="M360" s="268" t="s">
        <v>32</v>
      </c>
      <c r="N360" s="269" t="s">
        <v>49</v>
      </c>
      <c r="O360" s="87"/>
      <c r="P360" s="217">
        <f>O360*H360</f>
        <v>0</v>
      </c>
      <c r="Q360" s="217">
        <v>0.52600000000000002</v>
      </c>
      <c r="R360" s="217">
        <f>Q360*H360</f>
        <v>2.1040000000000001</v>
      </c>
      <c r="S360" s="217">
        <v>0</v>
      </c>
      <c r="T360" s="218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9" t="s">
        <v>217</v>
      </c>
      <c r="AT360" s="219" t="s">
        <v>366</v>
      </c>
      <c r="AU360" s="219" t="s">
        <v>88</v>
      </c>
      <c r="AY360" s="19" t="s">
        <v>161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9" t="s">
        <v>86</v>
      </c>
      <c r="BK360" s="220">
        <f>ROUND(I360*H360,2)</f>
        <v>0</v>
      </c>
      <c r="BL360" s="19" t="s">
        <v>167</v>
      </c>
      <c r="BM360" s="219" t="s">
        <v>1069</v>
      </c>
    </row>
    <row r="361" s="2" customFormat="1">
      <c r="A361" s="41"/>
      <c r="B361" s="42"/>
      <c r="C361" s="43"/>
      <c r="D361" s="221" t="s">
        <v>169</v>
      </c>
      <c r="E361" s="43"/>
      <c r="F361" s="222" t="s">
        <v>1068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169</v>
      </c>
      <c r="AU361" s="19" t="s">
        <v>88</v>
      </c>
    </row>
    <row r="362" s="2" customFormat="1">
      <c r="A362" s="41"/>
      <c r="B362" s="42"/>
      <c r="C362" s="43"/>
      <c r="D362" s="221" t="s">
        <v>505</v>
      </c>
      <c r="E362" s="43"/>
      <c r="F362" s="270" t="s">
        <v>1070</v>
      </c>
      <c r="G362" s="43"/>
      <c r="H362" s="43"/>
      <c r="I362" s="223"/>
      <c r="J362" s="43"/>
      <c r="K362" s="43"/>
      <c r="L362" s="47"/>
      <c r="M362" s="224"/>
      <c r="N362" s="225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505</v>
      </c>
      <c r="AU362" s="19" t="s">
        <v>88</v>
      </c>
    </row>
    <row r="363" s="14" customFormat="1">
      <c r="A363" s="14"/>
      <c r="B363" s="238"/>
      <c r="C363" s="239"/>
      <c r="D363" s="221" t="s">
        <v>173</v>
      </c>
      <c r="E363" s="240" t="s">
        <v>32</v>
      </c>
      <c r="F363" s="241" t="s">
        <v>1041</v>
      </c>
      <c r="G363" s="239"/>
      <c r="H363" s="242">
        <v>4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173</v>
      </c>
      <c r="AU363" s="248" t="s">
        <v>88</v>
      </c>
      <c r="AV363" s="14" t="s">
        <v>88</v>
      </c>
      <c r="AW363" s="14" t="s">
        <v>39</v>
      </c>
      <c r="AX363" s="14" t="s">
        <v>86</v>
      </c>
      <c r="AY363" s="248" t="s">
        <v>161</v>
      </c>
    </row>
    <row r="364" s="2" customFormat="1" ht="16.5" customHeight="1">
      <c r="A364" s="41"/>
      <c r="B364" s="42"/>
      <c r="C364" s="260" t="s">
        <v>524</v>
      </c>
      <c r="D364" s="260" t="s">
        <v>366</v>
      </c>
      <c r="E364" s="261" t="s">
        <v>1071</v>
      </c>
      <c r="F364" s="262" t="s">
        <v>1072</v>
      </c>
      <c r="G364" s="263" t="s">
        <v>497</v>
      </c>
      <c r="H364" s="264">
        <v>6</v>
      </c>
      <c r="I364" s="265"/>
      <c r="J364" s="266">
        <f>ROUND(I364*H364,2)</f>
        <v>0</v>
      </c>
      <c r="K364" s="262" t="s">
        <v>32</v>
      </c>
      <c r="L364" s="267"/>
      <c r="M364" s="268" t="s">
        <v>32</v>
      </c>
      <c r="N364" s="269" t="s">
        <v>49</v>
      </c>
      <c r="O364" s="87"/>
      <c r="P364" s="217">
        <f>O364*H364</f>
        <v>0</v>
      </c>
      <c r="Q364" s="217">
        <v>0.26200000000000001</v>
      </c>
      <c r="R364" s="217">
        <f>Q364*H364</f>
        <v>1.5720000000000001</v>
      </c>
      <c r="S364" s="217">
        <v>0</v>
      </c>
      <c r="T364" s="218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9" t="s">
        <v>217</v>
      </c>
      <c r="AT364" s="219" t="s">
        <v>366</v>
      </c>
      <c r="AU364" s="219" t="s">
        <v>88</v>
      </c>
      <c r="AY364" s="19" t="s">
        <v>161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19" t="s">
        <v>86</v>
      </c>
      <c r="BK364" s="220">
        <f>ROUND(I364*H364,2)</f>
        <v>0</v>
      </c>
      <c r="BL364" s="19" t="s">
        <v>167</v>
      </c>
      <c r="BM364" s="219" t="s">
        <v>1073</v>
      </c>
    </row>
    <row r="365" s="2" customFormat="1">
      <c r="A365" s="41"/>
      <c r="B365" s="42"/>
      <c r="C365" s="43"/>
      <c r="D365" s="221" t="s">
        <v>169</v>
      </c>
      <c r="E365" s="43"/>
      <c r="F365" s="222" t="s">
        <v>1072</v>
      </c>
      <c r="G365" s="43"/>
      <c r="H365" s="43"/>
      <c r="I365" s="223"/>
      <c r="J365" s="43"/>
      <c r="K365" s="43"/>
      <c r="L365" s="47"/>
      <c r="M365" s="224"/>
      <c r="N365" s="225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19" t="s">
        <v>169</v>
      </c>
      <c r="AU365" s="19" t="s">
        <v>88</v>
      </c>
    </row>
    <row r="366" s="2" customFormat="1">
      <c r="A366" s="41"/>
      <c r="B366" s="42"/>
      <c r="C366" s="43"/>
      <c r="D366" s="221" t="s">
        <v>505</v>
      </c>
      <c r="E366" s="43"/>
      <c r="F366" s="270" t="s">
        <v>1074</v>
      </c>
      <c r="G366" s="43"/>
      <c r="H366" s="43"/>
      <c r="I366" s="223"/>
      <c r="J366" s="43"/>
      <c r="K366" s="43"/>
      <c r="L366" s="47"/>
      <c r="M366" s="224"/>
      <c r="N366" s="225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19" t="s">
        <v>505</v>
      </c>
      <c r="AU366" s="19" t="s">
        <v>88</v>
      </c>
    </row>
    <row r="367" s="14" customFormat="1">
      <c r="A367" s="14"/>
      <c r="B367" s="238"/>
      <c r="C367" s="239"/>
      <c r="D367" s="221" t="s">
        <v>173</v>
      </c>
      <c r="E367" s="240" t="s">
        <v>32</v>
      </c>
      <c r="F367" s="241" t="s">
        <v>1075</v>
      </c>
      <c r="G367" s="239"/>
      <c r="H367" s="242">
        <v>6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173</v>
      </c>
      <c r="AU367" s="248" t="s">
        <v>88</v>
      </c>
      <c r="AV367" s="14" t="s">
        <v>88</v>
      </c>
      <c r="AW367" s="14" t="s">
        <v>39</v>
      </c>
      <c r="AX367" s="14" t="s">
        <v>86</v>
      </c>
      <c r="AY367" s="248" t="s">
        <v>161</v>
      </c>
    </row>
    <row r="368" s="2" customFormat="1" ht="24.15" customHeight="1">
      <c r="A368" s="41"/>
      <c r="B368" s="42"/>
      <c r="C368" s="208" t="s">
        <v>532</v>
      </c>
      <c r="D368" s="208" t="s">
        <v>163</v>
      </c>
      <c r="E368" s="209" t="s">
        <v>1076</v>
      </c>
      <c r="F368" s="210" t="s">
        <v>1077</v>
      </c>
      <c r="G368" s="211" t="s">
        <v>497</v>
      </c>
      <c r="H368" s="212">
        <v>4</v>
      </c>
      <c r="I368" s="213"/>
      <c r="J368" s="214">
        <f>ROUND(I368*H368,2)</f>
        <v>0</v>
      </c>
      <c r="K368" s="210" t="s">
        <v>166</v>
      </c>
      <c r="L368" s="47"/>
      <c r="M368" s="215" t="s">
        <v>32</v>
      </c>
      <c r="N368" s="216" t="s">
        <v>49</v>
      </c>
      <c r="O368" s="87"/>
      <c r="P368" s="217">
        <f>O368*H368</f>
        <v>0</v>
      </c>
      <c r="Q368" s="217">
        <v>0.01248</v>
      </c>
      <c r="R368" s="217">
        <f>Q368*H368</f>
        <v>0.049919999999999999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167</v>
      </c>
      <c r="AT368" s="219" t="s">
        <v>163</v>
      </c>
      <c r="AU368" s="219" t="s">
        <v>88</v>
      </c>
      <c r="AY368" s="19" t="s">
        <v>161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9" t="s">
        <v>86</v>
      </c>
      <c r="BK368" s="220">
        <f>ROUND(I368*H368,2)</f>
        <v>0</v>
      </c>
      <c r="BL368" s="19" t="s">
        <v>167</v>
      </c>
      <c r="BM368" s="219" t="s">
        <v>1078</v>
      </c>
    </row>
    <row r="369" s="2" customFormat="1">
      <c r="A369" s="41"/>
      <c r="B369" s="42"/>
      <c r="C369" s="43"/>
      <c r="D369" s="221" t="s">
        <v>169</v>
      </c>
      <c r="E369" s="43"/>
      <c r="F369" s="222" t="s">
        <v>1077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19" t="s">
        <v>169</v>
      </c>
      <c r="AU369" s="19" t="s">
        <v>88</v>
      </c>
    </row>
    <row r="370" s="2" customFormat="1">
      <c r="A370" s="41"/>
      <c r="B370" s="42"/>
      <c r="C370" s="43"/>
      <c r="D370" s="226" t="s">
        <v>171</v>
      </c>
      <c r="E370" s="43"/>
      <c r="F370" s="227" t="s">
        <v>1079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19" t="s">
        <v>171</v>
      </c>
      <c r="AU370" s="19" t="s">
        <v>88</v>
      </c>
    </row>
    <row r="371" s="2" customFormat="1" ht="16.5" customHeight="1">
      <c r="A371" s="41"/>
      <c r="B371" s="42"/>
      <c r="C371" s="260" t="s">
        <v>537</v>
      </c>
      <c r="D371" s="260" t="s">
        <v>366</v>
      </c>
      <c r="E371" s="261" t="s">
        <v>1080</v>
      </c>
      <c r="F371" s="262" t="s">
        <v>1081</v>
      </c>
      <c r="G371" s="263" t="s">
        <v>497</v>
      </c>
      <c r="H371" s="264">
        <v>2</v>
      </c>
      <c r="I371" s="265"/>
      <c r="J371" s="266">
        <f>ROUND(I371*H371,2)</f>
        <v>0</v>
      </c>
      <c r="K371" s="262" t="s">
        <v>32</v>
      </c>
      <c r="L371" s="267"/>
      <c r="M371" s="268" t="s">
        <v>32</v>
      </c>
      <c r="N371" s="269" t="s">
        <v>49</v>
      </c>
      <c r="O371" s="87"/>
      <c r="P371" s="217">
        <f>O371*H371</f>
        <v>0</v>
      </c>
      <c r="Q371" s="217">
        <v>0.58499999999999996</v>
      </c>
      <c r="R371" s="217">
        <f>Q371*H371</f>
        <v>1.1699999999999999</v>
      </c>
      <c r="S371" s="217">
        <v>0</v>
      </c>
      <c r="T371" s="218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9" t="s">
        <v>217</v>
      </c>
      <c r="AT371" s="219" t="s">
        <v>366</v>
      </c>
      <c r="AU371" s="219" t="s">
        <v>88</v>
      </c>
      <c r="AY371" s="19" t="s">
        <v>161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9" t="s">
        <v>86</v>
      </c>
      <c r="BK371" s="220">
        <f>ROUND(I371*H371,2)</f>
        <v>0</v>
      </c>
      <c r="BL371" s="19" t="s">
        <v>167</v>
      </c>
      <c r="BM371" s="219" t="s">
        <v>1082</v>
      </c>
    </row>
    <row r="372" s="2" customFormat="1">
      <c r="A372" s="41"/>
      <c r="B372" s="42"/>
      <c r="C372" s="43"/>
      <c r="D372" s="221" t="s">
        <v>169</v>
      </c>
      <c r="E372" s="43"/>
      <c r="F372" s="222" t="s">
        <v>1081</v>
      </c>
      <c r="G372" s="43"/>
      <c r="H372" s="43"/>
      <c r="I372" s="223"/>
      <c r="J372" s="43"/>
      <c r="K372" s="43"/>
      <c r="L372" s="47"/>
      <c r="M372" s="224"/>
      <c r="N372" s="225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169</v>
      </c>
      <c r="AU372" s="19" t="s">
        <v>88</v>
      </c>
    </row>
    <row r="373" s="2" customFormat="1">
      <c r="A373" s="41"/>
      <c r="B373" s="42"/>
      <c r="C373" s="43"/>
      <c r="D373" s="221" t="s">
        <v>505</v>
      </c>
      <c r="E373" s="43"/>
      <c r="F373" s="270" t="s">
        <v>1083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505</v>
      </c>
      <c r="AU373" s="19" t="s">
        <v>88</v>
      </c>
    </row>
    <row r="374" s="14" customFormat="1">
      <c r="A374" s="14"/>
      <c r="B374" s="238"/>
      <c r="C374" s="239"/>
      <c r="D374" s="221" t="s">
        <v>173</v>
      </c>
      <c r="E374" s="240" t="s">
        <v>32</v>
      </c>
      <c r="F374" s="241" t="s">
        <v>1084</v>
      </c>
      <c r="G374" s="239"/>
      <c r="H374" s="242">
        <v>2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8" t="s">
        <v>173</v>
      </c>
      <c r="AU374" s="248" t="s">
        <v>88</v>
      </c>
      <c r="AV374" s="14" t="s">
        <v>88</v>
      </c>
      <c r="AW374" s="14" t="s">
        <v>39</v>
      </c>
      <c r="AX374" s="14" t="s">
        <v>86</v>
      </c>
      <c r="AY374" s="248" t="s">
        <v>161</v>
      </c>
    </row>
    <row r="375" s="2" customFormat="1" ht="24.15" customHeight="1">
      <c r="A375" s="41"/>
      <c r="B375" s="42"/>
      <c r="C375" s="260" t="s">
        <v>542</v>
      </c>
      <c r="D375" s="260" t="s">
        <v>366</v>
      </c>
      <c r="E375" s="261" t="s">
        <v>1085</v>
      </c>
      <c r="F375" s="262" t="s">
        <v>1086</v>
      </c>
      <c r="G375" s="263" t="s">
        <v>497</v>
      </c>
      <c r="H375" s="264">
        <v>2</v>
      </c>
      <c r="I375" s="265"/>
      <c r="J375" s="266">
        <f>ROUND(I375*H375,2)</f>
        <v>0</v>
      </c>
      <c r="K375" s="262" t="s">
        <v>166</v>
      </c>
      <c r="L375" s="267"/>
      <c r="M375" s="268" t="s">
        <v>32</v>
      </c>
      <c r="N375" s="269" t="s">
        <v>49</v>
      </c>
      <c r="O375" s="87"/>
      <c r="P375" s="217">
        <f>O375*H375</f>
        <v>0</v>
      </c>
      <c r="Q375" s="217">
        <v>0.5</v>
      </c>
      <c r="R375" s="217">
        <f>Q375*H375</f>
        <v>1</v>
      </c>
      <c r="S375" s="217">
        <v>0</v>
      </c>
      <c r="T375" s="218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9" t="s">
        <v>217</v>
      </c>
      <c r="AT375" s="219" t="s">
        <v>366</v>
      </c>
      <c r="AU375" s="219" t="s">
        <v>88</v>
      </c>
      <c r="AY375" s="19" t="s">
        <v>161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19" t="s">
        <v>86</v>
      </c>
      <c r="BK375" s="220">
        <f>ROUND(I375*H375,2)</f>
        <v>0</v>
      </c>
      <c r="BL375" s="19" t="s">
        <v>167</v>
      </c>
      <c r="BM375" s="219" t="s">
        <v>1087</v>
      </c>
    </row>
    <row r="376" s="2" customFormat="1">
      <c r="A376" s="41"/>
      <c r="B376" s="42"/>
      <c r="C376" s="43"/>
      <c r="D376" s="221" t="s">
        <v>169</v>
      </c>
      <c r="E376" s="43"/>
      <c r="F376" s="222" t="s">
        <v>1086</v>
      </c>
      <c r="G376" s="43"/>
      <c r="H376" s="43"/>
      <c r="I376" s="223"/>
      <c r="J376" s="43"/>
      <c r="K376" s="43"/>
      <c r="L376" s="47"/>
      <c r="M376" s="224"/>
      <c r="N376" s="225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19" t="s">
        <v>169</v>
      </c>
      <c r="AU376" s="19" t="s">
        <v>88</v>
      </c>
    </row>
    <row r="377" s="14" customFormat="1">
      <c r="A377" s="14"/>
      <c r="B377" s="238"/>
      <c r="C377" s="239"/>
      <c r="D377" s="221" t="s">
        <v>173</v>
      </c>
      <c r="E377" s="240" t="s">
        <v>32</v>
      </c>
      <c r="F377" s="241" t="s">
        <v>1084</v>
      </c>
      <c r="G377" s="239"/>
      <c r="H377" s="242">
        <v>2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173</v>
      </c>
      <c r="AU377" s="248" t="s">
        <v>88</v>
      </c>
      <c r="AV377" s="14" t="s">
        <v>88</v>
      </c>
      <c r="AW377" s="14" t="s">
        <v>39</v>
      </c>
      <c r="AX377" s="14" t="s">
        <v>86</v>
      </c>
      <c r="AY377" s="248" t="s">
        <v>161</v>
      </c>
    </row>
    <row r="378" s="2" customFormat="1" ht="24.15" customHeight="1">
      <c r="A378" s="41"/>
      <c r="B378" s="42"/>
      <c r="C378" s="208" t="s">
        <v>550</v>
      </c>
      <c r="D378" s="208" t="s">
        <v>163</v>
      </c>
      <c r="E378" s="209" t="s">
        <v>1088</v>
      </c>
      <c r="F378" s="210" t="s">
        <v>1089</v>
      </c>
      <c r="G378" s="211" t="s">
        <v>497</v>
      </c>
      <c r="H378" s="212">
        <v>11</v>
      </c>
      <c r="I378" s="213"/>
      <c r="J378" s="214">
        <f>ROUND(I378*H378,2)</f>
        <v>0</v>
      </c>
      <c r="K378" s="210" t="s">
        <v>166</v>
      </c>
      <c r="L378" s="47"/>
      <c r="M378" s="215" t="s">
        <v>32</v>
      </c>
      <c r="N378" s="216" t="s">
        <v>49</v>
      </c>
      <c r="O378" s="87"/>
      <c r="P378" s="217">
        <f>O378*H378</f>
        <v>0</v>
      </c>
      <c r="Q378" s="217">
        <v>0.028539999999999999</v>
      </c>
      <c r="R378" s="217">
        <f>Q378*H378</f>
        <v>0.31394</v>
      </c>
      <c r="S378" s="217">
        <v>0</v>
      </c>
      <c r="T378" s="218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9" t="s">
        <v>167</v>
      </c>
      <c r="AT378" s="219" t="s">
        <v>163</v>
      </c>
      <c r="AU378" s="219" t="s">
        <v>88</v>
      </c>
      <c r="AY378" s="19" t="s">
        <v>161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9" t="s">
        <v>86</v>
      </c>
      <c r="BK378" s="220">
        <f>ROUND(I378*H378,2)</f>
        <v>0</v>
      </c>
      <c r="BL378" s="19" t="s">
        <v>167</v>
      </c>
      <c r="BM378" s="219" t="s">
        <v>1090</v>
      </c>
    </row>
    <row r="379" s="2" customFormat="1">
      <c r="A379" s="41"/>
      <c r="B379" s="42"/>
      <c r="C379" s="43"/>
      <c r="D379" s="221" t="s">
        <v>169</v>
      </c>
      <c r="E379" s="43"/>
      <c r="F379" s="222" t="s">
        <v>1089</v>
      </c>
      <c r="G379" s="43"/>
      <c r="H379" s="43"/>
      <c r="I379" s="223"/>
      <c r="J379" s="43"/>
      <c r="K379" s="43"/>
      <c r="L379" s="47"/>
      <c r="M379" s="224"/>
      <c r="N379" s="225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19" t="s">
        <v>169</v>
      </c>
      <c r="AU379" s="19" t="s">
        <v>88</v>
      </c>
    </row>
    <row r="380" s="2" customFormat="1">
      <c r="A380" s="41"/>
      <c r="B380" s="42"/>
      <c r="C380" s="43"/>
      <c r="D380" s="226" t="s">
        <v>171</v>
      </c>
      <c r="E380" s="43"/>
      <c r="F380" s="227" t="s">
        <v>1091</v>
      </c>
      <c r="G380" s="43"/>
      <c r="H380" s="43"/>
      <c r="I380" s="223"/>
      <c r="J380" s="43"/>
      <c r="K380" s="43"/>
      <c r="L380" s="47"/>
      <c r="M380" s="224"/>
      <c r="N380" s="225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19" t="s">
        <v>171</v>
      </c>
      <c r="AU380" s="19" t="s">
        <v>88</v>
      </c>
    </row>
    <row r="381" s="2" customFormat="1" ht="16.5" customHeight="1">
      <c r="A381" s="41"/>
      <c r="B381" s="42"/>
      <c r="C381" s="260" t="s">
        <v>556</v>
      </c>
      <c r="D381" s="260" t="s">
        <v>366</v>
      </c>
      <c r="E381" s="261" t="s">
        <v>1092</v>
      </c>
      <c r="F381" s="262" t="s">
        <v>1093</v>
      </c>
      <c r="G381" s="263" t="s">
        <v>497</v>
      </c>
      <c r="H381" s="264">
        <v>11</v>
      </c>
      <c r="I381" s="265"/>
      <c r="J381" s="266">
        <f>ROUND(I381*H381,2)</f>
        <v>0</v>
      </c>
      <c r="K381" s="262" t="s">
        <v>32</v>
      </c>
      <c r="L381" s="267"/>
      <c r="M381" s="268" t="s">
        <v>32</v>
      </c>
      <c r="N381" s="269" t="s">
        <v>49</v>
      </c>
      <c r="O381" s="87"/>
      <c r="P381" s="217">
        <f>O381*H381</f>
        <v>0</v>
      </c>
      <c r="Q381" s="217">
        <v>2.5899999999999999</v>
      </c>
      <c r="R381" s="217">
        <f>Q381*H381</f>
        <v>28.489999999999998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217</v>
      </c>
      <c r="AT381" s="219" t="s">
        <v>366</v>
      </c>
      <c r="AU381" s="219" t="s">
        <v>88</v>
      </c>
      <c r="AY381" s="19" t="s">
        <v>161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9" t="s">
        <v>86</v>
      </c>
      <c r="BK381" s="220">
        <f>ROUND(I381*H381,2)</f>
        <v>0</v>
      </c>
      <c r="BL381" s="19" t="s">
        <v>167</v>
      </c>
      <c r="BM381" s="219" t="s">
        <v>1094</v>
      </c>
    </row>
    <row r="382" s="2" customFormat="1">
      <c r="A382" s="41"/>
      <c r="B382" s="42"/>
      <c r="C382" s="43"/>
      <c r="D382" s="221" t="s">
        <v>169</v>
      </c>
      <c r="E382" s="43"/>
      <c r="F382" s="222" t="s">
        <v>1093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19" t="s">
        <v>169</v>
      </c>
      <c r="AU382" s="19" t="s">
        <v>88</v>
      </c>
    </row>
    <row r="383" s="14" customFormat="1">
      <c r="A383" s="14"/>
      <c r="B383" s="238"/>
      <c r="C383" s="239"/>
      <c r="D383" s="221" t="s">
        <v>173</v>
      </c>
      <c r="E383" s="240" t="s">
        <v>32</v>
      </c>
      <c r="F383" s="241" t="s">
        <v>1095</v>
      </c>
      <c r="G383" s="239"/>
      <c r="H383" s="242">
        <v>11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8" t="s">
        <v>173</v>
      </c>
      <c r="AU383" s="248" t="s">
        <v>88</v>
      </c>
      <c r="AV383" s="14" t="s">
        <v>88</v>
      </c>
      <c r="AW383" s="14" t="s">
        <v>39</v>
      </c>
      <c r="AX383" s="14" t="s">
        <v>86</v>
      </c>
      <c r="AY383" s="248" t="s">
        <v>161</v>
      </c>
    </row>
    <row r="384" s="2" customFormat="1" ht="24.15" customHeight="1">
      <c r="A384" s="41"/>
      <c r="B384" s="42"/>
      <c r="C384" s="260" t="s">
        <v>560</v>
      </c>
      <c r="D384" s="260" t="s">
        <v>366</v>
      </c>
      <c r="E384" s="261" t="s">
        <v>1096</v>
      </c>
      <c r="F384" s="262" t="s">
        <v>1097</v>
      </c>
      <c r="G384" s="263" t="s">
        <v>497</v>
      </c>
      <c r="H384" s="264">
        <v>2</v>
      </c>
      <c r="I384" s="265"/>
      <c r="J384" s="266">
        <f>ROUND(I384*H384,2)</f>
        <v>0</v>
      </c>
      <c r="K384" s="262" t="s">
        <v>166</v>
      </c>
      <c r="L384" s="267"/>
      <c r="M384" s="268" t="s">
        <v>32</v>
      </c>
      <c r="N384" s="269" t="s">
        <v>49</v>
      </c>
      <c r="O384" s="87"/>
      <c r="P384" s="217">
        <f>O384*H384</f>
        <v>0</v>
      </c>
      <c r="Q384" s="217">
        <v>0.002</v>
      </c>
      <c r="R384" s="217">
        <f>Q384*H384</f>
        <v>0.0040000000000000001</v>
      </c>
      <c r="S384" s="217">
        <v>0</v>
      </c>
      <c r="T384" s="218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9" t="s">
        <v>217</v>
      </c>
      <c r="AT384" s="219" t="s">
        <v>366</v>
      </c>
      <c r="AU384" s="219" t="s">
        <v>88</v>
      </c>
      <c r="AY384" s="19" t="s">
        <v>161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9" t="s">
        <v>86</v>
      </c>
      <c r="BK384" s="220">
        <f>ROUND(I384*H384,2)</f>
        <v>0</v>
      </c>
      <c r="BL384" s="19" t="s">
        <v>167</v>
      </c>
      <c r="BM384" s="219" t="s">
        <v>1098</v>
      </c>
    </row>
    <row r="385" s="2" customFormat="1">
      <c r="A385" s="41"/>
      <c r="B385" s="42"/>
      <c r="C385" s="43"/>
      <c r="D385" s="221" t="s">
        <v>169</v>
      </c>
      <c r="E385" s="43"/>
      <c r="F385" s="222" t="s">
        <v>1097</v>
      </c>
      <c r="G385" s="43"/>
      <c r="H385" s="43"/>
      <c r="I385" s="223"/>
      <c r="J385" s="43"/>
      <c r="K385" s="43"/>
      <c r="L385" s="47"/>
      <c r="M385" s="224"/>
      <c r="N385" s="225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19" t="s">
        <v>169</v>
      </c>
      <c r="AU385" s="19" t="s">
        <v>88</v>
      </c>
    </row>
    <row r="386" s="14" customFormat="1">
      <c r="A386" s="14"/>
      <c r="B386" s="238"/>
      <c r="C386" s="239"/>
      <c r="D386" s="221" t="s">
        <v>173</v>
      </c>
      <c r="E386" s="240" t="s">
        <v>32</v>
      </c>
      <c r="F386" s="241" t="s">
        <v>1084</v>
      </c>
      <c r="G386" s="239"/>
      <c r="H386" s="242">
        <v>2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173</v>
      </c>
      <c r="AU386" s="248" t="s">
        <v>88</v>
      </c>
      <c r="AV386" s="14" t="s">
        <v>88</v>
      </c>
      <c r="AW386" s="14" t="s">
        <v>39</v>
      </c>
      <c r="AX386" s="14" t="s">
        <v>86</v>
      </c>
      <c r="AY386" s="248" t="s">
        <v>161</v>
      </c>
    </row>
    <row r="387" s="2" customFormat="1" ht="24.15" customHeight="1">
      <c r="A387" s="41"/>
      <c r="B387" s="42"/>
      <c r="C387" s="260" t="s">
        <v>567</v>
      </c>
      <c r="D387" s="260" t="s">
        <v>366</v>
      </c>
      <c r="E387" s="261" t="s">
        <v>1099</v>
      </c>
      <c r="F387" s="262" t="s">
        <v>1100</v>
      </c>
      <c r="G387" s="263" t="s">
        <v>497</v>
      </c>
      <c r="H387" s="264">
        <v>29</v>
      </c>
      <c r="I387" s="265"/>
      <c r="J387" s="266">
        <f>ROUND(I387*H387,2)</f>
        <v>0</v>
      </c>
      <c r="K387" s="262" t="s">
        <v>166</v>
      </c>
      <c r="L387" s="267"/>
      <c r="M387" s="268" t="s">
        <v>32</v>
      </c>
      <c r="N387" s="269" t="s">
        <v>49</v>
      </c>
      <c r="O387" s="87"/>
      <c r="P387" s="217">
        <f>O387*H387</f>
        <v>0</v>
      </c>
      <c r="Q387" s="217">
        <v>0.002</v>
      </c>
      <c r="R387" s="217">
        <f>Q387*H387</f>
        <v>0.058000000000000003</v>
      </c>
      <c r="S387" s="217">
        <v>0</v>
      </c>
      <c r="T387" s="218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9" t="s">
        <v>217</v>
      </c>
      <c r="AT387" s="219" t="s">
        <v>366</v>
      </c>
      <c r="AU387" s="219" t="s">
        <v>88</v>
      </c>
      <c r="AY387" s="19" t="s">
        <v>161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9" t="s">
        <v>86</v>
      </c>
      <c r="BK387" s="220">
        <f>ROUND(I387*H387,2)</f>
        <v>0</v>
      </c>
      <c r="BL387" s="19" t="s">
        <v>167</v>
      </c>
      <c r="BM387" s="219" t="s">
        <v>1101</v>
      </c>
    </row>
    <row r="388" s="2" customFormat="1">
      <c r="A388" s="41"/>
      <c r="B388" s="42"/>
      <c r="C388" s="43"/>
      <c r="D388" s="221" t="s">
        <v>169</v>
      </c>
      <c r="E388" s="43"/>
      <c r="F388" s="222" t="s">
        <v>1100</v>
      </c>
      <c r="G388" s="43"/>
      <c r="H388" s="43"/>
      <c r="I388" s="223"/>
      <c r="J388" s="43"/>
      <c r="K388" s="43"/>
      <c r="L388" s="47"/>
      <c r="M388" s="224"/>
      <c r="N388" s="225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169</v>
      </c>
      <c r="AU388" s="19" t="s">
        <v>88</v>
      </c>
    </row>
    <row r="389" s="14" customFormat="1">
      <c r="A389" s="14"/>
      <c r="B389" s="238"/>
      <c r="C389" s="239"/>
      <c r="D389" s="221" t="s">
        <v>173</v>
      </c>
      <c r="E389" s="240" t="s">
        <v>32</v>
      </c>
      <c r="F389" s="241" t="s">
        <v>1102</v>
      </c>
      <c r="G389" s="239"/>
      <c r="H389" s="242">
        <v>29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173</v>
      </c>
      <c r="AU389" s="248" t="s">
        <v>88</v>
      </c>
      <c r="AV389" s="14" t="s">
        <v>88</v>
      </c>
      <c r="AW389" s="14" t="s">
        <v>39</v>
      </c>
      <c r="AX389" s="14" t="s">
        <v>86</v>
      </c>
      <c r="AY389" s="248" t="s">
        <v>161</v>
      </c>
    </row>
    <row r="390" s="2" customFormat="1" ht="24.15" customHeight="1">
      <c r="A390" s="41"/>
      <c r="B390" s="42"/>
      <c r="C390" s="208" t="s">
        <v>574</v>
      </c>
      <c r="D390" s="208" t="s">
        <v>163</v>
      </c>
      <c r="E390" s="209" t="s">
        <v>1103</v>
      </c>
      <c r="F390" s="210" t="s">
        <v>1104</v>
      </c>
      <c r="G390" s="211" t="s">
        <v>497</v>
      </c>
      <c r="H390" s="212">
        <v>7</v>
      </c>
      <c r="I390" s="213"/>
      <c r="J390" s="214">
        <f>ROUND(I390*H390,2)</f>
        <v>0</v>
      </c>
      <c r="K390" s="210" t="s">
        <v>166</v>
      </c>
      <c r="L390" s="47"/>
      <c r="M390" s="215" t="s">
        <v>32</v>
      </c>
      <c r="N390" s="216" t="s">
        <v>49</v>
      </c>
      <c r="O390" s="87"/>
      <c r="P390" s="217">
        <f>O390*H390</f>
        <v>0</v>
      </c>
      <c r="Q390" s="217">
        <v>0.039269999999999999</v>
      </c>
      <c r="R390" s="217">
        <f>Q390*H390</f>
        <v>0.27488999999999997</v>
      </c>
      <c r="S390" s="217">
        <v>0</v>
      </c>
      <c r="T390" s="218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9" t="s">
        <v>167</v>
      </c>
      <c r="AT390" s="219" t="s">
        <v>163</v>
      </c>
      <c r="AU390" s="219" t="s">
        <v>88</v>
      </c>
      <c r="AY390" s="19" t="s">
        <v>161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9" t="s">
        <v>86</v>
      </c>
      <c r="BK390" s="220">
        <f>ROUND(I390*H390,2)</f>
        <v>0</v>
      </c>
      <c r="BL390" s="19" t="s">
        <v>167</v>
      </c>
      <c r="BM390" s="219" t="s">
        <v>1105</v>
      </c>
    </row>
    <row r="391" s="2" customFormat="1">
      <c r="A391" s="41"/>
      <c r="B391" s="42"/>
      <c r="C391" s="43"/>
      <c r="D391" s="221" t="s">
        <v>169</v>
      </c>
      <c r="E391" s="43"/>
      <c r="F391" s="222" t="s">
        <v>1104</v>
      </c>
      <c r="G391" s="43"/>
      <c r="H391" s="43"/>
      <c r="I391" s="223"/>
      <c r="J391" s="43"/>
      <c r="K391" s="43"/>
      <c r="L391" s="47"/>
      <c r="M391" s="224"/>
      <c r="N391" s="225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19" t="s">
        <v>169</v>
      </c>
      <c r="AU391" s="19" t="s">
        <v>88</v>
      </c>
    </row>
    <row r="392" s="2" customFormat="1">
      <c r="A392" s="41"/>
      <c r="B392" s="42"/>
      <c r="C392" s="43"/>
      <c r="D392" s="226" t="s">
        <v>171</v>
      </c>
      <c r="E392" s="43"/>
      <c r="F392" s="227" t="s">
        <v>1106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19" t="s">
        <v>171</v>
      </c>
      <c r="AU392" s="19" t="s">
        <v>88</v>
      </c>
    </row>
    <row r="393" s="2" customFormat="1" ht="16.5" customHeight="1">
      <c r="A393" s="41"/>
      <c r="B393" s="42"/>
      <c r="C393" s="260" t="s">
        <v>582</v>
      </c>
      <c r="D393" s="260" t="s">
        <v>366</v>
      </c>
      <c r="E393" s="261" t="s">
        <v>1107</v>
      </c>
      <c r="F393" s="262" t="s">
        <v>1108</v>
      </c>
      <c r="G393" s="263" t="s">
        <v>497</v>
      </c>
      <c r="H393" s="264">
        <v>4</v>
      </c>
      <c r="I393" s="265"/>
      <c r="J393" s="266">
        <f>ROUND(I393*H393,2)</f>
        <v>0</v>
      </c>
      <c r="K393" s="262" t="s">
        <v>32</v>
      </c>
      <c r="L393" s="267"/>
      <c r="M393" s="268" t="s">
        <v>32</v>
      </c>
      <c r="N393" s="269" t="s">
        <v>49</v>
      </c>
      <c r="O393" s="87"/>
      <c r="P393" s="217">
        <f>O393*H393</f>
        <v>0</v>
      </c>
      <c r="Q393" s="217">
        <v>0.44900000000000001</v>
      </c>
      <c r="R393" s="217">
        <f>Q393*H393</f>
        <v>1.796</v>
      </c>
      <c r="S393" s="217">
        <v>0</v>
      </c>
      <c r="T393" s="218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9" t="s">
        <v>217</v>
      </c>
      <c r="AT393" s="219" t="s">
        <v>366</v>
      </c>
      <c r="AU393" s="219" t="s">
        <v>88</v>
      </c>
      <c r="AY393" s="19" t="s">
        <v>161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19" t="s">
        <v>86</v>
      </c>
      <c r="BK393" s="220">
        <f>ROUND(I393*H393,2)</f>
        <v>0</v>
      </c>
      <c r="BL393" s="19" t="s">
        <v>167</v>
      </c>
      <c r="BM393" s="219" t="s">
        <v>1109</v>
      </c>
    </row>
    <row r="394" s="2" customFormat="1">
      <c r="A394" s="41"/>
      <c r="B394" s="42"/>
      <c r="C394" s="43"/>
      <c r="D394" s="221" t="s">
        <v>169</v>
      </c>
      <c r="E394" s="43"/>
      <c r="F394" s="222" t="s">
        <v>1108</v>
      </c>
      <c r="G394" s="43"/>
      <c r="H394" s="43"/>
      <c r="I394" s="223"/>
      <c r="J394" s="43"/>
      <c r="K394" s="43"/>
      <c r="L394" s="47"/>
      <c r="M394" s="224"/>
      <c r="N394" s="225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169</v>
      </c>
      <c r="AU394" s="19" t="s">
        <v>88</v>
      </c>
    </row>
    <row r="395" s="14" customFormat="1">
      <c r="A395" s="14"/>
      <c r="B395" s="238"/>
      <c r="C395" s="239"/>
      <c r="D395" s="221" t="s">
        <v>173</v>
      </c>
      <c r="E395" s="240" t="s">
        <v>32</v>
      </c>
      <c r="F395" s="241" t="s">
        <v>1041</v>
      </c>
      <c r="G395" s="239"/>
      <c r="H395" s="242">
        <v>4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173</v>
      </c>
      <c r="AU395" s="248" t="s">
        <v>88</v>
      </c>
      <c r="AV395" s="14" t="s">
        <v>88</v>
      </c>
      <c r="AW395" s="14" t="s">
        <v>39</v>
      </c>
      <c r="AX395" s="14" t="s">
        <v>86</v>
      </c>
      <c r="AY395" s="248" t="s">
        <v>161</v>
      </c>
    </row>
    <row r="396" s="2" customFormat="1" ht="16.5" customHeight="1">
      <c r="A396" s="41"/>
      <c r="B396" s="42"/>
      <c r="C396" s="260" t="s">
        <v>589</v>
      </c>
      <c r="D396" s="260" t="s">
        <v>366</v>
      </c>
      <c r="E396" s="261" t="s">
        <v>1110</v>
      </c>
      <c r="F396" s="262" t="s">
        <v>1111</v>
      </c>
      <c r="G396" s="263" t="s">
        <v>497</v>
      </c>
      <c r="H396" s="264">
        <v>3</v>
      </c>
      <c r="I396" s="265"/>
      <c r="J396" s="266">
        <f>ROUND(I396*H396,2)</f>
        <v>0</v>
      </c>
      <c r="K396" s="262" t="s">
        <v>32</v>
      </c>
      <c r="L396" s="267"/>
      <c r="M396" s="268" t="s">
        <v>32</v>
      </c>
      <c r="N396" s="269" t="s">
        <v>49</v>
      </c>
      <c r="O396" s="87"/>
      <c r="P396" s="217">
        <f>O396*H396</f>
        <v>0</v>
      </c>
      <c r="Q396" s="217">
        <v>0.5</v>
      </c>
      <c r="R396" s="217">
        <f>Q396*H396</f>
        <v>1.5</v>
      </c>
      <c r="S396" s="217">
        <v>0</v>
      </c>
      <c r="T396" s="218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9" t="s">
        <v>217</v>
      </c>
      <c r="AT396" s="219" t="s">
        <v>366</v>
      </c>
      <c r="AU396" s="219" t="s">
        <v>88</v>
      </c>
      <c r="AY396" s="19" t="s">
        <v>161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9" t="s">
        <v>86</v>
      </c>
      <c r="BK396" s="220">
        <f>ROUND(I396*H396,2)</f>
        <v>0</v>
      </c>
      <c r="BL396" s="19" t="s">
        <v>167</v>
      </c>
      <c r="BM396" s="219" t="s">
        <v>1112</v>
      </c>
    </row>
    <row r="397" s="2" customFormat="1">
      <c r="A397" s="41"/>
      <c r="B397" s="42"/>
      <c r="C397" s="43"/>
      <c r="D397" s="221" t="s">
        <v>169</v>
      </c>
      <c r="E397" s="43"/>
      <c r="F397" s="222" t="s">
        <v>1111</v>
      </c>
      <c r="G397" s="43"/>
      <c r="H397" s="43"/>
      <c r="I397" s="223"/>
      <c r="J397" s="43"/>
      <c r="K397" s="43"/>
      <c r="L397" s="47"/>
      <c r="M397" s="224"/>
      <c r="N397" s="225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19" t="s">
        <v>169</v>
      </c>
      <c r="AU397" s="19" t="s">
        <v>88</v>
      </c>
    </row>
    <row r="398" s="14" customFormat="1">
      <c r="A398" s="14"/>
      <c r="B398" s="238"/>
      <c r="C398" s="239"/>
      <c r="D398" s="221" t="s">
        <v>173</v>
      </c>
      <c r="E398" s="240" t="s">
        <v>32</v>
      </c>
      <c r="F398" s="241" t="s">
        <v>1045</v>
      </c>
      <c r="G398" s="239"/>
      <c r="H398" s="242">
        <v>3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173</v>
      </c>
      <c r="AU398" s="248" t="s">
        <v>88</v>
      </c>
      <c r="AV398" s="14" t="s">
        <v>88</v>
      </c>
      <c r="AW398" s="14" t="s">
        <v>39</v>
      </c>
      <c r="AX398" s="14" t="s">
        <v>86</v>
      </c>
      <c r="AY398" s="248" t="s">
        <v>161</v>
      </c>
    </row>
    <row r="399" s="2" customFormat="1" ht="24.15" customHeight="1">
      <c r="A399" s="41"/>
      <c r="B399" s="42"/>
      <c r="C399" s="208" t="s">
        <v>595</v>
      </c>
      <c r="D399" s="208" t="s">
        <v>163</v>
      </c>
      <c r="E399" s="209" t="s">
        <v>1113</v>
      </c>
      <c r="F399" s="210" t="s">
        <v>1114</v>
      </c>
      <c r="G399" s="211" t="s">
        <v>497</v>
      </c>
      <c r="H399" s="212">
        <v>11</v>
      </c>
      <c r="I399" s="213"/>
      <c r="J399" s="214">
        <f>ROUND(I399*H399,2)</f>
        <v>0</v>
      </c>
      <c r="K399" s="210" t="s">
        <v>166</v>
      </c>
      <c r="L399" s="47"/>
      <c r="M399" s="215" t="s">
        <v>32</v>
      </c>
      <c r="N399" s="216" t="s">
        <v>49</v>
      </c>
      <c r="O399" s="87"/>
      <c r="P399" s="217">
        <f>O399*H399</f>
        <v>0</v>
      </c>
      <c r="Q399" s="217">
        <v>0.089999999999999997</v>
      </c>
      <c r="R399" s="217">
        <f>Q399*H399</f>
        <v>0.98999999999999999</v>
      </c>
      <c r="S399" s="217">
        <v>0</v>
      </c>
      <c r="T399" s="218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9" t="s">
        <v>167</v>
      </c>
      <c r="AT399" s="219" t="s">
        <v>163</v>
      </c>
      <c r="AU399" s="219" t="s">
        <v>88</v>
      </c>
      <c r="AY399" s="19" t="s">
        <v>161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19" t="s">
        <v>86</v>
      </c>
      <c r="BK399" s="220">
        <f>ROUND(I399*H399,2)</f>
        <v>0</v>
      </c>
      <c r="BL399" s="19" t="s">
        <v>167</v>
      </c>
      <c r="BM399" s="219" t="s">
        <v>1115</v>
      </c>
    </row>
    <row r="400" s="2" customFormat="1">
      <c r="A400" s="41"/>
      <c r="B400" s="42"/>
      <c r="C400" s="43"/>
      <c r="D400" s="221" t="s">
        <v>169</v>
      </c>
      <c r="E400" s="43"/>
      <c r="F400" s="222" t="s">
        <v>1116</v>
      </c>
      <c r="G400" s="43"/>
      <c r="H400" s="43"/>
      <c r="I400" s="223"/>
      <c r="J400" s="43"/>
      <c r="K400" s="43"/>
      <c r="L400" s="47"/>
      <c r="M400" s="224"/>
      <c r="N400" s="225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19" t="s">
        <v>169</v>
      </c>
      <c r="AU400" s="19" t="s">
        <v>88</v>
      </c>
    </row>
    <row r="401" s="2" customFormat="1">
      <c r="A401" s="41"/>
      <c r="B401" s="42"/>
      <c r="C401" s="43"/>
      <c r="D401" s="226" t="s">
        <v>171</v>
      </c>
      <c r="E401" s="43"/>
      <c r="F401" s="227" t="s">
        <v>1117</v>
      </c>
      <c r="G401" s="43"/>
      <c r="H401" s="43"/>
      <c r="I401" s="223"/>
      <c r="J401" s="43"/>
      <c r="K401" s="43"/>
      <c r="L401" s="47"/>
      <c r="M401" s="224"/>
      <c r="N401" s="225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19" t="s">
        <v>171</v>
      </c>
      <c r="AU401" s="19" t="s">
        <v>88</v>
      </c>
    </row>
    <row r="402" s="2" customFormat="1" ht="24.15" customHeight="1">
      <c r="A402" s="41"/>
      <c r="B402" s="42"/>
      <c r="C402" s="260" t="s">
        <v>601</v>
      </c>
      <c r="D402" s="260" t="s">
        <v>366</v>
      </c>
      <c r="E402" s="261" t="s">
        <v>1118</v>
      </c>
      <c r="F402" s="262" t="s">
        <v>1119</v>
      </c>
      <c r="G402" s="263" t="s">
        <v>497</v>
      </c>
      <c r="H402" s="264">
        <v>6</v>
      </c>
      <c r="I402" s="265"/>
      <c r="J402" s="266">
        <f>ROUND(I402*H402,2)</f>
        <v>0</v>
      </c>
      <c r="K402" s="262" t="s">
        <v>166</v>
      </c>
      <c r="L402" s="267"/>
      <c r="M402" s="268" t="s">
        <v>32</v>
      </c>
      <c r="N402" s="269" t="s">
        <v>49</v>
      </c>
      <c r="O402" s="87"/>
      <c r="P402" s="217">
        <f>O402*H402</f>
        <v>0</v>
      </c>
      <c r="Q402" s="217">
        <v>0.10199999999999999</v>
      </c>
      <c r="R402" s="217">
        <f>Q402*H402</f>
        <v>0.61199999999999999</v>
      </c>
      <c r="S402" s="217">
        <v>0</v>
      </c>
      <c r="T402" s="218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9" t="s">
        <v>217</v>
      </c>
      <c r="AT402" s="219" t="s">
        <v>366</v>
      </c>
      <c r="AU402" s="219" t="s">
        <v>88</v>
      </c>
      <c r="AY402" s="19" t="s">
        <v>161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19" t="s">
        <v>86</v>
      </c>
      <c r="BK402" s="220">
        <f>ROUND(I402*H402,2)</f>
        <v>0</v>
      </c>
      <c r="BL402" s="19" t="s">
        <v>167</v>
      </c>
      <c r="BM402" s="219" t="s">
        <v>1120</v>
      </c>
    </row>
    <row r="403" s="2" customFormat="1">
      <c r="A403" s="41"/>
      <c r="B403" s="42"/>
      <c r="C403" s="43"/>
      <c r="D403" s="221" t="s">
        <v>169</v>
      </c>
      <c r="E403" s="43"/>
      <c r="F403" s="222" t="s">
        <v>1119</v>
      </c>
      <c r="G403" s="43"/>
      <c r="H403" s="43"/>
      <c r="I403" s="223"/>
      <c r="J403" s="43"/>
      <c r="K403" s="43"/>
      <c r="L403" s="47"/>
      <c r="M403" s="224"/>
      <c r="N403" s="225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169</v>
      </c>
      <c r="AU403" s="19" t="s">
        <v>88</v>
      </c>
    </row>
    <row r="404" s="14" customFormat="1">
      <c r="A404" s="14"/>
      <c r="B404" s="238"/>
      <c r="C404" s="239"/>
      <c r="D404" s="221" t="s">
        <v>173</v>
      </c>
      <c r="E404" s="240" t="s">
        <v>32</v>
      </c>
      <c r="F404" s="241" t="s">
        <v>1075</v>
      </c>
      <c r="G404" s="239"/>
      <c r="H404" s="242">
        <v>6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173</v>
      </c>
      <c r="AU404" s="248" t="s">
        <v>88</v>
      </c>
      <c r="AV404" s="14" t="s">
        <v>88</v>
      </c>
      <c r="AW404" s="14" t="s">
        <v>39</v>
      </c>
      <c r="AX404" s="14" t="s">
        <v>86</v>
      </c>
      <c r="AY404" s="248" t="s">
        <v>161</v>
      </c>
    </row>
    <row r="405" s="2" customFormat="1" ht="24.15" customHeight="1">
      <c r="A405" s="41"/>
      <c r="B405" s="42"/>
      <c r="C405" s="260" t="s">
        <v>606</v>
      </c>
      <c r="D405" s="260" t="s">
        <v>366</v>
      </c>
      <c r="E405" s="261" t="s">
        <v>1121</v>
      </c>
      <c r="F405" s="262" t="s">
        <v>1122</v>
      </c>
      <c r="G405" s="263" t="s">
        <v>497</v>
      </c>
      <c r="H405" s="264">
        <v>5</v>
      </c>
      <c r="I405" s="265"/>
      <c r="J405" s="266">
        <f>ROUND(I405*H405,2)</f>
        <v>0</v>
      </c>
      <c r="K405" s="262" t="s">
        <v>32</v>
      </c>
      <c r="L405" s="267"/>
      <c r="M405" s="268" t="s">
        <v>32</v>
      </c>
      <c r="N405" s="269" t="s">
        <v>49</v>
      </c>
      <c r="O405" s="87"/>
      <c r="P405" s="217">
        <f>O405*H405</f>
        <v>0</v>
      </c>
      <c r="Q405" s="217">
        <v>0.10100000000000001</v>
      </c>
      <c r="R405" s="217">
        <f>Q405*H405</f>
        <v>0.505</v>
      </c>
      <c r="S405" s="217">
        <v>0</v>
      </c>
      <c r="T405" s="218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9" t="s">
        <v>217</v>
      </c>
      <c r="AT405" s="219" t="s">
        <v>366</v>
      </c>
      <c r="AU405" s="219" t="s">
        <v>88</v>
      </c>
      <c r="AY405" s="19" t="s">
        <v>161</v>
      </c>
      <c r="BE405" s="220">
        <f>IF(N405="základní",J405,0)</f>
        <v>0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19" t="s">
        <v>86</v>
      </c>
      <c r="BK405" s="220">
        <f>ROUND(I405*H405,2)</f>
        <v>0</v>
      </c>
      <c r="BL405" s="19" t="s">
        <v>167</v>
      </c>
      <c r="BM405" s="219" t="s">
        <v>1123</v>
      </c>
    </row>
    <row r="406" s="2" customFormat="1">
      <c r="A406" s="41"/>
      <c r="B406" s="42"/>
      <c r="C406" s="43"/>
      <c r="D406" s="221" t="s">
        <v>169</v>
      </c>
      <c r="E406" s="43"/>
      <c r="F406" s="222" t="s">
        <v>1122</v>
      </c>
      <c r="G406" s="43"/>
      <c r="H406" s="43"/>
      <c r="I406" s="223"/>
      <c r="J406" s="43"/>
      <c r="K406" s="43"/>
      <c r="L406" s="47"/>
      <c r="M406" s="224"/>
      <c r="N406" s="225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19" t="s">
        <v>169</v>
      </c>
      <c r="AU406" s="19" t="s">
        <v>88</v>
      </c>
    </row>
    <row r="407" s="14" customFormat="1">
      <c r="A407" s="14"/>
      <c r="B407" s="238"/>
      <c r="C407" s="239"/>
      <c r="D407" s="221" t="s">
        <v>173</v>
      </c>
      <c r="E407" s="240" t="s">
        <v>32</v>
      </c>
      <c r="F407" s="241" t="s">
        <v>1124</v>
      </c>
      <c r="G407" s="239"/>
      <c r="H407" s="242">
        <v>5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173</v>
      </c>
      <c r="AU407" s="248" t="s">
        <v>88</v>
      </c>
      <c r="AV407" s="14" t="s">
        <v>88</v>
      </c>
      <c r="AW407" s="14" t="s">
        <v>39</v>
      </c>
      <c r="AX407" s="14" t="s">
        <v>86</v>
      </c>
      <c r="AY407" s="248" t="s">
        <v>161</v>
      </c>
    </row>
    <row r="408" s="12" customFormat="1" ht="22.8" customHeight="1">
      <c r="A408" s="12"/>
      <c r="B408" s="192"/>
      <c r="C408" s="193"/>
      <c r="D408" s="194" t="s">
        <v>77</v>
      </c>
      <c r="E408" s="206" t="s">
        <v>1125</v>
      </c>
      <c r="F408" s="206" t="s">
        <v>1126</v>
      </c>
      <c r="G408" s="193"/>
      <c r="H408" s="193"/>
      <c r="I408" s="196"/>
      <c r="J408" s="207">
        <f>BK408</f>
        <v>0</v>
      </c>
      <c r="K408" s="193"/>
      <c r="L408" s="198"/>
      <c r="M408" s="199"/>
      <c r="N408" s="200"/>
      <c r="O408" s="200"/>
      <c r="P408" s="201">
        <f>SUM(P409:P422)</f>
        <v>0</v>
      </c>
      <c r="Q408" s="200"/>
      <c r="R408" s="201">
        <f>SUM(R409:R422)</f>
        <v>1.4871449999999999</v>
      </c>
      <c r="S408" s="200"/>
      <c r="T408" s="202">
        <f>SUM(T409:T422)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3" t="s">
        <v>86</v>
      </c>
      <c r="AT408" s="204" t="s">
        <v>77</v>
      </c>
      <c r="AU408" s="204" t="s">
        <v>86</v>
      </c>
      <c r="AY408" s="203" t="s">
        <v>161</v>
      </c>
      <c r="BK408" s="205">
        <f>SUM(BK409:BK422)</f>
        <v>0</v>
      </c>
    </row>
    <row r="409" s="2" customFormat="1" ht="21.75" customHeight="1">
      <c r="A409" s="41"/>
      <c r="B409" s="42"/>
      <c r="C409" s="208" t="s">
        <v>614</v>
      </c>
      <c r="D409" s="208" t="s">
        <v>163</v>
      </c>
      <c r="E409" s="209" t="s">
        <v>1127</v>
      </c>
      <c r="F409" s="210" t="s">
        <v>1128</v>
      </c>
      <c r="G409" s="211" t="s">
        <v>227</v>
      </c>
      <c r="H409" s="212">
        <v>198.5</v>
      </c>
      <c r="I409" s="213"/>
      <c r="J409" s="214">
        <f>ROUND(I409*H409,2)</f>
        <v>0</v>
      </c>
      <c r="K409" s="210" t="s">
        <v>166</v>
      </c>
      <c r="L409" s="47"/>
      <c r="M409" s="215" t="s">
        <v>32</v>
      </c>
      <c r="N409" s="216" t="s">
        <v>49</v>
      </c>
      <c r="O409" s="87"/>
      <c r="P409" s="217">
        <f>O409*H409</f>
        <v>0</v>
      </c>
      <c r="Q409" s="217">
        <v>0</v>
      </c>
      <c r="R409" s="217">
        <f>Q409*H409</f>
        <v>0</v>
      </c>
      <c r="S409" s="217">
        <v>0</v>
      </c>
      <c r="T409" s="218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9" t="s">
        <v>167</v>
      </c>
      <c r="AT409" s="219" t="s">
        <v>163</v>
      </c>
      <c r="AU409" s="219" t="s">
        <v>88</v>
      </c>
      <c r="AY409" s="19" t="s">
        <v>161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19" t="s">
        <v>86</v>
      </c>
      <c r="BK409" s="220">
        <f>ROUND(I409*H409,2)</f>
        <v>0</v>
      </c>
      <c r="BL409" s="19" t="s">
        <v>167</v>
      </c>
      <c r="BM409" s="219" t="s">
        <v>1129</v>
      </c>
    </row>
    <row r="410" s="2" customFormat="1">
      <c r="A410" s="41"/>
      <c r="B410" s="42"/>
      <c r="C410" s="43"/>
      <c r="D410" s="221" t="s">
        <v>169</v>
      </c>
      <c r="E410" s="43"/>
      <c r="F410" s="222" t="s">
        <v>1128</v>
      </c>
      <c r="G410" s="43"/>
      <c r="H410" s="43"/>
      <c r="I410" s="223"/>
      <c r="J410" s="43"/>
      <c r="K410" s="43"/>
      <c r="L410" s="47"/>
      <c r="M410" s="224"/>
      <c r="N410" s="225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169</v>
      </c>
      <c r="AU410" s="19" t="s">
        <v>88</v>
      </c>
    </row>
    <row r="411" s="2" customFormat="1">
      <c r="A411" s="41"/>
      <c r="B411" s="42"/>
      <c r="C411" s="43"/>
      <c r="D411" s="226" t="s">
        <v>171</v>
      </c>
      <c r="E411" s="43"/>
      <c r="F411" s="227" t="s">
        <v>1130</v>
      </c>
      <c r="G411" s="43"/>
      <c r="H411" s="43"/>
      <c r="I411" s="223"/>
      <c r="J411" s="43"/>
      <c r="K411" s="43"/>
      <c r="L411" s="47"/>
      <c r="M411" s="224"/>
      <c r="N411" s="225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19" t="s">
        <v>171</v>
      </c>
      <c r="AU411" s="19" t="s">
        <v>88</v>
      </c>
    </row>
    <row r="412" s="14" customFormat="1">
      <c r="A412" s="14"/>
      <c r="B412" s="238"/>
      <c r="C412" s="239"/>
      <c r="D412" s="221" t="s">
        <v>173</v>
      </c>
      <c r="E412" s="240" t="s">
        <v>32</v>
      </c>
      <c r="F412" s="241" t="s">
        <v>1131</v>
      </c>
      <c r="G412" s="239"/>
      <c r="H412" s="242">
        <v>157.40000000000001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173</v>
      </c>
      <c r="AU412" s="248" t="s">
        <v>88</v>
      </c>
      <c r="AV412" s="14" t="s">
        <v>88</v>
      </c>
      <c r="AW412" s="14" t="s">
        <v>39</v>
      </c>
      <c r="AX412" s="14" t="s">
        <v>78</v>
      </c>
      <c r="AY412" s="248" t="s">
        <v>161</v>
      </c>
    </row>
    <row r="413" s="14" customFormat="1">
      <c r="A413" s="14"/>
      <c r="B413" s="238"/>
      <c r="C413" s="239"/>
      <c r="D413" s="221" t="s">
        <v>173</v>
      </c>
      <c r="E413" s="240" t="s">
        <v>32</v>
      </c>
      <c r="F413" s="241" t="s">
        <v>1132</v>
      </c>
      <c r="G413" s="239"/>
      <c r="H413" s="242">
        <v>41.100000000000001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173</v>
      </c>
      <c r="AU413" s="248" t="s">
        <v>88</v>
      </c>
      <c r="AV413" s="14" t="s">
        <v>88</v>
      </c>
      <c r="AW413" s="14" t="s">
        <v>39</v>
      </c>
      <c r="AX413" s="14" t="s">
        <v>78</v>
      </c>
      <c r="AY413" s="248" t="s">
        <v>161</v>
      </c>
    </row>
    <row r="414" s="15" customFormat="1">
      <c r="A414" s="15"/>
      <c r="B414" s="249"/>
      <c r="C414" s="250"/>
      <c r="D414" s="221" t="s">
        <v>173</v>
      </c>
      <c r="E414" s="251" t="s">
        <v>32</v>
      </c>
      <c r="F414" s="252" t="s">
        <v>176</v>
      </c>
      <c r="G414" s="250"/>
      <c r="H414" s="253">
        <v>198.5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9" t="s">
        <v>173</v>
      </c>
      <c r="AU414" s="259" t="s">
        <v>88</v>
      </c>
      <c r="AV414" s="15" t="s">
        <v>167</v>
      </c>
      <c r="AW414" s="15" t="s">
        <v>39</v>
      </c>
      <c r="AX414" s="15" t="s">
        <v>86</v>
      </c>
      <c r="AY414" s="259" t="s">
        <v>161</v>
      </c>
    </row>
    <row r="415" s="2" customFormat="1" ht="44.25" customHeight="1">
      <c r="A415" s="41"/>
      <c r="B415" s="42"/>
      <c r="C415" s="208" t="s">
        <v>619</v>
      </c>
      <c r="D415" s="208" t="s">
        <v>163</v>
      </c>
      <c r="E415" s="209" t="s">
        <v>1133</v>
      </c>
      <c r="F415" s="210" t="s">
        <v>1134</v>
      </c>
      <c r="G415" s="211" t="s">
        <v>999</v>
      </c>
      <c r="H415" s="212">
        <v>1</v>
      </c>
      <c r="I415" s="213"/>
      <c r="J415" s="214">
        <f>ROUND(I415*H415,2)</f>
        <v>0</v>
      </c>
      <c r="K415" s="210" t="s">
        <v>32</v>
      </c>
      <c r="L415" s="47"/>
      <c r="M415" s="215" t="s">
        <v>32</v>
      </c>
      <c r="N415" s="216" t="s">
        <v>49</v>
      </c>
      <c r="O415" s="87"/>
      <c r="P415" s="217">
        <f>O415*H415</f>
        <v>0</v>
      </c>
      <c r="Q415" s="217">
        <v>1.47325</v>
      </c>
      <c r="R415" s="217">
        <f>Q415*H415</f>
        <v>1.47325</v>
      </c>
      <c r="S415" s="217">
        <v>0</v>
      </c>
      <c r="T415" s="218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9" t="s">
        <v>167</v>
      </c>
      <c r="AT415" s="219" t="s">
        <v>163</v>
      </c>
      <c r="AU415" s="219" t="s">
        <v>88</v>
      </c>
      <c r="AY415" s="19" t="s">
        <v>161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9" t="s">
        <v>86</v>
      </c>
      <c r="BK415" s="220">
        <f>ROUND(I415*H415,2)</f>
        <v>0</v>
      </c>
      <c r="BL415" s="19" t="s">
        <v>167</v>
      </c>
      <c r="BM415" s="219" t="s">
        <v>1135</v>
      </c>
    </row>
    <row r="416" s="2" customFormat="1">
      <c r="A416" s="41"/>
      <c r="B416" s="42"/>
      <c r="C416" s="43"/>
      <c r="D416" s="221" t="s">
        <v>169</v>
      </c>
      <c r="E416" s="43"/>
      <c r="F416" s="222" t="s">
        <v>1134</v>
      </c>
      <c r="G416" s="43"/>
      <c r="H416" s="43"/>
      <c r="I416" s="223"/>
      <c r="J416" s="43"/>
      <c r="K416" s="43"/>
      <c r="L416" s="47"/>
      <c r="M416" s="224"/>
      <c r="N416" s="225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19" t="s">
        <v>169</v>
      </c>
      <c r="AU416" s="19" t="s">
        <v>88</v>
      </c>
    </row>
    <row r="417" s="2" customFormat="1" ht="21.75" customHeight="1">
      <c r="A417" s="41"/>
      <c r="B417" s="42"/>
      <c r="C417" s="208" t="s">
        <v>624</v>
      </c>
      <c r="D417" s="208" t="s">
        <v>163</v>
      </c>
      <c r="E417" s="209" t="s">
        <v>1136</v>
      </c>
      <c r="F417" s="210" t="s">
        <v>1137</v>
      </c>
      <c r="G417" s="211" t="s">
        <v>227</v>
      </c>
      <c r="H417" s="212">
        <v>198.5</v>
      </c>
      <c r="I417" s="213"/>
      <c r="J417" s="214">
        <f>ROUND(I417*H417,2)</f>
        <v>0</v>
      </c>
      <c r="K417" s="210" t="s">
        <v>166</v>
      </c>
      <c r="L417" s="47"/>
      <c r="M417" s="215" t="s">
        <v>32</v>
      </c>
      <c r="N417" s="216" t="s">
        <v>49</v>
      </c>
      <c r="O417" s="87"/>
      <c r="P417" s="217">
        <f>O417*H417</f>
        <v>0</v>
      </c>
      <c r="Q417" s="217">
        <v>6.9999999999999994E-05</v>
      </c>
      <c r="R417" s="217">
        <f>Q417*H417</f>
        <v>0.013894999999999999</v>
      </c>
      <c r="S417" s="217">
        <v>0</v>
      </c>
      <c r="T417" s="218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9" t="s">
        <v>276</v>
      </c>
      <c r="AT417" s="219" t="s">
        <v>163</v>
      </c>
      <c r="AU417" s="219" t="s">
        <v>88</v>
      </c>
      <c r="AY417" s="19" t="s">
        <v>161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9" t="s">
        <v>86</v>
      </c>
      <c r="BK417" s="220">
        <f>ROUND(I417*H417,2)</f>
        <v>0</v>
      </c>
      <c r="BL417" s="19" t="s">
        <v>276</v>
      </c>
      <c r="BM417" s="219" t="s">
        <v>1138</v>
      </c>
    </row>
    <row r="418" s="2" customFormat="1">
      <c r="A418" s="41"/>
      <c r="B418" s="42"/>
      <c r="C418" s="43"/>
      <c r="D418" s="221" t="s">
        <v>169</v>
      </c>
      <c r="E418" s="43"/>
      <c r="F418" s="222" t="s">
        <v>1139</v>
      </c>
      <c r="G418" s="43"/>
      <c r="H418" s="43"/>
      <c r="I418" s="223"/>
      <c r="J418" s="43"/>
      <c r="K418" s="43"/>
      <c r="L418" s="47"/>
      <c r="M418" s="224"/>
      <c r="N418" s="225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19" t="s">
        <v>169</v>
      </c>
      <c r="AU418" s="19" t="s">
        <v>88</v>
      </c>
    </row>
    <row r="419" s="2" customFormat="1">
      <c r="A419" s="41"/>
      <c r="B419" s="42"/>
      <c r="C419" s="43"/>
      <c r="D419" s="226" t="s">
        <v>171</v>
      </c>
      <c r="E419" s="43"/>
      <c r="F419" s="227" t="s">
        <v>1140</v>
      </c>
      <c r="G419" s="43"/>
      <c r="H419" s="43"/>
      <c r="I419" s="223"/>
      <c r="J419" s="43"/>
      <c r="K419" s="43"/>
      <c r="L419" s="47"/>
      <c r="M419" s="224"/>
      <c r="N419" s="225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19" t="s">
        <v>171</v>
      </c>
      <c r="AU419" s="19" t="s">
        <v>88</v>
      </c>
    </row>
    <row r="420" s="14" customFormat="1">
      <c r="A420" s="14"/>
      <c r="B420" s="238"/>
      <c r="C420" s="239"/>
      <c r="D420" s="221" t="s">
        <v>173</v>
      </c>
      <c r="E420" s="240" t="s">
        <v>32</v>
      </c>
      <c r="F420" s="241" t="s">
        <v>1131</v>
      </c>
      <c r="G420" s="239"/>
      <c r="H420" s="242">
        <v>157.40000000000001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173</v>
      </c>
      <c r="AU420" s="248" t="s">
        <v>88</v>
      </c>
      <c r="AV420" s="14" t="s">
        <v>88</v>
      </c>
      <c r="AW420" s="14" t="s">
        <v>39</v>
      </c>
      <c r="AX420" s="14" t="s">
        <v>78</v>
      </c>
      <c r="AY420" s="248" t="s">
        <v>161</v>
      </c>
    </row>
    <row r="421" s="14" customFormat="1">
      <c r="A421" s="14"/>
      <c r="B421" s="238"/>
      <c r="C421" s="239"/>
      <c r="D421" s="221" t="s">
        <v>173</v>
      </c>
      <c r="E421" s="240" t="s">
        <v>32</v>
      </c>
      <c r="F421" s="241" t="s">
        <v>1132</v>
      </c>
      <c r="G421" s="239"/>
      <c r="H421" s="242">
        <v>41.100000000000001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173</v>
      </c>
      <c r="AU421" s="248" t="s">
        <v>88</v>
      </c>
      <c r="AV421" s="14" t="s">
        <v>88</v>
      </c>
      <c r="AW421" s="14" t="s">
        <v>39</v>
      </c>
      <c r="AX421" s="14" t="s">
        <v>78</v>
      </c>
      <c r="AY421" s="248" t="s">
        <v>161</v>
      </c>
    </row>
    <row r="422" s="15" customFormat="1">
      <c r="A422" s="15"/>
      <c r="B422" s="249"/>
      <c r="C422" s="250"/>
      <c r="D422" s="221" t="s">
        <v>173</v>
      </c>
      <c r="E422" s="251" t="s">
        <v>32</v>
      </c>
      <c r="F422" s="252" t="s">
        <v>176</v>
      </c>
      <c r="G422" s="250"/>
      <c r="H422" s="253">
        <v>198.5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173</v>
      </c>
      <c r="AU422" s="259" t="s">
        <v>88</v>
      </c>
      <c r="AV422" s="15" t="s">
        <v>167</v>
      </c>
      <c r="AW422" s="15" t="s">
        <v>39</v>
      </c>
      <c r="AX422" s="15" t="s">
        <v>86</v>
      </c>
      <c r="AY422" s="259" t="s">
        <v>161</v>
      </c>
    </row>
    <row r="423" s="12" customFormat="1" ht="22.8" customHeight="1">
      <c r="A423" s="12"/>
      <c r="B423" s="192"/>
      <c r="C423" s="193"/>
      <c r="D423" s="194" t="s">
        <v>77</v>
      </c>
      <c r="E423" s="206" t="s">
        <v>1141</v>
      </c>
      <c r="F423" s="206" t="s">
        <v>1142</v>
      </c>
      <c r="G423" s="193"/>
      <c r="H423" s="193"/>
      <c r="I423" s="196"/>
      <c r="J423" s="207">
        <f>BK423</f>
        <v>0</v>
      </c>
      <c r="K423" s="193"/>
      <c r="L423" s="198"/>
      <c r="M423" s="199"/>
      <c r="N423" s="200"/>
      <c r="O423" s="200"/>
      <c r="P423" s="201">
        <f>SUM(P424:P431)</f>
        <v>0</v>
      </c>
      <c r="Q423" s="200"/>
      <c r="R423" s="201">
        <f>SUM(R424:R431)</f>
        <v>0</v>
      </c>
      <c r="S423" s="200"/>
      <c r="T423" s="202">
        <f>SUM(T424:T431)</f>
        <v>2.7575000000000003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3" t="s">
        <v>86</v>
      </c>
      <c r="AT423" s="204" t="s">
        <v>77</v>
      </c>
      <c r="AU423" s="204" t="s">
        <v>86</v>
      </c>
      <c r="AY423" s="203" t="s">
        <v>161</v>
      </c>
      <c r="BK423" s="205">
        <f>SUM(BK424:BK431)</f>
        <v>0</v>
      </c>
    </row>
    <row r="424" s="2" customFormat="1" ht="24.15" customHeight="1">
      <c r="A424" s="41"/>
      <c r="B424" s="42"/>
      <c r="C424" s="208" t="s">
        <v>633</v>
      </c>
      <c r="D424" s="208" t="s">
        <v>163</v>
      </c>
      <c r="E424" s="209" t="s">
        <v>1143</v>
      </c>
      <c r="F424" s="210" t="s">
        <v>1144</v>
      </c>
      <c r="G424" s="211" t="s">
        <v>227</v>
      </c>
      <c r="H424" s="212">
        <v>2.5</v>
      </c>
      <c r="I424" s="213"/>
      <c r="J424" s="214">
        <f>ROUND(I424*H424,2)</f>
        <v>0</v>
      </c>
      <c r="K424" s="210" t="s">
        <v>166</v>
      </c>
      <c r="L424" s="47"/>
      <c r="M424" s="215" t="s">
        <v>32</v>
      </c>
      <c r="N424" s="216" t="s">
        <v>49</v>
      </c>
      <c r="O424" s="87"/>
      <c r="P424" s="217">
        <f>O424*H424</f>
        <v>0</v>
      </c>
      <c r="Q424" s="217">
        <v>0</v>
      </c>
      <c r="R424" s="217">
        <f>Q424*H424</f>
        <v>0</v>
      </c>
      <c r="S424" s="217">
        <v>0.155</v>
      </c>
      <c r="T424" s="218">
        <f>S424*H424</f>
        <v>0.38750000000000001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9" t="s">
        <v>167</v>
      </c>
      <c r="AT424" s="219" t="s">
        <v>163</v>
      </c>
      <c r="AU424" s="219" t="s">
        <v>88</v>
      </c>
      <c r="AY424" s="19" t="s">
        <v>161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19" t="s">
        <v>86</v>
      </c>
      <c r="BK424" s="220">
        <f>ROUND(I424*H424,2)</f>
        <v>0</v>
      </c>
      <c r="BL424" s="19" t="s">
        <v>167</v>
      </c>
      <c r="BM424" s="219" t="s">
        <v>1145</v>
      </c>
    </row>
    <row r="425" s="2" customFormat="1">
      <c r="A425" s="41"/>
      <c r="B425" s="42"/>
      <c r="C425" s="43"/>
      <c r="D425" s="221" t="s">
        <v>169</v>
      </c>
      <c r="E425" s="43"/>
      <c r="F425" s="222" t="s">
        <v>1146</v>
      </c>
      <c r="G425" s="43"/>
      <c r="H425" s="43"/>
      <c r="I425" s="223"/>
      <c r="J425" s="43"/>
      <c r="K425" s="43"/>
      <c r="L425" s="47"/>
      <c r="M425" s="224"/>
      <c r="N425" s="225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19" t="s">
        <v>169</v>
      </c>
      <c r="AU425" s="19" t="s">
        <v>88</v>
      </c>
    </row>
    <row r="426" s="2" customFormat="1">
      <c r="A426" s="41"/>
      <c r="B426" s="42"/>
      <c r="C426" s="43"/>
      <c r="D426" s="226" t="s">
        <v>171</v>
      </c>
      <c r="E426" s="43"/>
      <c r="F426" s="227" t="s">
        <v>1147</v>
      </c>
      <c r="G426" s="43"/>
      <c r="H426" s="43"/>
      <c r="I426" s="223"/>
      <c r="J426" s="43"/>
      <c r="K426" s="43"/>
      <c r="L426" s="47"/>
      <c r="M426" s="224"/>
      <c r="N426" s="225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19" t="s">
        <v>171</v>
      </c>
      <c r="AU426" s="19" t="s">
        <v>88</v>
      </c>
    </row>
    <row r="427" s="14" customFormat="1">
      <c r="A427" s="14"/>
      <c r="B427" s="238"/>
      <c r="C427" s="239"/>
      <c r="D427" s="221" t="s">
        <v>173</v>
      </c>
      <c r="E427" s="240" t="s">
        <v>32</v>
      </c>
      <c r="F427" s="241" t="s">
        <v>1148</v>
      </c>
      <c r="G427" s="239"/>
      <c r="H427" s="242">
        <v>2.5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8" t="s">
        <v>173</v>
      </c>
      <c r="AU427" s="248" t="s">
        <v>88</v>
      </c>
      <c r="AV427" s="14" t="s">
        <v>88</v>
      </c>
      <c r="AW427" s="14" t="s">
        <v>39</v>
      </c>
      <c r="AX427" s="14" t="s">
        <v>86</v>
      </c>
      <c r="AY427" s="248" t="s">
        <v>161</v>
      </c>
    </row>
    <row r="428" s="2" customFormat="1" ht="24.15" customHeight="1">
      <c r="A428" s="41"/>
      <c r="B428" s="42"/>
      <c r="C428" s="208" t="s">
        <v>639</v>
      </c>
      <c r="D428" s="208" t="s">
        <v>163</v>
      </c>
      <c r="E428" s="209" t="s">
        <v>1149</v>
      </c>
      <c r="F428" s="210" t="s">
        <v>1150</v>
      </c>
      <c r="G428" s="211" t="s">
        <v>247</v>
      </c>
      <c r="H428" s="212">
        <v>3.9500000000000002</v>
      </c>
      <c r="I428" s="213"/>
      <c r="J428" s="214">
        <f>ROUND(I428*H428,2)</f>
        <v>0</v>
      </c>
      <c r="K428" s="210" t="s">
        <v>166</v>
      </c>
      <c r="L428" s="47"/>
      <c r="M428" s="215" t="s">
        <v>32</v>
      </c>
      <c r="N428" s="216" t="s">
        <v>49</v>
      </c>
      <c r="O428" s="87"/>
      <c r="P428" s="217">
        <f>O428*H428</f>
        <v>0</v>
      </c>
      <c r="Q428" s="217">
        <v>0</v>
      </c>
      <c r="R428" s="217">
        <f>Q428*H428</f>
        <v>0</v>
      </c>
      <c r="S428" s="217">
        <v>0.59999999999999998</v>
      </c>
      <c r="T428" s="218">
        <f>S428*H428</f>
        <v>2.3700000000000001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9" t="s">
        <v>167</v>
      </c>
      <c r="AT428" s="219" t="s">
        <v>163</v>
      </c>
      <c r="AU428" s="219" t="s">
        <v>88</v>
      </c>
      <c r="AY428" s="19" t="s">
        <v>161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9" t="s">
        <v>86</v>
      </c>
      <c r="BK428" s="220">
        <f>ROUND(I428*H428,2)</f>
        <v>0</v>
      </c>
      <c r="BL428" s="19" t="s">
        <v>167</v>
      </c>
      <c r="BM428" s="219" t="s">
        <v>1151</v>
      </c>
    </row>
    <row r="429" s="2" customFormat="1">
      <c r="A429" s="41"/>
      <c r="B429" s="42"/>
      <c r="C429" s="43"/>
      <c r="D429" s="221" t="s">
        <v>169</v>
      </c>
      <c r="E429" s="43"/>
      <c r="F429" s="222" t="s">
        <v>1152</v>
      </c>
      <c r="G429" s="43"/>
      <c r="H429" s="43"/>
      <c r="I429" s="223"/>
      <c r="J429" s="43"/>
      <c r="K429" s="43"/>
      <c r="L429" s="47"/>
      <c r="M429" s="224"/>
      <c r="N429" s="225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169</v>
      </c>
      <c r="AU429" s="19" t="s">
        <v>88</v>
      </c>
    </row>
    <row r="430" s="2" customFormat="1">
      <c r="A430" s="41"/>
      <c r="B430" s="42"/>
      <c r="C430" s="43"/>
      <c r="D430" s="226" t="s">
        <v>171</v>
      </c>
      <c r="E430" s="43"/>
      <c r="F430" s="227" t="s">
        <v>1153</v>
      </c>
      <c r="G430" s="43"/>
      <c r="H430" s="43"/>
      <c r="I430" s="223"/>
      <c r="J430" s="43"/>
      <c r="K430" s="43"/>
      <c r="L430" s="47"/>
      <c r="M430" s="224"/>
      <c r="N430" s="225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19" t="s">
        <v>171</v>
      </c>
      <c r="AU430" s="19" t="s">
        <v>88</v>
      </c>
    </row>
    <row r="431" s="14" customFormat="1">
      <c r="A431" s="14"/>
      <c r="B431" s="238"/>
      <c r="C431" s="239"/>
      <c r="D431" s="221" t="s">
        <v>173</v>
      </c>
      <c r="E431" s="240" t="s">
        <v>32</v>
      </c>
      <c r="F431" s="241" t="s">
        <v>1154</v>
      </c>
      <c r="G431" s="239"/>
      <c r="H431" s="242">
        <v>3.9500000000000002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173</v>
      </c>
      <c r="AU431" s="248" t="s">
        <v>88</v>
      </c>
      <c r="AV431" s="14" t="s">
        <v>88</v>
      </c>
      <c r="AW431" s="14" t="s">
        <v>39</v>
      </c>
      <c r="AX431" s="14" t="s">
        <v>86</v>
      </c>
      <c r="AY431" s="248" t="s">
        <v>161</v>
      </c>
    </row>
    <row r="432" s="12" customFormat="1" ht="22.8" customHeight="1">
      <c r="A432" s="12"/>
      <c r="B432" s="192"/>
      <c r="C432" s="193"/>
      <c r="D432" s="194" t="s">
        <v>77</v>
      </c>
      <c r="E432" s="206" t="s">
        <v>675</v>
      </c>
      <c r="F432" s="206" t="s">
        <v>676</v>
      </c>
      <c r="G432" s="193"/>
      <c r="H432" s="193"/>
      <c r="I432" s="196"/>
      <c r="J432" s="207">
        <f>BK432</f>
        <v>0</v>
      </c>
      <c r="K432" s="193"/>
      <c r="L432" s="198"/>
      <c r="M432" s="199"/>
      <c r="N432" s="200"/>
      <c r="O432" s="200"/>
      <c r="P432" s="201">
        <f>SUM(P433:P458)</f>
        <v>0</v>
      </c>
      <c r="Q432" s="200"/>
      <c r="R432" s="201">
        <f>SUM(R433:R458)</f>
        <v>0</v>
      </c>
      <c r="S432" s="200"/>
      <c r="T432" s="202">
        <f>SUM(T433:T458)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3" t="s">
        <v>86</v>
      </c>
      <c r="AT432" s="204" t="s">
        <v>77</v>
      </c>
      <c r="AU432" s="204" t="s">
        <v>86</v>
      </c>
      <c r="AY432" s="203" t="s">
        <v>161</v>
      </c>
      <c r="BK432" s="205">
        <f>SUM(BK433:BK458)</f>
        <v>0</v>
      </c>
    </row>
    <row r="433" s="2" customFormat="1" ht="33" customHeight="1">
      <c r="A433" s="41"/>
      <c r="B433" s="42"/>
      <c r="C433" s="208" t="s">
        <v>645</v>
      </c>
      <c r="D433" s="208" t="s">
        <v>163</v>
      </c>
      <c r="E433" s="209" t="s">
        <v>1155</v>
      </c>
      <c r="F433" s="210" t="s">
        <v>1156</v>
      </c>
      <c r="G433" s="211" t="s">
        <v>329</v>
      </c>
      <c r="H433" s="212">
        <v>2.758</v>
      </c>
      <c r="I433" s="213"/>
      <c r="J433" s="214">
        <f>ROUND(I433*H433,2)</f>
        <v>0</v>
      </c>
      <c r="K433" s="210" t="s">
        <v>166</v>
      </c>
      <c r="L433" s="47"/>
      <c r="M433" s="215" t="s">
        <v>32</v>
      </c>
      <c r="N433" s="216" t="s">
        <v>49</v>
      </c>
      <c r="O433" s="87"/>
      <c r="P433" s="217">
        <f>O433*H433</f>
        <v>0</v>
      </c>
      <c r="Q433" s="217">
        <v>0</v>
      </c>
      <c r="R433" s="217">
        <f>Q433*H433</f>
        <v>0</v>
      </c>
      <c r="S433" s="217">
        <v>0</v>
      </c>
      <c r="T433" s="218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9" t="s">
        <v>167</v>
      </c>
      <c r="AT433" s="219" t="s">
        <v>163</v>
      </c>
      <c r="AU433" s="219" t="s">
        <v>88</v>
      </c>
      <c r="AY433" s="19" t="s">
        <v>161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86</v>
      </c>
      <c r="BK433" s="220">
        <f>ROUND(I433*H433,2)</f>
        <v>0</v>
      </c>
      <c r="BL433" s="19" t="s">
        <v>167</v>
      </c>
      <c r="BM433" s="219" t="s">
        <v>1157</v>
      </c>
    </row>
    <row r="434" s="2" customFormat="1">
      <c r="A434" s="41"/>
      <c r="B434" s="42"/>
      <c r="C434" s="43"/>
      <c r="D434" s="221" t="s">
        <v>169</v>
      </c>
      <c r="E434" s="43"/>
      <c r="F434" s="222" t="s">
        <v>1158</v>
      </c>
      <c r="G434" s="43"/>
      <c r="H434" s="43"/>
      <c r="I434" s="223"/>
      <c r="J434" s="43"/>
      <c r="K434" s="43"/>
      <c r="L434" s="47"/>
      <c r="M434" s="224"/>
      <c r="N434" s="225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19" t="s">
        <v>169</v>
      </c>
      <c r="AU434" s="19" t="s">
        <v>88</v>
      </c>
    </row>
    <row r="435" s="2" customFormat="1">
      <c r="A435" s="41"/>
      <c r="B435" s="42"/>
      <c r="C435" s="43"/>
      <c r="D435" s="226" t="s">
        <v>171</v>
      </c>
      <c r="E435" s="43"/>
      <c r="F435" s="227" t="s">
        <v>1159</v>
      </c>
      <c r="G435" s="43"/>
      <c r="H435" s="43"/>
      <c r="I435" s="223"/>
      <c r="J435" s="43"/>
      <c r="K435" s="43"/>
      <c r="L435" s="47"/>
      <c r="M435" s="224"/>
      <c r="N435" s="225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171</v>
      </c>
      <c r="AU435" s="19" t="s">
        <v>88</v>
      </c>
    </row>
    <row r="436" s="14" customFormat="1">
      <c r="A436" s="14"/>
      <c r="B436" s="238"/>
      <c r="C436" s="239"/>
      <c r="D436" s="221" t="s">
        <v>173</v>
      </c>
      <c r="E436" s="240" t="s">
        <v>32</v>
      </c>
      <c r="F436" s="241" t="s">
        <v>1160</v>
      </c>
      <c r="G436" s="239"/>
      <c r="H436" s="242">
        <v>0.38800000000000001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173</v>
      </c>
      <c r="AU436" s="248" t="s">
        <v>88</v>
      </c>
      <c r="AV436" s="14" t="s">
        <v>88</v>
      </c>
      <c r="AW436" s="14" t="s">
        <v>39</v>
      </c>
      <c r="AX436" s="14" t="s">
        <v>78</v>
      </c>
      <c r="AY436" s="248" t="s">
        <v>161</v>
      </c>
    </row>
    <row r="437" s="14" customFormat="1">
      <c r="A437" s="14"/>
      <c r="B437" s="238"/>
      <c r="C437" s="239"/>
      <c r="D437" s="221" t="s">
        <v>173</v>
      </c>
      <c r="E437" s="240" t="s">
        <v>32</v>
      </c>
      <c r="F437" s="241" t="s">
        <v>1161</v>
      </c>
      <c r="G437" s="239"/>
      <c r="H437" s="242">
        <v>2.3700000000000001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173</v>
      </c>
      <c r="AU437" s="248" t="s">
        <v>88</v>
      </c>
      <c r="AV437" s="14" t="s">
        <v>88</v>
      </c>
      <c r="AW437" s="14" t="s">
        <v>39</v>
      </c>
      <c r="AX437" s="14" t="s">
        <v>78</v>
      </c>
      <c r="AY437" s="248" t="s">
        <v>161</v>
      </c>
    </row>
    <row r="438" s="15" customFormat="1">
      <c r="A438" s="15"/>
      <c r="B438" s="249"/>
      <c r="C438" s="250"/>
      <c r="D438" s="221" t="s">
        <v>173</v>
      </c>
      <c r="E438" s="251" t="s">
        <v>32</v>
      </c>
      <c r="F438" s="252" t="s">
        <v>176</v>
      </c>
      <c r="G438" s="250"/>
      <c r="H438" s="253">
        <v>2.758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9" t="s">
        <v>173</v>
      </c>
      <c r="AU438" s="259" t="s">
        <v>88</v>
      </c>
      <c r="AV438" s="15" t="s">
        <v>167</v>
      </c>
      <c r="AW438" s="15" t="s">
        <v>39</v>
      </c>
      <c r="AX438" s="15" t="s">
        <v>86</v>
      </c>
      <c r="AY438" s="259" t="s">
        <v>161</v>
      </c>
    </row>
    <row r="439" s="2" customFormat="1" ht="21.75" customHeight="1">
      <c r="A439" s="41"/>
      <c r="B439" s="42"/>
      <c r="C439" s="208" t="s">
        <v>653</v>
      </c>
      <c r="D439" s="208" t="s">
        <v>163</v>
      </c>
      <c r="E439" s="209" t="s">
        <v>1162</v>
      </c>
      <c r="F439" s="210" t="s">
        <v>1163</v>
      </c>
      <c r="G439" s="211" t="s">
        <v>329</v>
      </c>
      <c r="H439" s="212">
        <v>68.950000000000003</v>
      </c>
      <c r="I439" s="213"/>
      <c r="J439" s="214">
        <f>ROUND(I439*H439,2)</f>
        <v>0</v>
      </c>
      <c r="K439" s="210" t="s">
        <v>166</v>
      </c>
      <c r="L439" s="47"/>
      <c r="M439" s="215" t="s">
        <v>32</v>
      </c>
      <c r="N439" s="216" t="s">
        <v>49</v>
      </c>
      <c r="O439" s="87"/>
      <c r="P439" s="217">
        <f>O439*H439</f>
        <v>0</v>
      </c>
      <c r="Q439" s="217">
        <v>0</v>
      </c>
      <c r="R439" s="217">
        <f>Q439*H439</f>
        <v>0</v>
      </c>
      <c r="S439" s="217">
        <v>0</v>
      </c>
      <c r="T439" s="218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9" t="s">
        <v>167</v>
      </c>
      <c r="AT439" s="219" t="s">
        <v>163</v>
      </c>
      <c r="AU439" s="219" t="s">
        <v>88</v>
      </c>
      <c r="AY439" s="19" t="s">
        <v>161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19" t="s">
        <v>86</v>
      </c>
      <c r="BK439" s="220">
        <f>ROUND(I439*H439,2)</f>
        <v>0</v>
      </c>
      <c r="BL439" s="19" t="s">
        <v>167</v>
      </c>
      <c r="BM439" s="219" t="s">
        <v>1164</v>
      </c>
    </row>
    <row r="440" s="2" customFormat="1">
      <c r="A440" s="41"/>
      <c r="B440" s="42"/>
      <c r="C440" s="43"/>
      <c r="D440" s="221" t="s">
        <v>169</v>
      </c>
      <c r="E440" s="43"/>
      <c r="F440" s="222" t="s">
        <v>1165</v>
      </c>
      <c r="G440" s="43"/>
      <c r="H440" s="43"/>
      <c r="I440" s="223"/>
      <c r="J440" s="43"/>
      <c r="K440" s="43"/>
      <c r="L440" s="47"/>
      <c r="M440" s="224"/>
      <c r="N440" s="225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19" t="s">
        <v>169</v>
      </c>
      <c r="AU440" s="19" t="s">
        <v>88</v>
      </c>
    </row>
    <row r="441" s="2" customFormat="1">
      <c r="A441" s="41"/>
      <c r="B441" s="42"/>
      <c r="C441" s="43"/>
      <c r="D441" s="226" t="s">
        <v>171</v>
      </c>
      <c r="E441" s="43"/>
      <c r="F441" s="227" t="s">
        <v>1166</v>
      </c>
      <c r="G441" s="43"/>
      <c r="H441" s="43"/>
      <c r="I441" s="223"/>
      <c r="J441" s="43"/>
      <c r="K441" s="43"/>
      <c r="L441" s="47"/>
      <c r="M441" s="224"/>
      <c r="N441" s="225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171</v>
      </c>
      <c r="AU441" s="19" t="s">
        <v>88</v>
      </c>
    </row>
    <row r="442" s="14" customFormat="1">
      <c r="A442" s="14"/>
      <c r="B442" s="238"/>
      <c r="C442" s="239"/>
      <c r="D442" s="221" t="s">
        <v>173</v>
      </c>
      <c r="E442" s="240" t="s">
        <v>32</v>
      </c>
      <c r="F442" s="241" t="s">
        <v>1160</v>
      </c>
      <c r="G442" s="239"/>
      <c r="H442" s="242">
        <v>0.38800000000000001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173</v>
      </c>
      <c r="AU442" s="248" t="s">
        <v>88</v>
      </c>
      <c r="AV442" s="14" t="s">
        <v>88</v>
      </c>
      <c r="AW442" s="14" t="s">
        <v>39</v>
      </c>
      <c r="AX442" s="14" t="s">
        <v>78</v>
      </c>
      <c r="AY442" s="248" t="s">
        <v>161</v>
      </c>
    </row>
    <row r="443" s="14" customFormat="1">
      <c r="A443" s="14"/>
      <c r="B443" s="238"/>
      <c r="C443" s="239"/>
      <c r="D443" s="221" t="s">
        <v>173</v>
      </c>
      <c r="E443" s="240" t="s">
        <v>32</v>
      </c>
      <c r="F443" s="241" t="s">
        <v>1161</v>
      </c>
      <c r="G443" s="239"/>
      <c r="H443" s="242">
        <v>2.3700000000000001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173</v>
      </c>
      <c r="AU443" s="248" t="s">
        <v>88</v>
      </c>
      <c r="AV443" s="14" t="s">
        <v>88</v>
      </c>
      <c r="AW443" s="14" t="s">
        <v>39</v>
      </c>
      <c r="AX443" s="14" t="s">
        <v>78</v>
      </c>
      <c r="AY443" s="248" t="s">
        <v>161</v>
      </c>
    </row>
    <row r="444" s="16" customFormat="1">
      <c r="A444" s="16"/>
      <c r="B444" s="275"/>
      <c r="C444" s="276"/>
      <c r="D444" s="221" t="s">
        <v>173</v>
      </c>
      <c r="E444" s="277" t="s">
        <v>32</v>
      </c>
      <c r="F444" s="278" t="s">
        <v>824</v>
      </c>
      <c r="G444" s="276"/>
      <c r="H444" s="279">
        <v>2.758</v>
      </c>
      <c r="I444" s="280"/>
      <c r="J444" s="276"/>
      <c r="K444" s="276"/>
      <c r="L444" s="281"/>
      <c r="M444" s="282"/>
      <c r="N444" s="283"/>
      <c r="O444" s="283"/>
      <c r="P444" s="283"/>
      <c r="Q444" s="283"/>
      <c r="R444" s="283"/>
      <c r="S444" s="283"/>
      <c r="T444" s="284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85" t="s">
        <v>173</v>
      </c>
      <c r="AU444" s="285" t="s">
        <v>88</v>
      </c>
      <c r="AV444" s="16" t="s">
        <v>115</v>
      </c>
      <c r="AW444" s="16" t="s">
        <v>39</v>
      </c>
      <c r="AX444" s="16" t="s">
        <v>78</v>
      </c>
      <c r="AY444" s="285" t="s">
        <v>161</v>
      </c>
    </row>
    <row r="445" s="14" customFormat="1">
      <c r="A445" s="14"/>
      <c r="B445" s="238"/>
      <c r="C445" s="239"/>
      <c r="D445" s="221" t="s">
        <v>173</v>
      </c>
      <c r="E445" s="240" t="s">
        <v>32</v>
      </c>
      <c r="F445" s="241" t="s">
        <v>1167</v>
      </c>
      <c r="G445" s="239"/>
      <c r="H445" s="242">
        <v>68.950000000000003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173</v>
      </c>
      <c r="AU445" s="248" t="s">
        <v>88</v>
      </c>
      <c r="AV445" s="14" t="s">
        <v>88</v>
      </c>
      <c r="AW445" s="14" t="s">
        <v>39</v>
      </c>
      <c r="AX445" s="14" t="s">
        <v>86</v>
      </c>
      <c r="AY445" s="248" t="s">
        <v>161</v>
      </c>
    </row>
    <row r="446" s="2" customFormat="1" ht="16.5" customHeight="1">
      <c r="A446" s="41"/>
      <c r="B446" s="42"/>
      <c r="C446" s="208" t="s">
        <v>660</v>
      </c>
      <c r="D446" s="208" t="s">
        <v>163</v>
      </c>
      <c r="E446" s="209" t="s">
        <v>1168</v>
      </c>
      <c r="F446" s="210" t="s">
        <v>1169</v>
      </c>
      <c r="G446" s="211" t="s">
        <v>329</v>
      </c>
      <c r="H446" s="212">
        <v>2.758</v>
      </c>
      <c r="I446" s="213"/>
      <c r="J446" s="214">
        <f>ROUND(I446*H446,2)</f>
        <v>0</v>
      </c>
      <c r="K446" s="210" t="s">
        <v>166</v>
      </c>
      <c r="L446" s="47"/>
      <c r="M446" s="215" t="s">
        <v>32</v>
      </c>
      <c r="N446" s="216" t="s">
        <v>49</v>
      </c>
      <c r="O446" s="87"/>
      <c r="P446" s="217">
        <f>O446*H446</f>
        <v>0</v>
      </c>
      <c r="Q446" s="217">
        <v>0</v>
      </c>
      <c r="R446" s="217">
        <f>Q446*H446</f>
        <v>0</v>
      </c>
      <c r="S446" s="217">
        <v>0</v>
      </c>
      <c r="T446" s="218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9" t="s">
        <v>167</v>
      </c>
      <c r="AT446" s="219" t="s">
        <v>163</v>
      </c>
      <c r="AU446" s="219" t="s">
        <v>88</v>
      </c>
      <c r="AY446" s="19" t="s">
        <v>161</v>
      </c>
      <c r="BE446" s="220">
        <f>IF(N446="základní",J446,0)</f>
        <v>0</v>
      </c>
      <c r="BF446" s="220">
        <f>IF(N446="snížená",J446,0)</f>
        <v>0</v>
      </c>
      <c r="BG446" s="220">
        <f>IF(N446="zákl. přenesená",J446,0)</f>
        <v>0</v>
      </c>
      <c r="BH446" s="220">
        <f>IF(N446="sníž. přenesená",J446,0)</f>
        <v>0</v>
      </c>
      <c r="BI446" s="220">
        <f>IF(N446="nulová",J446,0)</f>
        <v>0</v>
      </c>
      <c r="BJ446" s="19" t="s">
        <v>86</v>
      </c>
      <c r="BK446" s="220">
        <f>ROUND(I446*H446,2)</f>
        <v>0</v>
      </c>
      <c r="BL446" s="19" t="s">
        <v>167</v>
      </c>
      <c r="BM446" s="219" t="s">
        <v>1170</v>
      </c>
    </row>
    <row r="447" s="2" customFormat="1">
      <c r="A447" s="41"/>
      <c r="B447" s="42"/>
      <c r="C447" s="43"/>
      <c r="D447" s="221" t="s">
        <v>169</v>
      </c>
      <c r="E447" s="43"/>
      <c r="F447" s="222" t="s">
        <v>1171</v>
      </c>
      <c r="G447" s="43"/>
      <c r="H447" s="43"/>
      <c r="I447" s="223"/>
      <c r="J447" s="43"/>
      <c r="K447" s="43"/>
      <c r="L447" s="47"/>
      <c r="M447" s="224"/>
      <c r="N447" s="225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19" t="s">
        <v>169</v>
      </c>
      <c r="AU447" s="19" t="s">
        <v>88</v>
      </c>
    </row>
    <row r="448" s="2" customFormat="1">
      <c r="A448" s="41"/>
      <c r="B448" s="42"/>
      <c r="C448" s="43"/>
      <c r="D448" s="226" t="s">
        <v>171</v>
      </c>
      <c r="E448" s="43"/>
      <c r="F448" s="227" t="s">
        <v>1172</v>
      </c>
      <c r="G448" s="43"/>
      <c r="H448" s="43"/>
      <c r="I448" s="223"/>
      <c r="J448" s="43"/>
      <c r="K448" s="43"/>
      <c r="L448" s="47"/>
      <c r="M448" s="224"/>
      <c r="N448" s="225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19" t="s">
        <v>171</v>
      </c>
      <c r="AU448" s="19" t="s">
        <v>88</v>
      </c>
    </row>
    <row r="449" s="14" customFormat="1">
      <c r="A449" s="14"/>
      <c r="B449" s="238"/>
      <c r="C449" s="239"/>
      <c r="D449" s="221" t="s">
        <v>173</v>
      </c>
      <c r="E449" s="240" t="s">
        <v>32</v>
      </c>
      <c r="F449" s="241" t="s">
        <v>1160</v>
      </c>
      <c r="G449" s="239"/>
      <c r="H449" s="242">
        <v>0.38800000000000001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173</v>
      </c>
      <c r="AU449" s="248" t="s">
        <v>88</v>
      </c>
      <c r="AV449" s="14" t="s">
        <v>88</v>
      </c>
      <c r="AW449" s="14" t="s">
        <v>39</v>
      </c>
      <c r="AX449" s="14" t="s">
        <v>78</v>
      </c>
      <c r="AY449" s="248" t="s">
        <v>161</v>
      </c>
    </row>
    <row r="450" s="14" customFormat="1">
      <c r="A450" s="14"/>
      <c r="B450" s="238"/>
      <c r="C450" s="239"/>
      <c r="D450" s="221" t="s">
        <v>173</v>
      </c>
      <c r="E450" s="240" t="s">
        <v>32</v>
      </c>
      <c r="F450" s="241" t="s">
        <v>1161</v>
      </c>
      <c r="G450" s="239"/>
      <c r="H450" s="242">
        <v>2.3700000000000001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8" t="s">
        <v>173</v>
      </c>
      <c r="AU450" s="248" t="s">
        <v>88</v>
      </c>
      <c r="AV450" s="14" t="s">
        <v>88</v>
      </c>
      <c r="AW450" s="14" t="s">
        <v>39</v>
      </c>
      <c r="AX450" s="14" t="s">
        <v>78</v>
      </c>
      <c r="AY450" s="248" t="s">
        <v>161</v>
      </c>
    </row>
    <row r="451" s="15" customFormat="1">
      <c r="A451" s="15"/>
      <c r="B451" s="249"/>
      <c r="C451" s="250"/>
      <c r="D451" s="221" t="s">
        <v>173</v>
      </c>
      <c r="E451" s="251" t="s">
        <v>32</v>
      </c>
      <c r="F451" s="252" t="s">
        <v>176</v>
      </c>
      <c r="G451" s="250"/>
      <c r="H451" s="253">
        <v>2.758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9" t="s">
        <v>173</v>
      </c>
      <c r="AU451" s="259" t="s">
        <v>88</v>
      </c>
      <c r="AV451" s="15" t="s">
        <v>167</v>
      </c>
      <c r="AW451" s="15" t="s">
        <v>39</v>
      </c>
      <c r="AX451" s="15" t="s">
        <v>86</v>
      </c>
      <c r="AY451" s="259" t="s">
        <v>161</v>
      </c>
    </row>
    <row r="452" s="2" customFormat="1" ht="37.8" customHeight="1">
      <c r="A452" s="41"/>
      <c r="B452" s="42"/>
      <c r="C452" s="208" t="s">
        <v>668</v>
      </c>
      <c r="D452" s="208" t="s">
        <v>163</v>
      </c>
      <c r="E452" s="209" t="s">
        <v>1173</v>
      </c>
      <c r="F452" s="210" t="s">
        <v>1174</v>
      </c>
      <c r="G452" s="211" t="s">
        <v>329</v>
      </c>
      <c r="H452" s="212">
        <v>2.758</v>
      </c>
      <c r="I452" s="213"/>
      <c r="J452" s="214">
        <f>ROUND(I452*H452,2)</f>
        <v>0</v>
      </c>
      <c r="K452" s="210" t="s">
        <v>166</v>
      </c>
      <c r="L452" s="47"/>
      <c r="M452" s="215" t="s">
        <v>32</v>
      </c>
      <c r="N452" s="216" t="s">
        <v>49</v>
      </c>
      <c r="O452" s="87"/>
      <c r="P452" s="217">
        <f>O452*H452</f>
        <v>0</v>
      </c>
      <c r="Q452" s="217">
        <v>0</v>
      </c>
      <c r="R452" s="217">
        <f>Q452*H452</f>
        <v>0</v>
      </c>
      <c r="S452" s="217">
        <v>0</v>
      </c>
      <c r="T452" s="218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9" t="s">
        <v>167</v>
      </c>
      <c r="AT452" s="219" t="s">
        <v>163</v>
      </c>
      <c r="AU452" s="219" t="s">
        <v>88</v>
      </c>
      <c r="AY452" s="19" t="s">
        <v>161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19" t="s">
        <v>86</v>
      </c>
      <c r="BK452" s="220">
        <f>ROUND(I452*H452,2)</f>
        <v>0</v>
      </c>
      <c r="BL452" s="19" t="s">
        <v>167</v>
      </c>
      <c r="BM452" s="219" t="s">
        <v>1175</v>
      </c>
    </row>
    <row r="453" s="2" customFormat="1">
      <c r="A453" s="41"/>
      <c r="B453" s="42"/>
      <c r="C453" s="43"/>
      <c r="D453" s="221" t="s">
        <v>169</v>
      </c>
      <c r="E453" s="43"/>
      <c r="F453" s="222" t="s">
        <v>1176</v>
      </c>
      <c r="G453" s="43"/>
      <c r="H453" s="43"/>
      <c r="I453" s="223"/>
      <c r="J453" s="43"/>
      <c r="K453" s="43"/>
      <c r="L453" s="47"/>
      <c r="M453" s="224"/>
      <c r="N453" s="225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19" t="s">
        <v>169</v>
      </c>
      <c r="AU453" s="19" t="s">
        <v>88</v>
      </c>
    </row>
    <row r="454" s="2" customFormat="1">
      <c r="A454" s="41"/>
      <c r="B454" s="42"/>
      <c r="C454" s="43"/>
      <c r="D454" s="226" t="s">
        <v>171</v>
      </c>
      <c r="E454" s="43"/>
      <c r="F454" s="227" t="s">
        <v>1177</v>
      </c>
      <c r="G454" s="43"/>
      <c r="H454" s="43"/>
      <c r="I454" s="223"/>
      <c r="J454" s="43"/>
      <c r="K454" s="43"/>
      <c r="L454" s="47"/>
      <c r="M454" s="224"/>
      <c r="N454" s="225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19" t="s">
        <v>171</v>
      </c>
      <c r="AU454" s="19" t="s">
        <v>88</v>
      </c>
    </row>
    <row r="455" s="2" customFormat="1">
      <c r="A455" s="41"/>
      <c r="B455" s="42"/>
      <c r="C455" s="43"/>
      <c r="D455" s="221" t="s">
        <v>505</v>
      </c>
      <c r="E455" s="43"/>
      <c r="F455" s="270" t="s">
        <v>1178</v>
      </c>
      <c r="G455" s="43"/>
      <c r="H455" s="43"/>
      <c r="I455" s="223"/>
      <c r="J455" s="43"/>
      <c r="K455" s="43"/>
      <c r="L455" s="47"/>
      <c r="M455" s="224"/>
      <c r="N455" s="225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505</v>
      </c>
      <c r="AU455" s="19" t="s">
        <v>88</v>
      </c>
    </row>
    <row r="456" s="14" customFormat="1">
      <c r="A456" s="14"/>
      <c r="B456" s="238"/>
      <c r="C456" s="239"/>
      <c r="D456" s="221" t="s">
        <v>173</v>
      </c>
      <c r="E456" s="240" t="s">
        <v>32</v>
      </c>
      <c r="F456" s="241" t="s">
        <v>1160</v>
      </c>
      <c r="G456" s="239"/>
      <c r="H456" s="242">
        <v>0.38800000000000001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8" t="s">
        <v>173</v>
      </c>
      <c r="AU456" s="248" t="s">
        <v>88</v>
      </c>
      <c r="AV456" s="14" t="s">
        <v>88</v>
      </c>
      <c r="AW456" s="14" t="s">
        <v>39</v>
      </c>
      <c r="AX456" s="14" t="s">
        <v>78</v>
      </c>
      <c r="AY456" s="248" t="s">
        <v>161</v>
      </c>
    </row>
    <row r="457" s="14" customFormat="1">
      <c r="A457" s="14"/>
      <c r="B457" s="238"/>
      <c r="C457" s="239"/>
      <c r="D457" s="221" t="s">
        <v>173</v>
      </c>
      <c r="E457" s="240" t="s">
        <v>32</v>
      </c>
      <c r="F457" s="241" t="s">
        <v>1161</v>
      </c>
      <c r="G457" s="239"/>
      <c r="H457" s="242">
        <v>2.3700000000000001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8" t="s">
        <v>173</v>
      </c>
      <c r="AU457" s="248" t="s">
        <v>88</v>
      </c>
      <c r="AV457" s="14" t="s">
        <v>88</v>
      </c>
      <c r="AW457" s="14" t="s">
        <v>39</v>
      </c>
      <c r="AX457" s="14" t="s">
        <v>78</v>
      </c>
      <c r="AY457" s="248" t="s">
        <v>161</v>
      </c>
    </row>
    <row r="458" s="15" customFormat="1">
      <c r="A458" s="15"/>
      <c r="B458" s="249"/>
      <c r="C458" s="250"/>
      <c r="D458" s="221" t="s">
        <v>173</v>
      </c>
      <c r="E458" s="251" t="s">
        <v>32</v>
      </c>
      <c r="F458" s="252" t="s">
        <v>176</v>
      </c>
      <c r="G458" s="250"/>
      <c r="H458" s="253">
        <v>2.758</v>
      </c>
      <c r="I458" s="254"/>
      <c r="J458" s="250"/>
      <c r="K458" s="250"/>
      <c r="L458" s="255"/>
      <c r="M458" s="256"/>
      <c r="N458" s="257"/>
      <c r="O458" s="257"/>
      <c r="P458" s="257"/>
      <c r="Q458" s="257"/>
      <c r="R458" s="257"/>
      <c r="S458" s="257"/>
      <c r="T458" s="25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9" t="s">
        <v>173</v>
      </c>
      <c r="AU458" s="259" t="s">
        <v>88</v>
      </c>
      <c r="AV458" s="15" t="s">
        <v>167</v>
      </c>
      <c r="AW458" s="15" t="s">
        <v>39</v>
      </c>
      <c r="AX458" s="15" t="s">
        <v>86</v>
      </c>
      <c r="AY458" s="259" t="s">
        <v>161</v>
      </c>
    </row>
    <row r="459" s="12" customFormat="1" ht="22.8" customHeight="1">
      <c r="A459" s="12"/>
      <c r="B459" s="192"/>
      <c r="C459" s="193"/>
      <c r="D459" s="194" t="s">
        <v>77</v>
      </c>
      <c r="E459" s="206" t="s">
        <v>738</v>
      </c>
      <c r="F459" s="206" t="s">
        <v>739</v>
      </c>
      <c r="G459" s="193"/>
      <c r="H459" s="193"/>
      <c r="I459" s="196"/>
      <c r="J459" s="207">
        <f>BK459</f>
        <v>0</v>
      </c>
      <c r="K459" s="193"/>
      <c r="L459" s="198"/>
      <c r="M459" s="199"/>
      <c r="N459" s="200"/>
      <c r="O459" s="200"/>
      <c r="P459" s="201">
        <f>SUM(P460:P465)</f>
        <v>0</v>
      </c>
      <c r="Q459" s="200"/>
      <c r="R459" s="201">
        <f>SUM(R460:R465)</f>
        <v>0</v>
      </c>
      <c r="S459" s="200"/>
      <c r="T459" s="202">
        <f>SUM(T460:T465)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3" t="s">
        <v>86</v>
      </c>
      <c r="AT459" s="204" t="s">
        <v>77</v>
      </c>
      <c r="AU459" s="204" t="s">
        <v>86</v>
      </c>
      <c r="AY459" s="203" t="s">
        <v>161</v>
      </c>
      <c r="BK459" s="205">
        <f>SUM(BK460:BK465)</f>
        <v>0</v>
      </c>
    </row>
    <row r="460" s="2" customFormat="1" ht="24.15" customHeight="1">
      <c r="A460" s="41"/>
      <c r="B460" s="42"/>
      <c r="C460" s="208" t="s">
        <v>677</v>
      </c>
      <c r="D460" s="208" t="s">
        <v>163</v>
      </c>
      <c r="E460" s="209" t="s">
        <v>1179</v>
      </c>
      <c r="F460" s="210" t="s">
        <v>1180</v>
      </c>
      <c r="G460" s="211" t="s">
        <v>329</v>
      </c>
      <c r="H460" s="212">
        <v>59.517000000000003</v>
      </c>
      <c r="I460" s="213"/>
      <c r="J460" s="214">
        <f>ROUND(I460*H460,2)</f>
        <v>0</v>
      </c>
      <c r="K460" s="210" t="s">
        <v>166</v>
      </c>
      <c r="L460" s="47"/>
      <c r="M460" s="215" t="s">
        <v>32</v>
      </c>
      <c r="N460" s="216" t="s">
        <v>49</v>
      </c>
      <c r="O460" s="87"/>
      <c r="P460" s="217">
        <f>O460*H460</f>
        <v>0</v>
      </c>
      <c r="Q460" s="217">
        <v>0</v>
      </c>
      <c r="R460" s="217">
        <f>Q460*H460</f>
        <v>0</v>
      </c>
      <c r="S460" s="217">
        <v>0</v>
      </c>
      <c r="T460" s="218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9" t="s">
        <v>167</v>
      </c>
      <c r="AT460" s="219" t="s">
        <v>163</v>
      </c>
      <c r="AU460" s="219" t="s">
        <v>88</v>
      </c>
      <c r="AY460" s="19" t="s">
        <v>161</v>
      </c>
      <c r="BE460" s="220">
        <f>IF(N460="základní",J460,0)</f>
        <v>0</v>
      </c>
      <c r="BF460" s="220">
        <f>IF(N460="snížená",J460,0)</f>
        <v>0</v>
      </c>
      <c r="BG460" s="220">
        <f>IF(N460="zákl. přenesená",J460,0)</f>
        <v>0</v>
      </c>
      <c r="BH460" s="220">
        <f>IF(N460="sníž. přenesená",J460,0)</f>
        <v>0</v>
      </c>
      <c r="BI460" s="220">
        <f>IF(N460="nulová",J460,0)</f>
        <v>0</v>
      </c>
      <c r="BJ460" s="19" t="s">
        <v>86</v>
      </c>
      <c r="BK460" s="220">
        <f>ROUND(I460*H460,2)</f>
        <v>0</v>
      </c>
      <c r="BL460" s="19" t="s">
        <v>167</v>
      </c>
      <c r="BM460" s="219" t="s">
        <v>1181</v>
      </c>
    </row>
    <row r="461" s="2" customFormat="1">
      <c r="A461" s="41"/>
      <c r="B461" s="42"/>
      <c r="C461" s="43"/>
      <c r="D461" s="221" t="s">
        <v>169</v>
      </c>
      <c r="E461" s="43"/>
      <c r="F461" s="222" t="s">
        <v>1182</v>
      </c>
      <c r="G461" s="43"/>
      <c r="H461" s="43"/>
      <c r="I461" s="223"/>
      <c r="J461" s="43"/>
      <c r="K461" s="43"/>
      <c r="L461" s="47"/>
      <c r="M461" s="224"/>
      <c r="N461" s="225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19" t="s">
        <v>169</v>
      </c>
      <c r="AU461" s="19" t="s">
        <v>88</v>
      </c>
    </row>
    <row r="462" s="2" customFormat="1">
      <c r="A462" s="41"/>
      <c r="B462" s="42"/>
      <c r="C462" s="43"/>
      <c r="D462" s="226" t="s">
        <v>171</v>
      </c>
      <c r="E462" s="43"/>
      <c r="F462" s="227" t="s">
        <v>1183</v>
      </c>
      <c r="G462" s="43"/>
      <c r="H462" s="43"/>
      <c r="I462" s="223"/>
      <c r="J462" s="43"/>
      <c r="K462" s="43"/>
      <c r="L462" s="47"/>
      <c r="M462" s="224"/>
      <c r="N462" s="225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19" t="s">
        <v>171</v>
      </c>
      <c r="AU462" s="19" t="s">
        <v>88</v>
      </c>
    </row>
    <row r="463" s="2" customFormat="1" ht="37.8" customHeight="1">
      <c r="A463" s="41"/>
      <c r="B463" s="42"/>
      <c r="C463" s="208" t="s">
        <v>687</v>
      </c>
      <c r="D463" s="208" t="s">
        <v>163</v>
      </c>
      <c r="E463" s="209" t="s">
        <v>1184</v>
      </c>
      <c r="F463" s="210" t="s">
        <v>1185</v>
      </c>
      <c r="G463" s="211" t="s">
        <v>329</v>
      </c>
      <c r="H463" s="212">
        <v>59.517000000000003</v>
      </c>
      <c r="I463" s="213"/>
      <c r="J463" s="214">
        <f>ROUND(I463*H463,2)</f>
        <v>0</v>
      </c>
      <c r="K463" s="210" t="s">
        <v>166</v>
      </c>
      <c r="L463" s="47"/>
      <c r="M463" s="215" t="s">
        <v>32</v>
      </c>
      <c r="N463" s="216" t="s">
        <v>49</v>
      </c>
      <c r="O463" s="87"/>
      <c r="P463" s="217">
        <f>O463*H463</f>
        <v>0</v>
      </c>
      <c r="Q463" s="217">
        <v>0</v>
      </c>
      <c r="R463" s="217">
        <f>Q463*H463</f>
        <v>0</v>
      </c>
      <c r="S463" s="217">
        <v>0</v>
      </c>
      <c r="T463" s="218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9" t="s">
        <v>167</v>
      </c>
      <c r="AT463" s="219" t="s">
        <v>163</v>
      </c>
      <c r="AU463" s="219" t="s">
        <v>88</v>
      </c>
      <c r="AY463" s="19" t="s">
        <v>161</v>
      </c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19" t="s">
        <v>86</v>
      </c>
      <c r="BK463" s="220">
        <f>ROUND(I463*H463,2)</f>
        <v>0</v>
      </c>
      <c r="BL463" s="19" t="s">
        <v>167</v>
      </c>
      <c r="BM463" s="219" t="s">
        <v>1186</v>
      </c>
    </row>
    <row r="464" s="2" customFormat="1">
      <c r="A464" s="41"/>
      <c r="B464" s="42"/>
      <c r="C464" s="43"/>
      <c r="D464" s="221" t="s">
        <v>169</v>
      </c>
      <c r="E464" s="43"/>
      <c r="F464" s="222" t="s">
        <v>1187</v>
      </c>
      <c r="G464" s="43"/>
      <c r="H464" s="43"/>
      <c r="I464" s="223"/>
      <c r="J464" s="43"/>
      <c r="K464" s="43"/>
      <c r="L464" s="47"/>
      <c r="M464" s="224"/>
      <c r="N464" s="225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19" t="s">
        <v>169</v>
      </c>
      <c r="AU464" s="19" t="s">
        <v>88</v>
      </c>
    </row>
    <row r="465" s="2" customFormat="1">
      <c r="A465" s="41"/>
      <c r="B465" s="42"/>
      <c r="C465" s="43"/>
      <c r="D465" s="226" t="s">
        <v>171</v>
      </c>
      <c r="E465" s="43"/>
      <c r="F465" s="227" t="s">
        <v>1188</v>
      </c>
      <c r="G465" s="43"/>
      <c r="H465" s="43"/>
      <c r="I465" s="223"/>
      <c r="J465" s="43"/>
      <c r="K465" s="43"/>
      <c r="L465" s="47"/>
      <c r="M465" s="271"/>
      <c r="N465" s="272"/>
      <c r="O465" s="273"/>
      <c r="P465" s="273"/>
      <c r="Q465" s="273"/>
      <c r="R465" s="273"/>
      <c r="S465" s="273"/>
      <c r="T465" s="274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19" t="s">
        <v>171</v>
      </c>
      <c r="AU465" s="19" t="s">
        <v>88</v>
      </c>
    </row>
    <row r="466" s="2" customFormat="1" ht="6.96" customHeight="1">
      <c r="A466" s="41"/>
      <c r="B466" s="62"/>
      <c r="C466" s="63"/>
      <c r="D466" s="63"/>
      <c r="E466" s="63"/>
      <c r="F466" s="63"/>
      <c r="G466" s="63"/>
      <c r="H466" s="63"/>
      <c r="I466" s="63"/>
      <c r="J466" s="63"/>
      <c r="K466" s="63"/>
      <c r="L466" s="47"/>
      <c r="M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</row>
  </sheetData>
  <sheetProtection sheet="1" autoFilter="0" formatColumns="0" formatRows="0" objects="1" scenarios="1" spinCount="100000" saltValue="YFDCH/893nfCHGgjX2gYuFkM0mbm5wzd73fjwESBVFy7MGIedhSiHrMlaISczuc0490fll2c7hz15SfJ+ECkag==" hashValue="UxwyThcJCDL+KlXWytzludMd2ZBGZtlCNlClL/sLIRrEknEmvAyhAd20f79J/aOAQDTNKaQjq+eFc+DEA2QxMA==" algorithmName="SHA-512" password="CC35"/>
  <autoFilter ref="C87:K46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2/115101202"/>
    <hyperlink ref="F98" r:id="rId2" display="https://podminky.urs.cz/item/CS_URS_2023_02/115101204"/>
    <hyperlink ref="F103" r:id="rId3" display="https://podminky.urs.cz/item/CS_URS_2023_02/115101302"/>
    <hyperlink ref="F108" r:id="rId4" display="https://podminky.urs.cz/item/CS_URS_2023_02/115101304"/>
    <hyperlink ref="F113" r:id="rId5" display="https://podminky.urs.cz/item/CS_URS_2023_02/119001401"/>
    <hyperlink ref="F117" r:id="rId6" display="https://podminky.urs.cz/item/CS_URS_2023_02/119001421"/>
    <hyperlink ref="F121" r:id="rId7" display="https://podminky.urs.cz/item/CS_URS_2023_02/131251103"/>
    <hyperlink ref="F127" r:id="rId8" display="https://podminky.urs.cz/item/CS_URS_2023_02/131351103"/>
    <hyperlink ref="F133" r:id="rId9" display="https://podminky.urs.cz/item/CS_URS_2023_02/132254204"/>
    <hyperlink ref="F144" r:id="rId10" display="https://podminky.urs.cz/item/CS_URS_2023_02/132354204"/>
    <hyperlink ref="F155" r:id="rId11" display="https://podminky.urs.cz/item/CS_URS_2023_02/139001101"/>
    <hyperlink ref="F159" r:id="rId12" display="https://podminky.urs.cz/item/CS_URS_2023_02/151811131"/>
    <hyperlink ref="F163" r:id="rId13" display="https://podminky.urs.cz/item/CS_URS_2023_02/151811132"/>
    <hyperlink ref="F171" r:id="rId14" display="https://podminky.urs.cz/item/CS_URS_2023_02/151811231"/>
    <hyperlink ref="F175" r:id="rId15" display="https://podminky.urs.cz/item/CS_URS_2023_02/151811232"/>
    <hyperlink ref="F183" r:id="rId16" display="https://podminky.urs.cz/item/CS_URS_2023_02/162651112"/>
    <hyperlink ref="F194" r:id="rId17" display="https://podminky.urs.cz/item/CS_URS_2023_02/162651132"/>
    <hyperlink ref="F199" r:id="rId18" display="https://podminky.urs.cz/item/CS_URS_2023_02/162751117"/>
    <hyperlink ref="F205" r:id="rId19" display="https://podminky.urs.cz/item/CS_URS_2023_02/162751119"/>
    <hyperlink ref="F209" r:id="rId20" display="https://podminky.urs.cz/item/CS_URS_2023_02/162751137"/>
    <hyperlink ref="F213" r:id="rId21" display="https://podminky.urs.cz/item/CS_URS_2023_02/162751139"/>
    <hyperlink ref="F217" r:id="rId22" display="https://podminky.urs.cz/item/CS_URS_2023_02/167151111"/>
    <hyperlink ref="F227" r:id="rId23" display="https://podminky.urs.cz/item/CS_URS_2023_02/167151112"/>
    <hyperlink ref="F231" r:id="rId24" display="https://podminky.urs.cz/item/CS_URS_2023_02/171201231"/>
    <hyperlink ref="F237" r:id="rId25" display="https://podminky.urs.cz/item/CS_URS_2023_02/171251201"/>
    <hyperlink ref="F244" r:id="rId26" display="https://podminky.urs.cz/item/CS_URS_2023_02/174101101"/>
    <hyperlink ref="F261" r:id="rId27" display="https://podminky.urs.cz/item/CS_URS_2023_02/175151101"/>
    <hyperlink ref="F278" r:id="rId28" display="https://podminky.urs.cz/item/CS_URS_2023_02/212750104"/>
    <hyperlink ref="F287" r:id="rId29" display="https://podminky.urs.cz/item/CS_URS_2023_02/451572111"/>
    <hyperlink ref="F299" r:id="rId30" display="https://podminky.urs.cz/item/CS_URS_2023_02/871353121"/>
    <hyperlink ref="F305" r:id="rId31" display="https://podminky.urs.cz/item/CS_URS_2023_02/871363121"/>
    <hyperlink ref="F324" r:id="rId32" display="https://podminky.urs.cz/item/CS_URS_2023_02/877350310"/>
    <hyperlink ref="F330" r:id="rId33" display="https://podminky.urs.cz/item/CS_URS_2023_02/877360320"/>
    <hyperlink ref="F337" r:id="rId34" display="https://podminky.urs.cz/item/CS_URS_2022_02/452112111"/>
    <hyperlink ref="F349" r:id="rId35" display="https://podminky.urs.cz/item/CS_URS_2022_02/452112121"/>
    <hyperlink ref="F355" r:id="rId36" display="https://podminky.urs.cz/item/CS_URS_2023_02/894411311"/>
    <hyperlink ref="F370" r:id="rId37" display="https://podminky.urs.cz/item/CS_URS_2023_02/894412411"/>
    <hyperlink ref="F380" r:id="rId38" display="https://podminky.urs.cz/item/CS_URS_2023_02/894414111"/>
    <hyperlink ref="F392" r:id="rId39" display="https://podminky.urs.cz/item/CS_URS_2023_02/894414211"/>
    <hyperlink ref="F401" r:id="rId40" display="https://podminky.urs.cz/item/CS_URS_2023_02/899104112"/>
    <hyperlink ref="F411" r:id="rId41" display="https://podminky.urs.cz/item/CS_URS_2023_02/359901211"/>
    <hyperlink ref="F419" r:id="rId42" display="https://podminky.urs.cz/item/CS_URS_2023_02/899722112"/>
    <hyperlink ref="F426" r:id="rId43" display="https://podminky.urs.cz/item/CS_URS_2023_02/830391811"/>
    <hyperlink ref="F430" r:id="rId44" display="https://podminky.urs.cz/item/CS_URS_2023_02/890431851"/>
    <hyperlink ref="F435" r:id="rId45" display="https://podminky.urs.cz/item/CS_URS_2023_02/997002511"/>
    <hyperlink ref="F441" r:id="rId46" display="https://podminky.urs.cz/item/CS_URS_2023_02/997002519"/>
    <hyperlink ref="F448" r:id="rId47" display="https://podminky.urs.cz/item/CS_URS_2023_02/997002611"/>
    <hyperlink ref="F454" r:id="rId48" display="https://podminky.urs.cz/item/CS_URS_2023_02/997221625"/>
    <hyperlink ref="F462" r:id="rId49" display="https://podminky.urs.cz/item/CS_URS_2023_02/998276101"/>
    <hyperlink ref="F465" r:id="rId50" display="https://podminky.urs.cz/item/CS_URS_2023_02/998276128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6" t="s">
        <v>16</v>
      </c>
      <c r="L6" s="22"/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1189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41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ROUND((SUM(BE82:BE212)),  2)</f>
        <v>0</v>
      </c>
      <c r="G33" s="41"/>
      <c r="H33" s="41"/>
      <c r="I33" s="152">
        <v>0.20999999999999999</v>
      </c>
      <c r="J33" s="151">
        <f>ROUND(((SUM(BE82:BE212))*I33),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ROUND((SUM(BF82:BF212)),  2)</f>
        <v>0</v>
      </c>
      <c r="G34" s="41"/>
      <c r="H34" s="41"/>
      <c r="I34" s="152">
        <v>0.14999999999999999</v>
      </c>
      <c r="J34" s="151">
        <f>ROUND(((SUM(BF82:BF212))*I34),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ROUND((SUM(BG82:BG212)),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ROUND((SUM(BH82:BH212)),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ROUND((SUM(BI82:BI212)),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401 - Veřejné osvětlení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Eva Horčičková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1190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1191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1192</v>
      </c>
      <c r="E62" s="178"/>
      <c r="F62" s="178"/>
      <c r="G62" s="178"/>
      <c r="H62" s="178"/>
      <c r="I62" s="178"/>
      <c r="J62" s="179">
        <f>J152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146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4" t="str">
        <f>E7</f>
        <v>Parkoviště sídliště Mír, Šeříková ulice, Český Krumlov</v>
      </c>
      <c r="F72" s="34"/>
      <c r="G72" s="34"/>
      <c r="H72" s="34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125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401 - Veřejné osvětlení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k.ú. Přísečná - Domoradice</v>
      </c>
      <c r="G76" s="43"/>
      <c r="H76" s="43"/>
      <c r="I76" s="34" t="s">
        <v>24</v>
      </c>
      <c r="J76" s="75" t="str">
        <f>IF(J12="","",J12)</f>
        <v>17. 8. 2023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4" t="s">
        <v>30</v>
      </c>
      <c r="D78" s="43"/>
      <c r="E78" s="43"/>
      <c r="F78" s="29" t="str">
        <f>E15</f>
        <v>Město Český Krumlov</v>
      </c>
      <c r="G78" s="43"/>
      <c r="H78" s="43"/>
      <c r="I78" s="34" t="s">
        <v>37</v>
      </c>
      <c r="J78" s="39" t="str">
        <f>E21</f>
        <v>Ragemia,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4" t="s">
        <v>35</v>
      </c>
      <c r="D79" s="43"/>
      <c r="E79" s="43"/>
      <c r="F79" s="29" t="str">
        <f>IF(E18="","",E18)</f>
        <v>Vyplň údaj</v>
      </c>
      <c r="G79" s="43"/>
      <c r="H79" s="43"/>
      <c r="I79" s="34" t="s">
        <v>40</v>
      </c>
      <c r="J79" s="39" t="str">
        <f>E24</f>
        <v>Ing. Eva Horčičková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147</v>
      </c>
      <c r="D81" s="184" t="s">
        <v>63</v>
      </c>
      <c r="E81" s="184" t="s">
        <v>59</v>
      </c>
      <c r="F81" s="184" t="s">
        <v>60</v>
      </c>
      <c r="G81" s="184" t="s">
        <v>148</v>
      </c>
      <c r="H81" s="184" t="s">
        <v>149</v>
      </c>
      <c r="I81" s="184" t="s">
        <v>150</v>
      </c>
      <c r="J81" s="184" t="s">
        <v>132</v>
      </c>
      <c r="K81" s="185" t="s">
        <v>151</v>
      </c>
      <c r="L81" s="186"/>
      <c r="M81" s="95" t="s">
        <v>32</v>
      </c>
      <c r="N81" s="96" t="s">
        <v>48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8"/>
      <c r="N82" s="188"/>
      <c r="O82" s="99"/>
      <c r="P82" s="189">
        <f>P83</f>
        <v>0</v>
      </c>
      <c r="Q82" s="99"/>
      <c r="R82" s="189">
        <f>R83</f>
        <v>13.021684799999999</v>
      </c>
      <c r="S82" s="99"/>
      <c r="T82" s="190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77</v>
      </c>
      <c r="AU82" s="19" t="s">
        <v>133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77</v>
      </c>
      <c r="E83" s="195" t="s">
        <v>366</v>
      </c>
      <c r="F83" s="195" t="s">
        <v>1193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P84+P152</f>
        <v>0</v>
      </c>
      <c r="Q83" s="200"/>
      <c r="R83" s="201">
        <f>R84+R152</f>
        <v>13.021684799999999</v>
      </c>
      <c r="S83" s="200"/>
      <c r="T83" s="202">
        <f>T84+T152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115</v>
      </c>
      <c r="AT83" s="204" t="s">
        <v>77</v>
      </c>
      <c r="AU83" s="204" t="s">
        <v>78</v>
      </c>
      <c r="AY83" s="203" t="s">
        <v>161</v>
      </c>
      <c r="BK83" s="205">
        <f>BK84+BK152</f>
        <v>0</v>
      </c>
    </row>
    <row r="84" s="12" customFormat="1" ht="22.8" customHeight="1">
      <c r="A84" s="12"/>
      <c r="B84" s="192"/>
      <c r="C84" s="193"/>
      <c r="D84" s="194" t="s">
        <v>77</v>
      </c>
      <c r="E84" s="206" t="s">
        <v>1194</v>
      </c>
      <c r="F84" s="206" t="s">
        <v>1195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SUM(P85:P151)</f>
        <v>0</v>
      </c>
      <c r="Q84" s="200"/>
      <c r="R84" s="201">
        <f>SUM(R85:R151)</f>
        <v>1.0415059999999998</v>
      </c>
      <c r="S84" s="200"/>
      <c r="T84" s="202">
        <f>SUM(T85:T151)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115</v>
      </c>
      <c r="AT84" s="204" t="s">
        <v>77</v>
      </c>
      <c r="AU84" s="204" t="s">
        <v>86</v>
      </c>
      <c r="AY84" s="203" t="s">
        <v>161</v>
      </c>
      <c r="BK84" s="205">
        <f>SUM(BK85:BK151)</f>
        <v>0</v>
      </c>
    </row>
    <row r="85" s="2" customFormat="1" ht="33" customHeight="1">
      <c r="A85" s="41"/>
      <c r="B85" s="42"/>
      <c r="C85" s="208" t="s">
        <v>86</v>
      </c>
      <c r="D85" s="208" t="s">
        <v>163</v>
      </c>
      <c r="E85" s="209" t="s">
        <v>1196</v>
      </c>
      <c r="F85" s="210" t="s">
        <v>1197</v>
      </c>
      <c r="G85" s="211" t="s">
        <v>497</v>
      </c>
      <c r="H85" s="212">
        <v>20</v>
      </c>
      <c r="I85" s="213"/>
      <c r="J85" s="214">
        <f>ROUND(I85*H85,2)</f>
        <v>0</v>
      </c>
      <c r="K85" s="210" t="s">
        <v>166</v>
      </c>
      <c r="L85" s="47"/>
      <c r="M85" s="215" t="s">
        <v>32</v>
      </c>
      <c r="N85" s="216" t="s">
        <v>49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601</v>
      </c>
      <c r="AT85" s="219" t="s">
        <v>163</v>
      </c>
      <c r="AU85" s="219" t="s">
        <v>88</v>
      </c>
      <c r="AY85" s="19" t="s">
        <v>161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86</v>
      </c>
      <c r="BK85" s="220">
        <f>ROUND(I85*H85,2)</f>
        <v>0</v>
      </c>
      <c r="BL85" s="19" t="s">
        <v>601</v>
      </c>
      <c r="BM85" s="219" t="s">
        <v>1198</v>
      </c>
    </row>
    <row r="86" s="2" customFormat="1">
      <c r="A86" s="41"/>
      <c r="B86" s="42"/>
      <c r="C86" s="43"/>
      <c r="D86" s="221" t="s">
        <v>169</v>
      </c>
      <c r="E86" s="43"/>
      <c r="F86" s="222" t="s">
        <v>1199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169</v>
      </c>
      <c r="AU86" s="19" t="s">
        <v>88</v>
      </c>
    </row>
    <row r="87" s="2" customFormat="1">
      <c r="A87" s="41"/>
      <c r="B87" s="42"/>
      <c r="C87" s="43"/>
      <c r="D87" s="226" t="s">
        <v>171</v>
      </c>
      <c r="E87" s="43"/>
      <c r="F87" s="227" t="s">
        <v>1200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171</v>
      </c>
      <c r="AU87" s="19" t="s">
        <v>88</v>
      </c>
    </row>
    <row r="88" s="2" customFormat="1">
      <c r="A88" s="41"/>
      <c r="B88" s="42"/>
      <c r="C88" s="43"/>
      <c r="D88" s="221" t="s">
        <v>505</v>
      </c>
      <c r="E88" s="43"/>
      <c r="F88" s="270" t="s">
        <v>1201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505</v>
      </c>
      <c r="AU88" s="19" t="s">
        <v>88</v>
      </c>
    </row>
    <row r="89" s="2" customFormat="1" ht="24.15" customHeight="1">
      <c r="A89" s="41"/>
      <c r="B89" s="42"/>
      <c r="C89" s="260" t="s">
        <v>88</v>
      </c>
      <c r="D89" s="260" t="s">
        <v>366</v>
      </c>
      <c r="E89" s="261" t="s">
        <v>1202</v>
      </c>
      <c r="F89" s="262" t="s">
        <v>1203</v>
      </c>
      <c r="G89" s="263" t="s">
        <v>497</v>
      </c>
      <c r="H89" s="264">
        <v>20</v>
      </c>
      <c r="I89" s="265"/>
      <c r="J89" s="266">
        <f>ROUND(I89*H89,2)</f>
        <v>0</v>
      </c>
      <c r="K89" s="262" t="s">
        <v>166</v>
      </c>
      <c r="L89" s="267"/>
      <c r="M89" s="268" t="s">
        <v>32</v>
      </c>
      <c r="N89" s="269" t="s">
        <v>49</v>
      </c>
      <c r="O89" s="87"/>
      <c r="P89" s="217">
        <f>O89*H89</f>
        <v>0</v>
      </c>
      <c r="Q89" s="217">
        <v>0.0037000000000000002</v>
      </c>
      <c r="R89" s="217">
        <f>Q89*H89</f>
        <v>0.07400000000000001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1204</v>
      </c>
      <c r="AT89" s="219" t="s">
        <v>366</v>
      </c>
      <c r="AU89" s="219" t="s">
        <v>88</v>
      </c>
      <c r="AY89" s="19" t="s">
        <v>161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86</v>
      </c>
      <c r="BK89" s="220">
        <f>ROUND(I89*H89,2)</f>
        <v>0</v>
      </c>
      <c r="BL89" s="19" t="s">
        <v>1204</v>
      </c>
      <c r="BM89" s="219" t="s">
        <v>1205</v>
      </c>
    </row>
    <row r="90" s="2" customFormat="1">
      <c r="A90" s="41"/>
      <c r="B90" s="42"/>
      <c r="C90" s="43"/>
      <c r="D90" s="221" t="s">
        <v>169</v>
      </c>
      <c r="E90" s="43"/>
      <c r="F90" s="222" t="s">
        <v>1203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169</v>
      </c>
      <c r="AU90" s="19" t="s">
        <v>88</v>
      </c>
    </row>
    <row r="91" s="2" customFormat="1" ht="33" customHeight="1">
      <c r="A91" s="41"/>
      <c r="B91" s="42"/>
      <c r="C91" s="208" t="s">
        <v>115</v>
      </c>
      <c r="D91" s="208" t="s">
        <v>163</v>
      </c>
      <c r="E91" s="209" t="s">
        <v>1206</v>
      </c>
      <c r="F91" s="210" t="s">
        <v>1207</v>
      </c>
      <c r="G91" s="211" t="s">
        <v>497</v>
      </c>
      <c r="H91" s="212">
        <v>9</v>
      </c>
      <c r="I91" s="213"/>
      <c r="J91" s="214">
        <f>ROUND(I91*H91,2)</f>
        <v>0</v>
      </c>
      <c r="K91" s="210" t="s">
        <v>166</v>
      </c>
      <c r="L91" s="47"/>
      <c r="M91" s="215" t="s">
        <v>32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601</v>
      </c>
      <c r="AT91" s="219" t="s">
        <v>163</v>
      </c>
      <c r="AU91" s="219" t="s">
        <v>88</v>
      </c>
      <c r="AY91" s="19" t="s">
        <v>161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86</v>
      </c>
      <c r="BK91" s="220">
        <f>ROUND(I91*H91,2)</f>
        <v>0</v>
      </c>
      <c r="BL91" s="19" t="s">
        <v>601</v>
      </c>
      <c r="BM91" s="219" t="s">
        <v>1208</v>
      </c>
    </row>
    <row r="92" s="2" customFormat="1">
      <c r="A92" s="41"/>
      <c r="B92" s="42"/>
      <c r="C92" s="43"/>
      <c r="D92" s="221" t="s">
        <v>169</v>
      </c>
      <c r="E92" s="43"/>
      <c r="F92" s="222" t="s">
        <v>1207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169</v>
      </c>
      <c r="AU92" s="19" t="s">
        <v>88</v>
      </c>
    </row>
    <row r="93" s="2" customFormat="1">
      <c r="A93" s="41"/>
      <c r="B93" s="42"/>
      <c r="C93" s="43"/>
      <c r="D93" s="226" t="s">
        <v>171</v>
      </c>
      <c r="E93" s="43"/>
      <c r="F93" s="227" t="s">
        <v>1209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171</v>
      </c>
      <c r="AU93" s="19" t="s">
        <v>88</v>
      </c>
    </row>
    <row r="94" s="2" customFormat="1" ht="24.15" customHeight="1">
      <c r="A94" s="41"/>
      <c r="B94" s="42"/>
      <c r="C94" s="260" t="s">
        <v>167</v>
      </c>
      <c r="D94" s="260" t="s">
        <v>366</v>
      </c>
      <c r="E94" s="261" t="s">
        <v>1210</v>
      </c>
      <c r="F94" s="262" t="s">
        <v>1211</v>
      </c>
      <c r="G94" s="263" t="s">
        <v>497</v>
      </c>
      <c r="H94" s="264">
        <v>9</v>
      </c>
      <c r="I94" s="265"/>
      <c r="J94" s="266">
        <f>ROUND(I94*H94,2)</f>
        <v>0</v>
      </c>
      <c r="K94" s="262" t="s">
        <v>32</v>
      </c>
      <c r="L94" s="267"/>
      <c r="M94" s="268" t="s">
        <v>32</v>
      </c>
      <c r="N94" s="269" t="s">
        <v>49</v>
      </c>
      <c r="O94" s="87"/>
      <c r="P94" s="217">
        <f>O94*H94</f>
        <v>0</v>
      </c>
      <c r="Q94" s="217">
        <v>0.0063099999999999996</v>
      </c>
      <c r="R94" s="217">
        <f>Q94*H94</f>
        <v>0.056789999999999993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1204</v>
      </c>
      <c r="AT94" s="219" t="s">
        <v>366</v>
      </c>
      <c r="AU94" s="219" t="s">
        <v>88</v>
      </c>
      <c r="AY94" s="19" t="s">
        <v>161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86</v>
      </c>
      <c r="BK94" s="220">
        <f>ROUND(I94*H94,2)</f>
        <v>0</v>
      </c>
      <c r="BL94" s="19" t="s">
        <v>1204</v>
      </c>
      <c r="BM94" s="219" t="s">
        <v>1212</v>
      </c>
    </row>
    <row r="95" s="2" customFormat="1">
      <c r="A95" s="41"/>
      <c r="B95" s="42"/>
      <c r="C95" s="43"/>
      <c r="D95" s="221" t="s">
        <v>169</v>
      </c>
      <c r="E95" s="43"/>
      <c r="F95" s="222" t="s">
        <v>1211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169</v>
      </c>
      <c r="AU95" s="19" t="s">
        <v>88</v>
      </c>
    </row>
    <row r="96" s="2" customFormat="1" ht="24.15" customHeight="1">
      <c r="A96" s="41"/>
      <c r="B96" s="42"/>
      <c r="C96" s="208" t="s">
        <v>196</v>
      </c>
      <c r="D96" s="208" t="s">
        <v>163</v>
      </c>
      <c r="E96" s="209" t="s">
        <v>1213</v>
      </c>
      <c r="F96" s="210" t="s">
        <v>1214</v>
      </c>
      <c r="G96" s="211" t="s">
        <v>497</v>
      </c>
      <c r="H96" s="212">
        <v>7</v>
      </c>
      <c r="I96" s="213"/>
      <c r="J96" s="214">
        <f>ROUND(I96*H96,2)</f>
        <v>0</v>
      </c>
      <c r="K96" s="210" t="s">
        <v>166</v>
      </c>
      <c r="L96" s="47"/>
      <c r="M96" s="215" t="s">
        <v>32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601</v>
      </c>
      <c r="AT96" s="219" t="s">
        <v>163</v>
      </c>
      <c r="AU96" s="219" t="s">
        <v>88</v>
      </c>
      <c r="AY96" s="19" t="s">
        <v>161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86</v>
      </c>
      <c r="BK96" s="220">
        <f>ROUND(I96*H96,2)</f>
        <v>0</v>
      </c>
      <c r="BL96" s="19" t="s">
        <v>601</v>
      </c>
      <c r="BM96" s="219" t="s">
        <v>1215</v>
      </c>
    </row>
    <row r="97" s="2" customFormat="1">
      <c r="A97" s="41"/>
      <c r="B97" s="42"/>
      <c r="C97" s="43"/>
      <c r="D97" s="221" t="s">
        <v>169</v>
      </c>
      <c r="E97" s="43"/>
      <c r="F97" s="222" t="s">
        <v>1216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169</v>
      </c>
      <c r="AU97" s="19" t="s">
        <v>88</v>
      </c>
    </row>
    <row r="98" s="2" customFormat="1">
      <c r="A98" s="41"/>
      <c r="B98" s="42"/>
      <c r="C98" s="43"/>
      <c r="D98" s="226" t="s">
        <v>171</v>
      </c>
      <c r="E98" s="43"/>
      <c r="F98" s="227" t="s">
        <v>1217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171</v>
      </c>
      <c r="AU98" s="19" t="s">
        <v>88</v>
      </c>
    </row>
    <row r="99" s="2" customFormat="1" ht="16.5" customHeight="1">
      <c r="A99" s="41"/>
      <c r="B99" s="42"/>
      <c r="C99" s="260" t="s">
        <v>203</v>
      </c>
      <c r="D99" s="260" t="s">
        <v>366</v>
      </c>
      <c r="E99" s="261" t="s">
        <v>1218</v>
      </c>
      <c r="F99" s="262" t="s">
        <v>1219</v>
      </c>
      <c r="G99" s="263" t="s">
        <v>497</v>
      </c>
      <c r="H99" s="264">
        <v>7</v>
      </c>
      <c r="I99" s="265"/>
      <c r="J99" s="266">
        <f>ROUND(I99*H99,2)</f>
        <v>0</v>
      </c>
      <c r="K99" s="262" t="s">
        <v>166</v>
      </c>
      <c r="L99" s="267"/>
      <c r="M99" s="268" t="s">
        <v>32</v>
      </c>
      <c r="N99" s="269" t="s">
        <v>49</v>
      </c>
      <c r="O99" s="87"/>
      <c r="P99" s="217">
        <f>O99*H99</f>
        <v>0</v>
      </c>
      <c r="Q99" s="217">
        <v>0.062</v>
      </c>
      <c r="R99" s="217">
        <f>Q99*H99</f>
        <v>0.434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1220</v>
      </c>
      <c r="AT99" s="219" t="s">
        <v>366</v>
      </c>
      <c r="AU99" s="219" t="s">
        <v>88</v>
      </c>
      <c r="AY99" s="19" t="s">
        <v>161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86</v>
      </c>
      <c r="BK99" s="220">
        <f>ROUND(I99*H99,2)</f>
        <v>0</v>
      </c>
      <c r="BL99" s="19" t="s">
        <v>601</v>
      </c>
      <c r="BM99" s="219" t="s">
        <v>1221</v>
      </c>
    </row>
    <row r="100" s="2" customFormat="1">
      <c r="A100" s="41"/>
      <c r="B100" s="42"/>
      <c r="C100" s="43"/>
      <c r="D100" s="221" t="s">
        <v>169</v>
      </c>
      <c r="E100" s="43"/>
      <c r="F100" s="222" t="s">
        <v>1219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169</v>
      </c>
      <c r="AU100" s="19" t="s">
        <v>88</v>
      </c>
    </row>
    <row r="101" s="2" customFormat="1" ht="24.15" customHeight="1">
      <c r="A101" s="41"/>
      <c r="B101" s="42"/>
      <c r="C101" s="208" t="s">
        <v>211</v>
      </c>
      <c r="D101" s="208" t="s">
        <v>163</v>
      </c>
      <c r="E101" s="209" t="s">
        <v>1222</v>
      </c>
      <c r="F101" s="210" t="s">
        <v>1223</v>
      </c>
      <c r="G101" s="211" t="s">
        <v>497</v>
      </c>
      <c r="H101" s="212">
        <v>5</v>
      </c>
      <c r="I101" s="213"/>
      <c r="J101" s="214">
        <f>ROUND(I101*H101,2)</f>
        <v>0</v>
      </c>
      <c r="K101" s="210" t="s">
        <v>166</v>
      </c>
      <c r="L101" s="47"/>
      <c r="M101" s="215" t="s">
        <v>32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601</v>
      </c>
      <c r="AT101" s="219" t="s">
        <v>163</v>
      </c>
      <c r="AU101" s="219" t="s">
        <v>88</v>
      </c>
      <c r="AY101" s="19" t="s">
        <v>161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86</v>
      </c>
      <c r="BK101" s="220">
        <f>ROUND(I101*H101,2)</f>
        <v>0</v>
      </c>
      <c r="BL101" s="19" t="s">
        <v>601</v>
      </c>
      <c r="BM101" s="219" t="s">
        <v>1224</v>
      </c>
    </row>
    <row r="102" s="2" customFormat="1">
      <c r="A102" s="41"/>
      <c r="B102" s="42"/>
      <c r="C102" s="43"/>
      <c r="D102" s="221" t="s">
        <v>169</v>
      </c>
      <c r="E102" s="43"/>
      <c r="F102" s="222" t="s">
        <v>1225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169</v>
      </c>
      <c r="AU102" s="19" t="s">
        <v>88</v>
      </c>
    </row>
    <row r="103" s="2" customFormat="1">
      <c r="A103" s="41"/>
      <c r="B103" s="42"/>
      <c r="C103" s="43"/>
      <c r="D103" s="226" t="s">
        <v>171</v>
      </c>
      <c r="E103" s="43"/>
      <c r="F103" s="227" t="s">
        <v>1226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171</v>
      </c>
      <c r="AU103" s="19" t="s">
        <v>88</v>
      </c>
    </row>
    <row r="104" s="2" customFormat="1" ht="24.15" customHeight="1">
      <c r="A104" s="41"/>
      <c r="B104" s="42"/>
      <c r="C104" s="260" t="s">
        <v>217</v>
      </c>
      <c r="D104" s="260" t="s">
        <v>366</v>
      </c>
      <c r="E104" s="261" t="s">
        <v>1227</v>
      </c>
      <c r="F104" s="262" t="s">
        <v>1228</v>
      </c>
      <c r="G104" s="263" t="s">
        <v>497</v>
      </c>
      <c r="H104" s="264">
        <v>5</v>
      </c>
      <c r="I104" s="265"/>
      <c r="J104" s="266">
        <f>ROUND(I104*H104,2)</f>
        <v>0</v>
      </c>
      <c r="K104" s="262" t="s">
        <v>166</v>
      </c>
      <c r="L104" s="267"/>
      <c r="M104" s="268" t="s">
        <v>32</v>
      </c>
      <c r="N104" s="269" t="s">
        <v>49</v>
      </c>
      <c r="O104" s="87"/>
      <c r="P104" s="217">
        <f>O104*H104</f>
        <v>0</v>
      </c>
      <c r="Q104" s="217">
        <v>0.0057999999999999996</v>
      </c>
      <c r="R104" s="217">
        <f>Q104*H104</f>
        <v>0.028999999999999998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1204</v>
      </c>
      <c r="AT104" s="219" t="s">
        <v>366</v>
      </c>
      <c r="AU104" s="219" t="s">
        <v>88</v>
      </c>
      <c r="AY104" s="19" t="s">
        <v>161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86</v>
      </c>
      <c r="BK104" s="220">
        <f>ROUND(I104*H104,2)</f>
        <v>0</v>
      </c>
      <c r="BL104" s="19" t="s">
        <v>1204</v>
      </c>
      <c r="BM104" s="219" t="s">
        <v>1229</v>
      </c>
    </row>
    <row r="105" s="2" customFormat="1">
      <c r="A105" s="41"/>
      <c r="B105" s="42"/>
      <c r="C105" s="43"/>
      <c r="D105" s="221" t="s">
        <v>169</v>
      </c>
      <c r="E105" s="43"/>
      <c r="F105" s="222" t="s">
        <v>1228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169</v>
      </c>
      <c r="AU105" s="19" t="s">
        <v>88</v>
      </c>
    </row>
    <row r="106" s="2" customFormat="1" ht="24.15" customHeight="1">
      <c r="A106" s="41"/>
      <c r="B106" s="42"/>
      <c r="C106" s="208" t="s">
        <v>224</v>
      </c>
      <c r="D106" s="208" t="s">
        <v>163</v>
      </c>
      <c r="E106" s="209" t="s">
        <v>1230</v>
      </c>
      <c r="F106" s="210" t="s">
        <v>1231</v>
      </c>
      <c r="G106" s="211" t="s">
        <v>497</v>
      </c>
      <c r="H106" s="212">
        <v>2</v>
      </c>
      <c r="I106" s="213"/>
      <c r="J106" s="214">
        <f>ROUND(I106*H106,2)</f>
        <v>0</v>
      </c>
      <c r="K106" s="210" t="s">
        <v>166</v>
      </c>
      <c r="L106" s="47"/>
      <c r="M106" s="215" t="s">
        <v>32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601</v>
      </c>
      <c r="AT106" s="219" t="s">
        <v>163</v>
      </c>
      <c r="AU106" s="219" t="s">
        <v>88</v>
      </c>
      <c r="AY106" s="19" t="s">
        <v>161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86</v>
      </c>
      <c r="BK106" s="220">
        <f>ROUND(I106*H106,2)</f>
        <v>0</v>
      </c>
      <c r="BL106" s="19" t="s">
        <v>601</v>
      </c>
      <c r="BM106" s="219" t="s">
        <v>1232</v>
      </c>
    </row>
    <row r="107" s="2" customFormat="1">
      <c r="A107" s="41"/>
      <c r="B107" s="42"/>
      <c r="C107" s="43"/>
      <c r="D107" s="221" t="s">
        <v>169</v>
      </c>
      <c r="E107" s="43"/>
      <c r="F107" s="222" t="s">
        <v>1233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169</v>
      </c>
      <c r="AU107" s="19" t="s">
        <v>88</v>
      </c>
    </row>
    <row r="108" s="2" customFormat="1">
      <c r="A108" s="41"/>
      <c r="B108" s="42"/>
      <c r="C108" s="43"/>
      <c r="D108" s="226" t="s">
        <v>171</v>
      </c>
      <c r="E108" s="43"/>
      <c r="F108" s="227" t="s">
        <v>1234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171</v>
      </c>
      <c r="AU108" s="19" t="s">
        <v>88</v>
      </c>
    </row>
    <row r="109" s="2" customFormat="1" ht="24.15" customHeight="1">
      <c r="A109" s="41"/>
      <c r="B109" s="42"/>
      <c r="C109" s="260" t="s">
        <v>231</v>
      </c>
      <c r="D109" s="260" t="s">
        <v>366</v>
      </c>
      <c r="E109" s="261" t="s">
        <v>1235</v>
      </c>
      <c r="F109" s="262" t="s">
        <v>1236</v>
      </c>
      <c r="G109" s="263" t="s">
        <v>497</v>
      </c>
      <c r="H109" s="264">
        <v>2</v>
      </c>
      <c r="I109" s="265"/>
      <c r="J109" s="266">
        <f>ROUND(I109*H109,2)</f>
        <v>0</v>
      </c>
      <c r="K109" s="262" t="s">
        <v>166</v>
      </c>
      <c r="L109" s="267"/>
      <c r="M109" s="268" t="s">
        <v>32</v>
      </c>
      <c r="N109" s="269" t="s">
        <v>49</v>
      </c>
      <c r="O109" s="87"/>
      <c r="P109" s="217">
        <f>O109*H109</f>
        <v>0</v>
      </c>
      <c r="Q109" s="217">
        <v>0.0076</v>
      </c>
      <c r="R109" s="217">
        <f>Q109*H109</f>
        <v>0.0152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1204</v>
      </c>
      <c r="AT109" s="219" t="s">
        <v>366</v>
      </c>
      <c r="AU109" s="219" t="s">
        <v>88</v>
      </c>
      <c r="AY109" s="19" t="s">
        <v>161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86</v>
      </c>
      <c r="BK109" s="220">
        <f>ROUND(I109*H109,2)</f>
        <v>0</v>
      </c>
      <c r="BL109" s="19" t="s">
        <v>1204</v>
      </c>
      <c r="BM109" s="219" t="s">
        <v>1237</v>
      </c>
    </row>
    <row r="110" s="2" customFormat="1">
      <c r="A110" s="41"/>
      <c r="B110" s="42"/>
      <c r="C110" s="43"/>
      <c r="D110" s="221" t="s">
        <v>169</v>
      </c>
      <c r="E110" s="43"/>
      <c r="F110" s="222" t="s">
        <v>1236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169</v>
      </c>
      <c r="AU110" s="19" t="s">
        <v>88</v>
      </c>
    </row>
    <row r="111" s="2" customFormat="1" ht="16.5" customHeight="1">
      <c r="A111" s="41"/>
      <c r="B111" s="42"/>
      <c r="C111" s="208" t="s">
        <v>238</v>
      </c>
      <c r="D111" s="208" t="s">
        <v>163</v>
      </c>
      <c r="E111" s="209" t="s">
        <v>1238</v>
      </c>
      <c r="F111" s="210" t="s">
        <v>1239</v>
      </c>
      <c r="G111" s="211" t="s">
        <v>497</v>
      </c>
      <c r="H111" s="212">
        <v>9</v>
      </c>
      <c r="I111" s="213"/>
      <c r="J111" s="214">
        <f>ROUND(I111*H111,2)</f>
        <v>0</v>
      </c>
      <c r="K111" s="210" t="s">
        <v>166</v>
      </c>
      <c r="L111" s="47"/>
      <c r="M111" s="215" t="s">
        <v>32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601</v>
      </c>
      <c r="AT111" s="219" t="s">
        <v>163</v>
      </c>
      <c r="AU111" s="219" t="s">
        <v>88</v>
      </c>
      <c r="AY111" s="19" t="s">
        <v>161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86</v>
      </c>
      <c r="BK111" s="220">
        <f>ROUND(I111*H111,2)</f>
        <v>0</v>
      </c>
      <c r="BL111" s="19" t="s">
        <v>601</v>
      </c>
      <c r="BM111" s="219" t="s">
        <v>1240</v>
      </c>
    </row>
    <row r="112" s="2" customFormat="1">
      <c r="A112" s="41"/>
      <c r="B112" s="42"/>
      <c r="C112" s="43"/>
      <c r="D112" s="221" t="s">
        <v>169</v>
      </c>
      <c r="E112" s="43"/>
      <c r="F112" s="222" t="s">
        <v>1239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169</v>
      </c>
      <c r="AU112" s="19" t="s">
        <v>88</v>
      </c>
    </row>
    <row r="113" s="2" customFormat="1">
      <c r="A113" s="41"/>
      <c r="B113" s="42"/>
      <c r="C113" s="43"/>
      <c r="D113" s="226" t="s">
        <v>171</v>
      </c>
      <c r="E113" s="43"/>
      <c r="F113" s="227" t="s">
        <v>1241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171</v>
      </c>
      <c r="AU113" s="19" t="s">
        <v>88</v>
      </c>
    </row>
    <row r="114" s="2" customFormat="1" ht="16.5" customHeight="1">
      <c r="A114" s="41"/>
      <c r="B114" s="42"/>
      <c r="C114" s="260" t="s">
        <v>244</v>
      </c>
      <c r="D114" s="260" t="s">
        <v>366</v>
      </c>
      <c r="E114" s="261" t="s">
        <v>1242</v>
      </c>
      <c r="F114" s="262" t="s">
        <v>1243</v>
      </c>
      <c r="G114" s="263" t="s">
        <v>497</v>
      </c>
      <c r="H114" s="264">
        <v>9</v>
      </c>
      <c r="I114" s="265"/>
      <c r="J114" s="266">
        <f>ROUND(I114*H114,2)</f>
        <v>0</v>
      </c>
      <c r="K114" s="262" t="s">
        <v>166</v>
      </c>
      <c r="L114" s="267"/>
      <c r="M114" s="268" t="s">
        <v>32</v>
      </c>
      <c r="N114" s="269" t="s">
        <v>49</v>
      </c>
      <c r="O114" s="87"/>
      <c r="P114" s="217">
        <f>O114*H114</f>
        <v>0</v>
      </c>
      <c r="Q114" s="217">
        <v>0.00029999999999999997</v>
      </c>
      <c r="R114" s="217">
        <f>Q114*H114</f>
        <v>0.0026999999999999997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1204</v>
      </c>
      <c r="AT114" s="219" t="s">
        <v>366</v>
      </c>
      <c r="AU114" s="219" t="s">
        <v>88</v>
      </c>
      <c r="AY114" s="19" t="s">
        <v>161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86</v>
      </c>
      <c r="BK114" s="220">
        <f>ROUND(I114*H114,2)</f>
        <v>0</v>
      </c>
      <c r="BL114" s="19" t="s">
        <v>1204</v>
      </c>
      <c r="BM114" s="219" t="s">
        <v>1244</v>
      </c>
    </row>
    <row r="115" s="2" customFormat="1">
      <c r="A115" s="41"/>
      <c r="B115" s="42"/>
      <c r="C115" s="43"/>
      <c r="D115" s="221" t="s">
        <v>169</v>
      </c>
      <c r="E115" s="43"/>
      <c r="F115" s="222" t="s">
        <v>1243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169</v>
      </c>
      <c r="AU115" s="19" t="s">
        <v>88</v>
      </c>
    </row>
    <row r="116" s="2" customFormat="1" ht="37.8" customHeight="1">
      <c r="A116" s="41"/>
      <c r="B116" s="42"/>
      <c r="C116" s="208" t="s">
        <v>253</v>
      </c>
      <c r="D116" s="208" t="s">
        <v>163</v>
      </c>
      <c r="E116" s="209" t="s">
        <v>1245</v>
      </c>
      <c r="F116" s="210" t="s">
        <v>1246</v>
      </c>
      <c r="G116" s="211" t="s">
        <v>227</v>
      </c>
      <c r="H116" s="212">
        <v>25</v>
      </c>
      <c r="I116" s="213"/>
      <c r="J116" s="214">
        <f>ROUND(I116*H116,2)</f>
        <v>0</v>
      </c>
      <c r="K116" s="210" t="s">
        <v>166</v>
      </c>
      <c r="L116" s="47"/>
      <c r="M116" s="215" t="s">
        <v>32</v>
      </c>
      <c r="N116" s="216" t="s">
        <v>49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601</v>
      </c>
      <c r="AT116" s="219" t="s">
        <v>163</v>
      </c>
      <c r="AU116" s="219" t="s">
        <v>88</v>
      </c>
      <c r="AY116" s="19" t="s">
        <v>161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86</v>
      </c>
      <c r="BK116" s="220">
        <f>ROUND(I116*H116,2)</f>
        <v>0</v>
      </c>
      <c r="BL116" s="19" t="s">
        <v>601</v>
      </c>
      <c r="BM116" s="219" t="s">
        <v>1247</v>
      </c>
    </row>
    <row r="117" s="2" customFormat="1">
      <c r="A117" s="41"/>
      <c r="B117" s="42"/>
      <c r="C117" s="43"/>
      <c r="D117" s="221" t="s">
        <v>169</v>
      </c>
      <c r="E117" s="43"/>
      <c r="F117" s="222" t="s">
        <v>1248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169</v>
      </c>
      <c r="AU117" s="19" t="s">
        <v>88</v>
      </c>
    </row>
    <row r="118" s="2" customFormat="1">
      <c r="A118" s="41"/>
      <c r="B118" s="42"/>
      <c r="C118" s="43"/>
      <c r="D118" s="226" t="s">
        <v>171</v>
      </c>
      <c r="E118" s="43"/>
      <c r="F118" s="227" t="s">
        <v>1249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171</v>
      </c>
      <c r="AU118" s="19" t="s">
        <v>88</v>
      </c>
    </row>
    <row r="119" s="2" customFormat="1" ht="16.5" customHeight="1">
      <c r="A119" s="41"/>
      <c r="B119" s="42"/>
      <c r="C119" s="260" t="s">
        <v>261</v>
      </c>
      <c r="D119" s="260" t="s">
        <v>366</v>
      </c>
      <c r="E119" s="261" t="s">
        <v>1250</v>
      </c>
      <c r="F119" s="262" t="s">
        <v>1251</v>
      </c>
      <c r="G119" s="263" t="s">
        <v>1252</v>
      </c>
      <c r="H119" s="264">
        <v>17.850000000000001</v>
      </c>
      <c r="I119" s="265"/>
      <c r="J119" s="266">
        <f>ROUND(I119*H119,2)</f>
        <v>0</v>
      </c>
      <c r="K119" s="262" t="s">
        <v>166</v>
      </c>
      <c r="L119" s="267"/>
      <c r="M119" s="268" t="s">
        <v>32</v>
      </c>
      <c r="N119" s="269" t="s">
        <v>49</v>
      </c>
      <c r="O119" s="87"/>
      <c r="P119" s="217">
        <f>O119*H119</f>
        <v>0</v>
      </c>
      <c r="Q119" s="217">
        <v>0.001</v>
      </c>
      <c r="R119" s="217">
        <f>Q119*H119</f>
        <v>0.017850000000000001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1204</v>
      </c>
      <c r="AT119" s="219" t="s">
        <v>366</v>
      </c>
      <c r="AU119" s="219" t="s">
        <v>88</v>
      </c>
      <c r="AY119" s="19" t="s">
        <v>161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86</v>
      </c>
      <c r="BK119" s="220">
        <f>ROUND(I119*H119,2)</f>
        <v>0</v>
      </c>
      <c r="BL119" s="19" t="s">
        <v>1204</v>
      </c>
      <c r="BM119" s="219" t="s">
        <v>1253</v>
      </c>
    </row>
    <row r="120" s="2" customFormat="1">
      <c r="A120" s="41"/>
      <c r="B120" s="42"/>
      <c r="C120" s="43"/>
      <c r="D120" s="221" t="s">
        <v>169</v>
      </c>
      <c r="E120" s="43"/>
      <c r="F120" s="222" t="s">
        <v>1251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169</v>
      </c>
      <c r="AU120" s="19" t="s">
        <v>88</v>
      </c>
    </row>
    <row r="121" s="14" customFormat="1">
      <c r="A121" s="14"/>
      <c r="B121" s="238"/>
      <c r="C121" s="239"/>
      <c r="D121" s="221" t="s">
        <v>173</v>
      </c>
      <c r="E121" s="239"/>
      <c r="F121" s="241" t="s">
        <v>1254</v>
      </c>
      <c r="G121" s="239"/>
      <c r="H121" s="242">
        <v>17.850000000000001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173</v>
      </c>
      <c r="AU121" s="248" t="s">
        <v>88</v>
      </c>
      <c r="AV121" s="14" t="s">
        <v>88</v>
      </c>
      <c r="AW121" s="14" t="s">
        <v>4</v>
      </c>
      <c r="AX121" s="14" t="s">
        <v>86</v>
      </c>
      <c r="AY121" s="248" t="s">
        <v>161</v>
      </c>
    </row>
    <row r="122" s="2" customFormat="1" ht="37.8" customHeight="1">
      <c r="A122" s="41"/>
      <c r="B122" s="42"/>
      <c r="C122" s="208" t="s">
        <v>8</v>
      </c>
      <c r="D122" s="208" t="s">
        <v>163</v>
      </c>
      <c r="E122" s="209" t="s">
        <v>1255</v>
      </c>
      <c r="F122" s="210" t="s">
        <v>1256</v>
      </c>
      <c r="G122" s="211" t="s">
        <v>227</v>
      </c>
      <c r="H122" s="212">
        <v>205</v>
      </c>
      <c r="I122" s="213"/>
      <c r="J122" s="214">
        <f>ROUND(I122*H122,2)</f>
        <v>0</v>
      </c>
      <c r="K122" s="210" t="s">
        <v>166</v>
      </c>
      <c r="L122" s="47"/>
      <c r="M122" s="215" t="s">
        <v>32</v>
      </c>
      <c r="N122" s="216" t="s">
        <v>49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601</v>
      </c>
      <c r="AT122" s="219" t="s">
        <v>163</v>
      </c>
      <c r="AU122" s="219" t="s">
        <v>88</v>
      </c>
      <c r="AY122" s="19" t="s">
        <v>161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86</v>
      </c>
      <c r="BK122" s="220">
        <f>ROUND(I122*H122,2)</f>
        <v>0</v>
      </c>
      <c r="BL122" s="19" t="s">
        <v>601</v>
      </c>
      <c r="BM122" s="219" t="s">
        <v>1257</v>
      </c>
    </row>
    <row r="123" s="2" customFormat="1">
      <c r="A123" s="41"/>
      <c r="B123" s="42"/>
      <c r="C123" s="43"/>
      <c r="D123" s="221" t="s">
        <v>169</v>
      </c>
      <c r="E123" s="43"/>
      <c r="F123" s="222" t="s">
        <v>1258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169</v>
      </c>
      <c r="AU123" s="19" t="s">
        <v>88</v>
      </c>
    </row>
    <row r="124" s="2" customFormat="1">
      <c r="A124" s="41"/>
      <c r="B124" s="42"/>
      <c r="C124" s="43"/>
      <c r="D124" s="226" t="s">
        <v>171</v>
      </c>
      <c r="E124" s="43"/>
      <c r="F124" s="227" t="s">
        <v>1259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171</v>
      </c>
      <c r="AU124" s="19" t="s">
        <v>88</v>
      </c>
    </row>
    <row r="125" s="2" customFormat="1" ht="16.5" customHeight="1">
      <c r="A125" s="41"/>
      <c r="B125" s="42"/>
      <c r="C125" s="260" t="s">
        <v>276</v>
      </c>
      <c r="D125" s="260" t="s">
        <v>366</v>
      </c>
      <c r="E125" s="261" t="s">
        <v>1260</v>
      </c>
      <c r="F125" s="262" t="s">
        <v>1261</v>
      </c>
      <c r="G125" s="263" t="s">
        <v>1252</v>
      </c>
      <c r="H125" s="264">
        <v>224.51599999999999</v>
      </c>
      <c r="I125" s="265"/>
      <c r="J125" s="266">
        <f>ROUND(I125*H125,2)</f>
        <v>0</v>
      </c>
      <c r="K125" s="262" t="s">
        <v>166</v>
      </c>
      <c r="L125" s="267"/>
      <c r="M125" s="268" t="s">
        <v>32</v>
      </c>
      <c r="N125" s="269" t="s">
        <v>49</v>
      </c>
      <c r="O125" s="87"/>
      <c r="P125" s="217">
        <f>O125*H125</f>
        <v>0</v>
      </c>
      <c r="Q125" s="217">
        <v>0.001</v>
      </c>
      <c r="R125" s="217">
        <f>Q125*H125</f>
        <v>0.22451599999999999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1204</v>
      </c>
      <c r="AT125" s="219" t="s">
        <v>366</v>
      </c>
      <c r="AU125" s="219" t="s">
        <v>88</v>
      </c>
      <c r="AY125" s="19" t="s">
        <v>161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86</v>
      </c>
      <c r="BK125" s="220">
        <f>ROUND(I125*H125,2)</f>
        <v>0</v>
      </c>
      <c r="BL125" s="19" t="s">
        <v>1204</v>
      </c>
      <c r="BM125" s="219" t="s">
        <v>1262</v>
      </c>
    </row>
    <row r="126" s="2" customFormat="1">
      <c r="A126" s="41"/>
      <c r="B126" s="42"/>
      <c r="C126" s="43"/>
      <c r="D126" s="221" t="s">
        <v>169</v>
      </c>
      <c r="E126" s="43"/>
      <c r="F126" s="222" t="s">
        <v>1261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169</v>
      </c>
      <c r="AU126" s="19" t="s">
        <v>88</v>
      </c>
    </row>
    <row r="127" s="14" customFormat="1">
      <c r="A127" s="14"/>
      <c r="B127" s="238"/>
      <c r="C127" s="239"/>
      <c r="D127" s="221" t="s">
        <v>173</v>
      </c>
      <c r="E127" s="239"/>
      <c r="F127" s="241" t="s">
        <v>1263</v>
      </c>
      <c r="G127" s="239"/>
      <c r="H127" s="242">
        <v>224.51599999999999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173</v>
      </c>
      <c r="AU127" s="248" t="s">
        <v>88</v>
      </c>
      <c r="AV127" s="14" t="s">
        <v>88</v>
      </c>
      <c r="AW127" s="14" t="s">
        <v>4</v>
      </c>
      <c r="AX127" s="14" t="s">
        <v>86</v>
      </c>
      <c r="AY127" s="248" t="s">
        <v>161</v>
      </c>
    </row>
    <row r="128" s="2" customFormat="1" ht="37.8" customHeight="1">
      <c r="A128" s="41"/>
      <c r="B128" s="42"/>
      <c r="C128" s="208" t="s">
        <v>283</v>
      </c>
      <c r="D128" s="208" t="s">
        <v>163</v>
      </c>
      <c r="E128" s="209" t="s">
        <v>1264</v>
      </c>
      <c r="F128" s="210" t="s">
        <v>1265</v>
      </c>
      <c r="G128" s="211" t="s">
        <v>497</v>
      </c>
      <c r="H128" s="212">
        <v>1</v>
      </c>
      <c r="I128" s="213"/>
      <c r="J128" s="214">
        <f>ROUND(I128*H128,2)</f>
        <v>0</v>
      </c>
      <c r="K128" s="210" t="s">
        <v>166</v>
      </c>
      <c r="L128" s="47"/>
      <c r="M128" s="215" t="s">
        <v>32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601</v>
      </c>
      <c r="AT128" s="219" t="s">
        <v>163</v>
      </c>
      <c r="AU128" s="219" t="s">
        <v>88</v>
      </c>
      <c r="AY128" s="19" t="s">
        <v>161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86</v>
      </c>
      <c r="BK128" s="220">
        <f>ROUND(I128*H128,2)</f>
        <v>0</v>
      </c>
      <c r="BL128" s="19" t="s">
        <v>601</v>
      </c>
      <c r="BM128" s="219" t="s">
        <v>1266</v>
      </c>
    </row>
    <row r="129" s="2" customFormat="1">
      <c r="A129" s="41"/>
      <c r="B129" s="42"/>
      <c r="C129" s="43"/>
      <c r="D129" s="221" t="s">
        <v>169</v>
      </c>
      <c r="E129" s="43"/>
      <c r="F129" s="222" t="s">
        <v>1267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169</v>
      </c>
      <c r="AU129" s="19" t="s">
        <v>88</v>
      </c>
    </row>
    <row r="130" s="2" customFormat="1">
      <c r="A130" s="41"/>
      <c r="B130" s="42"/>
      <c r="C130" s="43"/>
      <c r="D130" s="226" t="s">
        <v>171</v>
      </c>
      <c r="E130" s="43"/>
      <c r="F130" s="227" t="s">
        <v>1268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171</v>
      </c>
      <c r="AU130" s="19" t="s">
        <v>88</v>
      </c>
    </row>
    <row r="131" s="2" customFormat="1" ht="37.8" customHeight="1">
      <c r="A131" s="41"/>
      <c r="B131" s="42"/>
      <c r="C131" s="208" t="s">
        <v>290</v>
      </c>
      <c r="D131" s="208" t="s">
        <v>163</v>
      </c>
      <c r="E131" s="209" t="s">
        <v>1269</v>
      </c>
      <c r="F131" s="210" t="s">
        <v>1270</v>
      </c>
      <c r="G131" s="211" t="s">
        <v>227</v>
      </c>
      <c r="H131" s="212">
        <v>20</v>
      </c>
      <c r="I131" s="213"/>
      <c r="J131" s="214">
        <f>ROUND(I131*H131,2)</f>
        <v>0</v>
      </c>
      <c r="K131" s="210" t="s">
        <v>166</v>
      </c>
      <c r="L131" s="47"/>
      <c r="M131" s="215" t="s">
        <v>32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601</v>
      </c>
      <c r="AT131" s="219" t="s">
        <v>163</v>
      </c>
      <c r="AU131" s="219" t="s">
        <v>88</v>
      </c>
      <c r="AY131" s="19" t="s">
        <v>161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86</v>
      </c>
      <c r="BK131" s="220">
        <f>ROUND(I131*H131,2)</f>
        <v>0</v>
      </c>
      <c r="BL131" s="19" t="s">
        <v>601</v>
      </c>
      <c r="BM131" s="219" t="s">
        <v>1271</v>
      </c>
    </row>
    <row r="132" s="2" customFormat="1">
      <c r="A132" s="41"/>
      <c r="B132" s="42"/>
      <c r="C132" s="43"/>
      <c r="D132" s="221" t="s">
        <v>169</v>
      </c>
      <c r="E132" s="43"/>
      <c r="F132" s="222" t="s">
        <v>1272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169</v>
      </c>
      <c r="AU132" s="19" t="s">
        <v>88</v>
      </c>
    </row>
    <row r="133" s="2" customFormat="1">
      <c r="A133" s="41"/>
      <c r="B133" s="42"/>
      <c r="C133" s="43"/>
      <c r="D133" s="226" t="s">
        <v>171</v>
      </c>
      <c r="E133" s="43"/>
      <c r="F133" s="227" t="s">
        <v>1273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171</v>
      </c>
      <c r="AU133" s="19" t="s">
        <v>88</v>
      </c>
    </row>
    <row r="134" s="2" customFormat="1" ht="24.15" customHeight="1">
      <c r="A134" s="41"/>
      <c r="B134" s="42"/>
      <c r="C134" s="260" t="s">
        <v>298</v>
      </c>
      <c r="D134" s="260" t="s">
        <v>366</v>
      </c>
      <c r="E134" s="261" t="s">
        <v>1274</v>
      </c>
      <c r="F134" s="262" t="s">
        <v>1275</v>
      </c>
      <c r="G134" s="263" t="s">
        <v>227</v>
      </c>
      <c r="H134" s="264">
        <v>23</v>
      </c>
      <c r="I134" s="265"/>
      <c r="J134" s="266">
        <f>ROUND(I134*H134,2)</f>
        <v>0</v>
      </c>
      <c r="K134" s="262" t="s">
        <v>166</v>
      </c>
      <c r="L134" s="267"/>
      <c r="M134" s="268" t="s">
        <v>32</v>
      </c>
      <c r="N134" s="269" t="s">
        <v>49</v>
      </c>
      <c r="O134" s="87"/>
      <c r="P134" s="217">
        <f>O134*H134</f>
        <v>0</v>
      </c>
      <c r="Q134" s="217">
        <v>0.00012</v>
      </c>
      <c r="R134" s="217">
        <f>Q134*H134</f>
        <v>0.0027599999999999999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1204</v>
      </c>
      <c r="AT134" s="219" t="s">
        <v>366</v>
      </c>
      <c r="AU134" s="219" t="s">
        <v>88</v>
      </c>
      <c r="AY134" s="19" t="s">
        <v>161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86</v>
      </c>
      <c r="BK134" s="220">
        <f>ROUND(I134*H134,2)</f>
        <v>0</v>
      </c>
      <c r="BL134" s="19" t="s">
        <v>1204</v>
      </c>
      <c r="BM134" s="219" t="s">
        <v>1276</v>
      </c>
    </row>
    <row r="135" s="2" customFormat="1">
      <c r="A135" s="41"/>
      <c r="B135" s="42"/>
      <c r="C135" s="43"/>
      <c r="D135" s="221" t="s">
        <v>169</v>
      </c>
      <c r="E135" s="43"/>
      <c r="F135" s="222" t="s">
        <v>1275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169</v>
      </c>
      <c r="AU135" s="19" t="s">
        <v>88</v>
      </c>
    </row>
    <row r="136" s="14" customFormat="1">
      <c r="A136" s="14"/>
      <c r="B136" s="238"/>
      <c r="C136" s="239"/>
      <c r="D136" s="221" t="s">
        <v>173</v>
      </c>
      <c r="E136" s="239"/>
      <c r="F136" s="241" t="s">
        <v>1277</v>
      </c>
      <c r="G136" s="239"/>
      <c r="H136" s="242">
        <v>23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173</v>
      </c>
      <c r="AU136" s="248" t="s">
        <v>88</v>
      </c>
      <c r="AV136" s="14" t="s">
        <v>88</v>
      </c>
      <c r="AW136" s="14" t="s">
        <v>4</v>
      </c>
      <c r="AX136" s="14" t="s">
        <v>86</v>
      </c>
      <c r="AY136" s="248" t="s">
        <v>161</v>
      </c>
    </row>
    <row r="137" s="2" customFormat="1" ht="37.8" customHeight="1">
      <c r="A137" s="41"/>
      <c r="B137" s="42"/>
      <c r="C137" s="208" t="s">
        <v>305</v>
      </c>
      <c r="D137" s="208" t="s">
        <v>163</v>
      </c>
      <c r="E137" s="209" t="s">
        <v>1278</v>
      </c>
      <c r="F137" s="210" t="s">
        <v>1279</v>
      </c>
      <c r="G137" s="211" t="s">
        <v>227</v>
      </c>
      <c r="H137" s="212">
        <v>205</v>
      </c>
      <c r="I137" s="213"/>
      <c r="J137" s="214">
        <f>ROUND(I137*H137,2)</f>
        <v>0</v>
      </c>
      <c r="K137" s="210" t="s">
        <v>166</v>
      </c>
      <c r="L137" s="47"/>
      <c r="M137" s="215" t="s">
        <v>32</v>
      </c>
      <c r="N137" s="216" t="s">
        <v>49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601</v>
      </c>
      <c r="AT137" s="219" t="s">
        <v>163</v>
      </c>
      <c r="AU137" s="219" t="s">
        <v>88</v>
      </c>
      <c r="AY137" s="19" t="s">
        <v>161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86</v>
      </c>
      <c r="BK137" s="220">
        <f>ROUND(I137*H137,2)</f>
        <v>0</v>
      </c>
      <c r="BL137" s="19" t="s">
        <v>601</v>
      </c>
      <c r="BM137" s="219" t="s">
        <v>1280</v>
      </c>
    </row>
    <row r="138" s="2" customFormat="1">
      <c r="A138" s="41"/>
      <c r="B138" s="42"/>
      <c r="C138" s="43"/>
      <c r="D138" s="221" t="s">
        <v>169</v>
      </c>
      <c r="E138" s="43"/>
      <c r="F138" s="222" t="s">
        <v>1281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169</v>
      </c>
      <c r="AU138" s="19" t="s">
        <v>88</v>
      </c>
    </row>
    <row r="139" s="2" customFormat="1">
      <c r="A139" s="41"/>
      <c r="B139" s="42"/>
      <c r="C139" s="43"/>
      <c r="D139" s="226" t="s">
        <v>171</v>
      </c>
      <c r="E139" s="43"/>
      <c r="F139" s="227" t="s">
        <v>1282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171</v>
      </c>
      <c r="AU139" s="19" t="s">
        <v>88</v>
      </c>
    </row>
    <row r="140" s="2" customFormat="1" ht="24.15" customHeight="1">
      <c r="A140" s="41"/>
      <c r="B140" s="42"/>
      <c r="C140" s="260" t="s">
        <v>7</v>
      </c>
      <c r="D140" s="260" t="s">
        <v>366</v>
      </c>
      <c r="E140" s="261" t="s">
        <v>1283</v>
      </c>
      <c r="F140" s="262" t="s">
        <v>1284</v>
      </c>
      <c r="G140" s="263" t="s">
        <v>227</v>
      </c>
      <c r="H140" s="264">
        <v>235.75</v>
      </c>
      <c r="I140" s="265"/>
      <c r="J140" s="266">
        <f>ROUND(I140*H140,2)</f>
        <v>0</v>
      </c>
      <c r="K140" s="262" t="s">
        <v>166</v>
      </c>
      <c r="L140" s="267"/>
      <c r="M140" s="268" t="s">
        <v>32</v>
      </c>
      <c r="N140" s="269" t="s">
        <v>49</v>
      </c>
      <c r="O140" s="87"/>
      <c r="P140" s="217">
        <f>O140*H140</f>
        <v>0</v>
      </c>
      <c r="Q140" s="217">
        <v>0.00064000000000000005</v>
      </c>
      <c r="R140" s="217">
        <f>Q140*H140</f>
        <v>0.15088000000000001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1204</v>
      </c>
      <c r="AT140" s="219" t="s">
        <v>366</v>
      </c>
      <c r="AU140" s="219" t="s">
        <v>88</v>
      </c>
      <c r="AY140" s="19" t="s">
        <v>161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86</v>
      </c>
      <c r="BK140" s="220">
        <f>ROUND(I140*H140,2)</f>
        <v>0</v>
      </c>
      <c r="BL140" s="19" t="s">
        <v>1204</v>
      </c>
      <c r="BM140" s="219" t="s">
        <v>1285</v>
      </c>
    </row>
    <row r="141" s="2" customFormat="1">
      <c r="A141" s="41"/>
      <c r="B141" s="42"/>
      <c r="C141" s="43"/>
      <c r="D141" s="221" t="s">
        <v>169</v>
      </c>
      <c r="E141" s="43"/>
      <c r="F141" s="222" t="s">
        <v>1284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169</v>
      </c>
      <c r="AU141" s="19" t="s">
        <v>88</v>
      </c>
    </row>
    <row r="142" s="14" customFormat="1">
      <c r="A142" s="14"/>
      <c r="B142" s="238"/>
      <c r="C142" s="239"/>
      <c r="D142" s="221" t="s">
        <v>173</v>
      </c>
      <c r="E142" s="239"/>
      <c r="F142" s="241" t="s">
        <v>1286</v>
      </c>
      <c r="G142" s="239"/>
      <c r="H142" s="242">
        <v>235.75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173</v>
      </c>
      <c r="AU142" s="248" t="s">
        <v>88</v>
      </c>
      <c r="AV142" s="14" t="s">
        <v>88</v>
      </c>
      <c r="AW142" s="14" t="s">
        <v>4</v>
      </c>
      <c r="AX142" s="14" t="s">
        <v>86</v>
      </c>
      <c r="AY142" s="248" t="s">
        <v>161</v>
      </c>
    </row>
    <row r="143" s="2" customFormat="1" ht="37.8" customHeight="1">
      <c r="A143" s="41"/>
      <c r="B143" s="42"/>
      <c r="C143" s="208" t="s">
        <v>318</v>
      </c>
      <c r="D143" s="208" t="s">
        <v>163</v>
      </c>
      <c r="E143" s="209" t="s">
        <v>1287</v>
      </c>
      <c r="F143" s="210" t="s">
        <v>1288</v>
      </c>
      <c r="G143" s="211" t="s">
        <v>227</v>
      </c>
      <c r="H143" s="212">
        <v>20</v>
      </c>
      <c r="I143" s="213"/>
      <c r="J143" s="214">
        <f>ROUND(I143*H143,2)</f>
        <v>0</v>
      </c>
      <c r="K143" s="210" t="s">
        <v>166</v>
      </c>
      <c r="L143" s="47"/>
      <c r="M143" s="215" t="s">
        <v>32</v>
      </c>
      <c r="N143" s="216" t="s">
        <v>49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601</v>
      </c>
      <c r="AT143" s="219" t="s">
        <v>163</v>
      </c>
      <c r="AU143" s="219" t="s">
        <v>88</v>
      </c>
      <c r="AY143" s="19" t="s">
        <v>161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86</v>
      </c>
      <c r="BK143" s="220">
        <f>ROUND(I143*H143,2)</f>
        <v>0</v>
      </c>
      <c r="BL143" s="19" t="s">
        <v>601</v>
      </c>
      <c r="BM143" s="219" t="s">
        <v>1289</v>
      </c>
    </row>
    <row r="144" s="2" customFormat="1">
      <c r="A144" s="41"/>
      <c r="B144" s="42"/>
      <c r="C144" s="43"/>
      <c r="D144" s="221" t="s">
        <v>169</v>
      </c>
      <c r="E144" s="43"/>
      <c r="F144" s="222" t="s">
        <v>1290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169</v>
      </c>
      <c r="AU144" s="19" t="s">
        <v>88</v>
      </c>
    </row>
    <row r="145" s="2" customFormat="1">
      <c r="A145" s="41"/>
      <c r="B145" s="42"/>
      <c r="C145" s="43"/>
      <c r="D145" s="226" t="s">
        <v>171</v>
      </c>
      <c r="E145" s="43"/>
      <c r="F145" s="227" t="s">
        <v>1291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171</v>
      </c>
      <c r="AU145" s="19" t="s">
        <v>88</v>
      </c>
    </row>
    <row r="146" s="2" customFormat="1" ht="24.15" customHeight="1">
      <c r="A146" s="41"/>
      <c r="B146" s="42"/>
      <c r="C146" s="260" t="s">
        <v>326</v>
      </c>
      <c r="D146" s="260" t="s">
        <v>366</v>
      </c>
      <c r="E146" s="261" t="s">
        <v>1292</v>
      </c>
      <c r="F146" s="262" t="s">
        <v>1293</v>
      </c>
      <c r="G146" s="263" t="s">
        <v>227</v>
      </c>
      <c r="H146" s="264">
        <v>23</v>
      </c>
      <c r="I146" s="265"/>
      <c r="J146" s="266">
        <f>ROUND(I146*H146,2)</f>
        <v>0</v>
      </c>
      <c r="K146" s="262" t="s">
        <v>166</v>
      </c>
      <c r="L146" s="267"/>
      <c r="M146" s="268" t="s">
        <v>32</v>
      </c>
      <c r="N146" s="269" t="s">
        <v>49</v>
      </c>
      <c r="O146" s="87"/>
      <c r="P146" s="217">
        <f>O146*H146</f>
        <v>0</v>
      </c>
      <c r="Q146" s="217">
        <v>0.00147</v>
      </c>
      <c r="R146" s="217">
        <f>Q146*H146</f>
        <v>0.03381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1204</v>
      </c>
      <c r="AT146" s="219" t="s">
        <v>366</v>
      </c>
      <c r="AU146" s="219" t="s">
        <v>88</v>
      </c>
      <c r="AY146" s="19" t="s">
        <v>161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86</v>
      </c>
      <c r="BK146" s="220">
        <f>ROUND(I146*H146,2)</f>
        <v>0</v>
      </c>
      <c r="BL146" s="19" t="s">
        <v>1204</v>
      </c>
      <c r="BM146" s="219" t="s">
        <v>1294</v>
      </c>
    </row>
    <row r="147" s="2" customFormat="1">
      <c r="A147" s="41"/>
      <c r="B147" s="42"/>
      <c r="C147" s="43"/>
      <c r="D147" s="221" t="s">
        <v>169</v>
      </c>
      <c r="E147" s="43"/>
      <c r="F147" s="222" t="s">
        <v>1293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169</v>
      </c>
      <c r="AU147" s="19" t="s">
        <v>88</v>
      </c>
    </row>
    <row r="148" s="14" customFormat="1">
      <c r="A148" s="14"/>
      <c r="B148" s="238"/>
      <c r="C148" s="239"/>
      <c r="D148" s="221" t="s">
        <v>173</v>
      </c>
      <c r="E148" s="239"/>
      <c r="F148" s="241" t="s">
        <v>1277</v>
      </c>
      <c r="G148" s="239"/>
      <c r="H148" s="242">
        <v>23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173</v>
      </c>
      <c r="AU148" s="248" t="s">
        <v>88</v>
      </c>
      <c r="AV148" s="14" t="s">
        <v>88</v>
      </c>
      <c r="AW148" s="14" t="s">
        <v>4</v>
      </c>
      <c r="AX148" s="14" t="s">
        <v>86</v>
      </c>
      <c r="AY148" s="248" t="s">
        <v>161</v>
      </c>
    </row>
    <row r="149" s="2" customFormat="1" ht="24.15" customHeight="1">
      <c r="A149" s="41"/>
      <c r="B149" s="42"/>
      <c r="C149" s="208" t="s">
        <v>335</v>
      </c>
      <c r="D149" s="208" t="s">
        <v>163</v>
      </c>
      <c r="E149" s="209" t="s">
        <v>1295</v>
      </c>
      <c r="F149" s="210" t="s">
        <v>1296</v>
      </c>
      <c r="G149" s="211" t="s">
        <v>497</v>
      </c>
      <c r="H149" s="212">
        <v>3</v>
      </c>
      <c r="I149" s="213"/>
      <c r="J149" s="214">
        <f>ROUND(I149*H149,2)</f>
        <v>0</v>
      </c>
      <c r="K149" s="210" t="s">
        <v>166</v>
      </c>
      <c r="L149" s="47"/>
      <c r="M149" s="215" t="s">
        <v>32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601</v>
      </c>
      <c r="AT149" s="219" t="s">
        <v>163</v>
      </c>
      <c r="AU149" s="219" t="s">
        <v>88</v>
      </c>
      <c r="AY149" s="19" t="s">
        <v>161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86</v>
      </c>
      <c r="BK149" s="220">
        <f>ROUND(I149*H149,2)</f>
        <v>0</v>
      </c>
      <c r="BL149" s="19" t="s">
        <v>601</v>
      </c>
      <c r="BM149" s="219" t="s">
        <v>1297</v>
      </c>
    </row>
    <row r="150" s="2" customFormat="1">
      <c r="A150" s="41"/>
      <c r="B150" s="42"/>
      <c r="C150" s="43"/>
      <c r="D150" s="221" t="s">
        <v>169</v>
      </c>
      <c r="E150" s="43"/>
      <c r="F150" s="222" t="s">
        <v>1298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169</v>
      </c>
      <c r="AU150" s="19" t="s">
        <v>88</v>
      </c>
    </row>
    <row r="151" s="2" customFormat="1">
      <c r="A151" s="41"/>
      <c r="B151" s="42"/>
      <c r="C151" s="43"/>
      <c r="D151" s="226" t="s">
        <v>171</v>
      </c>
      <c r="E151" s="43"/>
      <c r="F151" s="227" t="s">
        <v>1299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171</v>
      </c>
      <c r="AU151" s="19" t="s">
        <v>88</v>
      </c>
    </row>
    <row r="152" s="12" customFormat="1" ht="22.8" customHeight="1">
      <c r="A152" s="12"/>
      <c r="B152" s="192"/>
      <c r="C152" s="193"/>
      <c r="D152" s="194" t="s">
        <v>77</v>
      </c>
      <c r="E152" s="206" t="s">
        <v>1300</v>
      </c>
      <c r="F152" s="206" t="s">
        <v>1301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SUM(P153:P212)</f>
        <v>0</v>
      </c>
      <c r="Q152" s="200"/>
      <c r="R152" s="201">
        <f>SUM(R153:R212)</f>
        <v>11.980178799999999</v>
      </c>
      <c r="S152" s="200"/>
      <c r="T152" s="202">
        <f>SUM(T153:T212)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115</v>
      </c>
      <c r="AT152" s="204" t="s">
        <v>77</v>
      </c>
      <c r="AU152" s="204" t="s">
        <v>86</v>
      </c>
      <c r="AY152" s="203" t="s">
        <v>161</v>
      </c>
      <c r="BK152" s="205">
        <f>SUM(BK153:BK212)</f>
        <v>0</v>
      </c>
    </row>
    <row r="153" s="2" customFormat="1" ht="24.15" customHeight="1">
      <c r="A153" s="41"/>
      <c r="B153" s="42"/>
      <c r="C153" s="208" t="s">
        <v>343</v>
      </c>
      <c r="D153" s="208" t="s">
        <v>163</v>
      </c>
      <c r="E153" s="209" t="s">
        <v>1302</v>
      </c>
      <c r="F153" s="210" t="s">
        <v>1303</v>
      </c>
      <c r="G153" s="211" t="s">
        <v>1304</v>
      </c>
      <c r="H153" s="212">
        <v>0.19</v>
      </c>
      <c r="I153" s="213"/>
      <c r="J153" s="214">
        <f>ROUND(I153*H153,2)</f>
        <v>0</v>
      </c>
      <c r="K153" s="210" t="s">
        <v>166</v>
      </c>
      <c r="L153" s="47"/>
      <c r="M153" s="215" t="s">
        <v>32</v>
      </c>
      <c r="N153" s="216" t="s">
        <v>49</v>
      </c>
      <c r="O153" s="87"/>
      <c r="P153" s="217">
        <f>O153*H153</f>
        <v>0</v>
      </c>
      <c r="Q153" s="217">
        <v>0.0088000000000000005</v>
      </c>
      <c r="R153" s="217">
        <f>Q153*H153</f>
        <v>0.0016720000000000001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601</v>
      </c>
      <c r="AT153" s="219" t="s">
        <v>163</v>
      </c>
      <c r="AU153" s="219" t="s">
        <v>88</v>
      </c>
      <c r="AY153" s="19" t="s">
        <v>161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86</v>
      </c>
      <c r="BK153" s="220">
        <f>ROUND(I153*H153,2)</f>
        <v>0</v>
      </c>
      <c r="BL153" s="19" t="s">
        <v>601</v>
      </c>
      <c r="BM153" s="219" t="s">
        <v>1305</v>
      </c>
    </row>
    <row r="154" s="2" customFormat="1">
      <c r="A154" s="41"/>
      <c r="B154" s="42"/>
      <c r="C154" s="43"/>
      <c r="D154" s="221" t="s">
        <v>169</v>
      </c>
      <c r="E154" s="43"/>
      <c r="F154" s="222" t="s">
        <v>1306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169</v>
      </c>
      <c r="AU154" s="19" t="s">
        <v>88</v>
      </c>
    </row>
    <row r="155" s="2" customFormat="1">
      <c r="A155" s="41"/>
      <c r="B155" s="42"/>
      <c r="C155" s="43"/>
      <c r="D155" s="226" t="s">
        <v>171</v>
      </c>
      <c r="E155" s="43"/>
      <c r="F155" s="227" t="s">
        <v>1307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171</v>
      </c>
      <c r="AU155" s="19" t="s">
        <v>88</v>
      </c>
    </row>
    <row r="156" s="14" customFormat="1">
      <c r="A156" s="14"/>
      <c r="B156" s="238"/>
      <c r="C156" s="239"/>
      <c r="D156" s="221" t="s">
        <v>173</v>
      </c>
      <c r="E156" s="239"/>
      <c r="F156" s="241" t="s">
        <v>1308</v>
      </c>
      <c r="G156" s="239"/>
      <c r="H156" s="242">
        <v>0.19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173</v>
      </c>
      <c r="AU156" s="248" t="s">
        <v>88</v>
      </c>
      <c r="AV156" s="14" t="s">
        <v>88</v>
      </c>
      <c r="AW156" s="14" t="s">
        <v>4</v>
      </c>
      <c r="AX156" s="14" t="s">
        <v>86</v>
      </c>
      <c r="AY156" s="248" t="s">
        <v>161</v>
      </c>
    </row>
    <row r="157" s="2" customFormat="1" ht="24.15" customHeight="1">
      <c r="A157" s="41"/>
      <c r="B157" s="42"/>
      <c r="C157" s="208" t="s">
        <v>351</v>
      </c>
      <c r="D157" s="208" t="s">
        <v>163</v>
      </c>
      <c r="E157" s="209" t="s">
        <v>1309</v>
      </c>
      <c r="F157" s="210" t="s">
        <v>1310</v>
      </c>
      <c r="G157" s="211" t="s">
        <v>247</v>
      </c>
      <c r="H157" s="212">
        <v>1.008</v>
      </c>
      <c r="I157" s="213"/>
      <c r="J157" s="214">
        <f>ROUND(I157*H157,2)</f>
        <v>0</v>
      </c>
      <c r="K157" s="210" t="s">
        <v>166</v>
      </c>
      <c r="L157" s="47"/>
      <c r="M157" s="215" t="s">
        <v>32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601</v>
      </c>
      <c r="AT157" s="219" t="s">
        <v>163</v>
      </c>
      <c r="AU157" s="219" t="s">
        <v>88</v>
      </c>
      <c r="AY157" s="19" t="s">
        <v>161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86</v>
      </c>
      <c r="BK157" s="220">
        <f>ROUND(I157*H157,2)</f>
        <v>0</v>
      </c>
      <c r="BL157" s="19" t="s">
        <v>601</v>
      </c>
      <c r="BM157" s="219" t="s">
        <v>1311</v>
      </c>
    </row>
    <row r="158" s="2" customFormat="1">
      <c r="A158" s="41"/>
      <c r="B158" s="42"/>
      <c r="C158" s="43"/>
      <c r="D158" s="221" t="s">
        <v>169</v>
      </c>
      <c r="E158" s="43"/>
      <c r="F158" s="222" t="s">
        <v>1312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169</v>
      </c>
      <c r="AU158" s="19" t="s">
        <v>88</v>
      </c>
    </row>
    <row r="159" s="2" customFormat="1">
      <c r="A159" s="41"/>
      <c r="B159" s="42"/>
      <c r="C159" s="43"/>
      <c r="D159" s="226" t="s">
        <v>171</v>
      </c>
      <c r="E159" s="43"/>
      <c r="F159" s="227" t="s">
        <v>1313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171</v>
      </c>
      <c r="AU159" s="19" t="s">
        <v>88</v>
      </c>
    </row>
    <row r="160" s="14" customFormat="1">
      <c r="A160" s="14"/>
      <c r="B160" s="238"/>
      <c r="C160" s="239"/>
      <c r="D160" s="221" t="s">
        <v>173</v>
      </c>
      <c r="E160" s="240" t="s">
        <v>32</v>
      </c>
      <c r="F160" s="241" t="s">
        <v>1314</v>
      </c>
      <c r="G160" s="239"/>
      <c r="H160" s="242">
        <v>1.008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173</v>
      </c>
      <c r="AU160" s="248" t="s">
        <v>88</v>
      </c>
      <c r="AV160" s="14" t="s">
        <v>88</v>
      </c>
      <c r="AW160" s="14" t="s">
        <v>39</v>
      </c>
      <c r="AX160" s="14" t="s">
        <v>86</v>
      </c>
      <c r="AY160" s="248" t="s">
        <v>161</v>
      </c>
    </row>
    <row r="161" s="2" customFormat="1" ht="24.15" customHeight="1">
      <c r="A161" s="41"/>
      <c r="B161" s="42"/>
      <c r="C161" s="208" t="s">
        <v>357</v>
      </c>
      <c r="D161" s="208" t="s">
        <v>163</v>
      </c>
      <c r="E161" s="209" t="s">
        <v>1315</v>
      </c>
      <c r="F161" s="210" t="s">
        <v>1316</v>
      </c>
      <c r="G161" s="211" t="s">
        <v>227</v>
      </c>
      <c r="H161" s="212">
        <v>19</v>
      </c>
      <c r="I161" s="213"/>
      <c r="J161" s="214">
        <f>ROUND(I161*H161,2)</f>
        <v>0</v>
      </c>
      <c r="K161" s="210" t="s">
        <v>166</v>
      </c>
      <c r="L161" s="47"/>
      <c r="M161" s="215" t="s">
        <v>32</v>
      </c>
      <c r="N161" s="216" t="s">
        <v>49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601</v>
      </c>
      <c r="AT161" s="219" t="s">
        <v>163</v>
      </c>
      <c r="AU161" s="219" t="s">
        <v>88</v>
      </c>
      <c r="AY161" s="19" t="s">
        <v>161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86</v>
      </c>
      <c r="BK161" s="220">
        <f>ROUND(I161*H161,2)</f>
        <v>0</v>
      </c>
      <c r="BL161" s="19" t="s">
        <v>601</v>
      </c>
      <c r="BM161" s="219" t="s">
        <v>1317</v>
      </c>
    </row>
    <row r="162" s="2" customFormat="1">
      <c r="A162" s="41"/>
      <c r="B162" s="42"/>
      <c r="C162" s="43"/>
      <c r="D162" s="221" t="s">
        <v>169</v>
      </c>
      <c r="E162" s="43"/>
      <c r="F162" s="222" t="s">
        <v>1318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169</v>
      </c>
      <c r="AU162" s="19" t="s">
        <v>88</v>
      </c>
    </row>
    <row r="163" s="2" customFormat="1">
      <c r="A163" s="41"/>
      <c r="B163" s="42"/>
      <c r="C163" s="43"/>
      <c r="D163" s="226" t="s">
        <v>171</v>
      </c>
      <c r="E163" s="43"/>
      <c r="F163" s="227" t="s">
        <v>1319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171</v>
      </c>
      <c r="AU163" s="19" t="s">
        <v>88</v>
      </c>
    </row>
    <row r="164" s="13" customFormat="1">
      <c r="A164" s="13"/>
      <c r="B164" s="228"/>
      <c r="C164" s="229"/>
      <c r="D164" s="221" t="s">
        <v>173</v>
      </c>
      <c r="E164" s="230" t="s">
        <v>32</v>
      </c>
      <c r="F164" s="231" t="s">
        <v>1320</v>
      </c>
      <c r="G164" s="229"/>
      <c r="H164" s="230" t="s">
        <v>32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173</v>
      </c>
      <c r="AU164" s="237" t="s">
        <v>88</v>
      </c>
      <c r="AV164" s="13" t="s">
        <v>86</v>
      </c>
      <c r="AW164" s="13" t="s">
        <v>39</v>
      </c>
      <c r="AX164" s="13" t="s">
        <v>78</v>
      </c>
      <c r="AY164" s="237" t="s">
        <v>161</v>
      </c>
    </row>
    <row r="165" s="14" customFormat="1">
      <c r="A165" s="14"/>
      <c r="B165" s="238"/>
      <c r="C165" s="239"/>
      <c r="D165" s="221" t="s">
        <v>173</v>
      </c>
      <c r="E165" s="240" t="s">
        <v>32</v>
      </c>
      <c r="F165" s="241" t="s">
        <v>1321</v>
      </c>
      <c r="G165" s="239"/>
      <c r="H165" s="242">
        <v>19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173</v>
      </c>
      <c r="AU165" s="248" t="s">
        <v>88</v>
      </c>
      <c r="AV165" s="14" t="s">
        <v>88</v>
      </c>
      <c r="AW165" s="14" t="s">
        <v>39</v>
      </c>
      <c r="AX165" s="14" t="s">
        <v>86</v>
      </c>
      <c r="AY165" s="248" t="s">
        <v>161</v>
      </c>
    </row>
    <row r="166" s="2" customFormat="1" ht="24.15" customHeight="1">
      <c r="A166" s="41"/>
      <c r="B166" s="42"/>
      <c r="C166" s="208" t="s">
        <v>365</v>
      </c>
      <c r="D166" s="208" t="s">
        <v>163</v>
      </c>
      <c r="E166" s="209" t="s">
        <v>1322</v>
      </c>
      <c r="F166" s="210" t="s">
        <v>1323</v>
      </c>
      <c r="G166" s="211" t="s">
        <v>227</v>
      </c>
      <c r="H166" s="212">
        <v>171</v>
      </c>
      <c r="I166" s="213"/>
      <c r="J166" s="214">
        <f>ROUND(I166*H166,2)</f>
        <v>0</v>
      </c>
      <c r="K166" s="210" t="s">
        <v>166</v>
      </c>
      <c r="L166" s="47"/>
      <c r="M166" s="215" t="s">
        <v>32</v>
      </c>
      <c r="N166" s="216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601</v>
      </c>
      <c r="AT166" s="219" t="s">
        <v>163</v>
      </c>
      <c r="AU166" s="219" t="s">
        <v>88</v>
      </c>
      <c r="AY166" s="19" t="s">
        <v>161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86</v>
      </c>
      <c r="BK166" s="220">
        <f>ROUND(I166*H166,2)</f>
        <v>0</v>
      </c>
      <c r="BL166" s="19" t="s">
        <v>601</v>
      </c>
      <c r="BM166" s="219" t="s">
        <v>1324</v>
      </c>
    </row>
    <row r="167" s="2" customFormat="1">
      <c r="A167" s="41"/>
      <c r="B167" s="42"/>
      <c r="C167" s="43"/>
      <c r="D167" s="221" t="s">
        <v>169</v>
      </c>
      <c r="E167" s="43"/>
      <c r="F167" s="222" t="s">
        <v>1325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169</v>
      </c>
      <c r="AU167" s="19" t="s">
        <v>88</v>
      </c>
    </row>
    <row r="168" s="2" customFormat="1">
      <c r="A168" s="41"/>
      <c r="B168" s="42"/>
      <c r="C168" s="43"/>
      <c r="D168" s="226" t="s">
        <v>171</v>
      </c>
      <c r="E168" s="43"/>
      <c r="F168" s="227" t="s">
        <v>1326</v>
      </c>
      <c r="G168" s="43"/>
      <c r="H168" s="43"/>
      <c r="I168" s="223"/>
      <c r="J168" s="43"/>
      <c r="K168" s="43"/>
      <c r="L168" s="47"/>
      <c r="M168" s="224"/>
      <c r="N168" s="225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9" t="s">
        <v>171</v>
      </c>
      <c r="AU168" s="19" t="s">
        <v>88</v>
      </c>
    </row>
    <row r="169" s="14" customFormat="1">
      <c r="A169" s="14"/>
      <c r="B169" s="238"/>
      <c r="C169" s="239"/>
      <c r="D169" s="221" t="s">
        <v>173</v>
      </c>
      <c r="E169" s="240" t="s">
        <v>32</v>
      </c>
      <c r="F169" s="241" t="s">
        <v>1327</v>
      </c>
      <c r="G169" s="239"/>
      <c r="H169" s="242">
        <v>171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173</v>
      </c>
      <c r="AU169" s="248" t="s">
        <v>88</v>
      </c>
      <c r="AV169" s="14" t="s">
        <v>88</v>
      </c>
      <c r="AW169" s="14" t="s">
        <v>39</v>
      </c>
      <c r="AX169" s="14" t="s">
        <v>86</v>
      </c>
      <c r="AY169" s="248" t="s">
        <v>161</v>
      </c>
    </row>
    <row r="170" s="2" customFormat="1" ht="37.8" customHeight="1">
      <c r="A170" s="41"/>
      <c r="B170" s="42"/>
      <c r="C170" s="208" t="s">
        <v>372</v>
      </c>
      <c r="D170" s="208" t="s">
        <v>163</v>
      </c>
      <c r="E170" s="209" t="s">
        <v>1328</v>
      </c>
      <c r="F170" s="210" t="s">
        <v>1329</v>
      </c>
      <c r="G170" s="211" t="s">
        <v>247</v>
      </c>
      <c r="H170" s="212">
        <v>11.827999999999999</v>
      </c>
      <c r="I170" s="213"/>
      <c r="J170" s="214">
        <f>ROUND(I170*H170,2)</f>
        <v>0</v>
      </c>
      <c r="K170" s="210" t="s">
        <v>166</v>
      </c>
      <c r="L170" s="47"/>
      <c r="M170" s="215" t="s">
        <v>32</v>
      </c>
      <c r="N170" s="216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601</v>
      </c>
      <c r="AT170" s="219" t="s">
        <v>163</v>
      </c>
      <c r="AU170" s="219" t="s">
        <v>88</v>
      </c>
      <c r="AY170" s="19" t="s">
        <v>161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86</v>
      </c>
      <c r="BK170" s="220">
        <f>ROUND(I170*H170,2)</f>
        <v>0</v>
      </c>
      <c r="BL170" s="19" t="s">
        <v>601</v>
      </c>
      <c r="BM170" s="219" t="s">
        <v>1330</v>
      </c>
    </row>
    <row r="171" s="2" customFormat="1">
      <c r="A171" s="41"/>
      <c r="B171" s="42"/>
      <c r="C171" s="43"/>
      <c r="D171" s="221" t="s">
        <v>169</v>
      </c>
      <c r="E171" s="43"/>
      <c r="F171" s="222" t="s">
        <v>1331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169</v>
      </c>
      <c r="AU171" s="19" t="s">
        <v>88</v>
      </c>
    </row>
    <row r="172" s="2" customFormat="1">
      <c r="A172" s="41"/>
      <c r="B172" s="42"/>
      <c r="C172" s="43"/>
      <c r="D172" s="226" t="s">
        <v>171</v>
      </c>
      <c r="E172" s="43"/>
      <c r="F172" s="227" t="s">
        <v>1332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171</v>
      </c>
      <c r="AU172" s="19" t="s">
        <v>88</v>
      </c>
    </row>
    <row r="173" s="13" customFormat="1">
      <c r="A173" s="13"/>
      <c r="B173" s="228"/>
      <c r="C173" s="229"/>
      <c r="D173" s="221" t="s">
        <v>173</v>
      </c>
      <c r="E173" s="230" t="s">
        <v>32</v>
      </c>
      <c r="F173" s="231" t="s">
        <v>713</v>
      </c>
      <c r="G173" s="229"/>
      <c r="H173" s="230" t="s">
        <v>32</v>
      </c>
      <c r="I173" s="232"/>
      <c r="J173" s="229"/>
      <c r="K173" s="229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173</v>
      </c>
      <c r="AU173" s="237" t="s">
        <v>88</v>
      </c>
      <c r="AV173" s="13" t="s">
        <v>86</v>
      </c>
      <c r="AW173" s="13" t="s">
        <v>39</v>
      </c>
      <c r="AX173" s="13" t="s">
        <v>78</v>
      </c>
      <c r="AY173" s="237" t="s">
        <v>161</v>
      </c>
    </row>
    <row r="174" s="14" customFormat="1">
      <c r="A174" s="14"/>
      <c r="B174" s="238"/>
      <c r="C174" s="239"/>
      <c r="D174" s="221" t="s">
        <v>173</v>
      </c>
      <c r="E174" s="240" t="s">
        <v>32</v>
      </c>
      <c r="F174" s="241" t="s">
        <v>1333</v>
      </c>
      <c r="G174" s="239"/>
      <c r="H174" s="242">
        <v>1.008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173</v>
      </c>
      <c r="AU174" s="248" t="s">
        <v>88</v>
      </c>
      <c r="AV174" s="14" t="s">
        <v>88</v>
      </c>
      <c r="AW174" s="14" t="s">
        <v>39</v>
      </c>
      <c r="AX174" s="14" t="s">
        <v>78</v>
      </c>
      <c r="AY174" s="248" t="s">
        <v>161</v>
      </c>
    </row>
    <row r="175" s="14" customFormat="1">
      <c r="A175" s="14"/>
      <c r="B175" s="238"/>
      <c r="C175" s="239"/>
      <c r="D175" s="221" t="s">
        <v>173</v>
      </c>
      <c r="E175" s="240" t="s">
        <v>32</v>
      </c>
      <c r="F175" s="241" t="s">
        <v>1334</v>
      </c>
      <c r="G175" s="239"/>
      <c r="H175" s="242">
        <v>10.82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173</v>
      </c>
      <c r="AU175" s="248" t="s">
        <v>88</v>
      </c>
      <c r="AV175" s="14" t="s">
        <v>88</v>
      </c>
      <c r="AW175" s="14" t="s">
        <v>39</v>
      </c>
      <c r="AX175" s="14" t="s">
        <v>78</v>
      </c>
      <c r="AY175" s="248" t="s">
        <v>161</v>
      </c>
    </row>
    <row r="176" s="15" customFormat="1">
      <c r="A176" s="15"/>
      <c r="B176" s="249"/>
      <c r="C176" s="250"/>
      <c r="D176" s="221" t="s">
        <v>173</v>
      </c>
      <c r="E176" s="251" t="s">
        <v>32</v>
      </c>
      <c r="F176" s="252" t="s">
        <v>176</v>
      </c>
      <c r="G176" s="250"/>
      <c r="H176" s="253">
        <v>11.827999999999999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173</v>
      </c>
      <c r="AU176" s="259" t="s">
        <v>88</v>
      </c>
      <c r="AV176" s="15" t="s">
        <v>167</v>
      </c>
      <c r="AW176" s="15" t="s">
        <v>39</v>
      </c>
      <c r="AX176" s="15" t="s">
        <v>86</v>
      </c>
      <c r="AY176" s="259" t="s">
        <v>161</v>
      </c>
    </row>
    <row r="177" s="2" customFormat="1" ht="37.8" customHeight="1">
      <c r="A177" s="41"/>
      <c r="B177" s="42"/>
      <c r="C177" s="208" t="s">
        <v>380</v>
      </c>
      <c r="D177" s="208" t="s">
        <v>163</v>
      </c>
      <c r="E177" s="209" t="s">
        <v>1335</v>
      </c>
      <c r="F177" s="210" t="s">
        <v>1336</v>
      </c>
      <c r="G177" s="211" t="s">
        <v>247</v>
      </c>
      <c r="H177" s="212">
        <v>283.87200000000001</v>
      </c>
      <c r="I177" s="213"/>
      <c r="J177" s="214">
        <f>ROUND(I177*H177,2)</f>
        <v>0</v>
      </c>
      <c r="K177" s="210" t="s">
        <v>166</v>
      </c>
      <c r="L177" s="47"/>
      <c r="M177" s="215" t="s">
        <v>32</v>
      </c>
      <c r="N177" s="216" t="s">
        <v>49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601</v>
      </c>
      <c r="AT177" s="219" t="s">
        <v>163</v>
      </c>
      <c r="AU177" s="219" t="s">
        <v>88</v>
      </c>
      <c r="AY177" s="19" t="s">
        <v>161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86</v>
      </c>
      <c r="BK177" s="220">
        <f>ROUND(I177*H177,2)</f>
        <v>0</v>
      </c>
      <c r="BL177" s="19" t="s">
        <v>601</v>
      </c>
      <c r="BM177" s="219" t="s">
        <v>1337</v>
      </c>
    </row>
    <row r="178" s="2" customFormat="1">
      <c r="A178" s="41"/>
      <c r="B178" s="42"/>
      <c r="C178" s="43"/>
      <c r="D178" s="221" t="s">
        <v>169</v>
      </c>
      <c r="E178" s="43"/>
      <c r="F178" s="222" t="s">
        <v>1338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169</v>
      </c>
      <c r="AU178" s="19" t="s">
        <v>88</v>
      </c>
    </row>
    <row r="179" s="2" customFormat="1">
      <c r="A179" s="41"/>
      <c r="B179" s="42"/>
      <c r="C179" s="43"/>
      <c r="D179" s="226" t="s">
        <v>171</v>
      </c>
      <c r="E179" s="43"/>
      <c r="F179" s="227" t="s">
        <v>1339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171</v>
      </c>
      <c r="AU179" s="19" t="s">
        <v>88</v>
      </c>
    </row>
    <row r="180" s="14" customFormat="1">
      <c r="A180" s="14"/>
      <c r="B180" s="238"/>
      <c r="C180" s="239"/>
      <c r="D180" s="221" t="s">
        <v>173</v>
      </c>
      <c r="E180" s="240" t="s">
        <v>32</v>
      </c>
      <c r="F180" s="241" t="s">
        <v>1340</v>
      </c>
      <c r="G180" s="239"/>
      <c r="H180" s="242">
        <v>11.827999999999999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173</v>
      </c>
      <c r="AU180" s="248" t="s">
        <v>88</v>
      </c>
      <c r="AV180" s="14" t="s">
        <v>88</v>
      </c>
      <c r="AW180" s="14" t="s">
        <v>39</v>
      </c>
      <c r="AX180" s="14" t="s">
        <v>86</v>
      </c>
      <c r="AY180" s="248" t="s">
        <v>161</v>
      </c>
    </row>
    <row r="181" s="14" customFormat="1">
      <c r="A181" s="14"/>
      <c r="B181" s="238"/>
      <c r="C181" s="239"/>
      <c r="D181" s="221" t="s">
        <v>173</v>
      </c>
      <c r="E181" s="239"/>
      <c r="F181" s="241" t="s">
        <v>1341</v>
      </c>
      <c r="G181" s="239"/>
      <c r="H181" s="242">
        <v>283.87200000000001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173</v>
      </c>
      <c r="AU181" s="248" t="s">
        <v>88</v>
      </c>
      <c r="AV181" s="14" t="s">
        <v>88</v>
      </c>
      <c r="AW181" s="14" t="s">
        <v>4</v>
      </c>
      <c r="AX181" s="14" t="s">
        <v>86</v>
      </c>
      <c r="AY181" s="248" t="s">
        <v>161</v>
      </c>
    </row>
    <row r="182" s="2" customFormat="1" ht="24.15" customHeight="1">
      <c r="A182" s="41"/>
      <c r="B182" s="42"/>
      <c r="C182" s="208" t="s">
        <v>386</v>
      </c>
      <c r="D182" s="208" t="s">
        <v>163</v>
      </c>
      <c r="E182" s="209" t="s">
        <v>1342</v>
      </c>
      <c r="F182" s="210" t="s">
        <v>1343</v>
      </c>
      <c r="G182" s="211" t="s">
        <v>329</v>
      </c>
      <c r="H182" s="212">
        <v>21.289999999999999</v>
      </c>
      <c r="I182" s="213"/>
      <c r="J182" s="214">
        <f>ROUND(I182*H182,2)</f>
        <v>0</v>
      </c>
      <c r="K182" s="210" t="s">
        <v>166</v>
      </c>
      <c r="L182" s="47"/>
      <c r="M182" s="215" t="s">
        <v>32</v>
      </c>
      <c r="N182" s="216" t="s">
        <v>49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601</v>
      </c>
      <c r="AT182" s="219" t="s">
        <v>163</v>
      </c>
      <c r="AU182" s="219" t="s">
        <v>88</v>
      </c>
      <c r="AY182" s="19" t="s">
        <v>161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86</v>
      </c>
      <c r="BK182" s="220">
        <f>ROUND(I182*H182,2)</f>
        <v>0</v>
      </c>
      <c r="BL182" s="19" t="s">
        <v>601</v>
      </c>
      <c r="BM182" s="219" t="s">
        <v>1344</v>
      </c>
    </row>
    <row r="183" s="2" customFormat="1">
      <c r="A183" s="41"/>
      <c r="B183" s="42"/>
      <c r="C183" s="43"/>
      <c r="D183" s="221" t="s">
        <v>169</v>
      </c>
      <c r="E183" s="43"/>
      <c r="F183" s="222" t="s">
        <v>1345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169</v>
      </c>
      <c r="AU183" s="19" t="s">
        <v>88</v>
      </c>
    </row>
    <row r="184" s="2" customFormat="1">
      <c r="A184" s="41"/>
      <c r="B184" s="42"/>
      <c r="C184" s="43"/>
      <c r="D184" s="226" t="s">
        <v>171</v>
      </c>
      <c r="E184" s="43"/>
      <c r="F184" s="227" t="s">
        <v>1346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171</v>
      </c>
      <c r="AU184" s="19" t="s">
        <v>88</v>
      </c>
    </row>
    <row r="185" s="14" customFormat="1">
      <c r="A185" s="14"/>
      <c r="B185" s="238"/>
      <c r="C185" s="239"/>
      <c r="D185" s="221" t="s">
        <v>173</v>
      </c>
      <c r="E185" s="240" t="s">
        <v>32</v>
      </c>
      <c r="F185" s="241" t="s">
        <v>1340</v>
      </c>
      <c r="G185" s="239"/>
      <c r="H185" s="242">
        <v>11.827999999999999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173</v>
      </c>
      <c r="AU185" s="248" t="s">
        <v>88</v>
      </c>
      <c r="AV185" s="14" t="s">
        <v>88</v>
      </c>
      <c r="AW185" s="14" t="s">
        <v>39</v>
      </c>
      <c r="AX185" s="14" t="s">
        <v>86</v>
      </c>
      <c r="AY185" s="248" t="s">
        <v>161</v>
      </c>
    </row>
    <row r="186" s="14" customFormat="1">
      <c r="A186" s="14"/>
      <c r="B186" s="238"/>
      <c r="C186" s="239"/>
      <c r="D186" s="221" t="s">
        <v>173</v>
      </c>
      <c r="E186" s="239"/>
      <c r="F186" s="241" t="s">
        <v>1347</v>
      </c>
      <c r="G186" s="239"/>
      <c r="H186" s="242">
        <v>21.289999999999999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173</v>
      </c>
      <c r="AU186" s="248" t="s">
        <v>88</v>
      </c>
      <c r="AV186" s="14" t="s">
        <v>88</v>
      </c>
      <c r="AW186" s="14" t="s">
        <v>4</v>
      </c>
      <c r="AX186" s="14" t="s">
        <v>86</v>
      </c>
      <c r="AY186" s="248" t="s">
        <v>161</v>
      </c>
    </row>
    <row r="187" s="2" customFormat="1" ht="24.15" customHeight="1">
      <c r="A187" s="41"/>
      <c r="B187" s="42"/>
      <c r="C187" s="208" t="s">
        <v>395</v>
      </c>
      <c r="D187" s="208" t="s">
        <v>163</v>
      </c>
      <c r="E187" s="209" t="s">
        <v>1348</v>
      </c>
      <c r="F187" s="210" t="s">
        <v>1349</v>
      </c>
      <c r="G187" s="211" t="s">
        <v>247</v>
      </c>
      <c r="H187" s="212">
        <v>11.827999999999999</v>
      </c>
      <c r="I187" s="213"/>
      <c r="J187" s="214">
        <f>ROUND(I187*H187,2)</f>
        <v>0</v>
      </c>
      <c r="K187" s="210" t="s">
        <v>166</v>
      </c>
      <c r="L187" s="47"/>
      <c r="M187" s="215" t="s">
        <v>32</v>
      </c>
      <c r="N187" s="216" t="s">
        <v>49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601</v>
      </c>
      <c r="AT187" s="219" t="s">
        <v>163</v>
      </c>
      <c r="AU187" s="219" t="s">
        <v>88</v>
      </c>
      <c r="AY187" s="19" t="s">
        <v>161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86</v>
      </c>
      <c r="BK187" s="220">
        <f>ROUND(I187*H187,2)</f>
        <v>0</v>
      </c>
      <c r="BL187" s="19" t="s">
        <v>601</v>
      </c>
      <c r="BM187" s="219" t="s">
        <v>1350</v>
      </c>
    </row>
    <row r="188" s="2" customFormat="1">
      <c r="A188" s="41"/>
      <c r="B188" s="42"/>
      <c r="C188" s="43"/>
      <c r="D188" s="221" t="s">
        <v>169</v>
      </c>
      <c r="E188" s="43"/>
      <c r="F188" s="222" t="s">
        <v>1351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169</v>
      </c>
      <c r="AU188" s="19" t="s">
        <v>88</v>
      </c>
    </row>
    <row r="189" s="2" customFormat="1">
      <c r="A189" s="41"/>
      <c r="B189" s="42"/>
      <c r="C189" s="43"/>
      <c r="D189" s="226" t="s">
        <v>171</v>
      </c>
      <c r="E189" s="43"/>
      <c r="F189" s="227" t="s">
        <v>1352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171</v>
      </c>
      <c r="AU189" s="19" t="s">
        <v>88</v>
      </c>
    </row>
    <row r="190" s="2" customFormat="1" ht="24.15" customHeight="1">
      <c r="A190" s="41"/>
      <c r="B190" s="42"/>
      <c r="C190" s="208" t="s">
        <v>110</v>
      </c>
      <c r="D190" s="208" t="s">
        <v>163</v>
      </c>
      <c r="E190" s="209" t="s">
        <v>1353</v>
      </c>
      <c r="F190" s="210" t="s">
        <v>1354</v>
      </c>
      <c r="G190" s="211" t="s">
        <v>227</v>
      </c>
      <c r="H190" s="212">
        <v>19</v>
      </c>
      <c r="I190" s="213"/>
      <c r="J190" s="214">
        <f>ROUND(I190*H190,2)</f>
        <v>0</v>
      </c>
      <c r="K190" s="210" t="s">
        <v>166</v>
      </c>
      <c r="L190" s="47"/>
      <c r="M190" s="215" t="s">
        <v>32</v>
      </c>
      <c r="N190" s="216" t="s">
        <v>49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601</v>
      </c>
      <c r="AT190" s="219" t="s">
        <v>163</v>
      </c>
      <c r="AU190" s="219" t="s">
        <v>88</v>
      </c>
      <c r="AY190" s="19" t="s">
        <v>161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86</v>
      </c>
      <c r="BK190" s="220">
        <f>ROUND(I190*H190,2)</f>
        <v>0</v>
      </c>
      <c r="BL190" s="19" t="s">
        <v>601</v>
      </c>
      <c r="BM190" s="219" t="s">
        <v>1355</v>
      </c>
    </row>
    <row r="191" s="2" customFormat="1">
      <c r="A191" s="41"/>
      <c r="B191" s="42"/>
      <c r="C191" s="43"/>
      <c r="D191" s="221" t="s">
        <v>169</v>
      </c>
      <c r="E191" s="43"/>
      <c r="F191" s="222" t="s">
        <v>1356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169</v>
      </c>
      <c r="AU191" s="19" t="s">
        <v>88</v>
      </c>
    </row>
    <row r="192" s="2" customFormat="1">
      <c r="A192" s="41"/>
      <c r="B192" s="42"/>
      <c r="C192" s="43"/>
      <c r="D192" s="226" t="s">
        <v>171</v>
      </c>
      <c r="E192" s="43"/>
      <c r="F192" s="227" t="s">
        <v>1357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19" t="s">
        <v>171</v>
      </c>
      <c r="AU192" s="19" t="s">
        <v>88</v>
      </c>
    </row>
    <row r="193" s="2" customFormat="1" ht="24.15" customHeight="1">
      <c r="A193" s="41"/>
      <c r="B193" s="42"/>
      <c r="C193" s="208" t="s">
        <v>410</v>
      </c>
      <c r="D193" s="208" t="s">
        <v>163</v>
      </c>
      <c r="E193" s="209" t="s">
        <v>1358</v>
      </c>
      <c r="F193" s="210" t="s">
        <v>1359</v>
      </c>
      <c r="G193" s="211" t="s">
        <v>227</v>
      </c>
      <c r="H193" s="212">
        <v>171</v>
      </c>
      <c r="I193" s="213"/>
      <c r="J193" s="214">
        <f>ROUND(I193*H193,2)</f>
        <v>0</v>
      </c>
      <c r="K193" s="210" t="s">
        <v>166</v>
      </c>
      <c r="L193" s="47"/>
      <c r="M193" s="215" t="s">
        <v>32</v>
      </c>
      <c r="N193" s="216" t="s">
        <v>49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601</v>
      </c>
      <c r="AT193" s="219" t="s">
        <v>163</v>
      </c>
      <c r="AU193" s="219" t="s">
        <v>88</v>
      </c>
      <c r="AY193" s="19" t="s">
        <v>161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86</v>
      </c>
      <c r="BK193" s="220">
        <f>ROUND(I193*H193,2)</f>
        <v>0</v>
      </c>
      <c r="BL193" s="19" t="s">
        <v>601</v>
      </c>
      <c r="BM193" s="219" t="s">
        <v>1360</v>
      </c>
    </row>
    <row r="194" s="2" customFormat="1">
      <c r="A194" s="41"/>
      <c r="B194" s="42"/>
      <c r="C194" s="43"/>
      <c r="D194" s="221" t="s">
        <v>169</v>
      </c>
      <c r="E194" s="43"/>
      <c r="F194" s="222" t="s">
        <v>1361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169</v>
      </c>
      <c r="AU194" s="19" t="s">
        <v>88</v>
      </c>
    </row>
    <row r="195" s="2" customFormat="1">
      <c r="A195" s="41"/>
      <c r="B195" s="42"/>
      <c r="C195" s="43"/>
      <c r="D195" s="226" t="s">
        <v>171</v>
      </c>
      <c r="E195" s="43"/>
      <c r="F195" s="227" t="s">
        <v>1362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171</v>
      </c>
      <c r="AU195" s="19" t="s">
        <v>88</v>
      </c>
    </row>
    <row r="196" s="2" customFormat="1" ht="24.15" customHeight="1">
      <c r="A196" s="41"/>
      <c r="B196" s="42"/>
      <c r="C196" s="208" t="s">
        <v>418</v>
      </c>
      <c r="D196" s="208" t="s">
        <v>163</v>
      </c>
      <c r="E196" s="209" t="s">
        <v>1363</v>
      </c>
      <c r="F196" s="210" t="s">
        <v>1364</v>
      </c>
      <c r="G196" s="211" t="s">
        <v>497</v>
      </c>
      <c r="H196" s="212">
        <v>7</v>
      </c>
      <c r="I196" s="213"/>
      <c r="J196" s="214">
        <f>ROUND(I196*H196,2)</f>
        <v>0</v>
      </c>
      <c r="K196" s="210" t="s">
        <v>32</v>
      </c>
      <c r="L196" s="47"/>
      <c r="M196" s="215" t="s">
        <v>32</v>
      </c>
      <c r="N196" s="216" t="s">
        <v>49</v>
      </c>
      <c r="O196" s="87"/>
      <c r="P196" s="217">
        <f>O196*H196</f>
        <v>0</v>
      </c>
      <c r="Q196" s="217">
        <v>1.2163900000000001</v>
      </c>
      <c r="R196" s="217">
        <f>Q196*H196</f>
        <v>8.5147300000000001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601</v>
      </c>
      <c r="AT196" s="219" t="s">
        <v>163</v>
      </c>
      <c r="AU196" s="219" t="s">
        <v>88</v>
      </c>
      <c r="AY196" s="19" t="s">
        <v>161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86</v>
      </c>
      <c r="BK196" s="220">
        <f>ROUND(I196*H196,2)</f>
        <v>0</v>
      </c>
      <c r="BL196" s="19" t="s">
        <v>601</v>
      </c>
      <c r="BM196" s="219" t="s">
        <v>1365</v>
      </c>
    </row>
    <row r="197" s="2" customFormat="1">
      <c r="A197" s="41"/>
      <c r="B197" s="42"/>
      <c r="C197" s="43"/>
      <c r="D197" s="221" t="s">
        <v>169</v>
      </c>
      <c r="E197" s="43"/>
      <c r="F197" s="222" t="s">
        <v>1364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169</v>
      </c>
      <c r="AU197" s="19" t="s">
        <v>88</v>
      </c>
    </row>
    <row r="198" s="2" customFormat="1" ht="24.15" customHeight="1">
      <c r="A198" s="41"/>
      <c r="B198" s="42"/>
      <c r="C198" s="208" t="s">
        <v>118</v>
      </c>
      <c r="D198" s="208" t="s">
        <v>163</v>
      </c>
      <c r="E198" s="209" t="s">
        <v>1366</v>
      </c>
      <c r="F198" s="210" t="s">
        <v>1367</v>
      </c>
      <c r="G198" s="211" t="s">
        <v>227</v>
      </c>
      <c r="H198" s="212">
        <v>190</v>
      </c>
      <c r="I198" s="213"/>
      <c r="J198" s="214">
        <f>ROUND(I198*H198,2)</f>
        <v>0</v>
      </c>
      <c r="K198" s="210" t="s">
        <v>166</v>
      </c>
      <c r="L198" s="47"/>
      <c r="M198" s="215" t="s">
        <v>32</v>
      </c>
      <c r="N198" s="216" t="s">
        <v>49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601</v>
      </c>
      <c r="AT198" s="219" t="s">
        <v>163</v>
      </c>
      <c r="AU198" s="219" t="s">
        <v>88</v>
      </c>
      <c r="AY198" s="19" t="s">
        <v>161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86</v>
      </c>
      <c r="BK198" s="220">
        <f>ROUND(I198*H198,2)</f>
        <v>0</v>
      </c>
      <c r="BL198" s="19" t="s">
        <v>601</v>
      </c>
      <c r="BM198" s="219" t="s">
        <v>1368</v>
      </c>
    </row>
    <row r="199" s="2" customFormat="1">
      <c r="A199" s="41"/>
      <c r="B199" s="42"/>
      <c r="C199" s="43"/>
      <c r="D199" s="221" t="s">
        <v>169</v>
      </c>
      <c r="E199" s="43"/>
      <c r="F199" s="222" t="s">
        <v>1369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169</v>
      </c>
      <c r="AU199" s="19" t="s">
        <v>88</v>
      </c>
    </row>
    <row r="200" s="2" customFormat="1">
      <c r="A200" s="41"/>
      <c r="B200" s="42"/>
      <c r="C200" s="43"/>
      <c r="D200" s="226" t="s">
        <v>171</v>
      </c>
      <c r="E200" s="43"/>
      <c r="F200" s="227" t="s">
        <v>1370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171</v>
      </c>
      <c r="AU200" s="19" t="s">
        <v>88</v>
      </c>
    </row>
    <row r="201" s="2" customFormat="1" ht="16.5" customHeight="1">
      <c r="A201" s="41"/>
      <c r="B201" s="42"/>
      <c r="C201" s="260" t="s">
        <v>432</v>
      </c>
      <c r="D201" s="260" t="s">
        <v>366</v>
      </c>
      <c r="E201" s="261" t="s">
        <v>1371</v>
      </c>
      <c r="F201" s="262" t="s">
        <v>1372</v>
      </c>
      <c r="G201" s="263" t="s">
        <v>227</v>
      </c>
      <c r="H201" s="264">
        <v>380</v>
      </c>
      <c r="I201" s="265"/>
      <c r="J201" s="266">
        <f>ROUND(I201*H201,2)</f>
        <v>0</v>
      </c>
      <c r="K201" s="262" t="s">
        <v>166</v>
      </c>
      <c r="L201" s="267"/>
      <c r="M201" s="268" t="s">
        <v>32</v>
      </c>
      <c r="N201" s="269" t="s">
        <v>49</v>
      </c>
      <c r="O201" s="87"/>
      <c r="P201" s="217">
        <f>O201*H201</f>
        <v>0</v>
      </c>
      <c r="Q201" s="217">
        <v>0.00051999999999999995</v>
      </c>
      <c r="R201" s="217">
        <f>Q201*H201</f>
        <v>0.19759999999999997</v>
      </c>
      <c r="S201" s="217">
        <v>0</v>
      </c>
      <c r="T201" s="218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9" t="s">
        <v>1204</v>
      </c>
      <c r="AT201" s="219" t="s">
        <v>366</v>
      </c>
      <c r="AU201" s="219" t="s">
        <v>88</v>
      </c>
      <c r="AY201" s="19" t="s">
        <v>161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86</v>
      </c>
      <c r="BK201" s="220">
        <f>ROUND(I201*H201,2)</f>
        <v>0</v>
      </c>
      <c r="BL201" s="19" t="s">
        <v>1204</v>
      </c>
      <c r="BM201" s="219" t="s">
        <v>1373</v>
      </c>
    </row>
    <row r="202" s="2" customFormat="1">
      <c r="A202" s="41"/>
      <c r="B202" s="42"/>
      <c r="C202" s="43"/>
      <c r="D202" s="221" t="s">
        <v>169</v>
      </c>
      <c r="E202" s="43"/>
      <c r="F202" s="222" t="s">
        <v>1372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169</v>
      </c>
      <c r="AU202" s="19" t="s">
        <v>88</v>
      </c>
    </row>
    <row r="203" s="14" customFormat="1">
      <c r="A203" s="14"/>
      <c r="B203" s="238"/>
      <c r="C203" s="239"/>
      <c r="D203" s="221" t="s">
        <v>173</v>
      </c>
      <c r="E203" s="239"/>
      <c r="F203" s="241" t="s">
        <v>1374</v>
      </c>
      <c r="G203" s="239"/>
      <c r="H203" s="242">
        <v>380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173</v>
      </c>
      <c r="AU203" s="248" t="s">
        <v>88</v>
      </c>
      <c r="AV203" s="14" t="s">
        <v>88</v>
      </c>
      <c r="AW203" s="14" t="s">
        <v>4</v>
      </c>
      <c r="AX203" s="14" t="s">
        <v>86</v>
      </c>
      <c r="AY203" s="248" t="s">
        <v>161</v>
      </c>
    </row>
    <row r="204" s="2" customFormat="1" ht="24.15" customHeight="1">
      <c r="A204" s="41"/>
      <c r="B204" s="42"/>
      <c r="C204" s="208" t="s">
        <v>438</v>
      </c>
      <c r="D204" s="208" t="s">
        <v>163</v>
      </c>
      <c r="E204" s="209" t="s">
        <v>1375</v>
      </c>
      <c r="F204" s="210" t="s">
        <v>1376</v>
      </c>
      <c r="G204" s="211" t="s">
        <v>227</v>
      </c>
      <c r="H204" s="212">
        <v>24</v>
      </c>
      <c r="I204" s="213"/>
      <c r="J204" s="214">
        <f>ROUND(I204*H204,2)</f>
        <v>0</v>
      </c>
      <c r="K204" s="210" t="s">
        <v>166</v>
      </c>
      <c r="L204" s="47"/>
      <c r="M204" s="215" t="s">
        <v>32</v>
      </c>
      <c r="N204" s="216" t="s">
        <v>49</v>
      </c>
      <c r="O204" s="87"/>
      <c r="P204" s="217">
        <f>O204*H204</f>
        <v>0</v>
      </c>
      <c r="Q204" s="217">
        <v>0.13538</v>
      </c>
      <c r="R204" s="217">
        <f>Q204*H204</f>
        <v>3.24912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601</v>
      </c>
      <c r="AT204" s="219" t="s">
        <v>163</v>
      </c>
      <c r="AU204" s="219" t="s">
        <v>88</v>
      </c>
      <c r="AY204" s="19" t="s">
        <v>161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86</v>
      </c>
      <c r="BK204" s="220">
        <f>ROUND(I204*H204,2)</f>
        <v>0</v>
      </c>
      <c r="BL204" s="19" t="s">
        <v>601</v>
      </c>
      <c r="BM204" s="219" t="s">
        <v>1377</v>
      </c>
    </row>
    <row r="205" s="2" customFormat="1">
      <c r="A205" s="41"/>
      <c r="B205" s="42"/>
      <c r="C205" s="43"/>
      <c r="D205" s="221" t="s">
        <v>169</v>
      </c>
      <c r="E205" s="43"/>
      <c r="F205" s="222" t="s">
        <v>1378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169</v>
      </c>
      <c r="AU205" s="19" t="s">
        <v>88</v>
      </c>
    </row>
    <row r="206" s="2" customFormat="1">
      <c r="A206" s="41"/>
      <c r="B206" s="42"/>
      <c r="C206" s="43"/>
      <c r="D206" s="226" t="s">
        <v>171</v>
      </c>
      <c r="E206" s="43"/>
      <c r="F206" s="227" t="s">
        <v>1379</v>
      </c>
      <c r="G206" s="43"/>
      <c r="H206" s="43"/>
      <c r="I206" s="223"/>
      <c r="J206" s="43"/>
      <c r="K206" s="43"/>
      <c r="L206" s="47"/>
      <c r="M206" s="224"/>
      <c r="N206" s="225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171</v>
      </c>
      <c r="AU206" s="19" t="s">
        <v>88</v>
      </c>
    </row>
    <row r="207" s="2" customFormat="1" ht="33" customHeight="1">
      <c r="A207" s="41"/>
      <c r="B207" s="42"/>
      <c r="C207" s="260" t="s">
        <v>444</v>
      </c>
      <c r="D207" s="260" t="s">
        <v>366</v>
      </c>
      <c r="E207" s="261" t="s">
        <v>1380</v>
      </c>
      <c r="F207" s="262" t="s">
        <v>1381</v>
      </c>
      <c r="G207" s="263" t="s">
        <v>227</v>
      </c>
      <c r="H207" s="264">
        <v>24.719999999999999</v>
      </c>
      <c r="I207" s="265"/>
      <c r="J207" s="266">
        <f>ROUND(I207*H207,2)</f>
        <v>0</v>
      </c>
      <c r="K207" s="262" t="s">
        <v>166</v>
      </c>
      <c r="L207" s="267"/>
      <c r="M207" s="268" t="s">
        <v>32</v>
      </c>
      <c r="N207" s="269" t="s">
        <v>49</v>
      </c>
      <c r="O207" s="87"/>
      <c r="P207" s="217">
        <f>O207*H207</f>
        <v>0</v>
      </c>
      <c r="Q207" s="217">
        <v>0.00068999999999999997</v>
      </c>
      <c r="R207" s="217">
        <f>Q207*H207</f>
        <v>0.017056799999999997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1204</v>
      </c>
      <c r="AT207" s="219" t="s">
        <v>366</v>
      </c>
      <c r="AU207" s="219" t="s">
        <v>88</v>
      </c>
      <c r="AY207" s="19" t="s">
        <v>161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86</v>
      </c>
      <c r="BK207" s="220">
        <f>ROUND(I207*H207,2)</f>
        <v>0</v>
      </c>
      <c r="BL207" s="19" t="s">
        <v>1204</v>
      </c>
      <c r="BM207" s="219" t="s">
        <v>1382</v>
      </c>
    </row>
    <row r="208" s="2" customFormat="1">
      <c r="A208" s="41"/>
      <c r="B208" s="42"/>
      <c r="C208" s="43"/>
      <c r="D208" s="221" t="s">
        <v>169</v>
      </c>
      <c r="E208" s="43"/>
      <c r="F208" s="222" t="s">
        <v>1381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169</v>
      </c>
      <c r="AU208" s="19" t="s">
        <v>88</v>
      </c>
    </row>
    <row r="209" s="14" customFormat="1">
      <c r="A209" s="14"/>
      <c r="B209" s="238"/>
      <c r="C209" s="239"/>
      <c r="D209" s="221" t="s">
        <v>173</v>
      </c>
      <c r="E209" s="239"/>
      <c r="F209" s="241" t="s">
        <v>1383</v>
      </c>
      <c r="G209" s="239"/>
      <c r="H209" s="242">
        <v>24.719999999999999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173</v>
      </c>
      <c r="AU209" s="248" t="s">
        <v>88</v>
      </c>
      <c r="AV209" s="14" t="s">
        <v>88</v>
      </c>
      <c r="AW209" s="14" t="s">
        <v>4</v>
      </c>
      <c r="AX209" s="14" t="s">
        <v>86</v>
      </c>
      <c r="AY209" s="248" t="s">
        <v>161</v>
      </c>
    </row>
    <row r="210" s="2" customFormat="1" ht="24.15" customHeight="1">
      <c r="A210" s="41"/>
      <c r="B210" s="42"/>
      <c r="C210" s="208" t="s">
        <v>450</v>
      </c>
      <c r="D210" s="208" t="s">
        <v>163</v>
      </c>
      <c r="E210" s="209" t="s">
        <v>1384</v>
      </c>
      <c r="F210" s="210" t="s">
        <v>1385</v>
      </c>
      <c r="G210" s="211" t="s">
        <v>329</v>
      </c>
      <c r="H210" s="212">
        <v>11.98</v>
      </c>
      <c r="I210" s="213"/>
      <c r="J210" s="214">
        <f>ROUND(I210*H210,2)</f>
        <v>0</v>
      </c>
      <c r="K210" s="210" t="s">
        <v>166</v>
      </c>
      <c r="L210" s="47"/>
      <c r="M210" s="215" t="s">
        <v>32</v>
      </c>
      <c r="N210" s="216" t="s">
        <v>49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601</v>
      </c>
      <c r="AT210" s="219" t="s">
        <v>163</v>
      </c>
      <c r="AU210" s="219" t="s">
        <v>88</v>
      </c>
      <c r="AY210" s="19" t="s">
        <v>161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86</v>
      </c>
      <c r="BK210" s="220">
        <f>ROUND(I210*H210,2)</f>
        <v>0</v>
      </c>
      <c r="BL210" s="19" t="s">
        <v>601</v>
      </c>
      <c r="BM210" s="219" t="s">
        <v>1386</v>
      </c>
    </row>
    <row r="211" s="2" customFormat="1">
      <c r="A211" s="41"/>
      <c r="B211" s="42"/>
      <c r="C211" s="43"/>
      <c r="D211" s="221" t="s">
        <v>169</v>
      </c>
      <c r="E211" s="43"/>
      <c r="F211" s="222" t="s">
        <v>1387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169</v>
      </c>
      <c r="AU211" s="19" t="s">
        <v>88</v>
      </c>
    </row>
    <row r="212" s="2" customFormat="1">
      <c r="A212" s="41"/>
      <c r="B212" s="42"/>
      <c r="C212" s="43"/>
      <c r="D212" s="226" t="s">
        <v>171</v>
      </c>
      <c r="E212" s="43"/>
      <c r="F212" s="227" t="s">
        <v>1388</v>
      </c>
      <c r="G212" s="43"/>
      <c r="H212" s="43"/>
      <c r="I212" s="223"/>
      <c r="J212" s="43"/>
      <c r="K212" s="43"/>
      <c r="L212" s="47"/>
      <c r="M212" s="271"/>
      <c r="N212" s="272"/>
      <c r="O212" s="273"/>
      <c r="P212" s="273"/>
      <c r="Q212" s="273"/>
      <c r="R212" s="273"/>
      <c r="S212" s="273"/>
      <c r="T212" s="274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171</v>
      </c>
      <c r="AU212" s="19" t="s">
        <v>88</v>
      </c>
    </row>
    <row r="213" s="2" customFormat="1" ht="6.96" customHeight="1">
      <c r="A213" s="41"/>
      <c r="B213" s="62"/>
      <c r="C213" s="63"/>
      <c r="D213" s="63"/>
      <c r="E213" s="63"/>
      <c r="F213" s="63"/>
      <c r="G213" s="63"/>
      <c r="H213" s="63"/>
      <c r="I213" s="63"/>
      <c r="J213" s="63"/>
      <c r="K213" s="63"/>
      <c r="L213" s="47"/>
      <c r="M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</row>
  </sheetData>
  <sheetProtection sheet="1" autoFilter="0" formatColumns="0" formatRows="0" objects="1" scenarios="1" spinCount="100000" saltValue="YOSV9llTiU60EppL2kU1Tj1vCQuvLzh4i29Zdl6gzC4z7sOal3SRkNDWJ6OFzVf6CHZdT0LaWMGzLFT/Y9Fj4g==" hashValue="7FmUFzKbXitbpg/XaruE7UDxrDa1FoznKyJXbTn3+EdME8EV5BFRRtMAGqHIR3pLTHuID6/x89MiE5uSRNdQwQ==" algorithmName="SHA-512" password="CC35"/>
  <autoFilter ref="C81:K2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210100251"/>
    <hyperlink ref="F93" r:id="rId2" display="https://podminky.urs.cz/item/CS_URS_2023_02/210203901"/>
    <hyperlink ref="F98" r:id="rId3" display="https://podminky.urs.cz/item/CS_URS_2023_02/210204011"/>
    <hyperlink ref="F103" r:id="rId4" display="https://podminky.urs.cz/item/CS_URS_2023_02/210204103"/>
    <hyperlink ref="F108" r:id="rId5" display="https://podminky.urs.cz/item/CS_URS_2023_02/210204105"/>
    <hyperlink ref="F113" r:id="rId6" display="https://podminky.urs.cz/item/CS_URS_2023_02/210204202"/>
    <hyperlink ref="F118" r:id="rId7" display="https://podminky.urs.cz/item/CS_URS_2023_02/210220020"/>
    <hyperlink ref="F124" r:id="rId8" display="https://podminky.urs.cz/item/CS_URS_2023_02/210220022"/>
    <hyperlink ref="F130" r:id="rId9" display="https://podminky.urs.cz/item/CS_URS_2023_02/210280002"/>
    <hyperlink ref="F133" r:id="rId10" display="https://podminky.urs.cz/item/CS_URS_2023_02/210812011"/>
    <hyperlink ref="F139" r:id="rId11" display="https://podminky.urs.cz/item/CS_URS_2023_02/210812033"/>
    <hyperlink ref="F145" r:id="rId12" display="https://podminky.urs.cz/item/CS_URS_2023_02/210812037"/>
    <hyperlink ref="F151" r:id="rId13" display="https://podminky.urs.cz/item/CS_URS_2023_02/218040011"/>
    <hyperlink ref="F155" r:id="rId14" display="https://podminky.urs.cz/item/CS_URS_2023_02/460010024"/>
    <hyperlink ref="F159" r:id="rId15" display="https://podminky.urs.cz/item/CS_URS_2023_02/460131113"/>
    <hyperlink ref="F163" r:id="rId16" display="https://podminky.urs.cz/item/CS_URS_2023_02/460161162"/>
    <hyperlink ref="F168" r:id="rId17" display="https://podminky.urs.cz/item/CS_URS_2023_02/460171162"/>
    <hyperlink ref="F172" r:id="rId18" display="https://podminky.urs.cz/item/CS_URS_2023_02/460341113"/>
    <hyperlink ref="F179" r:id="rId19" display="https://podminky.urs.cz/item/CS_URS_2023_02/460341121"/>
    <hyperlink ref="F184" r:id="rId20" display="https://podminky.urs.cz/item/CS_URS_2023_02/460361121"/>
    <hyperlink ref="F189" r:id="rId21" display="https://podminky.urs.cz/item/CS_URS_2023_02/460371121"/>
    <hyperlink ref="F192" r:id="rId22" display="https://podminky.urs.cz/item/CS_URS_2023_02/460431172"/>
    <hyperlink ref="F195" r:id="rId23" display="https://podminky.urs.cz/item/CS_URS_2023_02/460451172"/>
    <hyperlink ref="F200" r:id="rId24" display="https://podminky.urs.cz/item/CS_URS_2023_02/460661411"/>
    <hyperlink ref="F206" r:id="rId25" display="https://podminky.urs.cz/item/CS_URS_2023_02/460742131"/>
    <hyperlink ref="F212" r:id="rId26" display="https://podminky.urs.cz/item/CS_URS_2023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6" t="s">
        <v>16</v>
      </c>
      <c r="L6" s="22"/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1389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41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ROUND((SUM(BE82:BE154)),  2)</f>
        <v>0</v>
      </c>
      <c r="G33" s="41"/>
      <c r="H33" s="41"/>
      <c r="I33" s="152">
        <v>0.20999999999999999</v>
      </c>
      <c r="J33" s="151">
        <f>ROUND(((SUM(BE82:BE154))*I33),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ROUND((SUM(BF82:BF154)),  2)</f>
        <v>0</v>
      </c>
      <c r="G34" s="41"/>
      <c r="H34" s="41"/>
      <c r="I34" s="152">
        <v>0.14999999999999999</v>
      </c>
      <c r="J34" s="151">
        <f>ROUND(((SUM(BF82:BF154))*I34),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ROUND((SUM(BG82:BG154)),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ROUND((SUM(BH82:BH154)),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ROUND((SUM(BI82:BI154)),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402 - Přeložka sdělovacích kabelů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Eva Horčičková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1190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1191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1192</v>
      </c>
      <c r="E62" s="178"/>
      <c r="F62" s="178"/>
      <c r="G62" s="178"/>
      <c r="H62" s="178"/>
      <c r="I62" s="178"/>
      <c r="J62" s="179">
        <f>J93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146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4" t="str">
        <f>E7</f>
        <v>Parkoviště sídliště Mír, Šeříková ulice, Český Krumlov</v>
      </c>
      <c r="F72" s="34"/>
      <c r="G72" s="34"/>
      <c r="H72" s="34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125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402 - Přeložka sdělovacích kabelů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k.ú. Přísečná - Domoradice</v>
      </c>
      <c r="G76" s="43"/>
      <c r="H76" s="43"/>
      <c r="I76" s="34" t="s">
        <v>24</v>
      </c>
      <c r="J76" s="75" t="str">
        <f>IF(J12="","",J12)</f>
        <v>17. 8. 2023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4" t="s">
        <v>30</v>
      </c>
      <c r="D78" s="43"/>
      <c r="E78" s="43"/>
      <c r="F78" s="29" t="str">
        <f>E15</f>
        <v>Město Český Krumlov</v>
      </c>
      <c r="G78" s="43"/>
      <c r="H78" s="43"/>
      <c r="I78" s="34" t="s">
        <v>37</v>
      </c>
      <c r="J78" s="39" t="str">
        <f>E21</f>
        <v>Ragemia,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4" t="s">
        <v>35</v>
      </c>
      <c r="D79" s="43"/>
      <c r="E79" s="43"/>
      <c r="F79" s="29" t="str">
        <f>IF(E18="","",E18)</f>
        <v>Vyplň údaj</v>
      </c>
      <c r="G79" s="43"/>
      <c r="H79" s="43"/>
      <c r="I79" s="34" t="s">
        <v>40</v>
      </c>
      <c r="J79" s="39" t="str">
        <f>E24</f>
        <v>Ing. Eva Horčičková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147</v>
      </c>
      <c r="D81" s="184" t="s">
        <v>63</v>
      </c>
      <c r="E81" s="184" t="s">
        <v>59</v>
      </c>
      <c r="F81" s="184" t="s">
        <v>60</v>
      </c>
      <c r="G81" s="184" t="s">
        <v>148</v>
      </c>
      <c r="H81" s="184" t="s">
        <v>149</v>
      </c>
      <c r="I81" s="184" t="s">
        <v>150</v>
      </c>
      <c r="J81" s="184" t="s">
        <v>132</v>
      </c>
      <c r="K81" s="185" t="s">
        <v>151</v>
      </c>
      <c r="L81" s="186"/>
      <c r="M81" s="95" t="s">
        <v>32</v>
      </c>
      <c r="N81" s="96" t="s">
        <v>48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8"/>
      <c r="N82" s="188"/>
      <c r="O82" s="99"/>
      <c r="P82" s="189">
        <f>P83</f>
        <v>0</v>
      </c>
      <c r="Q82" s="99"/>
      <c r="R82" s="189">
        <f>R83</f>
        <v>4.4240880000000002</v>
      </c>
      <c r="S82" s="99"/>
      <c r="T82" s="190">
        <f>T83</f>
        <v>0.099959999999999993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77</v>
      </c>
      <c r="AU82" s="19" t="s">
        <v>133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77</v>
      </c>
      <c r="E83" s="195" t="s">
        <v>366</v>
      </c>
      <c r="F83" s="195" t="s">
        <v>1193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P84+P93</f>
        <v>0</v>
      </c>
      <c r="Q83" s="200"/>
      <c r="R83" s="201">
        <f>R84+R93</f>
        <v>4.4240880000000002</v>
      </c>
      <c r="S83" s="200"/>
      <c r="T83" s="202">
        <f>T84+T93</f>
        <v>0.099959999999999993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115</v>
      </c>
      <c r="AT83" s="204" t="s">
        <v>77</v>
      </c>
      <c r="AU83" s="204" t="s">
        <v>78</v>
      </c>
      <c r="AY83" s="203" t="s">
        <v>161</v>
      </c>
      <c r="BK83" s="205">
        <f>BK84+BK93</f>
        <v>0</v>
      </c>
    </row>
    <row r="84" s="12" customFormat="1" ht="22.8" customHeight="1">
      <c r="A84" s="12"/>
      <c r="B84" s="192"/>
      <c r="C84" s="193"/>
      <c r="D84" s="194" t="s">
        <v>77</v>
      </c>
      <c r="E84" s="206" t="s">
        <v>1194</v>
      </c>
      <c r="F84" s="206" t="s">
        <v>1195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SUM(P85:P92)</f>
        <v>0</v>
      </c>
      <c r="Q84" s="200"/>
      <c r="R84" s="201">
        <f>SUM(R85:R92)</f>
        <v>0</v>
      </c>
      <c r="S84" s="200"/>
      <c r="T84" s="202">
        <f>SUM(T85:T92)</f>
        <v>0.099959999999999993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115</v>
      </c>
      <c r="AT84" s="204" t="s">
        <v>77</v>
      </c>
      <c r="AU84" s="204" t="s">
        <v>86</v>
      </c>
      <c r="AY84" s="203" t="s">
        <v>161</v>
      </c>
      <c r="BK84" s="205">
        <f>SUM(BK85:BK92)</f>
        <v>0</v>
      </c>
    </row>
    <row r="85" s="2" customFormat="1" ht="37.8" customHeight="1">
      <c r="A85" s="41"/>
      <c r="B85" s="42"/>
      <c r="C85" s="208" t="s">
        <v>86</v>
      </c>
      <c r="D85" s="208" t="s">
        <v>163</v>
      </c>
      <c r="E85" s="209" t="s">
        <v>1287</v>
      </c>
      <c r="F85" s="210" t="s">
        <v>1288</v>
      </c>
      <c r="G85" s="211" t="s">
        <v>227</v>
      </c>
      <c r="H85" s="212">
        <v>68</v>
      </c>
      <c r="I85" s="213"/>
      <c r="J85" s="214">
        <f>ROUND(I85*H85,2)</f>
        <v>0</v>
      </c>
      <c r="K85" s="210" t="s">
        <v>166</v>
      </c>
      <c r="L85" s="47"/>
      <c r="M85" s="215" t="s">
        <v>32</v>
      </c>
      <c r="N85" s="216" t="s">
        <v>49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601</v>
      </c>
      <c r="AT85" s="219" t="s">
        <v>163</v>
      </c>
      <c r="AU85" s="219" t="s">
        <v>88</v>
      </c>
      <c r="AY85" s="19" t="s">
        <v>161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86</v>
      </c>
      <c r="BK85" s="220">
        <f>ROUND(I85*H85,2)</f>
        <v>0</v>
      </c>
      <c r="BL85" s="19" t="s">
        <v>601</v>
      </c>
      <c r="BM85" s="219" t="s">
        <v>1390</v>
      </c>
    </row>
    <row r="86" s="2" customFormat="1">
      <c r="A86" s="41"/>
      <c r="B86" s="42"/>
      <c r="C86" s="43"/>
      <c r="D86" s="221" t="s">
        <v>169</v>
      </c>
      <c r="E86" s="43"/>
      <c r="F86" s="222" t="s">
        <v>1290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169</v>
      </c>
      <c r="AU86" s="19" t="s">
        <v>88</v>
      </c>
    </row>
    <row r="87" s="2" customFormat="1">
      <c r="A87" s="41"/>
      <c r="B87" s="42"/>
      <c r="C87" s="43"/>
      <c r="D87" s="226" t="s">
        <v>171</v>
      </c>
      <c r="E87" s="43"/>
      <c r="F87" s="227" t="s">
        <v>1291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171</v>
      </c>
      <c r="AU87" s="19" t="s">
        <v>88</v>
      </c>
    </row>
    <row r="88" s="2" customFormat="1">
      <c r="A88" s="41"/>
      <c r="B88" s="42"/>
      <c r="C88" s="43"/>
      <c r="D88" s="221" t="s">
        <v>505</v>
      </c>
      <c r="E88" s="43"/>
      <c r="F88" s="270" t="s">
        <v>1391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505</v>
      </c>
      <c r="AU88" s="19" t="s">
        <v>88</v>
      </c>
    </row>
    <row r="89" s="2" customFormat="1" ht="44.25" customHeight="1">
      <c r="A89" s="41"/>
      <c r="B89" s="42"/>
      <c r="C89" s="208" t="s">
        <v>88</v>
      </c>
      <c r="D89" s="208" t="s">
        <v>163</v>
      </c>
      <c r="E89" s="209" t="s">
        <v>1392</v>
      </c>
      <c r="F89" s="210" t="s">
        <v>1393</v>
      </c>
      <c r="G89" s="211" t="s">
        <v>227</v>
      </c>
      <c r="H89" s="212">
        <v>68</v>
      </c>
      <c r="I89" s="213"/>
      <c r="J89" s="214">
        <f>ROUND(I89*H89,2)</f>
        <v>0</v>
      </c>
      <c r="K89" s="210" t="s">
        <v>166</v>
      </c>
      <c r="L89" s="47"/>
      <c r="M89" s="215" t="s">
        <v>32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0.00147</v>
      </c>
      <c r="T89" s="218">
        <f>S89*H89</f>
        <v>0.099959999999999993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601</v>
      </c>
      <c r="AT89" s="219" t="s">
        <v>163</v>
      </c>
      <c r="AU89" s="219" t="s">
        <v>88</v>
      </c>
      <c r="AY89" s="19" t="s">
        <v>161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86</v>
      </c>
      <c r="BK89" s="220">
        <f>ROUND(I89*H89,2)</f>
        <v>0</v>
      </c>
      <c r="BL89" s="19" t="s">
        <v>601</v>
      </c>
      <c r="BM89" s="219" t="s">
        <v>1394</v>
      </c>
    </row>
    <row r="90" s="2" customFormat="1">
      <c r="A90" s="41"/>
      <c r="B90" s="42"/>
      <c r="C90" s="43"/>
      <c r="D90" s="221" t="s">
        <v>169</v>
      </c>
      <c r="E90" s="43"/>
      <c r="F90" s="222" t="s">
        <v>1395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169</v>
      </c>
      <c r="AU90" s="19" t="s">
        <v>88</v>
      </c>
    </row>
    <row r="91" s="2" customFormat="1">
      <c r="A91" s="41"/>
      <c r="B91" s="42"/>
      <c r="C91" s="43"/>
      <c r="D91" s="226" t="s">
        <v>171</v>
      </c>
      <c r="E91" s="43"/>
      <c r="F91" s="227" t="s">
        <v>1396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171</v>
      </c>
      <c r="AU91" s="19" t="s">
        <v>88</v>
      </c>
    </row>
    <row r="92" s="2" customFormat="1">
      <c r="A92" s="41"/>
      <c r="B92" s="42"/>
      <c r="C92" s="43"/>
      <c r="D92" s="221" t="s">
        <v>505</v>
      </c>
      <c r="E92" s="43"/>
      <c r="F92" s="270" t="s">
        <v>1391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505</v>
      </c>
      <c r="AU92" s="19" t="s">
        <v>88</v>
      </c>
    </row>
    <row r="93" s="12" customFormat="1" ht="22.8" customHeight="1">
      <c r="A93" s="12"/>
      <c r="B93" s="192"/>
      <c r="C93" s="193"/>
      <c r="D93" s="194" t="s">
        <v>77</v>
      </c>
      <c r="E93" s="206" t="s">
        <v>1300</v>
      </c>
      <c r="F93" s="206" t="s">
        <v>1301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SUM(P94:P154)</f>
        <v>0</v>
      </c>
      <c r="Q93" s="200"/>
      <c r="R93" s="201">
        <f>SUM(R94:R154)</f>
        <v>4.4240880000000002</v>
      </c>
      <c r="S93" s="200"/>
      <c r="T93" s="202">
        <f>SUM(T94:T154)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115</v>
      </c>
      <c r="AT93" s="204" t="s">
        <v>77</v>
      </c>
      <c r="AU93" s="204" t="s">
        <v>86</v>
      </c>
      <c r="AY93" s="203" t="s">
        <v>161</v>
      </c>
      <c r="BK93" s="205">
        <f>SUM(BK94:BK154)</f>
        <v>0</v>
      </c>
    </row>
    <row r="94" s="2" customFormat="1" ht="24.15" customHeight="1">
      <c r="A94" s="41"/>
      <c r="B94" s="42"/>
      <c r="C94" s="208" t="s">
        <v>115</v>
      </c>
      <c r="D94" s="208" t="s">
        <v>163</v>
      </c>
      <c r="E94" s="209" t="s">
        <v>1302</v>
      </c>
      <c r="F94" s="210" t="s">
        <v>1303</v>
      </c>
      <c r="G94" s="211" t="s">
        <v>1304</v>
      </c>
      <c r="H94" s="212">
        <v>0.14000000000000001</v>
      </c>
      <c r="I94" s="213"/>
      <c r="J94" s="214">
        <f>ROUND(I94*H94,2)</f>
        <v>0</v>
      </c>
      <c r="K94" s="210" t="s">
        <v>166</v>
      </c>
      <c r="L94" s="47"/>
      <c r="M94" s="215" t="s">
        <v>32</v>
      </c>
      <c r="N94" s="216" t="s">
        <v>49</v>
      </c>
      <c r="O94" s="87"/>
      <c r="P94" s="217">
        <f>O94*H94</f>
        <v>0</v>
      </c>
      <c r="Q94" s="217">
        <v>0.0088000000000000005</v>
      </c>
      <c r="R94" s="217">
        <f>Q94*H94</f>
        <v>0.0012320000000000002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601</v>
      </c>
      <c r="AT94" s="219" t="s">
        <v>163</v>
      </c>
      <c r="AU94" s="219" t="s">
        <v>88</v>
      </c>
      <c r="AY94" s="19" t="s">
        <v>161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86</v>
      </c>
      <c r="BK94" s="220">
        <f>ROUND(I94*H94,2)</f>
        <v>0</v>
      </c>
      <c r="BL94" s="19" t="s">
        <v>601</v>
      </c>
      <c r="BM94" s="219" t="s">
        <v>1397</v>
      </c>
    </row>
    <row r="95" s="2" customFormat="1">
      <c r="A95" s="41"/>
      <c r="B95" s="42"/>
      <c r="C95" s="43"/>
      <c r="D95" s="221" t="s">
        <v>169</v>
      </c>
      <c r="E95" s="43"/>
      <c r="F95" s="222" t="s">
        <v>1306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169</v>
      </c>
      <c r="AU95" s="19" t="s">
        <v>88</v>
      </c>
    </row>
    <row r="96" s="2" customFormat="1">
      <c r="A96" s="41"/>
      <c r="B96" s="42"/>
      <c r="C96" s="43"/>
      <c r="D96" s="226" t="s">
        <v>171</v>
      </c>
      <c r="E96" s="43"/>
      <c r="F96" s="227" t="s">
        <v>1307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171</v>
      </c>
      <c r="AU96" s="19" t="s">
        <v>88</v>
      </c>
    </row>
    <row r="97" s="14" customFormat="1">
      <c r="A97" s="14"/>
      <c r="B97" s="238"/>
      <c r="C97" s="239"/>
      <c r="D97" s="221" t="s">
        <v>173</v>
      </c>
      <c r="E97" s="240" t="s">
        <v>32</v>
      </c>
      <c r="F97" s="241" t="s">
        <v>1398</v>
      </c>
      <c r="G97" s="239"/>
      <c r="H97" s="242">
        <v>140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173</v>
      </c>
      <c r="AU97" s="248" t="s">
        <v>88</v>
      </c>
      <c r="AV97" s="14" t="s">
        <v>88</v>
      </c>
      <c r="AW97" s="14" t="s">
        <v>39</v>
      </c>
      <c r="AX97" s="14" t="s">
        <v>86</v>
      </c>
      <c r="AY97" s="248" t="s">
        <v>161</v>
      </c>
    </row>
    <row r="98" s="14" customFormat="1">
      <c r="A98" s="14"/>
      <c r="B98" s="238"/>
      <c r="C98" s="239"/>
      <c r="D98" s="221" t="s">
        <v>173</v>
      </c>
      <c r="E98" s="239"/>
      <c r="F98" s="241" t="s">
        <v>1399</v>
      </c>
      <c r="G98" s="239"/>
      <c r="H98" s="242">
        <v>0.14000000000000001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173</v>
      </c>
      <c r="AU98" s="248" t="s">
        <v>88</v>
      </c>
      <c r="AV98" s="14" t="s">
        <v>88</v>
      </c>
      <c r="AW98" s="14" t="s">
        <v>4</v>
      </c>
      <c r="AX98" s="14" t="s">
        <v>86</v>
      </c>
      <c r="AY98" s="248" t="s">
        <v>161</v>
      </c>
    </row>
    <row r="99" s="2" customFormat="1" ht="24.15" customHeight="1">
      <c r="A99" s="41"/>
      <c r="B99" s="42"/>
      <c r="C99" s="208" t="s">
        <v>167</v>
      </c>
      <c r="D99" s="208" t="s">
        <v>163</v>
      </c>
      <c r="E99" s="209" t="s">
        <v>1315</v>
      </c>
      <c r="F99" s="210" t="s">
        <v>1316</v>
      </c>
      <c r="G99" s="211" t="s">
        <v>227</v>
      </c>
      <c r="H99" s="212">
        <v>13.6</v>
      </c>
      <c r="I99" s="213"/>
      <c r="J99" s="214">
        <f>ROUND(I99*H99,2)</f>
        <v>0</v>
      </c>
      <c r="K99" s="210" t="s">
        <v>166</v>
      </c>
      <c r="L99" s="47"/>
      <c r="M99" s="215" t="s">
        <v>32</v>
      </c>
      <c r="N99" s="216" t="s">
        <v>49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601</v>
      </c>
      <c r="AT99" s="219" t="s">
        <v>163</v>
      </c>
      <c r="AU99" s="219" t="s">
        <v>88</v>
      </c>
      <c r="AY99" s="19" t="s">
        <v>161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86</v>
      </c>
      <c r="BK99" s="220">
        <f>ROUND(I99*H99,2)</f>
        <v>0</v>
      </c>
      <c r="BL99" s="19" t="s">
        <v>601</v>
      </c>
      <c r="BM99" s="219" t="s">
        <v>1400</v>
      </c>
    </row>
    <row r="100" s="2" customFormat="1">
      <c r="A100" s="41"/>
      <c r="B100" s="42"/>
      <c r="C100" s="43"/>
      <c r="D100" s="221" t="s">
        <v>169</v>
      </c>
      <c r="E100" s="43"/>
      <c r="F100" s="222" t="s">
        <v>1318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169</v>
      </c>
      <c r="AU100" s="19" t="s">
        <v>88</v>
      </c>
    </row>
    <row r="101" s="2" customFormat="1">
      <c r="A101" s="41"/>
      <c r="B101" s="42"/>
      <c r="C101" s="43"/>
      <c r="D101" s="226" t="s">
        <v>171</v>
      </c>
      <c r="E101" s="43"/>
      <c r="F101" s="227" t="s">
        <v>1319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171</v>
      </c>
      <c r="AU101" s="19" t="s">
        <v>88</v>
      </c>
    </row>
    <row r="102" s="13" customFormat="1">
      <c r="A102" s="13"/>
      <c r="B102" s="228"/>
      <c r="C102" s="229"/>
      <c r="D102" s="221" t="s">
        <v>173</v>
      </c>
      <c r="E102" s="230" t="s">
        <v>32</v>
      </c>
      <c r="F102" s="231" t="s">
        <v>1320</v>
      </c>
      <c r="G102" s="229"/>
      <c r="H102" s="230" t="s">
        <v>32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173</v>
      </c>
      <c r="AU102" s="237" t="s">
        <v>88</v>
      </c>
      <c r="AV102" s="13" t="s">
        <v>86</v>
      </c>
      <c r="AW102" s="13" t="s">
        <v>39</v>
      </c>
      <c r="AX102" s="13" t="s">
        <v>78</v>
      </c>
      <c r="AY102" s="237" t="s">
        <v>161</v>
      </c>
    </row>
    <row r="103" s="14" customFormat="1">
      <c r="A103" s="14"/>
      <c r="B103" s="238"/>
      <c r="C103" s="239"/>
      <c r="D103" s="221" t="s">
        <v>173</v>
      </c>
      <c r="E103" s="240" t="s">
        <v>32</v>
      </c>
      <c r="F103" s="241" t="s">
        <v>1401</v>
      </c>
      <c r="G103" s="239"/>
      <c r="H103" s="242">
        <v>6.7999999999999998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173</v>
      </c>
      <c r="AU103" s="248" t="s">
        <v>88</v>
      </c>
      <c r="AV103" s="14" t="s">
        <v>88</v>
      </c>
      <c r="AW103" s="14" t="s">
        <v>39</v>
      </c>
      <c r="AX103" s="14" t="s">
        <v>78</v>
      </c>
      <c r="AY103" s="248" t="s">
        <v>161</v>
      </c>
    </row>
    <row r="104" s="14" customFormat="1">
      <c r="A104" s="14"/>
      <c r="B104" s="238"/>
      <c r="C104" s="239"/>
      <c r="D104" s="221" t="s">
        <v>173</v>
      </c>
      <c r="E104" s="240" t="s">
        <v>32</v>
      </c>
      <c r="F104" s="241" t="s">
        <v>1402</v>
      </c>
      <c r="G104" s="239"/>
      <c r="H104" s="242">
        <v>6.7999999999999998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173</v>
      </c>
      <c r="AU104" s="248" t="s">
        <v>88</v>
      </c>
      <c r="AV104" s="14" t="s">
        <v>88</v>
      </c>
      <c r="AW104" s="14" t="s">
        <v>39</v>
      </c>
      <c r="AX104" s="14" t="s">
        <v>78</v>
      </c>
      <c r="AY104" s="248" t="s">
        <v>161</v>
      </c>
    </row>
    <row r="105" s="15" customFormat="1">
      <c r="A105" s="15"/>
      <c r="B105" s="249"/>
      <c r="C105" s="250"/>
      <c r="D105" s="221" t="s">
        <v>173</v>
      </c>
      <c r="E105" s="251" t="s">
        <v>32</v>
      </c>
      <c r="F105" s="252" t="s">
        <v>176</v>
      </c>
      <c r="G105" s="250"/>
      <c r="H105" s="253">
        <v>13.6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9" t="s">
        <v>173</v>
      </c>
      <c r="AU105" s="259" t="s">
        <v>88</v>
      </c>
      <c r="AV105" s="15" t="s">
        <v>167</v>
      </c>
      <c r="AW105" s="15" t="s">
        <v>39</v>
      </c>
      <c r="AX105" s="15" t="s">
        <v>86</v>
      </c>
      <c r="AY105" s="259" t="s">
        <v>161</v>
      </c>
    </row>
    <row r="106" s="2" customFormat="1" ht="24.15" customHeight="1">
      <c r="A106" s="41"/>
      <c r="B106" s="42"/>
      <c r="C106" s="208" t="s">
        <v>196</v>
      </c>
      <c r="D106" s="208" t="s">
        <v>163</v>
      </c>
      <c r="E106" s="209" t="s">
        <v>1322</v>
      </c>
      <c r="F106" s="210" t="s">
        <v>1323</v>
      </c>
      <c r="G106" s="211" t="s">
        <v>227</v>
      </c>
      <c r="H106" s="212">
        <v>122.40000000000001</v>
      </c>
      <c r="I106" s="213"/>
      <c r="J106" s="214">
        <f>ROUND(I106*H106,2)</f>
        <v>0</v>
      </c>
      <c r="K106" s="210" t="s">
        <v>166</v>
      </c>
      <c r="L106" s="47"/>
      <c r="M106" s="215" t="s">
        <v>32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601</v>
      </c>
      <c r="AT106" s="219" t="s">
        <v>163</v>
      </c>
      <c r="AU106" s="219" t="s">
        <v>88</v>
      </c>
      <c r="AY106" s="19" t="s">
        <v>161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86</v>
      </c>
      <c r="BK106" s="220">
        <f>ROUND(I106*H106,2)</f>
        <v>0</v>
      </c>
      <c r="BL106" s="19" t="s">
        <v>601</v>
      </c>
      <c r="BM106" s="219" t="s">
        <v>1403</v>
      </c>
    </row>
    <row r="107" s="2" customFormat="1">
      <c r="A107" s="41"/>
      <c r="B107" s="42"/>
      <c r="C107" s="43"/>
      <c r="D107" s="221" t="s">
        <v>169</v>
      </c>
      <c r="E107" s="43"/>
      <c r="F107" s="222" t="s">
        <v>1325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169</v>
      </c>
      <c r="AU107" s="19" t="s">
        <v>88</v>
      </c>
    </row>
    <row r="108" s="2" customFormat="1">
      <c r="A108" s="41"/>
      <c r="B108" s="42"/>
      <c r="C108" s="43"/>
      <c r="D108" s="226" t="s">
        <v>171</v>
      </c>
      <c r="E108" s="43"/>
      <c r="F108" s="227" t="s">
        <v>1326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171</v>
      </c>
      <c r="AU108" s="19" t="s">
        <v>88</v>
      </c>
    </row>
    <row r="109" s="14" customFormat="1">
      <c r="A109" s="14"/>
      <c r="B109" s="238"/>
      <c r="C109" s="239"/>
      <c r="D109" s="221" t="s">
        <v>173</v>
      </c>
      <c r="E109" s="240" t="s">
        <v>32</v>
      </c>
      <c r="F109" s="241" t="s">
        <v>1404</v>
      </c>
      <c r="G109" s="239"/>
      <c r="H109" s="242">
        <v>61.200000000000003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173</v>
      </c>
      <c r="AU109" s="248" t="s">
        <v>88</v>
      </c>
      <c r="AV109" s="14" t="s">
        <v>88</v>
      </c>
      <c r="AW109" s="14" t="s">
        <v>39</v>
      </c>
      <c r="AX109" s="14" t="s">
        <v>78</v>
      </c>
      <c r="AY109" s="248" t="s">
        <v>161</v>
      </c>
    </row>
    <row r="110" s="14" customFormat="1">
      <c r="A110" s="14"/>
      <c r="B110" s="238"/>
      <c r="C110" s="239"/>
      <c r="D110" s="221" t="s">
        <v>173</v>
      </c>
      <c r="E110" s="240" t="s">
        <v>32</v>
      </c>
      <c r="F110" s="241" t="s">
        <v>1405</v>
      </c>
      <c r="G110" s="239"/>
      <c r="H110" s="242">
        <v>61.200000000000003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173</v>
      </c>
      <c r="AU110" s="248" t="s">
        <v>88</v>
      </c>
      <c r="AV110" s="14" t="s">
        <v>88</v>
      </c>
      <c r="AW110" s="14" t="s">
        <v>39</v>
      </c>
      <c r="AX110" s="14" t="s">
        <v>78</v>
      </c>
      <c r="AY110" s="248" t="s">
        <v>161</v>
      </c>
    </row>
    <row r="111" s="15" customFormat="1">
      <c r="A111" s="15"/>
      <c r="B111" s="249"/>
      <c r="C111" s="250"/>
      <c r="D111" s="221" t="s">
        <v>173</v>
      </c>
      <c r="E111" s="251" t="s">
        <v>32</v>
      </c>
      <c r="F111" s="252" t="s">
        <v>176</v>
      </c>
      <c r="G111" s="250"/>
      <c r="H111" s="253">
        <v>122.40000000000001</v>
      </c>
      <c r="I111" s="254"/>
      <c r="J111" s="250"/>
      <c r="K111" s="250"/>
      <c r="L111" s="255"/>
      <c r="M111" s="256"/>
      <c r="N111" s="257"/>
      <c r="O111" s="257"/>
      <c r="P111" s="257"/>
      <c r="Q111" s="257"/>
      <c r="R111" s="257"/>
      <c r="S111" s="257"/>
      <c r="T111" s="25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9" t="s">
        <v>173</v>
      </c>
      <c r="AU111" s="259" t="s">
        <v>88</v>
      </c>
      <c r="AV111" s="15" t="s">
        <v>167</v>
      </c>
      <c r="AW111" s="15" t="s">
        <v>39</v>
      </c>
      <c r="AX111" s="15" t="s">
        <v>86</v>
      </c>
      <c r="AY111" s="259" t="s">
        <v>161</v>
      </c>
    </row>
    <row r="112" s="2" customFormat="1" ht="37.8" customHeight="1">
      <c r="A112" s="41"/>
      <c r="B112" s="42"/>
      <c r="C112" s="208" t="s">
        <v>203</v>
      </c>
      <c r="D112" s="208" t="s">
        <v>163</v>
      </c>
      <c r="E112" s="209" t="s">
        <v>1328</v>
      </c>
      <c r="F112" s="210" t="s">
        <v>1329</v>
      </c>
      <c r="G112" s="211" t="s">
        <v>247</v>
      </c>
      <c r="H112" s="212">
        <v>5.5599999999999996</v>
      </c>
      <c r="I112" s="213"/>
      <c r="J112" s="214">
        <f>ROUND(I112*H112,2)</f>
        <v>0</v>
      </c>
      <c r="K112" s="210" t="s">
        <v>166</v>
      </c>
      <c r="L112" s="47"/>
      <c r="M112" s="215" t="s">
        <v>32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601</v>
      </c>
      <c r="AT112" s="219" t="s">
        <v>163</v>
      </c>
      <c r="AU112" s="219" t="s">
        <v>88</v>
      </c>
      <c r="AY112" s="19" t="s">
        <v>161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86</v>
      </c>
      <c r="BK112" s="220">
        <f>ROUND(I112*H112,2)</f>
        <v>0</v>
      </c>
      <c r="BL112" s="19" t="s">
        <v>601</v>
      </c>
      <c r="BM112" s="219" t="s">
        <v>1406</v>
      </c>
    </row>
    <row r="113" s="2" customFormat="1">
      <c r="A113" s="41"/>
      <c r="B113" s="42"/>
      <c r="C113" s="43"/>
      <c r="D113" s="221" t="s">
        <v>169</v>
      </c>
      <c r="E113" s="43"/>
      <c r="F113" s="222" t="s">
        <v>1331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169</v>
      </c>
      <c r="AU113" s="19" t="s">
        <v>88</v>
      </c>
    </row>
    <row r="114" s="2" customFormat="1">
      <c r="A114" s="41"/>
      <c r="B114" s="42"/>
      <c r="C114" s="43"/>
      <c r="D114" s="226" t="s">
        <v>171</v>
      </c>
      <c r="E114" s="43"/>
      <c r="F114" s="227" t="s">
        <v>1332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171</v>
      </c>
      <c r="AU114" s="19" t="s">
        <v>88</v>
      </c>
    </row>
    <row r="115" s="13" customFormat="1">
      <c r="A115" s="13"/>
      <c r="B115" s="228"/>
      <c r="C115" s="229"/>
      <c r="D115" s="221" t="s">
        <v>173</v>
      </c>
      <c r="E115" s="230" t="s">
        <v>32</v>
      </c>
      <c r="F115" s="231" t="s">
        <v>713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173</v>
      </c>
      <c r="AU115" s="237" t="s">
        <v>88</v>
      </c>
      <c r="AV115" s="13" t="s">
        <v>86</v>
      </c>
      <c r="AW115" s="13" t="s">
        <v>39</v>
      </c>
      <c r="AX115" s="13" t="s">
        <v>78</v>
      </c>
      <c r="AY115" s="237" t="s">
        <v>161</v>
      </c>
    </row>
    <row r="116" s="14" customFormat="1">
      <c r="A116" s="14"/>
      <c r="B116" s="238"/>
      <c r="C116" s="239"/>
      <c r="D116" s="221" t="s">
        <v>173</v>
      </c>
      <c r="E116" s="240" t="s">
        <v>32</v>
      </c>
      <c r="F116" s="241" t="s">
        <v>1407</v>
      </c>
      <c r="G116" s="239"/>
      <c r="H116" s="242">
        <v>5.5599999999999996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173</v>
      </c>
      <c r="AU116" s="248" t="s">
        <v>88</v>
      </c>
      <c r="AV116" s="14" t="s">
        <v>88</v>
      </c>
      <c r="AW116" s="14" t="s">
        <v>39</v>
      </c>
      <c r="AX116" s="14" t="s">
        <v>78</v>
      </c>
      <c r="AY116" s="248" t="s">
        <v>161</v>
      </c>
    </row>
    <row r="117" s="15" customFormat="1">
      <c r="A117" s="15"/>
      <c r="B117" s="249"/>
      <c r="C117" s="250"/>
      <c r="D117" s="221" t="s">
        <v>173</v>
      </c>
      <c r="E117" s="251" t="s">
        <v>32</v>
      </c>
      <c r="F117" s="252" t="s">
        <v>176</v>
      </c>
      <c r="G117" s="250"/>
      <c r="H117" s="253">
        <v>5.5599999999999996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9" t="s">
        <v>173</v>
      </c>
      <c r="AU117" s="259" t="s">
        <v>88</v>
      </c>
      <c r="AV117" s="15" t="s">
        <v>167</v>
      </c>
      <c r="AW117" s="15" t="s">
        <v>39</v>
      </c>
      <c r="AX117" s="15" t="s">
        <v>86</v>
      </c>
      <c r="AY117" s="259" t="s">
        <v>161</v>
      </c>
    </row>
    <row r="118" s="2" customFormat="1" ht="37.8" customHeight="1">
      <c r="A118" s="41"/>
      <c r="B118" s="42"/>
      <c r="C118" s="208" t="s">
        <v>211</v>
      </c>
      <c r="D118" s="208" t="s">
        <v>163</v>
      </c>
      <c r="E118" s="209" t="s">
        <v>1335</v>
      </c>
      <c r="F118" s="210" t="s">
        <v>1336</v>
      </c>
      <c r="G118" s="211" t="s">
        <v>247</v>
      </c>
      <c r="H118" s="212">
        <v>133.44</v>
      </c>
      <c r="I118" s="213"/>
      <c r="J118" s="214">
        <f>ROUND(I118*H118,2)</f>
        <v>0</v>
      </c>
      <c r="K118" s="210" t="s">
        <v>166</v>
      </c>
      <c r="L118" s="47"/>
      <c r="M118" s="215" t="s">
        <v>32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601</v>
      </c>
      <c r="AT118" s="219" t="s">
        <v>163</v>
      </c>
      <c r="AU118" s="219" t="s">
        <v>88</v>
      </c>
      <c r="AY118" s="19" t="s">
        <v>161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86</v>
      </c>
      <c r="BK118" s="220">
        <f>ROUND(I118*H118,2)</f>
        <v>0</v>
      </c>
      <c r="BL118" s="19" t="s">
        <v>601</v>
      </c>
      <c r="BM118" s="219" t="s">
        <v>1408</v>
      </c>
    </row>
    <row r="119" s="2" customFormat="1">
      <c r="A119" s="41"/>
      <c r="B119" s="42"/>
      <c r="C119" s="43"/>
      <c r="D119" s="221" t="s">
        <v>169</v>
      </c>
      <c r="E119" s="43"/>
      <c r="F119" s="222" t="s">
        <v>1338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169</v>
      </c>
      <c r="AU119" s="19" t="s">
        <v>88</v>
      </c>
    </row>
    <row r="120" s="2" customFormat="1">
      <c r="A120" s="41"/>
      <c r="B120" s="42"/>
      <c r="C120" s="43"/>
      <c r="D120" s="226" t="s">
        <v>171</v>
      </c>
      <c r="E120" s="43"/>
      <c r="F120" s="227" t="s">
        <v>1339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171</v>
      </c>
      <c r="AU120" s="19" t="s">
        <v>88</v>
      </c>
    </row>
    <row r="121" s="14" customFormat="1">
      <c r="A121" s="14"/>
      <c r="B121" s="238"/>
      <c r="C121" s="239"/>
      <c r="D121" s="221" t="s">
        <v>173</v>
      </c>
      <c r="E121" s="240" t="s">
        <v>32</v>
      </c>
      <c r="F121" s="241" t="s">
        <v>1409</v>
      </c>
      <c r="G121" s="239"/>
      <c r="H121" s="242">
        <v>5.5599999999999996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173</v>
      </c>
      <c r="AU121" s="248" t="s">
        <v>88</v>
      </c>
      <c r="AV121" s="14" t="s">
        <v>88</v>
      </c>
      <c r="AW121" s="14" t="s">
        <v>39</v>
      </c>
      <c r="AX121" s="14" t="s">
        <v>86</v>
      </c>
      <c r="AY121" s="248" t="s">
        <v>161</v>
      </c>
    </row>
    <row r="122" s="14" customFormat="1">
      <c r="A122" s="14"/>
      <c r="B122" s="238"/>
      <c r="C122" s="239"/>
      <c r="D122" s="221" t="s">
        <v>173</v>
      </c>
      <c r="E122" s="239"/>
      <c r="F122" s="241" t="s">
        <v>1410</v>
      </c>
      <c r="G122" s="239"/>
      <c r="H122" s="242">
        <v>133.44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173</v>
      </c>
      <c r="AU122" s="248" t="s">
        <v>88</v>
      </c>
      <c r="AV122" s="14" t="s">
        <v>88</v>
      </c>
      <c r="AW122" s="14" t="s">
        <v>4</v>
      </c>
      <c r="AX122" s="14" t="s">
        <v>86</v>
      </c>
      <c r="AY122" s="248" t="s">
        <v>161</v>
      </c>
    </row>
    <row r="123" s="2" customFormat="1" ht="24.15" customHeight="1">
      <c r="A123" s="41"/>
      <c r="B123" s="42"/>
      <c r="C123" s="208" t="s">
        <v>217</v>
      </c>
      <c r="D123" s="208" t="s">
        <v>163</v>
      </c>
      <c r="E123" s="209" t="s">
        <v>1342</v>
      </c>
      <c r="F123" s="210" t="s">
        <v>1343</v>
      </c>
      <c r="G123" s="211" t="s">
        <v>329</v>
      </c>
      <c r="H123" s="212">
        <v>10.007999999999999</v>
      </c>
      <c r="I123" s="213"/>
      <c r="J123" s="214">
        <f>ROUND(I123*H123,2)</f>
        <v>0</v>
      </c>
      <c r="K123" s="210" t="s">
        <v>166</v>
      </c>
      <c r="L123" s="47"/>
      <c r="M123" s="215" t="s">
        <v>32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601</v>
      </c>
      <c r="AT123" s="219" t="s">
        <v>163</v>
      </c>
      <c r="AU123" s="219" t="s">
        <v>88</v>
      </c>
      <c r="AY123" s="19" t="s">
        <v>161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86</v>
      </c>
      <c r="BK123" s="220">
        <f>ROUND(I123*H123,2)</f>
        <v>0</v>
      </c>
      <c r="BL123" s="19" t="s">
        <v>601</v>
      </c>
      <c r="BM123" s="219" t="s">
        <v>1411</v>
      </c>
    </row>
    <row r="124" s="2" customFormat="1">
      <c r="A124" s="41"/>
      <c r="B124" s="42"/>
      <c r="C124" s="43"/>
      <c r="D124" s="221" t="s">
        <v>169</v>
      </c>
      <c r="E124" s="43"/>
      <c r="F124" s="222" t="s">
        <v>1345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169</v>
      </c>
      <c r="AU124" s="19" t="s">
        <v>88</v>
      </c>
    </row>
    <row r="125" s="2" customFormat="1">
      <c r="A125" s="41"/>
      <c r="B125" s="42"/>
      <c r="C125" s="43"/>
      <c r="D125" s="226" t="s">
        <v>171</v>
      </c>
      <c r="E125" s="43"/>
      <c r="F125" s="227" t="s">
        <v>1346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171</v>
      </c>
      <c r="AU125" s="19" t="s">
        <v>88</v>
      </c>
    </row>
    <row r="126" s="14" customFormat="1">
      <c r="A126" s="14"/>
      <c r="B126" s="238"/>
      <c r="C126" s="239"/>
      <c r="D126" s="221" t="s">
        <v>173</v>
      </c>
      <c r="E126" s="240" t="s">
        <v>32</v>
      </c>
      <c r="F126" s="241" t="s">
        <v>1409</v>
      </c>
      <c r="G126" s="239"/>
      <c r="H126" s="242">
        <v>5.5599999999999996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173</v>
      </c>
      <c r="AU126" s="248" t="s">
        <v>88</v>
      </c>
      <c r="AV126" s="14" t="s">
        <v>88</v>
      </c>
      <c r="AW126" s="14" t="s">
        <v>39</v>
      </c>
      <c r="AX126" s="14" t="s">
        <v>86</v>
      </c>
      <c r="AY126" s="248" t="s">
        <v>161</v>
      </c>
    </row>
    <row r="127" s="14" customFormat="1">
      <c r="A127" s="14"/>
      <c r="B127" s="238"/>
      <c r="C127" s="239"/>
      <c r="D127" s="221" t="s">
        <v>173</v>
      </c>
      <c r="E127" s="239"/>
      <c r="F127" s="241" t="s">
        <v>1412</v>
      </c>
      <c r="G127" s="239"/>
      <c r="H127" s="242">
        <v>10.007999999999999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173</v>
      </c>
      <c r="AU127" s="248" t="s">
        <v>88</v>
      </c>
      <c r="AV127" s="14" t="s">
        <v>88</v>
      </c>
      <c r="AW127" s="14" t="s">
        <v>4</v>
      </c>
      <c r="AX127" s="14" t="s">
        <v>86</v>
      </c>
      <c r="AY127" s="248" t="s">
        <v>161</v>
      </c>
    </row>
    <row r="128" s="2" customFormat="1" ht="24.15" customHeight="1">
      <c r="A128" s="41"/>
      <c r="B128" s="42"/>
      <c r="C128" s="208" t="s">
        <v>224</v>
      </c>
      <c r="D128" s="208" t="s">
        <v>163</v>
      </c>
      <c r="E128" s="209" t="s">
        <v>1348</v>
      </c>
      <c r="F128" s="210" t="s">
        <v>1349</v>
      </c>
      <c r="G128" s="211" t="s">
        <v>247</v>
      </c>
      <c r="H128" s="212">
        <v>5.5599999999999996</v>
      </c>
      <c r="I128" s="213"/>
      <c r="J128" s="214">
        <f>ROUND(I128*H128,2)</f>
        <v>0</v>
      </c>
      <c r="K128" s="210" t="s">
        <v>166</v>
      </c>
      <c r="L128" s="47"/>
      <c r="M128" s="215" t="s">
        <v>32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601</v>
      </c>
      <c r="AT128" s="219" t="s">
        <v>163</v>
      </c>
      <c r="AU128" s="219" t="s">
        <v>88</v>
      </c>
      <c r="AY128" s="19" t="s">
        <v>161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86</v>
      </c>
      <c r="BK128" s="220">
        <f>ROUND(I128*H128,2)</f>
        <v>0</v>
      </c>
      <c r="BL128" s="19" t="s">
        <v>601</v>
      </c>
      <c r="BM128" s="219" t="s">
        <v>1413</v>
      </c>
    </row>
    <row r="129" s="2" customFormat="1">
      <c r="A129" s="41"/>
      <c r="B129" s="42"/>
      <c r="C129" s="43"/>
      <c r="D129" s="221" t="s">
        <v>169</v>
      </c>
      <c r="E129" s="43"/>
      <c r="F129" s="222" t="s">
        <v>1351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169</v>
      </c>
      <c r="AU129" s="19" t="s">
        <v>88</v>
      </c>
    </row>
    <row r="130" s="2" customFormat="1">
      <c r="A130" s="41"/>
      <c r="B130" s="42"/>
      <c r="C130" s="43"/>
      <c r="D130" s="226" t="s">
        <v>171</v>
      </c>
      <c r="E130" s="43"/>
      <c r="F130" s="227" t="s">
        <v>1352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171</v>
      </c>
      <c r="AU130" s="19" t="s">
        <v>88</v>
      </c>
    </row>
    <row r="131" s="2" customFormat="1" ht="24.15" customHeight="1">
      <c r="A131" s="41"/>
      <c r="B131" s="42"/>
      <c r="C131" s="208" t="s">
        <v>231</v>
      </c>
      <c r="D131" s="208" t="s">
        <v>163</v>
      </c>
      <c r="E131" s="209" t="s">
        <v>1353</v>
      </c>
      <c r="F131" s="210" t="s">
        <v>1354</v>
      </c>
      <c r="G131" s="211" t="s">
        <v>227</v>
      </c>
      <c r="H131" s="212">
        <v>13.6</v>
      </c>
      <c r="I131" s="213"/>
      <c r="J131" s="214">
        <f>ROUND(I131*H131,2)</f>
        <v>0</v>
      </c>
      <c r="K131" s="210" t="s">
        <v>166</v>
      </c>
      <c r="L131" s="47"/>
      <c r="M131" s="215" t="s">
        <v>32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601</v>
      </c>
      <c r="AT131" s="219" t="s">
        <v>163</v>
      </c>
      <c r="AU131" s="219" t="s">
        <v>88</v>
      </c>
      <c r="AY131" s="19" t="s">
        <v>161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86</v>
      </c>
      <c r="BK131" s="220">
        <f>ROUND(I131*H131,2)</f>
        <v>0</v>
      </c>
      <c r="BL131" s="19" t="s">
        <v>601</v>
      </c>
      <c r="BM131" s="219" t="s">
        <v>1414</v>
      </c>
    </row>
    <row r="132" s="2" customFormat="1">
      <c r="A132" s="41"/>
      <c r="B132" s="42"/>
      <c r="C132" s="43"/>
      <c r="D132" s="221" t="s">
        <v>169</v>
      </c>
      <c r="E132" s="43"/>
      <c r="F132" s="222" t="s">
        <v>1356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169</v>
      </c>
      <c r="AU132" s="19" t="s">
        <v>88</v>
      </c>
    </row>
    <row r="133" s="2" customFormat="1">
      <c r="A133" s="41"/>
      <c r="B133" s="42"/>
      <c r="C133" s="43"/>
      <c r="D133" s="226" t="s">
        <v>171</v>
      </c>
      <c r="E133" s="43"/>
      <c r="F133" s="227" t="s">
        <v>1357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171</v>
      </c>
      <c r="AU133" s="19" t="s">
        <v>88</v>
      </c>
    </row>
    <row r="134" s="2" customFormat="1" ht="24.15" customHeight="1">
      <c r="A134" s="41"/>
      <c r="B134" s="42"/>
      <c r="C134" s="208" t="s">
        <v>238</v>
      </c>
      <c r="D134" s="208" t="s">
        <v>163</v>
      </c>
      <c r="E134" s="209" t="s">
        <v>1358</v>
      </c>
      <c r="F134" s="210" t="s">
        <v>1359</v>
      </c>
      <c r="G134" s="211" t="s">
        <v>227</v>
      </c>
      <c r="H134" s="212">
        <v>122.40000000000001</v>
      </c>
      <c r="I134" s="213"/>
      <c r="J134" s="214">
        <f>ROUND(I134*H134,2)</f>
        <v>0</v>
      </c>
      <c r="K134" s="210" t="s">
        <v>166</v>
      </c>
      <c r="L134" s="47"/>
      <c r="M134" s="215" t="s">
        <v>32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601</v>
      </c>
      <c r="AT134" s="219" t="s">
        <v>163</v>
      </c>
      <c r="AU134" s="219" t="s">
        <v>88</v>
      </c>
      <c r="AY134" s="19" t="s">
        <v>161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86</v>
      </c>
      <c r="BK134" s="220">
        <f>ROUND(I134*H134,2)</f>
        <v>0</v>
      </c>
      <c r="BL134" s="19" t="s">
        <v>601</v>
      </c>
      <c r="BM134" s="219" t="s">
        <v>1415</v>
      </c>
    </row>
    <row r="135" s="2" customFormat="1">
      <c r="A135" s="41"/>
      <c r="B135" s="42"/>
      <c r="C135" s="43"/>
      <c r="D135" s="221" t="s">
        <v>169</v>
      </c>
      <c r="E135" s="43"/>
      <c r="F135" s="222" t="s">
        <v>1361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169</v>
      </c>
      <c r="AU135" s="19" t="s">
        <v>88</v>
      </c>
    </row>
    <row r="136" s="2" customFormat="1">
      <c r="A136" s="41"/>
      <c r="B136" s="42"/>
      <c r="C136" s="43"/>
      <c r="D136" s="226" t="s">
        <v>171</v>
      </c>
      <c r="E136" s="43"/>
      <c r="F136" s="227" t="s">
        <v>1362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171</v>
      </c>
      <c r="AU136" s="19" t="s">
        <v>88</v>
      </c>
    </row>
    <row r="137" s="2" customFormat="1" ht="24.15" customHeight="1">
      <c r="A137" s="41"/>
      <c r="B137" s="42"/>
      <c r="C137" s="208" t="s">
        <v>244</v>
      </c>
      <c r="D137" s="208" t="s">
        <v>163</v>
      </c>
      <c r="E137" s="209" t="s">
        <v>1366</v>
      </c>
      <c r="F137" s="210" t="s">
        <v>1367</v>
      </c>
      <c r="G137" s="211" t="s">
        <v>227</v>
      </c>
      <c r="H137" s="212">
        <v>68</v>
      </c>
      <c r="I137" s="213"/>
      <c r="J137" s="214">
        <f>ROUND(I137*H137,2)</f>
        <v>0</v>
      </c>
      <c r="K137" s="210" t="s">
        <v>166</v>
      </c>
      <c r="L137" s="47"/>
      <c r="M137" s="215" t="s">
        <v>32</v>
      </c>
      <c r="N137" s="216" t="s">
        <v>49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601</v>
      </c>
      <c r="AT137" s="219" t="s">
        <v>163</v>
      </c>
      <c r="AU137" s="219" t="s">
        <v>88</v>
      </c>
      <c r="AY137" s="19" t="s">
        <v>161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86</v>
      </c>
      <c r="BK137" s="220">
        <f>ROUND(I137*H137,2)</f>
        <v>0</v>
      </c>
      <c r="BL137" s="19" t="s">
        <v>601</v>
      </c>
      <c r="BM137" s="219" t="s">
        <v>1416</v>
      </c>
    </row>
    <row r="138" s="2" customFormat="1">
      <c r="A138" s="41"/>
      <c r="B138" s="42"/>
      <c r="C138" s="43"/>
      <c r="D138" s="221" t="s">
        <v>169</v>
      </c>
      <c r="E138" s="43"/>
      <c r="F138" s="222" t="s">
        <v>1369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169</v>
      </c>
      <c r="AU138" s="19" t="s">
        <v>88</v>
      </c>
    </row>
    <row r="139" s="2" customFormat="1">
      <c r="A139" s="41"/>
      <c r="B139" s="42"/>
      <c r="C139" s="43"/>
      <c r="D139" s="226" t="s">
        <v>171</v>
      </c>
      <c r="E139" s="43"/>
      <c r="F139" s="227" t="s">
        <v>1370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171</v>
      </c>
      <c r="AU139" s="19" t="s">
        <v>88</v>
      </c>
    </row>
    <row r="140" s="2" customFormat="1" ht="16.5" customHeight="1">
      <c r="A140" s="41"/>
      <c r="B140" s="42"/>
      <c r="C140" s="260" t="s">
        <v>253</v>
      </c>
      <c r="D140" s="260" t="s">
        <v>366</v>
      </c>
      <c r="E140" s="261" t="s">
        <v>1371</v>
      </c>
      <c r="F140" s="262" t="s">
        <v>1372</v>
      </c>
      <c r="G140" s="263" t="s">
        <v>227</v>
      </c>
      <c r="H140" s="264">
        <v>136</v>
      </c>
      <c r="I140" s="265"/>
      <c r="J140" s="266">
        <f>ROUND(I140*H140,2)</f>
        <v>0</v>
      </c>
      <c r="K140" s="262" t="s">
        <v>166</v>
      </c>
      <c r="L140" s="267"/>
      <c r="M140" s="268" t="s">
        <v>32</v>
      </c>
      <c r="N140" s="269" t="s">
        <v>49</v>
      </c>
      <c r="O140" s="87"/>
      <c r="P140" s="217">
        <f>O140*H140</f>
        <v>0</v>
      </c>
      <c r="Q140" s="217">
        <v>0.00051999999999999995</v>
      </c>
      <c r="R140" s="217">
        <f>Q140*H140</f>
        <v>0.070719999999999991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1204</v>
      </c>
      <c r="AT140" s="219" t="s">
        <v>366</v>
      </c>
      <c r="AU140" s="219" t="s">
        <v>88</v>
      </c>
      <c r="AY140" s="19" t="s">
        <v>161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86</v>
      </c>
      <c r="BK140" s="220">
        <f>ROUND(I140*H140,2)</f>
        <v>0</v>
      </c>
      <c r="BL140" s="19" t="s">
        <v>1204</v>
      </c>
      <c r="BM140" s="219" t="s">
        <v>1417</v>
      </c>
    </row>
    <row r="141" s="2" customFormat="1">
      <c r="A141" s="41"/>
      <c r="B141" s="42"/>
      <c r="C141" s="43"/>
      <c r="D141" s="221" t="s">
        <v>169</v>
      </c>
      <c r="E141" s="43"/>
      <c r="F141" s="222" t="s">
        <v>1372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169</v>
      </c>
      <c r="AU141" s="19" t="s">
        <v>88</v>
      </c>
    </row>
    <row r="142" s="14" customFormat="1">
      <c r="A142" s="14"/>
      <c r="B142" s="238"/>
      <c r="C142" s="239"/>
      <c r="D142" s="221" t="s">
        <v>173</v>
      </c>
      <c r="E142" s="239"/>
      <c r="F142" s="241" t="s">
        <v>1418</v>
      </c>
      <c r="G142" s="239"/>
      <c r="H142" s="242">
        <v>136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173</v>
      </c>
      <c r="AU142" s="248" t="s">
        <v>88</v>
      </c>
      <c r="AV142" s="14" t="s">
        <v>88</v>
      </c>
      <c r="AW142" s="14" t="s">
        <v>4</v>
      </c>
      <c r="AX142" s="14" t="s">
        <v>86</v>
      </c>
      <c r="AY142" s="248" t="s">
        <v>161</v>
      </c>
    </row>
    <row r="143" s="2" customFormat="1" ht="24.15" customHeight="1">
      <c r="A143" s="41"/>
      <c r="B143" s="42"/>
      <c r="C143" s="208" t="s">
        <v>261</v>
      </c>
      <c r="D143" s="208" t="s">
        <v>163</v>
      </c>
      <c r="E143" s="209" t="s">
        <v>1419</v>
      </c>
      <c r="F143" s="210" t="s">
        <v>1420</v>
      </c>
      <c r="G143" s="211" t="s">
        <v>227</v>
      </c>
      <c r="H143" s="212">
        <v>40</v>
      </c>
      <c r="I143" s="213"/>
      <c r="J143" s="214">
        <f>ROUND(I143*H143,2)</f>
        <v>0</v>
      </c>
      <c r="K143" s="210" t="s">
        <v>166</v>
      </c>
      <c r="L143" s="47"/>
      <c r="M143" s="215" t="s">
        <v>32</v>
      </c>
      <c r="N143" s="216" t="s">
        <v>49</v>
      </c>
      <c r="O143" s="87"/>
      <c r="P143" s="217">
        <f>O143*H143</f>
        <v>0</v>
      </c>
      <c r="Q143" s="217">
        <v>0.108</v>
      </c>
      <c r="R143" s="217">
        <f>Q143*H143</f>
        <v>4.3200000000000003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601</v>
      </c>
      <c r="AT143" s="219" t="s">
        <v>163</v>
      </c>
      <c r="AU143" s="219" t="s">
        <v>88</v>
      </c>
      <c r="AY143" s="19" t="s">
        <v>161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86</v>
      </c>
      <c r="BK143" s="220">
        <f>ROUND(I143*H143,2)</f>
        <v>0</v>
      </c>
      <c r="BL143" s="19" t="s">
        <v>601</v>
      </c>
      <c r="BM143" s="219" t="s">
        <v>1421</v>
      </c>
    </row>
    <row r="144" s="2" customFormat="1">
      <c r="A144" s="41"/>
      <c r="B144" s="42"/>
      <c r="C144" s="43"/>
      <c r="D144" s="221" t="s">
        <v>169</v>
      </c>
      <c r="E144" s="43"/>
      <c r="F144" s="222" t="s">
        <v>1422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169</v>
      </c>
      <c r="AU144" s="19" t="s">
        <v>88</v>
      </c>
    </row>
    <row r="145" s="2" customFormat="1">
      <c r="A145" s="41"/>
      <c r="B145" s="42"/>
      <c r="C145" s="43"/>
      <c r="D145" s="226" t="s">
        <v>171</v>
      </c>
      <c r="E145" s="43"/>
      <c r="F145" s="227" t="s">
        <v>1423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171</v>
      </c>
      <c r="AU145" s="19" t="s">
        <v>88</v>
      </c>
    </row>
    <row r="146" s="14" customFormat="1">
      <c r="A146" s="14"/>
      <c r="B146" s="238"/>
      <c r="C146" s="239"/>
      <c r="D146" s="221" t="s">
        <v>173</v>
      </c>
      <c r="E146" s="240" t="s">
        <v>32</v>
      </c>
      <c r="F146" s="241" t="s">
        <v>1424</v>
      </c>
      <c r="G146" s="239"/>
      <c r="H146" s="242">
        <v>28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173</v>
      </c>
      <c r="AU146" s="248" t="s">
        <v>88</v>
      </c>
      <c r="AV146" s="14" t="s">
        <v>88</v>
      </c>
      <c r="AW146" s="14" t="s">
        <v>39</v>
      </c>
      <c r="AX146" s="14" t="s">
        <v>78</v>
      </c>
      <c r="AY146" s="248" t="s">
        <v>161</v>
      </c>
    </row>
    <row r="147" s="14" customFormat="1">
      <c r="A147" s="14"/>
      <c r="B147" s="238"/>
      <c r="C147" s="239"/>
      <c r="D147" s="221" t="s">
        <v>173</v>
      </c>
      <c r="E147" s="240" t="s">
        <v>32</v>
      </c>
      <c r="F147" s="241" t="s">
        <v>1425</v>
      </c>
      <c r="G147" s="239"/>
      <c r="H147" s="242">
        <v>12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173</v>
      </c>
      <c r="AU147" s="248" t="s">
        <v>88</v>
      </c>
      <c r="AV147" s="14" t="s">
        <v>88</v>
      </c>
      <c r="AW147" s="14" t="s">
        <v>39</v>
      </c>
      <c r="AX147" s="14" t="s">
        <v>78</v>
      </c>
      <c r="AY147" s="248" t="s">
        <v>161</v>
      </c>
    </row>
    <row r="148" s="15" customFormat="1">
      <c r="A148" s="15"/>
      <c r="B148" s="249"/>
      <c r="C148" s="250"/>
      <c r="D148" s="221" t="s">
        <v>173</v>
      </c>
      <c r="E148" s="251" t="s">
        <v>32</v>
      </c>
      <c r="F148" s="252" t="s">
        <v>176</v>
      </c>
      <c r="G148" s="250"/>
      <c r="H148" s="253">
        <v>40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173</v>
      </c>
      <c r="AU148" s="259" t="s">
        <v>88</v>
      </c>
      <c r="AV148" s="15" t="s">
        <v>167</v>
      </c>
      <c r="AW148" s="15" t="s">
        <v>39</v>
      </c>
      <c r="AX148" s="15" t="s">
        <v>86</v>
      </c>
      <c r="AY148" s="259" t="s">
        <v>161</v>
      </c>
    </row>
    <row r="149" s="2" customFormat="1" ht="24.15" customHeight="1">
      <c r="A149" s="41"/>
      <c r="B149" s="42"/>
      <c r="C149" s="260" t="s">
        <v>8</v>
      </c>
      <c r="D149" s="260" t="s">
        <v>366</v>
      </c>
      <c r="E149" s="261" t="s">
        <v>1426</v>
      </c>
      <c r="F149" s="262" t="s">
        <v>1427</v>
      </c>
      <c r="G149" s="263" t="s">
        <v>227</v>
      </c>
      <c r="H149" s="264">
        <v>41.200000000000003</v>
      </c>
      <c r="I149" s="265"/>
      <c r="J149" s="266">
        <f>ROUND(I149*H149,2)</f>
        <v>0</v>
      </c>
      <c r="K149" s="262" t="s">
        <v>166</v>
      </c>
      <c r="L149" s="267"/>
      <c r="M149" s="268" t="s">
        <v>32</v>
      </c>
      <c r="N149" s="269" t="s">
        <v>49</v>
      </c>
      <c r="O149" s="87"/>
      <c r="P149" s="217">
        <f>O149*H149</f>
        <v>0</v>
      </c>
      <c r="Q149" s="217">
        <v>0.00077999999999999999</v>
      </c>
      <c r="R149" s="217">
        <f>Q149*H149</f>
        <v>0.032136000000000005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1204</v>
      </c>
      <c r="AT149" s="219" t="s">
        <v>366</v>
      </c>
      <c r="AU149" s="219" t="s">
        <v>88</v>
      </c>
      <c r="AY149" s="19" t="s">
        <v>161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86</v>
      </c>
      <c r="BK149" s="220">
        <f>ROUND(I149*H149,2)</f>
        <v>0</v>
      </c>
      <c r="BL149" s="19" t="s">
        <v>1204</v>
      </c>
      <c r="BM149" s="219" t="s">
        <v>1428</v>
      </c>
    </row>
    <row r="150" s="2" customFormat="1">
      <c r="A150" s="41"/>
      <c r="B150" s="42"/>
      <c r="C150" s="43"/>
      <c r="D150" s="221" t="s">
        <v>169</v>
      </c>
      <c r="E150" s="43"/>
      <c r="F150" s="222" t="s">
        <v>1427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169</v>
      </c>
      <c r="AU150" s="19" t="s">
        <v>88</v>
      </c>
    </row>
    <row r="151" s="14" customFormat="1">
      <c r="A151" s="14"/>
      <c r="B151" s="238"/>
      <c r="C151" s="239"/>
      <c r="D151" s="221" t="s">
        <v>173</v>
      </c>
      <c r="E151" s="239"/>
      <c r="F151" s="241" t="s">
        <v>1429</v>
      </c>
      <c r="G151" s="239"/>
      <c r="H151" s="242">
        <v>41.200000000000003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173</v>
      </c>
      <c r="AU151" s="248" t="s">
        <v>88</v>
      </c>
      <c r="AV151" s="14" t="s">
        <v>88</v>
      </c>
      <c r="AW151" s="14" t="s">
        <v>4</v>
      </c>
      <c r="AX151" s="14" t="s">
        <v>86</v>
      </c>
      <c r="AY151" s="248" t="s">
        <v>161</v>
      </c>
    </row>
    <row r="152" s="2" customFormat="1" ht="24.15" customHeight="1">
      <c r="A152" s="41"/>
      <c r="B152" s="42"/>
      <c r="C152" s="208" t="s">
        <v>276</v>
      </c>
      <c r="D152" s="208" t="s">
        <v>163</v>
      </c>
      <c r="E152" s="209" t="s">
        <v>1384</v>
      </c>
      <c r="F152" s="210" t="s">
        <v>1385</v>
      </c>
      <c r="G152" s="211" t="s">
        <v>329</v>
      </c>
      <c r="H152" s="212">
        <v>4.4240000000000004</v>
      </c>
      <c r="I152" s="213"/>
      <c r="J152" s="214">
        <f>ROUND(I152*H152,2)</f>
        <v>0</v>
      </c>
      <c r="K152" s="210" t="s">
        <v>166</v>
      </c>
      <c r="L152" s="47"/>
      <c r="M152" s="215" t="s">
        <v>32</v>
      </c>
      <c r="N152" s="216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601</v>
      </c>
      <c r="AT152" s="219" t="s">
        <v>163</v>
      </c>
      <c r="AU152" s="219" t="s">
        <v>88</v>
      </c>
      <c r="AY152" s="19" t="s">
        <v>161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86</v>
      </c>
      <c r="BK152" s="220">
        <f>ROUND(I152*H152,2)</f>
        <v>0</v>
      </c>
      <c r="BL152" s="19" t="s">
        <v>601</v>
      </c>
      <c r="BM152" s="219" t="s">
        <v>1430</v>
      </c>
    </row>
    <row r="153" s="2" customFormat="1">
      <c r="A153" s="41"/>
      <c r="B153" s="42"/>
      <c r="C153" s="43"/>
      <c r="D153" s="221" t="s">
        <v>169</v>
      </c>
      <c r="E153" s="43"/>
      <c r="F153" s="222" t="s">
        <v>1387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169</v>
      </c>
      <c r="AU153" s="19" t="s">
        <v>88</v>
      </c>
    </row>
    <row r="154" s="2" customFormat="1">
      <c r="A154" s="41"/>
      <c r="B154" s="42"/>
      <c r="C154" s="43"/>
      <c r="D154" s="226" t="s">
        <v>171</v>
      </c>
      <c r="E154" s="43"/>
      <c r="F154" s="227" t="s">
        <v>1388</v>
      </c>
      <c r="G154" s="43"/>
      <c r="H154" s="43"/>
      <c r="I154" s="223"/>
      <c r="J154" s="43"/>
      <c r="K154" s="43"/>
      <c r="L154" s="47"/>
      <c r="M154" s="271"/>
      <c r="N154" s="272"/>
      <c r="O154" s="273"/>
      <c r="P154" s="273"/>
      <c r="Q154" s="273"/>
      <c r="R154" s="273"/>
      <c r="S154" s="273"/>
      <c r="T154" s="274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171</v>
      </c>
      <c r="AU154" s="19" t="s">
        <v>88</v>
      </c>
    </row>
    <row r="155" s="2" customFormat="1" ht="6.96" customHeight="1">
      <c r="A155" s="41"/>
      <c r="B155" s="62"/>
      <c r="C155" s="63"/>
      <c r="D155" s="63"/>
      <c r="E155" s="63"/>
      <c r="F155" s="63"/>
      <c r="G155" s="63"/>
      <c r="H155" s="63"/>
      <c r="I155" s="63"/>
      <c r="J155" s="63"/>
      <c r="K155" s="63"/>
      <c r="L155" s="47"/>
      <c r="M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</sheetData>
  <sheetProtection sheet="1" autoFilter="0" formatColumns="0" formatRows="0" objects="1" scenarios="1" spinCount="100000" saltValue="Ddkpawo3TMT/i0sPP1NJvIsW8J4p/g6p39ogQj1JPYWKIG6059d9/FFSZ1z/7FnoJEXVfYyxdOGXlhdbOA12Qg==" hashValue="k3WkuJ78INO5RLKEYEmsVNFLj3GLo3QEVS3tImkbPTeklZp4DG5e0z9Cd8G5ar7sNqa3estAt2PIUrgfVengKA==" algorithmName="SHA-512" password="CC35"/>
  <autoFilter ref="C81:K15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210812037"/>
    <hyperlink ref="F91" r:id="rId2" display="https://podminky.urs.cz/item/CS_URS_2023_02/218812037"/>
    <hyperlink ref="F96" r:id="rId3" display="https://podminky.urs.cz/item/CS_URS_2023_02/460010024"/>
    <hyperlink ref="F101" r:id="rId4" display="https://podminky.urs.cz/item/CS_URS_2023_02/460161162"/>
    <hyperlink ref="F108" r:id="rId5" display="https://podminky.urs.cz/item/CS_URS_2023_02/460171162"/>
    <hyperlink ref="F114" r:id="rId6" display="https://podminky.urs.cz/item/CS_URS_2023_02/460341113"/>
    <hyperlink ref="F120" r:id="rId7" display="https://podminky.urs.cz/item/CS_URS_2023_02/460341121"/>
    <hyperlink ref="F125" r:id="rId8" display="https://podminky.urs.cz/item/CS_URS_2023_02/460361121"/>
    <hyperlink ref="F130" r:id="rId9" display="https://podminky.urs.cz/item/CS_URS_2023_02/460371121"/>
    <hyperlink ref="F133" r:id="rId10" display="https://podminky.urs.cz/item/CS_URS_2023_02/460431172"/>
    <hyperlink ref="F136" r:id="rId11" display="https://podminky.urs.cz/item/CS_URS_2023_02/460451172"/>
    <hyperlink ref="F139" r:id="rId12" display="https://podminky.urs.cz/item/CS_URS_2023_02/460661411"/>
    <hyperlink ref="F145" r:id="rId13" display="https://podminky.urs.cz/item/CS_URS_2023_02/460742121"/>
    <hyperlink ref="F154" r:id="rId14" display="https://podminky.urs.cz/item/CS_URS_2023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6" t="s">
        <v>16</v>
      </c>
      <c r="L6" s="22"/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1431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41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ROUND((SUM(BE82:BE153)),  2)</f>
        <v>0</v>
      </c>
      <c r="G33" s="41"/>
      <c r="H33" s="41"/>
      <c r="I33" s="152">
        <v>0.20999999999999999</v>
      </c>
      <c r="J33" s="151">
        <f>ROUND(((SUM(BE82:BE153))*I33),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ROUND((SUM(BF82:BF153)),  2)</f>
        <v>0</v>
      </c>
      <c r="G34" s="41"/>
      <c r="H34" s="41"/>
      <c r="I34" s="152">
        <v>0.14999999999999999</v>
      </c>
      <c r="J34" s="151">
        <f>ROUND(((SUM(BF82:BF153))*I34),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ROUND((SUM(BG82:BG153)),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ROUND((SUM(BH82:BH153)),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ROUND((SUM(BI82:BI153)),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801 - Vegetační úpravy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Eva Horčičková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134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135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143</v>
      </c>
      <c r="E62" s="178"/>
      <c r="F62" s="178"/>
      <c r="G62" s="178"/>
      <c r="H62" s="178"/>
      <c r="I62" s="178"/>
      <c r="J62" s="179">
        <f>J147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146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4" t="str">
        <f>E7</f>
        <v>Parkoviště sídliště Mír, Šeříková ulice, Český Krumlov</v>
      </c>
      <c r="F72" s="34"/>
      <c r="G72" s="34"/>
      <c r="H72" s="34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125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801 - Vegetační úpravy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k.ú. Přísečná - Domoradice</v>
      </c>
      <c r="G76" s="43"/>
      <c r="H76" s="43"/>
      <c r="I76" s="34" t="s">
        <v>24</v>
      </c>
      <c r="J76" s="75" t="str">
        <f>IF(J12="","",J12)</f>
        <v>17. 8. 2023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4" t="s">
        <v>30</v>
      </c>
      <c r="D78" s="43"/>
      <c r="E78" s="43"/>
      <c r="F78" s="29" t="str">
        <f>E15</f>
        <v>Město Český Krumlov</v>
      </c>
      <c r="G78" s="43"/>
      <c r="H78" s="43"/>
      <c r="I78" s="34" t="s">
        <v>37</v>
      </c>
      <c r="J78" s="39" t="str">
        <f>E21</f>
        <v>Ragemia,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4" t="s">
        <v>35</v>
      </c>
      <c r="D79" s="43"/>
      <c r="E79" s="43"/>
      <c r="F79" s="29" t="str">
        <f>IF(E18="","",E18)</f>
        <v>Vyplň údaj</v>
      </c>
      <c r="G79" s="43"/>
      <c r="H79" s="43"/>
      <c r="I79" s="34" t="s">
        <v>40</v>
      </c>
      <c r="J79" s="39" t="str">
        <f>E24</f>
        <v>Ing. Eva Horčičková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147</v>
      </c>
      <c r="D81" s="184" t="s">
        <v>63</v>
      </c>
      <c r="E81" s="184" t="s">
        <v>59</v>
      </c>
      <c r="F81" s="184" t="s">
        <v>60</v>
      </c>
      <c r="G81" s="184" t="s">
        <v>148</v>
      </c>
      <c r="H81" s="184" t="s">
        <v>149</v>
      </c>
      <c r="I81" s="184" t="s">
        <v>150</v>
      </c>
      <c r="J81" s="184" t="s">
        <v>132</v>
      </c>
      <c r="K81" s="185" t="s">
        <v>151</v>
      </c>
      <c r="L81" s="186"/>
      <c r="M81" s="95" t="s">
        <v>32</v>
      </c>
      <c r="N81" s="96" t="s">
        <v>48</v>
      </c>
      <c r="O81" s="96" t="s">
        <v>152</v>
      </c>
      <c r="P81" s="96" t="s">
        <v>153</v>
      </c>
      <c r="Q81" s="96" t="s">
        <v>154</v>
      </c>
      <c r="R81" s="96" t="s">
        <v>155</v>
      </c>
      <c r="S81" s="96" t="s">
        <v>156</v>
      </c>
      <c r="T81" s="97" t="s">
        <v>157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2" t="s">
        <v>158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8"/>
      <c r="N82" s="188"/>
      <c r="O82" s="99"/>
      <c r="P82" s="189">
        <f>P83</f>
        <v>0</v>
      </c>
      <c r="Q82" s="99"/>
      <c r="R82" s="189">
        <f>R83</f>
        <v>0.54765000000000008</v>
      </c>
      <c r="S82" s="99"/>
      <c r="T82" s="190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77</v>
      </c>
      <c r="AU82" s="19" t="s">
        <v>133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77</v>
      </c>
      <c r="E83" s="195" t="s">
        <v>159</v>
      </c>
      <c r="F83" s="195" t="s">
        <v>160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P84+P147</f>
        <v>0</v>
      </c>
      <c r="Q83" s="200"/>
      <c r="R83" s="201">
        <f>R84+R147</f>
        <v>0.54765000000000008</v>
      </c>
      <c r="S83" s="200"/>
      <c r="T83" s="202">
        <f>T84+T147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86</v>
      </c>
      <c r="AT83" s="204" t="s">
        <v>77</v>
      </c>
      <c r="AU83" s="204" t="s">
        <v>78</v>
      </c>
      <c r="AY83" s="203" t="s">
        <v>161</v>
      </c>
      <c r="BK83" s="205">
        <f>BK84+BK147</f>
        <v>0</v>
      </c>
    </row>
    <row r="84" s="12" customFormat="1" ht="22.8" customHeight="1">
      <c r="A84" s="12"/>
      <c r="B84" s="192"/>
      <c r="C84" s="193"/>
      <c r="D84" s="194" t="s">
        <v>77</v>
      </c>
      <c r="E84" s="206" t="s">
        <v>86</v>
      </c>
      <c r="F84" s="206" t="s">
        <v>162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SUM(P85:P146)</f>
        <v>0</v>
      </c>
      <c r="Q84" s="200"/>
      <c r="R84" s="201">
        <f>SUM(R85:R146)</f>
        <v>0.54765000000000008</v>
      </c>
      <c r="S84" s="200"/>
      <c r="T84" s="202">
        <f>SUM(T85:T146)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86</v>
      </c>
      <c r="AT84" s="204" t="s">
        <v>77</v>
      </c>
      <c r="AU84" s="204" t="s">
        <v>86</v>
      </c>
      <c r="AY84" s="203" t="s">
        <v>161</v>
      </c>
      <c r="BK84" s="205">
        <f>SUM(BK85:BK146)</f>
        <v>0</v>
      </c>
    </row>
    <row r="85" s="2" customFormat="1" ht="24.15" customHeight="1">
      <c r="A85" s="41"/>
      <c r="B85" s="42"/>
      <c r="C85" s="208" t="s">
        <v>86</v>
      </c>
      <c r="D85" s="208" t="s">
        <v>163</v>
      </c>
      <c r="E85" s="209" t="s">
        <v>1432</v>
      </c>
      <c r="F85" s="210" t="s">
        <v>1433</v>
      </c>
      <c r="G85" s="211" t="s">
        <v>497</v>
      </c>
      <c r="H85" s="212">
        <v>3</v>
      </c>
      <c r="I85" s="213"/>
      <c r="J85" s="214">
        <f>ROUND(I85*H85,2)</f>
        <v>0</v>
      </c>
      <c r="K85" s="210" t="s">
        <v>166</v>
      </c>
      <c r="L85" s="47"/>
      <c r="M85" s="215" t="s">
        <v>32</v>
      </c>
      <c r="N85" s="216" t="s">
        <v>49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167</v>
      </c>
      <c r="AT85" s="219" t="s">
        <v>163</v>
      </c>
      <c r="AU85" s="219" t="s">
        <v>88</v>
      </c>
      <c r="AY85" s="19" t="s">
        <v>161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86</v>
      </c>
      <c r="BK85" s="220">
        <f>ROUND(I85*H85,2)</f>
        <v>0</v>
      </c>
      <c r="BL85" s="19" t="s">
        <v>167</v>
      </c>
      <c r="BM85" s="219" t="s">
        <v>1434</v>
      </c>
    </row>
    <row r="86" s="2" customFormat="1">
      <c r="A86" s="41"/>
      <c r="B86" s="42"/>
      <c r="C86" s="43"/>
      <c r="D86" s="221" t="s">
        <v>169</v>
      </c>
      <c r="E86" s="43"/>
      <c r="F86" s="222" t="s">
        <v>1435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169</v>
      </c>
      <c r="AU86" s="19" t="s">
        <v>88</v>
      </c>
    </row>
    <row r="87" s="2" customFormat="1">
      <c r="A87" s="41"/>
      <c r="B87" s="42"/>
      <c r="C87" s="43"/>
      <c r="D87" s="226" t="s">
        <v>171</v>
      </c>
      <c r="E87" s="43"/>
      <c r="F87" s="227" t="s">
        <v>1436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171</v>
      </c>
      <c r="AU87" s="19" t="s">
        <v>88</v>
      </c>
    </row>
    <row r="88" s="2" customFormat="1" ht="33" customHeight="1">
      <c r="A88" s="41"/>
      <c r="B88" s="42"/>
      <c r="C88" s="208" t="s">
        <v>88</v>
      </c>
      <c r="D88" s="208" t="s">
        <v>163</v>
      </c>
      <c r="E88" s="209" t="s">
        <v>1437</v>
      </c>
      <c r="F88" s="210" t="s">
        <v>1438</v>
      </c>
      <c r="G88" s="211" t="s">
        <v>247</v>
      </c>
      <c r="H88" s="212">
        <v>64.200000000000003</v>
      </c>
      <c r="I88" s="213"/>
      <c r="J88" s="214">
        <f>ROUND(I88*H88,2)</f>
        <v>0</v>
      </c>
      <c r="K88" s="210" t="s">
        <v>166</v>
      </c>
      <c r="L88" s="47"/>
      <c r="M88" s="215" t="s">
        <v>32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167</v>
      </c>
      <c r="AT88" s="219" t="s">
        <v>163</v>
      </c>
      <c r="AU88" s="219" t="s">
        <v>88</v>
      </c>
      <c r="AY88" s="19" t="s">
        <v>161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86</v>
      </c>
      <c r="BK88" s="220">
        <f>ROUND(I88*H88,2)</f>
        <v>0</v>
      </c>
      <c r="BL88" s="19" t="s">
        <v>167</v>
      </c>
      <c r="BM88" s="219" t="s">
        <v>1439</v>
      </c>
    </row>
    <row r="89" s="2" customFormat="1">
      <c r="A89" s="41"/>
      <c r="B89" s="42"/>
      <c r="C89" s="43"/>
      <c r="D89" s="221" t="s">
        <v>169</v>
      </c>
      <c r="E89" s="43"/>
      <c r="F89" s="222" t="s">
        <v>1440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169</v>
      </c>
      <c r="AU89" s="19" t="s">
        <v>88</v>
      </c>
    </row>
    <row r="90" s="2" customFormat="1">
      <c r="A90" s="41"/>
      <c r="B90" s="42"/>
      <c r="C90" s="43"/>
      <c r="D90" s="226" t="s">
        <v>171</v>
      </c>
      <c r="E90" s="43"/>
      <c r="F90" s="227" t="s">
        <v>1441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171</v>
      </c>
      <c r="AU90" s="19" t="s">
        <v>88</v>
      </c>
    </row>
    <row r="91" s="13" customFormat="1">
      <c r="A91" s="13"/>
      <c r="B91" s="228"/>
      <c r="C91" s="229"/>
      <c r="D91" s="221" t="s">
        <v>173</v>
      </c>
      <c r="E91" s="230" t="s">
        <v>32</v>
      </c>
      <c r="F91" s="231" t="s">
        <v>1442</v>
      </c>
      <c r="G91" s="229"/>
      <c r="H91" s="230" t="s">
        <v>32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173</v>
      </c>
      <c r="AU91" s="237" t="s">
        <v>88</v>
      </c>
      <c r="AV91" s="13" t="s">
        <v>86</v>
      </c>
      <c r="AW91" s="13" t="s">
        <v>39</v>
      </c>
      <c r="AX91" s="13" t="s">
        <v>78</v>
      </c>
      <c r="AY91" s="237" t="s">
        <v>161</v>
      </c>
    </row>
    <row r="92" s="14" customFormat="1">
      <c r="A92" s="14"/>
      <c r="B92" s="238"/>
      <c r="C92" s="239"/>
      <c r="D92" s="221" t="s">
        <v>173</v>
      </c>
      <c r="E92" s="240" t="s">
        <v>32</v>
      </c>
      <c r="F92" s="241" t="s">
        <v>1443</v>
      </c>
      <c r="G92" s="239"/>
      <c r="H92" s="242">
        <v>64.200000000000003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8" t="s">
        <v>173</v>
      </c>
      <c r="AU92" s="248" t="s">
        <v>88</v>
      </c>
      <c r="AV92" s="14" t="s">
        <v>88</v>
      </c>
      <c r="AW92" s="14" t="s">
        <v>39</v>
      </c>
      <c r="AX92" s="14" t="s">
        <v>78</v>
      </c>
      <c r="AY92" s="248" t="s">
        <v>161</v>
      </c>
    </row>
    <row r="93" s="15" customFormat="1">
      <c r="A93" s="15"/>
      <c r="B93" s="249"/>
      <c r="C93" s="250"/>
      <c r="D93" s="221" t="s">
        <v>173</v>
      </c>
      <c r="E93" s="251" t="s">
        <v>32</v>
      </c>
      <c r="F93" s="252" t="s">
        <v>176</v>
      </c>
      <c r="G93" s="250"/>
      <c r="H93" s="253">
        <v>64.200000000000003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9" t="s">
        <v>173</v>
      </c>
      <c r="AU93" s="259" t="s">
        <v>88</v>
      </c>
      <c r="AV93" s="15" t="s">
        <v>167</v>
      </c>
      <c r="AW93" s="15" t="s">
        <v>39</v>
      </c>
      <c r="AX93" s="15" t="s">
        <v>86</v>
      </c>
      <c r="AY93" s="259" t="s">
        <v>161</v>
      </c>
    </row>
    <row r="94" s="2" customFormat="1" ht="37.8" customHeight="1">
      <c r="A94" s="41"/>
      <c r="B94" s="42"/>
      <c r="C94" s="208" t="s">
        <v>115</v>
      </c>
      <c r="D94" s="208" t="s">
        <v>163</v>
      </c>
      <c r="E94" s="209" t="s">
        <v>262</v>
      </c>
      <c r="F94" s="210" t="s">
        <v>263</v>
      </c>
      <c r="G94" s="211" t="s">
        <v>247</v>
      </c>
      <c r="H94" s="212">
        <v>64.200000000000003</v>
      </c>
      <c r="I94" s="213"/>
      <c r="J94" s="214">
        <f>ROUND(I94*H94,2)</f>
        <v>0</v>
      </c>
      <c r="K94" s="210" t="s">
        <v>166</v>
      </c>
      <c r="L94" s="47"/>
      <c r="M94" s="215" t="s">
        <v>32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167</v>
      </c>
      <c r="AT94" s="219" t="s">
        <v>163</v>
      </c>
      <c r="AU94" s="219" t="s">
        <v>88</v>
      </c>
      <c r="AY94" s="19" t="s">
        <v>161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86</v>
      </c>
      <c r="BK94" s="220">
        <f>ROUND(I94*H94,2)</f>
        <v>0</v>
      </c>
      <c r="BL94" s="19" t="s">
        <v>167</v>
      </c>
      <c r="BM94" s="219" t="s">
        <v>1444</v>
      </c>
    </row>
    <row r="95" s="2" customFormat="1">
      <c r="A95" s="41"/>
      <c r="B95" s="42"/>
      <c r="C95" s="43"/>
      <c r="D95" s="221" t="s">
        <v>169</v>
      </c>
      <c r="E95" s="43"/>
      <c r="F95" s="222" t="s">
        <v>265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169</v>
      </c>
      <c r="AU95" s="19" t="s">
        <v>88</v>
      </c>
    </row>
    <row r="96" s="2" customFormat="1">
      <c r="A96" s="41"/>
      <c r="B96" s="42"/>
      <c r="C96" s="43"/>
      <c r="D96" s="226" t="s">
        <v>171</v>
      </c>
      <c r="E96" s="43"/>
      <c r="F96" s="227" t="s">
        <v>266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171</v>
      </c>
      <c r="AU96" s="19" t="s">
        <v>88</v>
      </c>
    </row>
    <row r="97" s="2" customFormat="1" ht="24.15" customHeight="1">
      <c r="A97" s="41"/>
      <c r="B97" s="42"/>
      <c r="C97" s="208" t="s">
        <v>167</v>
      </c>
      <c r="D97" s="208" t="s">
        <v>163</v>
      </c>
      <c r="E97" s="209" t="s">
        <v>1445</v>
      </c>
      <c r="F97" s="210" t="s">
        <v>1446</v>
      </c>
      <c r="G97" s="211" t="s">
        <v>106</v>
      </c>
      <c r="H97" s="212">
        <v>428</v>
      </c>
      <c r="I97" s="213"/>
      <c r="J97" s="214">
        <f>ROUND(I97*H97,2)</f>
        <v>0</v>
      </c>
      <c r="K97" s="210" t="s">
        <v>166</v>
      </c>
      <c r="L97" s="47"/>
      <c r="M97" s="215" t="s">
        <v>32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167</v>
      </c>
      <c r="AT97" s="219" t="s">
        <v>163</v>
      </c>
      <c r="AU97" s="219" t="s">
        <v>88</v>
      </c>
      <c r="AY97" s="19" t="s">
        <v>161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86</v>
      </c>
      <c r="BK97" s="220">
        <f>ROUND(I97*H97,2)</f>
        <v>0</v>
      </c>
      <c r="BL97" s="19" t="s">
        <v>167</v>
      </c>
      <c r="BM97" s="219" t="s">
        <v>1447</v>
      </c>
    </row>
    <row r="98" s="2" customFormat="1">
      <c r="A98" s="41"/>
      <c r="B98" s="42"/>
      <c r="C98" s="43"/>
      <c r="D98" s="221" t="s">
        <v>169</v>
      </c>
      <c r="E98" s="43"/>
      <c r="F98" s="222" t="s">
        <v>1448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169</v>
      </c>
      <c r="AU98" s="19" t="s">
        <v>88</v>
      </c>
    </row>
    <row r="99" s="2" customFormat="1">
      <c r="A99" s="41"/>
      <c r="B99" s="42"/>
      <c r="C99" s="43"/>
      <c r="D99" s="226" t="s">
        <v>171</v>
      </c>
      <c r="E99" s="43"/>
      <c r="F99" s="227" t="s">
        <v>1449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171</v>
      </c>
      <c r="AU99" s="19" t="s">
        <v>88</v>
      </c>
    </row>
    <row r="100" s="13" customFormat="1">
      <c r="A100" s="13"/>
      <c r="B100" s="228"/>
      <c r="C100" s="229"/>
      <c r="D100" s="221" t="s">
        <v>173</v>
      </c>
      <c r="E100" s="230" t="s">
        <v>32</v>
      </c>
      <c r="F100" s="231" t="s">
        <v>1450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173</v>
      </c>
      <c r="AU100" s="237" t="s">
        <v>88</v>
      </c>
      <c r="AV100" s="13" t="s">
        <v>86</v>
      </c>
      <c r="AW100" s="13" t="s">
        <v>39</v>
      </c>
      <c r="AX100" s="13" t="s">
        <v>78</v>
      </c>
      <c r="AY100" s="237" t="s">
        <v>161</v>
      </c>
    </row>
    <row r="101" s="14" customFormat="1">
      <c r="A101" s="14"/>
      <c r="B101" s="238"/>
      <c r="C101" s="239"/>
      <c r="D101" s="221" t="s">
        <v>173</v>
      </c>
      <c r="E101" s="240" t="s">
        <v>32</v>
      </c>
      <c r="F101" s="241" t="s">
        <v>1451</v>
      </c>
      <c r="G101" s="239"/>
      <c r="H101" s="242">
        <v>428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173</v>
      </c>
      <c r="AU101" s="248" t="s">
        <v>88</v>
      </c>
      <c r="AV101" s="14" t="s">
        <v>88</v>
      </c>
      <c r="AW101" s="14" t="s">
        <v>39</v>
      </c>
      <c r="AX101" s="14" t="s">
        <v>86</v>
      </c>
      <c r="AY101" s="248" t="s">
        <v>161</v>
      </c>
    </row>
    <row r="102" s="2" customFormat="1" ht="24.15" customHeight="1">
      <c r="A102" s="41"/>
      <c r="B102" s="42"/>
      <c r="C102" s="208" t="s">
        <v>196</v>
      </c>
      <c r="D102" s="208" t="s">
        <v>163</v>
      </c>
      <c r="E102" s="209" t="s">
        <v>1452</v>
      </c>
      <c r="F102" s="210" t="s">
        <v>1453</v>
      </c>
      <c r="G102" s="211" t="s">
        <v>106</v>
      </c>
      <c r="H102" s="212">
        <v>428</v>
      </c>
      <c r="I102" s="213"/>
      <c r="J102" s="214">
        <f>ROUND(I102*H102,2)</f>
        <v>0</v>
      </c>
      <c r="K102" s="210" t="s">
        <v>166</v>
      </c>
      <c r="L102" s="47"/>
      <c r="M102" s="215" t="s">
        <v>32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167</v>
      </c>
      <c r="AT102" s="219" t="s">
        <v>163</v>
      </c>
      <c r="AU102" s="219" t="s">
        <v>88</v>
      </c>
      <c r="AY102" s="19" t="s">
        <v>161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86</v>
      </c>
      <c r="BK102" s="220">
        <f>ROUND(I102*H102,2)</f>
        <v>0</v>
      </c>
      <c r="BL102" s="19" t="s">
        <v>167</v>
      </c>
      <c r="BM102" s="219" t="s">
        <v>1454</v>
      </c>
    </row>
    <row r="103" s="2" customFormat="1">
      <c r="A103" s="41"/>
      <c r="B103" s="42"/>
      <c r="C103" s="43"/>
      <c r="D103" s="221" t="s">
        <v>169</v>
      </c>
      <c r="E103" s="43"/>
      <c r="F103" s="222" t="s">
        <v>1455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169</v>
      </c>
      <c r="AU103" s="19" t="s">
        <v>88</v>
      </c>
    </row>
    <row r="104" s="2" customFormat="1">
      <c r="A104" s="41"/>
      <c r="B104" s="42"/>
      <c r="C104" s="43"/>
      <c r="D104" s="226" t="s">
        <v>171</v>
      </c>
      <c r="E104" s="43"/>
      <c r="F104" s="227" t="s">
        <v>1456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171</v>
      </c>
      <c r="AU104" s="19" t="s">
        <v>88</v>
      </c>
    </row>
    <row r="105" s="13" customFormat="1">
      <c r="A105" s="13"/>
      <c r="B105" s="228"/>
      <c r="C105" s="229"/>
      <c r="D105" s="221" t="s">
        <v>173</v>
      </c>
      <c r="E105" s="230" t="s">
        <v>32</v>
      </c>
      <c r="F105" s="231" t="s">
        <v>1450</v>
      </c>
      <c r="G105" s="229"/>
      <c r="H105" s="230" t="s">
        <v>32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173</v>
      </c>
      <c r="AU105" s="237" t="s">
        <v>88</v>
      </c>
      <c r="AV105" s="13" t="s">
        <v>86</v>
      </c>
      <c r="AW105" s="13" t="s">
        <v>39</v>
      </c>
      <c r="AX105" s="13" t="s">
        <v>78</v>
      </c>
      <c r="AY105" s="237" t="s">
        <v>161</v>
      </c>
    </row>
    <row r="106" s="14" customFormat="1">
      <c r="A106" s="14"/>
      <c r="B106" s="238"/>
      <c r="C106" s="239"/>
      <c r="D106" s="221" t="s">
        <v>173</v>
      </c>
      <c r="E106" s="240" t="s">
        <v>32</v>
      </c>
      <c r="F106" s="241" t="s">
        <v>1451</v>
      </c>
      <c r="G106" s="239"/>
      <c r="H106" s="242">
        <v>428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173</v>
      </c>
      <c r="AU106" s="248" t="s">
        <v>88</v>
      </c>
      <c r="AV106" s="14" t="s">
        <v>88</v>
      </c>
      <c r="AW106" s="14" t="s">
        <v>39</v>
      </c>
      <c r="AX106" s="14" t="s">
        <v>86</v>
      </c>
      <c r="AY106" s="248" t="s">
        <v>161</v>
      </c>
    </row>
    <row r="107" s="2" customFormat="1" ht="16.5" customHeight="1">
      <c r="A107" s="41"/>
      <c r="B107" s="42"/>
      <c r="C107" s="260" t="s">
        <v>203</v>
      </c>
      <c r="D107" s="260" t="s">
        <v>366</v>
      </c>
      <c r="E107" s="261" t="s">
        <v>1457</v>
      </c>
      <c r="F107" s="262" t="s">
        <v>1458</v>
      </c>
      <c r="G107" s="263" t="s">
        <v>1252</v>
      </c>
      <c r="H107" s="264">
        <v>12.84</v>
      </c>
      <c r="I107" s="265"/>
      <c r="J107" s="266">
        <f>ROUND(I107*H107,2)</f>
        <v>0</v>
      </c>
      <c r="K107" s="262" t="s">
        <v>166</v>
      </c>
      <c r="L107" s="267"/>
      <c r="M107" s="268" t="s">
        <v>32</v>
      </c>
      <c r="N107" s="269" t="s">
        <v>49</v>
      </c>
      <c r="O107" s="87"/>
      <c r="P107" s="217">
        <f>O107*H107</f>
        <v>0</v>
      </c>
      <c r="Q107" s="217">
        <v>0.001</v>
      </c>
      <c r="R107" s="217">
        <f>Q107*H107</f>
        <v>0.012840000000000001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217</v>
      </c>
      <c r="AT107" s="219" t="s">
        <v>366</v>
      </c>
      <c r="AU107" s="219" t="s">
        <v>88</v>
      </c>
      <c r="AY107" s="19" t="s">
        <v>161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86</v>
      </c>
      <c r="BK107" s="220">
        <f>ROUND(I107*H107,2)</f>
        <v>0</v>
      </c>
      <c r="BL107" s="19" t="s">
        <v>167</v>
      </c>
      <c r="BM107" s="219" t="s">
        <v>1459</v>
      </c>
    </row>
    <row r="108" s="2" customFormat="1">
      <c r="A108" s="41"/>
      <c r="B108" s="42"/>
      <c r="C108" s="43"/>
      <c r="D108" s="221" t="s">
        <v>169</v>
      </c>
      <c r="E108" s="43"/>
      <c r="F108" s="222" t="s">
        <v>1458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169</v>
      </c>
      <c r="AU108" s="19" t="s">
        <v>88</v>
      </c>
    </row>
    <row r="109" s="14" customFormat="1">
      <c r="A109" s="14"/>
      <c r="B109" s="238"/>
      <c r="C109" s="239"/>
      <c r="D109" s="221" t="s">
        <v>173</v>
      </c>
      <c r="E109" s="239"/>
      <c r="F109" s="241" t="s">
        <v>1460</v>
      </c>
      <c r="G109" s="239"/>
      <c r="H109" s="242">
        <v>12.84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173</v>
      </c>
      <c r="AU109" s="248" t="s">
        <v>88</v>
      </c>
      <c r="AV109" s="14" t="s">
        <v>88</v>
      </c>
      <c r="AW109" s="14" t="s">
        <v>4</v>
      </c>
      <c r="AX109" s="14" t="s">
        <v>86</v>
      </c>
      <c r="AY109" s="248" t="s">
        <v>161</v>
      </c>
    </row>
    <row r="110" s="2" customFormat="1" ht="24.15" customHeight="1">
      <c r="A110" s="41"/>
      <c r="B110" s="42"/>
      <c r="C110" s="208" t="s">
        <v>211</v>
      </c>
      <c r="D110" s="208" t="s">
        <v>163</v>
      </c>
      <c r="E110" s="209" t="s">
        <v>1461</v>
      </c>
      <c r="F110" s="210" t="s">
        <v>1462</v>
      </c>
      <c r="G110" s="211" t="s">
        <v>106</v>
      </c>
      <c r="H110" s="212">
        <v>428</v>
      </c>
      <c r="I110" s="213"/>
      <c r="J110" s="214">
        <f>ROUND(I110*H110,2)</f>
        <v>0</v>
      </c>
      <c r="K110" s="210" t="s">
        <v>166</v>
      </c>
      <c r="L110" s="47"/>
      <c r="M110" s="215" t="s">
        <v>32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167</v>
      </c>
      <c r="AT110" s="219" t="s">
        <v>163</v>
      </c>
      <c r="AU110" s="219" t="s">
        <v>88</v>
      </c>
      <c r="AY110" s="19" t="s">
        <v>161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86</v>
      </c>
      <c r="BK110" s="220">
        <f>ROUND(I110*H110,2)</f>
        <v>0</v>
      </c>
      <c r="BL110" s="19" t="s">
        <v>167</v>
      </c>
      <c r="BM110" s="219" t="s">
        <v>1463</v>
      </c>
    </row>
    <row r="111" s="2" customFormat="1">
      <c r="A111" s="41"/>
      <c r="B111" s="42"/>
      <c r="C111" s="43"/>
      <c r="D111" s="221" t="s">
        <v>169</v>
      </c>
      <c r="E111" s="43"/>
      <c r="F111" s="222" t="s">
        <v>1464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169</v>
      </c>
      <c r="AU111" s="19" t="s">
        <v>88</v>
      </c>
    </row>
    <row r="112" s="2" customFormat="1">
      <c r="A112" s="41"/>
      <c r="B112" s="42"/>
      <c r="C112" s="43"/>
      <c r="D112" s="226" t="s">
        <v>171</v>
      </c>
      <c r="E112" s="43"/>
      <c r="F112" s="227" t="s">
        <v>1465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171</v>
      </c>
      <c r="AU112" s="19" t="s">
        <v>88</v>
      </c>
    </row>
    <row r="113" s="13" customFormat="1">
      <c r="A113" s="13"/>
      <c r="B113" s="228"/>
      <c r="C113" s="229"/>
      <c r="D113" s="221" t="s">
        <v>173</v>
      </c>
      <c r="E113" s="230" t="s">
        <v>32</v>
      </c>
      <c r="F113" s="231" t="s">
        <v>1450</v>
      </c>
      <c r="G113" s="229"/>
      <c r="H113" s="230" t="s">
        <v>32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173</v>
      </c>
      <c r="AU113" s="237" t="s">
        <v>88</v>
      </c>
      <c r="AV113" s="13" t="s">
        <v>86</v>
      </c>
      <c r="AW113" s="13" t="s">
        <v>39</v>
      </c>
      <c r="AX113" s="13" t="s">
        <v>78</v>
      </c>
      <c r="AY113" s="237" t="s">
        <v>161</v>
      </c>
    </row>
    <row r="114" s="14" customFormat="1">
      <c r="A114" s="14"/>
      <c r="B114" s="238"/>
      <c r="C114" s="239"/>
      <c r="D114" s="221" t="s">
        <v>173</v>
      </c>
      <c r="E114" s="240" t="s">
        <v>32</v>
      </c>
      <c r="F114" s="241" t="s">
        <v>1451</v>
      </c>
      <c r="G114" s="239"/>
      <c r="H114" s="242">
        <v>428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173</v>
      </c>
      <c r="AU114" s="248" t="s">
        <v>88</v>
      </c>
      <c r="AV114" s="14" t="s">
        <v>88</v>
      </c>
      <c r="AW114" s="14" t="s">
        <v>39</v>
      </c>
      <c r="AX114" s="14" t="s">
        <v>86</v>
      </c>
      <c r="AY114" s="248" t="s">
        <v>161</v>
      </c>
    </row>
    <row r="115" s="2" customFormat="1" ht="37.8" customHeight="1">
      <c r="A115" s="41"/>
      <c r="B115" s="42"/>
      <c r="C115" s="208" t="s">
        <v>217</v>
      </c>
      <c r="D115" s="208" t="s">
        <v>163</v>
      </c>
      <c r="E115" s="209" t="s">
        <v>1466</v>
      </c>
      <c r="F115" s="210" t="s">
        <v>1467</v>
      </c>
      <c r="G115" s="211" t="s">
        <v>497</v>
      </c>
      <c r="H115" s="212">
        <v>3</v>
      </c>
      <c r="I115" s="213"/>
      <c r="J115" s="214">
        <f>ROUND(I115*H115,2)</f>
        <v>0</v>
      </c>
      <c r="K115" s="210" t="s">
        <v>166</v>
      </c>
      <c r="L115" s="47"/>
      <c r="M115" s="215" t="s">
        <v>32</v>
      </c>
      <c r="N115" s="216" t="s">
        <v>49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167</v>
      </c>
      <c r="AT115" s="219" t="s">
        <v>163</v>
      </c>
      <c r="AU115" s="219" t="s">
        <v>88</v>
      </c>
      <c r="AY115" s="19" t="s">
        <v>161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86</v>
      </c>
      <c r="BK115" s="220">
        <f>ROUND(I115*H115,2)</f>
        <v>0</v>
      </c>
      <c r="BL115" s="19" t="s">
        <v>167</v>
      </c>
      <c r="BM115" s="219" t="s">
        <v>1468</v>
      </c>
    </row>
    <row r="116" s="2" customFormat="1">
      <c r="A116" s="41"/>
      <c r="B116" s="42"/>
      <c r="C116" s="43"/>
      <c r="D116" s="221" t="s">
        <v>169</v>
      </c>
      <c r="E116" s="43"/>
      <c r="F116" s="222" t="s">
        <v>1469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169</v>
      </c>
      <c r="AU116" s="19" t="s">
        <v>88</v>
      </c>
    </row>
    <row r="117" s="2" customFormat="1">
      <c r="A117" s="41"/>
      <c r="B117" s="42"/>
      <c r="C117" s="43"/>
      <c r="D117" s="226" t="s">
        <v>171</v>
      </c>
      <c r="E117" s="43"/>
      <c r="F117" s="227" t="s">
        <v>1470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171</v>
      </c>
      <c r="AU117" s="19" t="s">
        <v>88</v>
      </c>
    </row>
    <row r="118" s="2" customFormat="1" ht="16.5" customHeight="1">
      <c r="A118" s="41"/>
      <c r="B118" s="42"/>
      <c r="C118" s="260" t="s">
        <v>224</v>
      </c>
      <c r="D118" s="260" t="s">
        <v>366</v>
      </c>
      <c r="E118" s="261" t="s">
        <v>1471</v>
      </c>
      <c r="F118" s="262" t="s">
        <v>1472</v>
      </c>
      <c r="G118" s="263" t="s">
        <v>247</v>
      </c>
      <c r="H118" s="264">
        <v>2.25</v>
      </c>
      <c r="I118" s="265"/>
      <c r="J118" s="266">
        <f>ROUND(I118*H118,2)</f>
        <v>0</v>
      </c>
      <c r="K118" s="262" t="s">
        <v>166</v>
      </c>
      <c r="L118" s="267"/>
      <c r="M118" s="268" t="s">
        <v>32</v>
      </c>
      <c r="N118" s="269" t="s">
        <v>49</v>
      </c>
      <c r="O118" s="87"/>
      <c r="P118" s="217">
        <f>O118*H118</f>
        <v>0</v>
      </c>
      <c r="Q118" s="217">
        <v>0.20999999999999999</v>
      </c>
      <c r="R118" s="217">
        <f>Q118*H118</f>
        <v>0.47249999999999998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217</v>
      </c>
      <c r="AT118" s="219" t="s">
        <v>366</v>
      </c>
      <c r="AU118" s="219" t="s">
        <v>88</v>
      </c>
      <c r="AY118" s="19" t="s">
        <v>161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86</v>
      </c>
      <c r="BK118" s="220">
        <f>ROUND(I118*H118,2)</f>
        <v>0</v>
      </c>
      <c r="BL118" s="19" t="s">
        <v>167</v>
      </c>
      <c r="BM118" s="219" t="s">
        <v>1473</v>
      </c>
    </row>
    <row r="119" s="2" customFormat="1">
      <c r="A119" s="41"/>
      <c r="B119" s="42"/>
      <c r="C119" s="43"/>
      <c r="D119" s="221" t="s">
        <v>169</v>
      </c>
      <c r="E119" s="43"/>
      <c r="F119" s="222" t="s">
        <v>1472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169</v>
      </c>
      <c r="AU119" s="19" t="s">
        <v>88</v>
      </c>
    </row>
    <row r="120" s="14" customFormat="1">
      <c r="A120" s="14"/>
      <c r="B120" s="238"/>
      <c r="C120" s="239"/>
      <c r="D120" s="221" t="s">
        <v>173</v>
      </c>
      <c r="E120" s="240" t="s">
        <v>32</v>
      </c>
      <c r="F120" s="241" t="s">
        <v>1474</v>
      </c>
      <c r="G120" s="239"/>
      <c r="H120" s="242">
        <v>4.5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173</v>
      </c>
      <c r="AU120" s="248" t="s">
        <v>88</v>
      </c>
      <c r="AV120" s="14" t="s">
        <v>88</v>
      </c>
      <c r="AW120" s="14" t="s">
        <v>39</v>
      </c>
      <c r="AX120" s="14" t="s">
        <v>86</v>
      </c>
      <c r="AY120" s="248" t="s">
        <v>161</v>
      </c>
    </row>
    <row r="121" s="14" customFormat="1">
      <c r="A121" s="14"/>
      <c r="B121" s="238"/>
      <c r="C121" s="239"/>
      <c r="D121" s="221" t="s">
        <v>173</v>
      </c>
      <c r="E121" s="239"/>
      <c r="F121" s="241" t="s">
        <v>1475</v>
      </c>
      <c r="G121" s="239"/>
      <c r="H121" s="242">
        <v>2.25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173</v>
      </c>
      <c r="AU121" s="248" t="s">
        <v>88</v>
      </c>
      <c r="AV121" s="14" t="s">
        <v>88</v>
      </c>
      <c r="AW121" s="14" t="s">
        <v>4</v>
      </c>
      <c r="AX121" s="14" t="s">
        <v>86</v>
      </c>
      <c r="AY121" s="248" t="s">
        <v>161</v>
      </c>
    </row>
    <row r="122" s="2" customFormat="1" ht="33" customHeight="1">
      <c r="A122" s="41"/>
      <c r="B122" s="42"/>
      <c r="C122" s="208" t="s">
        <v>231</v>
      </c>
      <c r="D122" s="208" t="s">
        <v>163</v>
      </c>
      <c r="E122" s="209" t="s">
        <v>1476</v>
      </c>
      <c r="F122" s="210" t="s">
        <v>1477</v>
      </c>
      <c r="G122" s="211" t="s">
        <v>497</v>
      </c>
      <c r="H122" s="212">
        <v>3</v>
      </c>
      <c r="I122" s="213"/>
      <c r="J122" s="214">
        <f>ROUND(I122*H122,2)</f>
        <v>0</v>
      </c>
      <c r="K122" s="210" t="s">
        <v>166</v>
      </c>
      <c r="L122" s="47"/>
      <c r="M122" s="215" t="s">
        <v>32</v>
      </c>
      <c r="N122" s="216" t="s">
        <v>49</v>
      </c>
      <c r="O122" s="87"/>
      <c r="P122" s="217">
        <f>O122*H122</f>
        <v>0</v>
      </c>
      <c r="Q122" s="217">
        <v>5.0000000000000002E-05</v>
      </c>
      <c r="R122" s="217">
        <f>Q122*H122</f>
        <v>0.00015000000000000001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167</v>
      </c>
      <c r="AT122" s="219" t="s">
        <v>163</v>
      </c>
      <c r="AU122" s="219" t="s">
        <v>88</v>
      </c>
      <c r="AY122" s="19" t="s">
        <v>161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86</v>
      </c>
      <c r="BK122" s="220">
        <f>ROUND(I122*H122,2)</f>
        <v>0</v>
      </c>
      <c r="BL122" s="19" t="s">
        <v>167</v>
      </c>
      <c r="BM122" s="219" t="s">
        <v>1478</v>
      </c>
    </row>
    <row r="123" s="2" customFormat="1">
      <c r="A123" s="41"/>
      <c r="B123" s="42"/>
      <c r="C123" s="43"/>
      <c r="D123" s="221" t="s">
        <v>169</v>
      </c>
      <c r="E123" s="43"/>
      <c r="F123" s="222" t="s">
        <v>1479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169</v>
      </c>
      <c r="AU123" s="19" t="s">
        <v>88</v>
      </c>
    </row>
    <row r="124" s="2" customFormat="1">
      <c r="A124" s="41"/>
      <c r="B124" s="42"/>
      <c r="C124" s="43"/>
      <c r="D124" s="226" t="s">
        <v>171</v>
      </c>
      <c r="E124" s="43"/>
      <c r="F124" s="227" t="s">
        <v>1480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171</v>
      </c>
      <c r="AU124" s="19" t="s">
        <v>88</v>
      </c>
    </row>
    <row r="125" s="2" customFormat="1" ht="21.75" customHeight="1">
      <c r="A125" s="41"/>
      <c r="B125" s="42"/>
      <c r="C125" s="260" t="s">
        <v>238</v>
      </c>
      <c r="D125" s="260" t="s">
        <v>366</v>
      </c>
      <c r="E125" s="261" t="s">
        <v>1481</v>
      </c>
      <c r="F125" s="262" t="s">
        <v>1482</v>
      </c>
      <c r="G125" s="263" t="s">
        <v>497</v>
      </c>
      <c r="H125" s="264">
        <v>9</v>
      </c>
      <c r="I125" s="265"/>
      <c r="J125" s="266">
        <f>ROUND(I125*H125,2)</f>
        <v>0</v>
      </c>
      <c r="K125" s="262" t="s">
        <v>166</v>
      </c>
      <c r="L125" s="267"/>
      <c r="M125" s="268" t="s">
        <v>32</v>
      </c>
      <c r="N125" s="269" t="s">
        <v>49</v>
      </c>
      <c r="O125" s="87"/>
      <c r="P125" s="217">
        <f>O125*H125</f>
        <v>0</v>
      </c>
      <c r="Q125" s="217">
        <v>0.0047200000000000002</v>
      </c>
      <c r="R125" s="217">
        <f>Q125*H125</f>
        <v>0.042480000000000004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217</v>
      </c>
      <c r="AT125" s="219" t="s">
        <v>366</v>
      </c>
      <c r="AU125" s="219" t="s">
        <v>88</v>
      </c>
      <c r="AY125" s="19" t="s">
        <v>161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86</v>
      </c>
      <c r="BK125" s="220">
        <f>ROUND(I125*H125,2)</f>
        <v>0</v>
      </c>
      <c r="BL125" s="19" t="s">
        <v>167</v>
      </c>
      <c r="BM125" s="219" t="s">
        <v>1483</v>
      </c>
    </row>
    <row r="126" s="2" customFormat="1">
      <c r="A126" s="41"/>
      <c r="B126" s="42"/>
      <c r="C126" s="43"/>
      <c r="D126" s="221" t="s">
        <v>169</v>
      </c>
      <c r="E126" s="43"/>
      <c r="F126" s="222" t="s">
        <v>1482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169</v>
      </c>
      <c r="AU126" s="19" t="s">
        <v>88</v>
      </c>
    </row>
    <row r="127" s="2" customFormat="1" ht="37.8" customHeight="1">
      <c r="A127" s="41"/>
      <c r="B127" s="42"/>
      <c r="C127" s="208" t="s">
        <v>244</v>
      </c>
      <c r="D127" s="208" t="s">
        <v>163</v>
      </c>
      <c r="E127" s="209" t="s">
        <v>1484</v>
      </c>
      <c r="F127" s="210" t="s">
        <v>1485</v>
      </c>
      <c r="G127" s="211" t="s">
        <v>497</v>
      </c>
      <c r="H127" s="212">
        <v>3</v>
      </c>
      <c r="I127" s="213"/>
      <c r="J127" s="214">
        <f>ROUND(I127*H127,2)</f>
        <v>0</v>
      </c>
      <c r="K127" s="210" t="s">
        <v>166</v>
      </c>
      <c r="L127" s="47"/>
      <c r="M127" s="215" t="s">
        <v>32</v>
      </c>
      <c r="N127" s="216" t="s">
        <v>49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167</v>
      </c>
      <c r="AT127" s="219" t="s">
        <v>163</v>
      </c>
      <c r="AU127" s="219" t="s">
        <v>88</v>
      </c>
      <c r="AY127" s="19" t="s">
        <v>161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86</v>
      </c>
      <c r="BK127" s="220">
        <f>ROUND(I127*H127,2)</f>
        <v>0</v>
      </c>
      <c r="BL127" s="19" t="s">
        <v>167</v>
      </c>
      <c r="BM127" s="219" t="s">
        <v>1486</v>
      </c>
    </row>
    <row r="128" s="2" customFormat="1">
      <c r="A128" s="41"/>
      <c r="B128" s="42"/>
      <c r="C128" s="43"/>
      <c r="D128" s="221" t="s">
        <v>169</v>
      </c>
      <c r="E128" s="43"/>
      <c r="F128" s="222" t="s">
        <v>1487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169</v>
      </c>
      <c r="AU128" s="19" t="s">
        <v>88</v>
      </c>
    </row>
    <row r="129" s="2" customFormat="1">
      <c r="A129" s="41"/>
      <c r="B129" s="42"/>
      <c r="C129" s="43"/>
      <c r="D129" s="226" t="s">
        <v>171</v>
      </c>
      <c r="E129" s="43"/>
      <c r="F129" s="227" t="s">
        <v>1488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171</v>
      </c>
      <c r="AU129" s="19" t="s">
        <v>88</v>
      </c>
    </row>
    <row r="130" s="2" customFormat="1" ht="24.15" customHeight="1">
      <c r="A130" s="41"/>
      <c r="B130" s="42"/>
      <c r="C130" s="208" t="s">
        <v>253</v>
      </c>
      <c r="D130" s="208" t="s">
        <v>163</v>
      </c>
      <c r="E130" s="209" t="s">
        <v>1489</v>
      </c>
      <c r="F130" s="210" t="s">
        <v>1490</v>
      </c>
      <c r="G130" s="211" t="s">
        <v>497</v>
      </c>
      <c r="H130" s="212">
        <v>3</v>
      </c>
      <c r="I130" s="213"/>
      <c r="J130" s="214">
        <f>ROUND(I130*H130,2)</f>
        <v>0</v>
      </c>
      <c r="K130" s="210" t="s">
        <v>166</v>
      </c>
      <c r="L130" s="47"/>
      <c r="M130" s="215" t="s">
        <v>32</v>
      </c>
      <c r="N130" s="216" t="s">
        <v>49</v>
      </c>
      <c r="O130" s="87"/>
      <c r="P130" s="217">
        <f>O130*H130</f>
        <v>0</v>
      </c>
      <c r="Q130" s="217">
        <v>0.0065599999999999999</v>
      </c>
      <c r="R130" s="217">
        <f>Q130*H130</f>
        <v>0.01968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167</v>
      </c>
      <c r="AT130" s="219" t="s">
        <v>163</v>
      </c>
      <c r="AU130" s="219" t="s">
        <v>88</v>
      </c>
      <c r="AY130" s="19" t="s">
        <v>161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86</v>
      </c>
      <c r="BK130" s="220">
        <f>ROUND(I130*H130,2)</f>
        <v>0</v>
      </c>
      <c r="BL130" s="19" t="s">
        <v>167</v>
      </c>
      <c r="BM130" s="219" t="s">
        <v>1491</v>
      </c>
    </row>
    <row r="131" s="2" customFormat="1">
      <c r="A131" s="41"/>
      <c r="B131" s="42"/>
      <c r="C131" s="43"/>
      <c r="D131" s="221" t="s">
        <v>169</v>
      </c>
      <c r="E131" s="43"/>
      <c r="F131" s="222" t="s">
        <v>1492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169</v>
      </c>
      <c r="AU131" s="19" t="s">
        <v>88</v>
      </c>
    </row>
    <row r="132" s="2" customFormat="1">
      <c r="A132" s="41"/>
      <c r="B132" s="42"/>
      <c r="C132" s="43"/>
      <c r="D132" s="226" t="s">
        <v>171</v>
      </c>
      <c r="E132" s="43"/>
      <c r="F132" s="227" t="s">
        <v>1493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171</v>
      </c>
      <c r="AU132" s="19" t="s">
        <v>88</v>
      </c>
    </row>
    <row r="133" s="2" customFormat="1" ht="24.15" customHeight="1">
      <c r="A133" s="41"/>
      <c r="B133" s="42"/>
      <c r="C133" s="208" t="s">
        <v>261</v>
      </c>
      <c r="D133" s="208" t="s">
        <v>163</v>
      </c>
      <c r="E133" s="209" t="s">
        <v>1494</v>
      </c>
      <c r="F133" s="210" t="s">
        <v>1495</v>
      </c>
      <c r="G133" s="211" t="s">
        <v>497</v>
      </c>
      <c r="H133" s="212">
        <v>3</v>
      </c>
      <c r="I133" s="213"/>
      <c r="J133" s="214">
        <f>ROUND(I133*H133,2)</f>
        <v>0</v>
      </c>
      <c r="K133" s="210" t="s">
        <v>166</v>
      </c>
      <c r="L133" s="47"/>
      <c r="M133" s="215" t="s">
        <v>32</v>
      </c>
      <c r="N133" s="216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167</v>
      </c>
      <c r="AT133" s="219" t="s">
        <v>163</v>
      </c>
      <c r="AU133" s="219" t="s">
        <v>88</v>
      </c>
      <c r="AY133" s="19" t="s">
        <v>161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86</v>
      </c>
      <c r="BK133" s="220">
        <f>ROUND(I133*H133,2)</f>
        <v>0</v>
      </c>
      <c r="BL133" s="19" t="s">
        <v>167</v>
      </c>
      <c r="BM133" s="219" t="s">
        <v>1496</v>
      </c>
    </row>
    <row r="134" s="2" customFormat="1">
      <c r="A134" s="41"/>
      <c r="B134" s="42"/>
      <c r="C134" s="43"/>
      <c r="D134" s="221" t="s">
        <v>169</v>
      </c>
      <c r="E134" s="43"/>
      <c r="F134" s="222" t="s">
        <v>1497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169</v>
      </c>
      <c r="AU134" s="19" t="s">
        <v>88</v>
      </c>
    </row>
    <row r="135" s="2" customFormat="1">
      <c r="A135" s="41"/>
      <c r="B135" s="42"/>
      <c r="C135" s="43"/>
      <c r="D135" s="226" t="s">
        <v>171</v>
      </c>
      <c r="E135" s="43"/>
      <c r="F135" s="227" t="s">
        <v>1498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171</v>
      </c>
      <c r="AU135" s="19" t="s">
        <v>88</v>
      </c>
    </row>
    <row r="136" s="2" customFormat="1" ht="16.5" customHeight="1">
      <c r="A136" s="41"/>
      <c r="B136" s="42"/>
      <c r="C136" s="208" t="s">
        <v>8</v>
      </c>
      <c r="D136" s="208" t="s">
        <v>163</v>
      </c>
      <c r="E136" s="209" t="s">
        <v>1499</v>
      </c>
      <c r="F136" s="210" t="s">
        <v>1500</v>
      </c>
      <c r="G136" s="211" t="s">
        <v>247</v>
      </c>
      <c r="H136" s="212">
        <v>0.29999999999999999</v>
      </c>
      <c r="I136" s="213"/>
      <c r="J136" s="214">
        <f>ROUND(I136*H136,2)</f>
        <v>0</v>
      </c>
      <c r="K136" s="210" t="s">
        <v>166</v>
      </c>
      <c r="L136" s="47"/>
      <c r="M136" s="215" t="s">
        <v>32</v>
      </c>
      <c r="N136" s="216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167</v>
      </c>
      <c r="AT136" s="219" t="s">
        <v>163</v>
      </c>
      <c r="AU136" s="219" t="s">
        <v>88</v>
      </c>
      <c r="AY136" s="19" t="s">
        <v>161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86</v>
      </c>
      <c r="BK136" s="220">
        <f>ROUND(I136*H136,2)</f>
        <v>0</v>
      </c>
      <c r="BL136" s="19" t="s">
        <v>167</v>
      </c>
      <c r="BM136" s="219" t="s">
        <v>1501</v>
      </c>
    </row>
    <row r="137" s="2" customFormat="1">
      <c r="A137" s="41"/>
      <c r="B137" s="42"/>
      <c r="C137" s="43"/>
      <c r="D137" s="221" t="s">
        <v>169</v>
      </c>
      <c r="E137" s="43"/>
      <c r="F137" s="222" t="s">
        <v>1502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169</v>
      </c>
      <c r="AU137" s="19" t="s">
        <v>88</v>
      </c>
    </row>
    <row r="138" s="2" customFormat="1">
      <c r="A138" s="41"/>
      <c r="B138" s="42"/>
      <c r="C138" s="43"/>
      <c r="D138" s="226" t="s">
        <v>171</v>
      </c>
      <c r="E138" s="43"/>
      <c r="F138" s="227" t="s">
        <v>1503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171</v>
      </c>
      <c r="AU138" s="19" t="s">
        <v>88</v>
      </c>
    </row>
    <row r="139" s="14" customFormat="1">
      <c r="A139" s="14"/>
      <c r="B139" s="238"/>
      <c r="C139" s="239"/>
      <c r="D139" s="221" t="s">
        <v>173</v>
      </c>
      <c r="E139" s="240" t="s">
        <v>32</v>
      </c>
      <c r="F139" s="241" t="s">
        <v>1504</v>
      </c>
      <c r="G139" s="239"/>
      <c r="H139" s="242">
        <v>0.29999999999999999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173</v>
      </c>
      <c r="AU139" s="248" t="s">
        <v>88</v>
      </c>
      <c r="AV139" s="14" t="s">
        <v>88</v>
      </c>
      <c r="AW139" s="14" t="s">
        <v>39</v>
      </c>
      <c r="AX139" s="14" t="s">
        <v>86</v>
      </c>
      <c r="AY139" s="248" t="s">
        <v>161</v>
      </c>
    </row>
    <row r="140" s="2" customFormat="1" ht="21.75" customHeight="1">
      <c r="A140" s="41"/>
      <c r="B140" s="42"/>
      <c r="C140" s="208" t="s">
        <v>276</v>
      </c>
      <c r="D140" s="208" t="s">
        <v>163</v>
      </c>
      <c r="E140" s="209" t="s">
        <v>1505</v>
      </c>
      <c r="F140" s="210" t="s">
        <v>1506</v>
      </c>
      <c r="G140" s="211" t="s">
        <v>247</v>
      </c>
      <c r="H140" s="212">
        <v>0.29999999999999999</v>
      </c>
      <c r="I140" s="213"/>
      <c r="J140" s="214">
        <f>ROUND(I140*H140,2)</f>
        <v>0</v>
      </c>
      <c r="K140" s="210" t="s">
        <v>166</v>
      </c>
      <c r="L140" s="47"/>
      <c r="M140" s="215" t="s">
        <v>32</v>
      </c>
      <c r="N140" s="216" t="s">
        <v>49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167</v>
      </c>
      <c r="AT140" s="219" t="s">
        <v>163</v>
      </c>
      <c r="AU140" s="219" t="s">
        <v>88</v>
      </c>
      <c r="AY140" s="19" t="s">
        <v>161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86</v>
      </c>
      <c r="BK140" s="220">
        <f>ROUND(I140*H140,2)</f>
        <v>0</v>
      </c>
      <c r="BL140" s="19" t="s">
        <v>167</v>
      </c>
      <c r="BM140" s="219" t="s">
        <v>1507</v>
      </c>
    </row>
    <row r="141" s="2" customFormat="1">
      <c r="A141" s="41"/>
      <c r="B141" s="42"/>
      <c r="C141" s="43"/>
      <c r="D141" s="221" t="s">
        <v>169</v>
      </c>
      <c r="E141" s="43"/>
      <c r="F141" s="222" t="s">
        <v>1508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169</v>
      </c>
      <c r="AU141" s="19" t="s">
        <v>88</v>
      </c>
    </row>
    <row r="142" s="2" customFormat="1">
      <c r="A142" s="41"/>
      <c r="B142" s="42"/>
      <c r="C142" s="43"/>
      <c r="D142" s="226" t="s">
        <v>171</v>
      </c>
      <c r="E142" s="43"/>
      <c r="F142" s="227" t="s">
        <v>1509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171</v>
      </c>
      <c r="AU142" s="19" t="s">
        <v>88</v>
      </c>
    </row>
    <row r="143" s="2" customFormat="1" ht="24.15" customHeight="1">
      <c r="A143" s="41"/>
      <c r="B143" s="42"/>
      <c r="C143" s="208" t="s">
        <v>283</v>
      </c>
      <c r="D143" s="208" t="s">
        <v>163</v>
      </c>
      <c r="E143" s="209" t="s">
        <v>1510</v>
      </c>
      <c r="F143" s="210" t="s">
        <v>1511</v>
      </c>
      <c r="G143" s="211" t="s">
        <v>247</v>
      </c>
      <c r="H143" s="212">
        <v>5.7000000000000002</v>
      </c>
      <c r="I143" s="213"/>
      <c r="J143" s="214">
        <f>ROUND(I143*H143,2)</f>
        <v>0</v>
      </c>
      <c r="K143" s="210" t="s">
        <v>166</v>
      </c>
      <c r="L143" s="47"/>
      <c r="M143" s="215" t="s">
        <v>32</v>
      </c>
      <c r="N143" s="216" t="s">
        <v>49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167</v>
      </c>
      <c r="AT143" s="219" t="s">
        <v>163</v>
      </c>
      <c r="AU143" s="219" t="s">
        <v>88</v>
      </c>
      <c r="AY143" s="19" t="s">
        <v>161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86</v>
      </c>
      <c r="BK143" s="220">
        <f>ROUND(I143*H143,2)</f>
        <v>0</v>
      </c>
      <c r="BL143" s="19" t="s">
        <v>167</v>
      </c>
      <c r="BM143" s="219" t="s">
        <v>1512</v>
      </c>
    </row>
    <row r="144" s="2" customFormat="1">
      <c r="A144" s="41"/>
      <c r="B144" s="42"/>
      <c r="C144" s="43"/>
      <c r="D144" s="221" t="s">
        <v>169</v>
      </c>
      <c r="E144" s="43"/>
      <c r="F144" s="222" t="s">
        <v>1513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169</v>
      </c>
      <c r="AU144" s="19" t="s">
        <v>88</v>
      </c>
    </row>
    <row r="145" s="2" customFormat="1">
      <c r="A145" s="41"/>
      <c r="B145" s="42"/>
      <c r="C145" s="43"/>
      <c r="D145" s="226" t="s">
        <v>171</v>
      </c>
      <c r="E145" s="43"/>
      <c r="F145" s="227" t="s">
        <v>1514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171</v>
      </c>
      <c r="AU145" s="19" t="s">
        <v>88</v>
      </c>
    </row>
    <row r="146" s="14" customFormat="1">
      <c r="A146" s="14"/>
      <c r="B146" s="238"/>
      <c r="C146" s="239"/>
      <c r="D146" s="221" t="s">
        <v>173</v>
      </c>
      <c r="E146" s="239"/>
      <c r="F146" s="241" t="s">
        <v>1515</v>
      </c>
      <c r="G146" s="239"/>
      <c r="H146" s="242">
        <v>5.7000000000000002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173</v>
      </c>
      <c r="AU146" s="248" t="s">
        <v>88</v>
      </c>
      <c r="AV146" s="14" t="s">
        <v>88</v>
      </c>
      <c r="AW146" s="14" t="s">
        <v>4</v>
      </c>
      <c r="AX146" s="14" t="s">
        <v>86</v>
      </c>
      <c r="AY146" s="248" t="s">
        <v>161</v>
      </c>
    </row>
    <row r="147" s="12" customFormat="1" ht="22.8" customHeight="1">
      <c r="A147" s="12"/>
      <c r="B147" s="192"/>
      <c r="C147" s="193"/>
      <c r="D147" s="194" t="s">
        <v>77</v>
      </c>
      <c r="E147" s="206" t="s">
        <v>738</v>
      </c>
      <c r="F147" s="206" t="s">
        <v>739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SUM(P148:P153)</f>
        <v>0</v>
      </c>
      <c r="Q147" s="200"/>
      <c r="R147" s="201">
        <f>SUM(R148:R153)</f>
        <v>0</v>
      </c>
      <c r="S147" s="200"/>
      <c r="T147" s="202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86</v>
      </c>
      <c r="AT147" s="204" t="s">
        <v>77</v>
      </c>
      <c r="AU147" s="204" t="s">
        <v>86</v>
      </c>
      <c r="AY147" s="203" t="s">
        <v>161</v>
      </c>
      <c r="BK147" s="205">
        <f>SUM(BK148:BK153)</f>
        <v>0</v>
      </c>
    </row>
    <row r="148" s="2" customFormat="1" ht="24.15" customHeight="1">
      <c r="A148" s="41"/>
      <c r="B148" s="42"/>
      <c r="C148" s="208" t="s">
        <v>290</v>
      </c>
      <c r="D148" s="208" t="s">
        <v>163</v>
      </c>
      <c r="E148" s="209" t="s">
        <v>1516</v>
      </c>
      <c r="F148" s="210" t="s">
        <v>1517</v>
      </c>
      <c r="G148" s="211" t="s">
        <v>329</v>
      </c>
      <c r="H148" s="212">
        <v>0.54800000000000004</v>
      </c>
      <c r="I148" s="213"/>
      <c r="J148" s="214">
        <f>ROUND(I148*H148,2)</f>
        <v>0</v>
      </c>
      <c r="K148" s="210" t="s">
        <v>166</v>
      </c>
      <c r="L148" s="47"/>
      <c r="M148" s="215" t="s">
        <v>32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167</v>
      </c>
      <c r="AT148" s="219" t="s">
        <v>163</v>
      </c>
      <c r="AU148" s="219" t="s">
        <v>88</v>
      </c>
      <c r="AY148" s="19" t="s">
        <v>161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86</v>
      </c>
      <c r="BK148" s="220">
        <f>ROUND(I148*H148,2)</f>
        <v>0</v>
      </c>
      <c r="BL148" s="19" t="s">
        <v>167</v>
      </c>
      <c r="BM148" s="219" t="s">
        <v>1518</v>
      </c>
    </row>
    <row r="149" s="2" customFormat="1">
      <c r="A149" s="41"/>
      <c r="B149" s="42"/>
      <c r="C149" s="43"/>
      <c r="D149" s="221" t="s">
        <v>169</v>
      </c>
      <c r="E149" s="43"/>
      <c r="F149" s="222" t="s">
        <v>1519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169</v>
      </c>
      <c r="AU149" s="19" t="s">
        <v>88</v>
      </c>
    </row>
    <row r="150" s="2" customFormat="1">
      <c r="A150" s="41"/>
      <c r="B150" s="42"/>
      <c r="C150" s="43"/>
      <c r="D150" s="226" t="s">
        <v>171</v>
      </c>
      <c r="E150" s="43"/>
      <c r="F150" s="227" t="s">
        <v>1520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171</v>
      </c>
      <c r="AU150" s="19" t="s">
        <v>88</v>
      </c>
    </row>
    <row r="151" s="2" customFormat="1" ht="33" customHeight="1">
      <c r="A151" s="41"/>
      <c r="B151" s="42"/>
      <c r="C151" s="208" t="s">
        <v>298</v>
      </c>
      <c r="D151" s="208" t="s">
        <v>163</v>
      </c>
      <c r="E151" s="209" t="s">
        <v>1521</v>
      </c>
      <c r="F151" s="210" t="s">
        <v>1522</v>
      </c>
      <c r="G151" s="211" t="s">
        <v>329</v>
      </c>
      <c r="H151" s="212">
        <v>0.54800000000000004</v>
      </c>
      <c r="I151" s="213"/>
      <c r="J151" s="214">
        <f>ROUND(I151*H151,2)</f>
        <v>0</v>
      </c>
      <c r="K151" s="210" t="s">
        <v>166</v>
      </c>
      <c r="L151" s="47"/>
      <c r="M151" s="215" t="s">
        <v>32</v>
      </c>
      <c r="N151" s="216" t="s">
        <v>49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167</v>
      </c>
      <c r="AT151" s="219" t="s">
        <v>163</v>
      </c>
      <c r="AU151" s="219" t="s">
        <v>88</v>
      </c>
      <c r="AY151" s="19" t="s">
        <v>161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86</v>
      </c>
      <c r="BK151" s="220">
        <f>ROUND(I151*H151,2)</f>
        <v>0</v>
      </c>
      <c r="BL151" s="19" t="s">
        <v>167</v>
      </c>
      <c r="BM151" s="219" t="s">
        <v>1523</v>
      </c>
    </row>
    <row r="152" s="2" customFormat="1">
      <c r="A152" s="41"/>
      <c r="B152" s="42"/>
      <c r="C152" s="43"/>
      <c r="D152" s="221" t="s">
        <v>169</v>
      </c>
      <c r="E152" s="43"/>
      <c r="F152" s="222" t="s">
        <v>1524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169</v>
      </c>
      <c r="AU152" s="19" t="s">
        <v>88</v>
      </c>
    </row>
    <row r="153" s="2" customFormat="1">
      <c r="A153" s="41"/>
      <c r="B153" s="42"/>
      <c r="C153" s="43"/>
      <c r="D153" s="226" t="s">
        <v>171</v>
      </c>
      <c r="E153" s="43"/>
      <c r="F153" s="227" t="s">
        <v>1525</v>
      </c>
      <c r="G153" s="43"/>
      <c r="H153" s="43"/>
      <c r="I153" s="223"/>
      <c r="J153" s="43"/>
      <c r="K153" s="43"/>
      <c r="L153" s="47"/>
      <c r="M153" s="271"/>
      <c r="N153" s="272"/>
      <c r="O153" s="273"/>
      <c r="P153" s="273"/>
      <c r="Q153" s="273"/>
      <c r="R153" s="273"/>
      <c r="S153" s="273"/>
      <c r="T153" s="274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171</v>
      </c>
      <c r="AU153" s="19" t="s">
        <v>88</v>
      </c>
    </row>
    <row r="154" s="2" customFormat="1" ht="6.96" customHeight="1">
      <c r="A154" s="41"/>
      <c r="B154" s="62"/>
      <c r="C154" s="63"/>
      <c r="D154" s="63"/>
      <c r="E154" s="63"/>
      <c r="F154" s="63"/>
      <c r="G154" s="63"/>
      <c r="H154" s="63"/>
      <c r="I154" s="63"/>
      <c r="J154" s="63"/>
      <c r="K154" s="63"/>
      <c r="L154" s="47"/>
      <c r="M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</row>
  </sheetData>
  <sheetProtection sheet="1" autoFilter="0" formatColumns="0" formatRows="0" objects="1" scenarios="1" spinCount="100000" saltValue="wdCVEwGwZKTZW8ZNmayTQiLCIiNy8RMCl8iu2cScpp/hY50TGr8yv5yuWcd+unSQOsq3MXhqK9yrDHrAiI04sQ==" hashValue="k7nAx/gGu2Lj40GR+C/4W1dTpCmB7Lh29BtpDOnmdVI6eFtMFDs7ZYQ4tlCRpcHR6FYoUorn2T5ECiPlLdIOeg==" algorithmName="SHA-512" password="CC35"/>
  <autoFilter ref="C81:K15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19005151"/>
    <hyperlink ref="F90" r:id="rId2" display="https://podminky.urs.cz/item/CS_URS_2023_02/122151102"/>
    <hyperlink ref="F96" r:id="rId3" display="https://podminky.urs.cz/item/CS_URS_2023_02/162351103"/>
    <hyperlink ref="F99" r:id="rId4" display="https://podminky.urs.cz/item/CS_URS_2023_02/181351003"/>
    <hyperlink ref="F104" r:id="rId5" display="https://podminky.urs.cz/item/CS_URS_2023_02/181411131"/>
    <hyperlink ref="F112" r:id="rId6" display="https://podminky.urs.cz/item/CS_URS_2023_02/181951111"/>
    <hyperlink ref="F117" r:id="rId7" display="https://podminky.urs.cz/item/CS_URS_2023_02/183101223"/>
    <hyperlink ref="F124" r:id="rId8" display="https://podminky.urs.cz/item/CS_URS_2023_02/184215132"/>
    <hyperlink ref="F129" r:id="rId9" display="https://podminky.urs.cz/item/CS_URS_2023_02/184401114"/>
    <hyperlink ref="F132" r:id="rId10" display="https://podminky.urs.cz/item/CS_URS_2023_02/184502117"/>
    <hyperlink ref="F135" r:id="rId11" display="https://podminky.urs.cz/item/CS_URS_2023_02/184801121"/>
    <hyperlink ref="F138" r:id="rId12" display="https://podminky.urs.cz/item/CS_URS_2023_02/185804311"/>
    <hyperlink ref="F142" r:id="rId13" display="https://podminky.urs.cz/item/CS_URS_2023_02/185851121"/>
    <hyperlink ref="F145" r:id="rId14" display="https://podminky.urs.cz/item/CS_URS_2023_02/185851129"/>
    <hyperlink ref="F150" r:id="rId15" display="https://podminky.urs.cz/item/CS_URS_2023_02/998231411"/>
    <hyperlink ref="F153" r:id="rId16" display="https://podminky.urs.cz/item/CS_URS_2023_02/9982314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2"/>
      <c r="AT3" s="19" t="s">
        <v>88</v>
      </c>
    </row>
    <row r="4" s="1" customFormat="1" ht="24.96" customHeight="1">
      <c r="B4" s="22"/>
      <c r="D4" s="134" t="s">
        <v>111</v>
      </c>
      <c r="L4" s="22"/>
      <c r="M4" s="13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6" t="s">
        <v>16</v>
      </c>
      <c r="L6" s="22"/>
    </row>
    <row r="7" s="1" customFormat="1" ht="16.5" customHeight="1">
      <c r="B7" s="22"/>
      <c r="E7" s="137" t="str">
        <f>'Rekapitulace stavby'!K6</f>
        <v>Parkoviště sídliště Mír, Šeříková ulice, Český Krumlov</v>
      </c>
      <c r="F7" s="136"/>
      <c r="G7" s="136"/>
      <c r="H7" s="136"/>
      <c r="L7" s="22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1526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32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17. 8. 2023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30</v>
      </c>
      <c r="E14" s="41"/>
      <c r="F14" s="41"/>
      <c r="G14" s="41"/>
      <c r="H14" s="41"/>
      <c r="I14" s="136" t="s">
        <v>31</v>
      </c>
      <c r="J14" s="140" t="s">
        <v>32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33</v>
      </c>
      <c r="F15" s="41"/>
      <c r="G15" s="41"/>
      <c r="H15" s="41"/>
      <c r="I15" s="136" t="s">
        <v>34</v>
      </c>
      <c r="J15" s="140" t="s">
        <v>32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35</v>
      </c>
      <c r="E17" s="41"/>
      <c r="F17" s="41"/>
      <c r="G17" s="41"/>
      <c r="H17" s="41"/>
      <c r="I17" s="136" t="s">
        <v>31</v>
      </c>
      <c r="J17" s="35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0"/>
      <c r="G18" s="140"/>
      <c r="H18" s="140"/>
      <c r="I18" s="136" t="s">
        <v>34</v>
      </c>
      <c r="J18" s="35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37</v>
      </c>
      <c r="E20" s="41"/>
      <c r="F20" s="41"/>
      <c r="G20" s="41"/>
      <c r="H20" s="41"/>
      <c r="I20" s="136" t="s">
        <v>31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38</v>
      </c>
      <c r="F21" s="41"/>
      <c r="G21" s="41"/>
      <c r="H21" s="41"/>
      <c r="I21" s="136" t="s">
        <v>34</v>
      </c>
      <c r="J21" s="140" t="s">
        <v>32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40</v>
      </c>
      <c r="E23" s="41"/>
      <c r="F23" s="41"/>
      <c r="G23" s="41"/>
      <c r="H23" s="41"/>
      <c r="I23" s="136" t="s">
        <v>31</v>
      </c>
      <c r="J23" s="140" t="s">
        <v>32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41</v>
      </c>
      <c r="F24" s="41"/>
      <c r="G24" s="41"/>
      <c r="H24" s="41"/>
      <c r="I24" s="136" t="s">
        <v>34</v>
      </c>
      <c r="J24" s="140" t="s">
        <v>32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ROUND((SUM(BE84:BE119)),  2)</f>
        <v>0</v>
      </c>
      <c r="G33" s="41"/>
      <c r="H33" s="41"/>
      <c r="I33" s="152">
        <v>0.20999999999999999</v>
      </c>
      <c r="J33" s="151">
        <f>ROUND(((SUM(BE84:BE119))*I33),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ROUND((SUM(BF84:BF119)),  2)</f>
        <v>0</v>
      </c>
      <c r="G34" s="41"/>
      <c r="H34" s="41"/>
      <c r="I34" s="152">
        <v>0.14999999999999999</v>
      </c>
      <c r="J34" s="151">
        <f>ROUND(((SUM(BF84:BF119))*I34),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ROUND((SUM(BG84:BG119)),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ROUND((SUM(BH84:BH119)),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ROUND((SUM(BI84:BI119)),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130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Parkoviště sídliště Mír, Šeříková ulice, Český Krumlov</v>
      </c>
      <c r="F48" s="34"/>
      <c r="G48" s="34"/>
      <c r="H48" s="34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k.ú. Přísečná - Domoradice</v>
      </c>
      <c r="G52" s="43"/>
      <c r="H52" s="43"/>
      <c r="I52" s="34" t="s">
        <v>24</v>
      </c>
      <c r="J52" s="75" t="str">
        <f>IF(J12="","",J12)</f>
        <v>17. 8. 2023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Český Krumlov</v>
      </c>
      <c r="G54" s="43"/>
      <c r="H54" s="43"/>
      <c r="I54" s="34" t="s">
        <v>37</v>
      </c>
      <c r="J54" s="39" t="str">
        <f>E21</f>
        <v>Ragemia,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Ing. Eva Horčičková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131</v>
      </c>
      <c r="D57" s="166"/>
      <c r="E57" s="166"/>
      <c r="F57" s="166"/>
      <c r="G57" s="166"/>
      <c r="H57" s="166"/>
      <c r="I57" s="166"/>
      <c r="J57" s="167" t="s">
        <v>132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133</v>
      </c>
    </row>
    <row r="60" s="9" customFormat="1" ht="24.96" customHeight="1">
      <c r="A60" s="9"/>
      <c r="B60" s="169"/>
      <c r="C60" s="170"/>
      <c r="D60" s="171" t="s">
        <v>1526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1527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1528</v>
      </c>
      <c r="E62" s="178"/>
      <c r="F62" s="178"/>
      <c r="G62" s="178"/>
      <c r="H62" s="178"/>
      <c r="I62" s="178"/>
      <c r="J62" s="179">
        <f>J99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1529</v>
      </c>
      <c r="E63" s="178"/>
      <c r="F63" s="178"/>
      <c r="G63" s="178"/>
      <c r="H63" s="178"/>
      <c r="I63" s="178"/>
      <c r="J63" s="179">
        <f>J110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1530</v>
      </c>
      <c r="E64" s="178"/>
      <c r="F64" s="178"/>
      <c r="G64" s="178"/>
      <c r="H64" s="178"/>
      <c r="I64" s="178"/>
      <c r="J64" s="179">
        <f>J117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146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Parkoviště sídliště Mír, Šeříková ulice, Český Krumlov</v>
      </c>
      <c r="F74" s="34"/>
      <c r="G74" s="34"/>
      <c r="H74" s="34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125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22</v>
      </c>
      <c r="D78" s="43"/>
      <c r="E78" s="43"/>
      <c r="F78" s="29" t="str">
        <f>F12</f>
        <v>k.ú. Přísečná - Domoradice</v>
      </c>
      <c r="G78" s="43"/>
      <c r="H78" s="43"/>
      <c r="I78" s="34" t="s">
        <v>24</v>
      </c>
      <c r="J78" s="75" t="str">
        <f>IF(J12="","",J12)</f>
        <v>17. 8. 2023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4" t="s">
        <v>30</v>
      </c>
      <c r="D80" s="43"/>
      <c r="E80" s="43"/>
      <c r="F80" s="29" t="str">
        <f>E15</f>
        <v>Město Český Krumlov</v>
      </c>
      <c r="G80" s="43"/>
      <c r="H80" s="43"/>
      <c r="I80" s="34" t="s">
        <v>37</v>
      </c>
      <c r="J80" s="39" t="str">
        <f>E21</f>
        <v>Ragemia, s.r.o.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35</v>
      </c>
      <c r="D81" s="43"/>
      <c r="E81" s="43"/>
      <c r="F81" s="29" t="str">
        <f>IF(E18="","",E18)</f>
        <v>Vyplň údaj</v>
      </c>
      <c r="G81" s="43"/>
      <c r="H81" s="43"/>
      <c r="I81" s="34" t="s">
        <v>40</v>
      </c>
      <c r="J81" s="39" t="str">
        <f>E24</f>
        <v>Ing. Eva Horčičková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147</v>
      </c>
      <c r="D83" s="184" t="s">
        <v>63</v>
      </c>
      <c r="E83" s="184" t="s">
        <v>59</v>
      </c>
      <c r="F83" s="184" t="s">
        <v>60</v>
      </c>
      <c r="G83" s="184" t="s">
        <v>148</v>
      </c>
      <c r="H83" s="184" t="s">
        <v>149</v>
      </c>
      <c r="I83" s="184" t="s">
        <v>150</v>
      </c>
      <c r="J83" s="184" t="s">
        <v>132</v>
      </c>
      <c r="K83" s="185" t="s">
        <v>151</v>
      </c>
      <c r="L83" s="186"/>
      <c r="M83" s="95" t="s">
        <v>32</v>
      </c>
      <c r="N83" s="96" t="s">
        <v>48</v>
      </c>
      <c r="O83" s="96" t="s">
        <v>152</v>
      </c>
      <c r="P83" s="96" t="s">
        <v>153</v>
      </c>
      <c r="Q83" s="96" t="s">
        <v>154</v>
      </c>
      <c r="R83" s="96" t="s">
        <v>155</v>
      </c>
      <c r="S83" s="96" t="s">
        <v>156</v>
      </c>
      <c r="T83" s="97" t="s">
        <v>157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158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</f>
        <v>0</v>
      </c>
      <c r="Q84" s="99"/>
      <c r="R84" s="189">
        <f>R85</f>
        <v>0</v>
      </c>
      <c r="S84" s="99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19" t="s">
        <v>77</v>
      </c>
      <c r="AU84" s="19" t="s">
        <v>133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77</v>
      </c>
      <c r="E85" s="195" t="s">
        <v>101</v>
      </c>
      <c r="F85" s="195" t="s">
        <v>102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P86+P99+P110+P117</f>
        <v>0</v>
      </c>
      <c r="Q85" s="200"/>
      <c r="R85" s="201">
        <f>R86+R99+R110+R117</f>
        <v>0</v>
      </c>
      <c r="S85" s="200"/>
      <c r="T85" s="202">
        <f>T86+T99+T110+T117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196</v>
      </c>
      <c r="AT85" s="204" t="s">
        <v>77</v>
      </c>
      <c r="AU85" s="204" t="s">
        <v>78</v>
      </c>
      <c r="AY85" s="203" t="s">
        <v>161</v>
      </c>
      <c r="BK85" s="205">
        <f>BK86+BK99+BK110+BK117</f>
        <v>0</v>
      </c>
    </row>
    <row r="86" s="12" customFormat="1" ht="22.8" customHeight="1">
      <c r="A86" s="12"/>
      <c r="B86" s="192"/>
      <c r="C86" s="193"/>
      <c r="D86" s="194" t="s">
        <v>77</v>
      </c>
      <c r="E86" s="206" t="s">
        <v>1531</v>
      </c>
      <c r="F86" s="206" t="s">
        <v>1532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SUM(P87:P98)</f>
        <v>0</v>
      </c>
      <c r="Q86" s="200"/>
      <c r="R86" s="201">
        <f>SUM(R87:R98)</f>
        <v>0</v>
      </c>
      <c r="S86" s="200"/>
      <c r="T86" s="202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196</v>
      </c>
      <c r="AT86" s="204" t="s">
        <v>77</v>
      </c>
      <c r="AU86" s="204" t="s">
        <v>86</v>
      </c>
      <c r="AY86" s="203" t="s">
        <v>161</v>
      </c>
      <c r="BK86" s="205">
        <f>SUM(BK87:BK98)</f>
        <v>0</v>
      </c>
    </row>
    <row r="87" s="2" customFormat="1" ht="16.5" customHeight="1">
      <c r="A87" s="41"/>
      <c r="B87" s="42"/>
      <c r="C87" s="208" t="s">
        <v>86</v>
      </c>
      <c r="D87" s="208" t="s">
        <v>163</v>
      </c>
      <c r="E87" s="209" t="s">
        <v>1533</v>
      </c>
      <c r="F87" s="210" t="s">
        <v>1534</v>
      </c>
      <c r="G87" s="211" t="s">
        <v>999</v>
      </c>
      <c r="H87" s="212">
        <v>1</v>
      </c>
      <c r="I87" s="213"/>
      <c r="J87" s="214">
        <f>ROUND(I87*H87,2)</f>
        <v>0</v>
      </c>
      <c r="K87" s="210" t="s">
        <v>166</v>
      </c>
      <c r="L87" s="47"/>
      <c r="M87" s="215" t="s">
        <v>32</v>
      </c>
      <c r="N87" s="216" t="s">
        <v>49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1535</v>
      </c>
      <c r="AT87" s="219" t="s">
        <v>163</v>
      </c>
      <c r="AU87" s="219" t="s">
        <v>88</v>
      </c>
      <c r="AY87" s="19" t="s">
        <v>161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86</v>
      </c>
      <c r="BK87" s="220">
        <f>ROUND(I87*H87,2)</f>
        <v>0</v>
      </c>
      <c r="BL87" s="19" t="s">
        <v>1535</v>
      </c>
      <c r="BM87" s="219" t="s">
        <v>1536</v>
      </c>
    </row>
    <row r="88" s="2" customFormat="1">
      <c r="A88" s="41"/>
      <c r="B88" s="42"/>
      <c r="C88" s="43"/>
      <c r="D88" s="221" t="s">
        <v>169</v>
      </c>
      <c r="E88" s="43"/>
      <c r="F88" s="222" t="s">
        <v>1534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169</v>
      </c>
      <c r="AU88" s="19" t="s">
        <v>88</v>
      </c>
    </row>
    <row r="89" s="2" customFormat="1">
      <c r="A89" s="41"/>
      <c r="B89" s="42"/>
      <c r="C89" s="43"/>
      <c r="D89" s="226" t="s">
        <v>171</v>
      </c>
      <c r="E89" s="43"/>
      <c r="F89" s="227" t="s">
        <v>1537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171</v>
      </c>
      <c r="AU89" s="19" t="s">
        <v>88</v>
      </c>
    </row>
    <row r="90" s="2" customFormat="1" ht="16.5" customHeight="1">
      <c r="A90" s="41"/>
      <c r="B90" s="42"/>
      <c r="C90" s="208" t="s">
        <v>88</v>
      </c>
      <c r="D90" s="208" t="s">
        <v>163</v>
      </c>
      <c r="E90" s="209" t="s">
        <v>1538</v>
      </c>
      <c r="F90" s="210" t="s">
        <v>1539</v>
      </c>
      <c r="G90" s="211" t="s">
        <v>999</v>
      </c>
      <c r="H90" s="212">
        <v>1</v>
      </c>
      <c r="I90" s="213"/>
      <c r="J90" s="214">
        <f>ROUND(I90*H90,2)</f>
        <v>0</v>
      </c>
      <c r="K90" s="210" t="s">
        <v>166</v>
      </c>
      <c r="L90" s="47"/>
      <c r="M90" s="215" t="s">
        <v>32</v>
      </c>
      <c r="N90" s="216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1535</v>
      </c>
      <c r="AT90" s="219" t="s">
        <v>163</v>
      </c>
      <c r="AU90" s="219" t="s">
        <v>88</v>
      </c>
      <c r="AY90" s="19" t="s">
        <v>161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86</v>
      </c>
      <c r="BK90" s="220">
        <f>ROUND(I90*H90,2)</f>
        <v>0</v>
      </c>
      <c r="BL90" s="19" t="s">
        <v>1535</v>
      </c>
      <c r="BM90" s="219" t="s">
        <v>1540</v>
      </c>
    </row>
    <row r="91" s="2" customFormat="1">
      <c r="A91" s="41"/>
      <c r="B91" s="42"/>
      <c r="C91" s="43"/>
      <c r="D91" s="221" t="s">
        <v>169</v>
      </c>
      <c r="E91" s="43"/>
      <c r="F91" s="222" t="s">
        <v>1539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169</v>
      </c>
      <c r="AU91" s="19" t="s">
        <v>88</v>
      </c>
    </row>
    <row r="92" s="2" customFormat="1">
      <c r="A92" s="41"/>
      <c r="B92" s="42"/>
      <c r="C92" s="43"/>
      <c r="D92" s="226" t="s">
        <v>171</v>
      </c>
      <c r="E92" s="43"/>
      <c r="F92" s="227" t="s">
        <v>1541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171</v>
      </c>
      <c r="AU92" s="19" t="s">
        <v>88</v>
      </c>
    </row>
    <row r="93" s="2" customFormat="1" ht="16.5" customHeight="1">
      <c r="A93" s="41"/>
      <c r="B93" s="42"/>
      <c r="C93" s="208" t="s">
        <v>115</v>
      </c>
      <c r="D93" s="208" t="s">
        <v>163</v>
      </c>
      <c r="E93" s="209" t="s">
        <v>1542</v>
      </c>
      <c r="F93" s="210" t="s">
        <v>1543</v>
      </c>
      <c r="G93" s="211" t="s">
        <v>999</v>
      </c>
      <c r="H93" s="212">
        <v>1</v>
      </c>
      <c r="I93" s="213"/>
      <c r="J93" s="214">
        <f>ROUND(I93*H93,2)</f>
        <v>0</v>
      </c>
      <c r="K93" s="210" t="s">
        <v>166</v>
      </c>
      <c r="L93" s="47"/>
      <c r="M93" s="215" t="s">
        <v>32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1535</v>
      </c>
      <c r="AT93" s="219" t="s">
        <v>163</v>
      </c>
      <c r="AU93" s="219" t="s">
        <v>88</v>
      </c>
      <c r="AY93" s="19" t="s">
        <v>161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86</v>
      </c>
      <c r="BK93" s="220">
        <f>ROUND(I93*H93,2)</f>
        <v>0</v>
      </c>
      <c r="BL93" s="19" t="s">
        <v>1535</v>
      </c>
      <c r="BM93" s="219" t="s">
        <v>1544</v>
      </c>
    </row>
    <row r="94" s="2" customFormat="1">
      <c r="A94" s="41"/>
      <c r="B94" s="42"/>
      <c r="C94" s="43"/>
      <c r="D94" s="221" t="s">
        <v>169</v>
      </c>
      <c r="E94" s="43"/>
      <c r="F94" s="222" t="s">
        <v>1543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169</v>
      </c>
      <c r="AU94" s="19" t="s">
        <v>88</v>
      </c>
    </row>
    <row r="95" s="2" customFormat="1">
      <c r="A95" s="41"/>
      <c r="B95" s="42"/>
      <c r="C95" s="43"/>
      <c r="D95" s="226" t="s">
        <v>171</v>
      </c>
      <c r="E95" s="43"/>
      <c r="F95" s="227" t="s">
        <v>1545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171</v>
      </c>
      <c r="AU95" s="19" t="s">
        <v>88</v>
      </c>
    </row>
    <row r="96" s="2" customFormat="1" ht="16.5" customHeight="1">
      <c r="A96" s="41"/>
      <c r="B96" s="42"/>
      <c r="C96" s="208" t="s">
        <v>167</v>
      </c>
      <c r="D96" s="208" t="s">
        <v>163</v>
      </c>
      <c r="E96" s="209" t="s">
        <v>1546</v>
      </c>
      <c r="F96" s="210" t="s">
        <v>1547</v>
      </c>
      <c r="G96" s="211" t="s">
        <v>999</v>
      </c>
      <c r="H96" s="212">
        <v>1</v>
      </c>
      <c r="I96" s="213"/>
      <c r="J96" s="214">
        <f>ROUND(I96*H96,2)</f>
        <v>0</v>
      </c>
      <c r="K96" s="210" t="s">
        <v>166</v>
      </c>
      <c r="L96" s="47"/>
      <c r="M96" s="215" t="s">
        <v>32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1535</v>
      </c>
      <c r="AT96" s="219" t="s">
        <v>163</v>
      </c>
      <c r="AU96" s="219" t="s">
        <v>88</v>
      </c>
      <c r="AY96" s="19" t="s">
        <v>161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86</v>
      </c>
      <c r="BK96" s="220">
        <f>ROUND(I96*H96,2)</f>
        <v>0</v>
      </c>
      <c r="BL96" s="19" t="s">
        <v>1535</v>
      </c>
      <c r="BM96" s="219" t="s">
        <v>1548</v>
      </c>
    </row>
    <row r="97" s="2" customFormat="1">
      <c r="A97" s="41"/>
      <c r="B97" s="42"/>
      <c r="C97" s="43"/>
      <c r="D97" s="221" t="s">
        <v>169</v>
      </c>
      <c r="E97" s="43"/>
      <c r="F97" s="222" t="s">
        <v>1547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169</v>
      </c>
      <c r="AU97" s="19" t="s">
        <v>88</v>
      </c>
    </row>
    <row r="98" s="2" customFormat="1">
      <c r="A98" s="41"/>
      <c r="B98" s="42"/>
      <c r="C98" s="43"/>
      <c r="D98" s="226" t="s">
        <v>171</v>
      </c>
      <c r="E98" s="43"/>
      <c r="F98" s="227" t="s">
        <v>1549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171</v>
      </c>
      <c r="AU98" s="19" t="s">
        <v>88</v>
      </c>
    </row>
    <row r="99" s="12" customFormat="1" ht="22.8" customHeight="1">
      <c r="A99" s="12"/>
      <c r="B99" s="192"/>
      <c r="C99" s="193"/>
      <c r="D99" s="194" t="s">
        <v>77</v>
      </c>
      <c r="E99" s="206" t="s">
        <v>1550</v>
      </c>
      <c r="F99" s="206" t="s">
        <v>1551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SUM(P100:P109)</f>
        <v>0</v>
      </c>
      <c r="Q99" s="200"/>
      <c r="R99" s="201">
        <f>SUM(R100:R109)</f>
        <v>0</v>
      </c>
      <c r="S99" s="200"/>
      <c r="T99" s="202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196</v>
      </c>
      <c r="AT99" s="204" t="s">
        <v>77</v>
      </c>
      <c r="AU99" s="204" t="s">
        <v>86</v>
      </c>
      <c r="AY99" s="203" t="s">
        <v>161</v>
      </c>
      <c r="BK99" s="205">
        <f>SUM(BK100:BK109)</f>
        <v>0</v>
      </c>
    </row>
    <row r="100" s="2" customFormat="1" ht="16.5" customHeight="1">
      <c r="A100" s="41"/>
      <c r="B100" s="42"/>
      <c r="C100" s="208" t="s">
        <v>196</v>
      </c>
      <c r="D100" s="208" t="s">
        <v>163</v>
      </c>
      <c r="E100" s="209" t="s">
        <v>1552</v>
      </c>
      <c r="F100" s="210" t="s">
        <v>1551</v>
      </c>
      <c r="G100" s="211" t="s">
        <v>999</v>
      </c>
      <c r="H100" s="212">
        <v>1</v>
      </c>
      <c r="I100" s="213"/>
      <c r="J100" s="214">
        <f>ROUND(I100*H100,2)</f>
        <v>0</v>
      </c>
      <c r="K100" s="210" t="s">
        <v>166</v>
      </c>
      <c r="L100" s="47"/>
      <c r="M100" s="215" t="s">
        <v>32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1535</v>
      </c>
      <c r="AT100" s="219" t="s">
        <v>163</v>
      </c>
      <c r="AU100" s="219" t="s">
        <v>88</v>
      </c>
      <c r="AY100" s="19" t="s">
        <v>161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86</v>
      </c>
      <c r="BK100" s="220">
        <f>ROUND(I100*H100,2)</f>
        <v>0</v>
      </c>
      <c r="BL100" s="19" t="s">
        <v>1535</v>
      </c>
      <c r="BM100" s="219" t="s">
        <v>1553</v>
      </c>
    </row>
    <row r="101" s="2" customFormat="1">
      <c r="A101" s="41"/>
      <c r="B101" s="42"/>
      <c r="C101" s="43"/>
      <c r="D101" s="221" t="s">
        <v>169</v>
      </c>
      <c r="E101" s="43"/>
      <c r="F101" s="222" t="s">
        <v>1551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169</v>
      </c>
      <c r="AU101" s="19" t="s">
        <v>88</v>
      </c>
    </row>
    <row r="102" s="2" customFormat="1">
      <c r="A102" s="41"/>
      <c r="B102" s="42"/>
      <c r="C102" s="43"/>
      <c r="D102" s="226" t="s">
        <v>171</v>
      </c>
      <c r="E102" s="43"/>
      <c r="F102" s="227" t="s">
        <v>1554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171</v>
      </c>
      <c r="AU102" s="19" t="s">
        <v>88</v>
      </c>
    </row>
    <row r="103" s="2" customFormat="1" ht="33" customHeight="1">
      <c r="A103" s="41"/>
      <c r="B103" s="42"/>
      <c r="C103" s="208" t="s">
        <v>203</v>
      </c>
      <c r="D103" s="208" t="s">
        <v>163</v>
      </c>
      <c r="E103" s="209" t="s">
        <v>1555</v>
      </c>
      <c r="F103" s="210" t="s">
        <v>1556</v>
      </c>
      <c r="G103" s="211" t="s">
        <v>999</v>
      </c>
      <c r="H103" s="212">
        <v>1</v>
      </c>
      <c r="I103" s="213"/>
      <c r="J103" s="214">
        <f>ROUND(I103*H103,2)</f>
        <v>0</v>
      </c>
      <c r="K103" s="210" t="s">
        <v>166</v>
      </c>
      <c r="L103" s="47"/>
      <c r="M103" s="215" t="s">
        <v>32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1535</v>
      </c>
      <c r="AT103" s="219" t="s">
        <v>163</v>
      </c>
      <c r="AU103" s="219" t="s">
        <v>88</v>
      </c>
      <c r="AY103" s="19" t="s">
        <v>161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86</v>
      </c>
      <c r="BK103" s="220">
        <f>ROUND(I103*H103,2)</f>
        <v>0</v>
      </c>
      <c r="BL103" s="19" t="s">
        <v>1535</v>
      </c>
      <c r="BM103" s="219" t="s">
        <v>1557</v>
      </c>
    </row>
    <row r="104" s="2" customFormat="1">
      <c r="A104" s="41"/>
      <c r="B104" s="42"/>
      <c r="C104" s="43"/>
      <c r="D104" s="221" t="s">
        <v>169</v>
      </c>
      <c r="E104" s="43"/>
      <c r="F104" s="222" t="s">
        <v>1556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169</v>
      </c>
      <c r="AU104" s="19" t="s">
        <v>88</v>
      </c>
    </row>
    <row r="105" s="2" customFormat="1">
      <c r="A105" s="41"/>
      <c r="B105" s="42"/>
      <c r="C105" s="43"/>
      <c r="D105" s="226" t="s">
        <v>171</v>
      </c>
      <c r="E105" s="43"/>
      <c r="F105" s="227" t="s">
        <v>1558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171</v>
      </c>
      <c r="AU105" s="19" t="s">
        <v>88</v>
      </c>
    </row>
    <row r="106" s="2" customFormat="1" ht="16.5" customHeight="1">
      <c r="A106" s="41"/>
      <c r="B106" s="42"/>
      <c r="C106" s="208" t="s">
        <v>211</v>
      </c>
      <c r="D106" s="208" t="s">
        <v>163</v>
      </c>
      <c r="E106" s="209" t="s">
        <v>1559</v>
      </c>
      <c r="F106" s="210" t="s">
        <v>1560</v>
      </c>
      <c r="G106" s="211" t="s">
        <v>999</v>
      </c>
      <c r="H106" s="212">
        <v>1</v>
      </c>
      <c r="I106" s="213"/>
      <c r="J106" s="214">
        <f>ROUND(I106*H106,2)</f>
        <v>0</v>
      </c>
      <c r="K106" s="210" t="s">
        <v>166</v>
      </c>
      <c r="L106" s="47"/>
      <c r="M106" s="215" t="s">
        <v>32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1535</v>
      </c>
      <c r="AT106" s="219" t="s">
        <v>163</v>
      </c>
      <c r="AU106" s="219" t="s">
        <v>88</v>
      </c>
      <c r="AY106" s="19" t="s">
        <v>161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86</v>
      </c>
      <c r="BK106" s="220">
        <f>ROUND(I106*H106,2)</f>
        <v>0</v>
      </c>
      <c r="BL106" s="19" t="s">
        <v>1535</v>
      </c>
      <c r="BM106" s="219" t="s">
        <v>1561</v>
      </c>
    </row>
    <row r="107" s="2" customFormat="1">
      <c r="A107" s="41"/>
      <c r="B107" s="42"/>
      <c r="C107" s="43"/>
      <c r="D107" s="221" t="s">
        <v>169</v>
      </c>
      <c r="E107" s="43"/>
      <c r="F107" s="222" t="s">
        <v>1560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169</v>
      </c>
      <c r="AU107" s="19" t="s">
        <v>88</v>
      </c>
    </row>
    <row r="108" s="2" customFormat="1">
      <c r="A108" s="41"/>
      <c r="B108" s="42"/>
      <c r="C108" s="43"/>
      <c r="D108" s="226" t="s">
        <v>171</v>
      </c>
      <c r="E108" s="43"/>
      <c r="F108" s="227" t="s">
        <v>1562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171</v>
      </c>
      <c r="AU108" s="19" t="s">
        <v>88</v>
      </c>
    </row>
    <row r="109" s="2" customFormat="1">
      <c r="A109" s="41"/>
      <c r="B109" s="42"/>
      <c r="C109" s="43"/>
      <c r="D109" s="221" t="s">
        <v>505</v>
      </c>
      <c r="E109" s="43"/>
      <c r="F109" s="270" t="s">
        <v>1563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505</v>
      </c>
      <c r="AU109" s="19" t="s">
        <v>88</v>
      </c>
    </row>
    <row r="110" s="12" customFormat="1" ht="22.8" customHeight="1">
      <c r="A110" s="12"/>
      <c r="B110" s="192"/>
      <c r="C110" s="193"/>
      <c r="D110" s="194" t="s">
        <v>77</v>
      </c>
      <c r="E110" s="206" t="s">
        <v>1564</v>
      </c>
      <c r="F110" s="206" t="s">
        <v>1565</v>
      </c>
      <c r="G110" s="193"/>
      <c r="H110" s="193"/>
      <c r="I110" s="196"/>
      <c r="J110" s="207">
        <f>BK110</f>
        <v>0</v>
      </c>
      <c r="K110" s="193"/>
      <c r="L110" s="198"/>
      <c r="M110" s="199"/>
      <c r="N110" s="200"/>
      <c r="O110" s="200"/>
      <c r="P110" s="201">
        <f>SUM(P111:P116)</f>
        <v>0</v>
      </c>
      <c r="Q110" s="200"/>
      <c r="R110" s="201">
        <f>SUM(R111:R116)</f>
        <v>0</v>
      </c>
      <c r="S110" s="200"/>
      <c r="T110" s="202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196</v>
      </c>
      <c r="AT110" s="204" t="s">
        <v>77</v>
      </c>
      <c r="AU110" s="204" t="s">
        <v>86</v>
      </c>
      <c r="AY110" s="203" t="s">
        <v>161</v>
      </c>
      <c r="BK110" s="205">
        <f>SUM(BK111:BK116)</f>
        <v>0</v>
      </c>
    </row>
    <row r="111" s="2" customFormat="1" ht="16.5" customHeight="1">
      <c r="A111" s="41"/>
      <c r="B111" s="42"/>
      <c r="C111" s="208" t="s">
        <v>217</v>
      </c>
      <c r="D111" s="208" t="s">
        <v>163</v>
      </c>
      <c r="E111" s="209" t="s">
        <v>1566</v>
      </c>
      <c r="F111" s="210" t="s">
        <v>1567</v>
      </c>
      <c r="G111" s="211" t="s">
        <v>999</v>
      </c>
      <c r="H111" s="212">
        <v>1</v>
      </c>
      <c r="I111" s="213"/>
      <c r="J111" s="214">
        <f>ROUND(I111*H111,2)</f>
        <v>0</v>
      </c>
      <c r="K111" s="210" t="s">
        <v>166</v>
      </c>
      <c r="L111" s="47"/>
      <c r="M111" s="215" t="s">
        <v>32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1535</v>
      </c>
      <c r="AT111" s="219" t="s">
        <v>163</v>
      </c>
      <c r="AU111" s="219" t="s">
        <v>88</v>
      </c>
      <c r="AY111" s="19" t="s">
        <v>161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86</v>
      </c>
      <c r="BK111" s="220">
        <f>ROUND(I111*H111,2)</f>
        <v>0</v>
      </c>
      <c r="BL111" s="19" t="s">
        <v>1535</v>
      </c>
      <c r="BM111" s="219" t="s">
        <v>1568</v>
      </c>
    </row>
    <row r="112" s="2" customFormat="1">
      <c r="A112" s="41"/>
      <c r="B112" s="42"/>
      <c r="C112" s="43"/>
      <c r="D112" s="221" t="s">
        <v>169</v>
      </c>
      <c r="E112" s="43"/>
      <c r="F112" s="222" t="s">
        <v>1567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169</v>
      </c>
      <c r="AU112" s="19" t="s">
        <v>88</v>
      </c>
    </row>
    <row r="113" s="2" customFormat="1">
      <c r="A113" s="41"/>
      <c r="B113" s="42"/>
      <c r="C113" s="43"/>
      <c r="D113" s="226" t="s">
        <v>171</v>
      </c>
      <c r="E113" s="43"/>
      <c r="F113" s="227" t="s">
        <v>1569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171</v>
      </c>
      <c r="AU113" s="19" t="s">
        <v>88</v>
      </c>
    </row>
    <row r="114" s="2" customFormat="1" ht="16.5" customHeight="1">
      <c r="A114" s="41"/>
      <c r="B114" s="42"/>
      <c r="C114" s="208" t="s">
        <v>224</v>
      </c>
      <c r="D114" s="208" t="s">
        <v>163</v>
      </c>
      <c r="E114" s="209" t="s">
        <v>1570</v>
      </c>
      <c r="F114" s="210" t="s">
        <v>1571</v>
      </c>
      <c r="G114" s="211" t="s">
        <v>999</v>
      </c>
      <c r="H114" s="212">
        <v>1</v>
      </c>
      <c r="I114" s="213"/>
      <c r="J114" s="214">
        <f>ROUND(I114*H114,2)</f>
        <v>0</v>
      </c>
      <c r="K114" s="210" t="s">
        <v>166</v>
      </c>
      <c r="L114" s="47"/>
      <c r="M114" s="215" t="s">
        <v>32</v>
      </c>
      <c r="N114" s="216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1535</v>
      </c>
      <c r="AT114" s="219" t="s">
        <v>163</v>
      </c>
      <c r="AU114" s="219" t="s">
        <v>88</v>
      </c>
      <c r="AY114" s="19" t="s">
        <v>161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86</v>
      </c>
      <c r="BK114" s="220">
        <f>ROUND(I114*H114,2)</f>
        <v>0</v>
      </c>
      <c r="BL114" s="19" t="s">
        <v>1535</v>
      </c>
      <c r="BM114" s="219" t="s">
        <v>1572</v>
      </c>
    </row>
    <row r="115" s="2" customFormat="1">
      <c r="A115" s="41"/>
      <c r="B115" s="42"/>
      <c r="C115" s="43"/>
      <c r="D115" s="221" t="s">
        <v>169</v>
      </c>
      <c r="E115" s="43"/>
      <c r="F115" s="222" t="s">
        <v>1571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169</v>
      </c>
      <c r="AU115" s="19" t="s">
        <v>88</v>
      </c>
    </row>
    <row r="116" s="2" customFormat="1">
      <c r="A116" s="41"/>
      <c r="B116" s="42"/>
      <c r="C116" s="43"/>
      <c r="D116" s="226" t="s">
        <v>171</v>
      </c>
      <c r="E116" s="43"/>
      <c r="F116" s="227" t="s">
        <v>1573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171</v>
      </c>
      <c r="AU116" s="19" t="s">
        <v>88</v>
      </c>
    </row>
    <row r="117" s="12" customFormat="1" ht="22.8" customHeight="1">
      <c r="A117" s="12"/>
      <c r="B117" s="192"/>
      <c r="C117" s="193"/>
      <c r="D117" s="194" t="s">
        <v>77</v>
      </c>
      <c r="E117" s="206" t="s">
        <v>1574</v>
      </c>
      <c r="F117" s="206" t="s">
        <v>1575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</v>
      </c>
      <c r="S117" s="200"/>
      <c r="T117" s="20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196</v>
      </c>
      <c r="AT117" s="204" t="s">
        <v>77</v>
      </c>
      <c r="AU117" s="204" t="s">
        <v>86</v>
      </c>
      <c r="AY117" s="203" t="s">
        <v>161</v>
      </c>
      <c r="BK117" s="205">
        <f>SUM(BK118:BK119)</f>
        <v>0</v>
      </c>
    </row>
    <row r="118" s="2" customFormat="1" ht="16.5" customHeight="1">
      <c r="A118" s="41"/>
      <c r="B118" s="42"/>
      <c r="C118" s="208" t="s">
        <v>231</v>
      </c>
      <c r="D118" s="208" t="s">
        <v>163</v>
      </c>
      <c r="E118" s="209" t="s">
        <v>1576</v>
      </c>
      <c r="F118" s="210" t="s">
        <v>1577</v>
      </c>
      <c r="G118" s="211" t="s">
        <v>1578</v>
      </c>
      <c r="H118" s="212">
        <v>1</v>
      </c>
      <c r="I118" s="213"/>
      <c r="J118" s="214">
        <f>ROUND(I118*H118,2)</f>
        <v>0</v>
      </c>
      <c r="K118" s="210" t="s">
        <v>32</v>
      </c>
      <c r="L118" s="47"/>
      <c r="M118" s="215" t="s">
        <v>32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1535</v>
      </c>
      <c r="AT118" s="219" t="s">
        <v>163</v>
      </c>
      <c r="AU118" s="219" t="s">
        <v>88</v>
      </c>
      <c r="AY118" s="19" t="s">
        <v>161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86</v>
      </c>
      <c r="BK118" s="220">
        <f>ROUND(I118*H118,2)</f>
        <v>0</v>
      </c>
      <c r="BL118" s="19" t="s">
        <v>1535</v>
      </c>
      <c r="BM118" s="219" t="s">
        <v>1579</v>
      </c>
    </row>
    <row r="119" s="2" customFormat="1">
      <c r="A119" s="41"/>
      <c r="B119" s="42"/>
      <c r="C119" s="43"/>
      <c r="D119" s="221" t="s">
        <v>169</v>
      </c>
      <c r="E119" s="43"/>
      <c r="F119" s="222" t="s">
        <v>1577</v>
      </c>
      <c r="G119" s="43"/>
      <c r="H119" s="43"/>
      <c r="I119" s="223"/>
      <c r="J119" s="43"/>
      <c r="K119" s="43"/>
      <c r="L119" s="47"/>
      <c r="M119" s="271"/>
      <c r="N119" s="272"/>
      <c r="O119" s="273"/>
      <c r="P119" s="273"/>
      <c r="Q119" s="273"/>
      <c r="R119" s="273"/>
      <c r="S119" s="273"/>
      <c r="T119" s="274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169</v>
      </c>
      <c r="AU119" s="19" t="s">
        <v>88</v>
      </c>
    </row>
    <row r="120" s="2" customFormat="1" ht="6.96" customHeight="1">
      <c r="A120" s="41"/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47"/>
      <c r="M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</sheetData>
  <sheetProtection sheet="1" autoFilter="0" formatColumns="0" formatRows="0" objects="1" scenarios="1" spinCount="100000" saltValue="t1kJOQNJNhkg4V5eEr7oLn9Mb5fIX6EegO4TzvxtIexybTh5EIbJsiKqDkIRswNg06MeB56oHRSWy6wT8uPgFg==" hashValue="lyYKPsi4i5WlYS+MtmxjvRZJe2+zgh5KwuM40qNCye0OW1D8ouYUhiYsHUCD/2Dt1813MklX4rnY6JlmeL15tQ==" algorithmName="SHA-512" password="CC35"/>
  <autoFilter ref="C83:K11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2/012002000"/>
    <hyperlink ref="F92" r:id="rId2" display="https://podminky.urs.cz/item/CS_URS_2023_02/012203000"/>
    <hyperlink ref="F95" r:id="rId3" display="https://podminky.urs.cz/item/CS_URS_2023_02/013244000"/>
    <hyperlink ref="F98" r:id="rId4" display="https://podminky.urs.cz/item/CS_URS_2023_02/013254000"/>
    <hyperlink ref="F102" r:id="rId5" display="https://podminky.urs.cz/item/CS_URS_2023_02/030001000"/>
    <hyperlink ref="F105" r:id="rId6" display="https://podminky.urs.cz/item/CS_URS_2023_02/034203000"/>
    <hyperlink ref="F108" r:id="rId7" display="https://podminky.urs.cz/item/CS_URS_2023_02/034303000"/>
    <hyperlink ref="F113" r:id="rId8" display="https://podminky.urs.cz/item/CS_URS_2023_02/041002000"/>
    <hyperlink ref="F116" r:id="rId9" display="https://podminky.urs.cz/item/CS_URS_2023_02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2"/>
    </row>
    <row r="4" s="1" customFormat="1" ht="24.96" customHeight="1">
      <c r="B4" s="22"/>
      <c r="C4" s="134" t="s">
        <v>1580</v>
      </c>
      <c r="H4" s="22"/>
    </row>
    <row r="5" s="1" customFormat="1" ht="12" customHeight="1">
      <c r="B5" s="22"/>
      <c r="C5" s="286" t="s">
        <v>13</v>
      </c>
      <c r="D5" s="144" t="s">
        <v>14</v>
      </c>
      <c r="E5" s="1"/>
      <c r="F5" s="1"/>
      <c r="H5" s="22"/>
    </row>
    <row r="6" s="1" customFormat="1" ht="36.96" customHeight="1">
      <c r="B6" s="22"/>
      <c r="C6" s="287" t="s">
        <v>16</v>
      </c>
      <c r="D6" s="288" t="s">
        <v>17</v>
      </c>
      <c r="E6" s="1"/>
      <c r="F6" s="1"/>
      <c r="H6" s="22"/>
    </row>
    <row r="7" s="1" customFormat="1" ht="16.5" customHeight="1">
      <c r="B7" s="22"/>
      <c r="C7" s="136" t="s">
        <v>24</v>
      </c>
      <c r="D7" s="141" t="str">
        <f>'Rekapitulace stavby'!AN8</f>
        <v>17. 8. 2023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89"/>
      <c r="C9" s="290" t="s">
        <v>59</v>
      </c>
      <c r="D9" s="291" t="s">
        <v>60</v>
      </c>
      <c r="E9" s="291" t="s">
        <v>148</v>
      </c>
      <c r="F9" s="292" t="s">
        <v>1581</v>
      </c>
      <c r="G9" s="181"/>
      <c r="H9" s="289"/>
    </row>
    <row r="10" s="2" customFormat="1" ht="26.4" customHeight="1">
      <c r="A10" s="41"/>
      <c r="B10" s="47"/>
      <c r="C10" s="293" t="s">
        <v>1582</v>
      </c>
      <c r="D10" s="293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4" t="s">
        <v>126</v>
      </c>
      <c r="D11" s="295" t="s">
        <v>127</v>
      </c>
      <c r="E11" s="296" t="s">
        <v>106</v>
      </c>
      <c r="F11" s="297">
        <v>1245</v>
      </c>
      <c r="G11" s="41"/>
      <c r="H11" s="47"/>
    </row>
    <row r="12" s="2" customFormat="1" ht="16.8" customHeight="1">
      <c r="A12" s="41"/>
      <c r="B12" s="47"/>
      <c r="C12" s="298" t="s">
        <v>32</v>
      </c>
      <c r="D12" s="298" t="s">
        <v>1583</v>
      </c>
      <c r="E12" s="19" t="s">
        <v>32</v>
      </c>
      <c r="F12" s="299">
        <v>1245</v>
      </c>
      <c r="G12" s="41"/>
      <c r="H12" s="47"/>
    </row>
    <row r="13" s="2" customFormat="1" ht="16.8" customHeight="1">
      <c r="A13" s="41"/>
      <c r="B13" s="47"/>
      <c r="C13" s="300" t="s">
        <v>1584</v>
      </c>
      <c r="D13" s="41"/>
      <c r="E13" s="41"/>
      <c r="F13" s="41"/>
      <c r="G13" s="41"/>
      <c r="H13" s="47"/>
    </row>
    <row r="14" s="2" customFormat="1" ht="16.8" customHeight="1">
      <c r="A14" s="41"/>
      <c r="B14" s="47"/>
      <c r="C14" s="298" t="s">
        <v>344</v>
      </c>
      <c r="D14" s="298" t="s">
        <v>345</v>
      </c>
      <c r="E14" s="19" t="s">
        <v>106</v>
      </c>
      <c r="F14" s="299">
        <v>3287</v>
      </c>
      <c r="G14" s="41"/>
      <c r="H14" s="47"/>
    </row>
    <row r="15" s="2" customFormat="1" ht="16.8" customHeight="1">
      <c r="A15" s="41"/>
      <c r="B15" s="47"/>
      <c r="C15" s="298" t="s">
        <v>396</v>
      </c>
      <c r="D15" s="298" t="s">
        <v>397</v>
      </c>
      <c r="E15" s="19" t="s">
        <v>106</v>
      </c>
      <c r="F15" s="299">
        <v>2854</v>
      </c>
      <c r="G15" s="41"/>
      <c r="H15" s="47"/>
    </row>
    <row r="16" s="2" customFormat="1" ht="16.8" customHeight="1">
      <c r="A16" s="41"/>
      <c r="B16" s="47"/>
      <c r="C16" s="298" t="s">
        <v>419</v>
      </c>
      <c r="D16" s="298" t="s">
        <v>420</v>
      </c>
      <c r="E16" s="19" t="s">
        <v>106</v>
      </c>
      <c r="F16" s="299">
        <v>1245</v>
      </c>
      <c r="G16" s="41"/>
      <c r="H16" s="47"/>
    </row>
    <row r="17" s="2" customFormat="1" ht="16.8" customHeight="1">
      <c r="A17" s="41"/>
      <c r="B17" s="47"/>
      <c r="C17" s="298" t="s">
        <v>433</v>
      </c>
      <c r="D17" s="298" t="s">
        <v>434</v>
      </c>
      <c r="E17" s="19" t="s">
        <v>106</v>
      </c>
      <c r="F17" s="299">
        <v>1245</v>
      </c>
      <c r="G17" s="41"/>
      <c r="H17" s="47"/>
    </row>
    <row r="18" s="2" customFormat="1" ht="16.8" customHeight="1">
      <c r="A18" s="41"/>
      <c r="B18" s="47"/>
      <c r="C18" s="298" t="s">
        <v>439</v>
      </c>
      <c r="D18" s="298" t="s">
        <v>440</v>
      </c>
      <c r="E18" s="19" t="s">
        <v>106</v>
      </c>
      <c r="F18" s="299">
        <v>1245</v>
      </c>
      <c r="G18" s="41"/>
      <c r="H18" s="47"/>
    </row>
    <row r="19" s="2" customFormat="1">
      <c r="A19" s="41"/>
      <c r="B19" s="47"/>
      <c r="C19" s="298" t="s">
        <v>445</v>
      </c>
      <c r="D19" s="298" t="s">
        <v>446</v>
      </c>
      <c r="E19" s="19" t="s">
        <v>106</v>
      </c>
      <c r="F19" s="299">
        <v>1245</v>
      </c>
      <c r="G19" s="41"/>
      <c r="H19" s="47"/>
    </row>
    <row r="20" s="2" customFormat="1" ht="16.8" customHeight="1">
      <c r="A20" s="41"/>
      <c r="B20" s="47"/>
      <c r="C20" s="294" t="s">
        <v>119</v>
      </c>
      <c r="D20" s="295" t="s">
        <v>120</v>
      </c>
      <c r="E20" s="296" t="s">
        <v>106</v>
      </c>
      <c r="F20" s="297">
        <v>1348</v>
      </c>
      <c r="G20" s="41"/>
      <c r="H20" s="47"/>
    </row>
    <row r="21" s="2" customFormat="1" ht="16.8" customHeight="1">
      <c r="A21" s="41"/>
      <c r="B21" s="47"/>
      <c r="C21" s="298" t="s">
        <v>32</v>
      </c>
      <c r="D21" s="298" t="s">
        <v>1585</v>
      </c>
      <c r="E21" s="19" t="s">
        <v>32</v>
      </c>
      <c r="F21" s="299">
        <v>1348</v>
      </c>
      <c r="G21" s="41"/>
      <c r="H21" s="47"/>
    </row>
    <row r="22" s="2" customFormat="1" ht="16.8" customHeight="1">
      <c r="A22" s="41"/>
      <c r="B22" s="47"/>
      <c r="C22" s="300" t="s">
        <v>1584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298" t="s">
        <v>344</v>
      </c>
      <c r="D23" s="298" t="s">
        <v>345</v>
      </c>
      <c r="E23" s="19" t="s">
        <v>106</v>
      </c>
      <c r="F23" s="299">
        <v>3287</v>
      </c>
      <c r="G23" s="41"/>
      <c r="H23" s="47"/>
    </row>
    <row r="24" s="2" customFormat="1" ht="16.8" customHeight="1">
      <c r="A24" s="41"/>
      <c r="B24" s="47"/>
      <c r="C24" s="298" t="s">
        <v>411</v>
      </c>
      <c r="D24" s="298" t="s">
        <v>412</v>
      </c>
      <c r="E24" s="19" t="s">
        <v>106</v>
      </c>
      <c r="F24" s="299">
        <v>1433</v>
      </c>
      <c r="G24" s="41"/>
      <c r="H24" s="47"/>
    </row>
    <row r="25" s="2" customFormat="1" ht="16.8" customHeight="1">
      <c r="A25" s="41"/>
      <c r="B25" s="47"/>
      <c r="C25" s="298" t="s">
        <v>483</v>
      </c>
      <c r="D25" s="298" t="s">
        <v>484</v>
      </c>
      <c r="E25" s="19" t="s">
        <v>106</v>
      </c>
      <c r="F25" s="299">
        <v>1348</v>
      </c>
      <c r="G25" s="41"/>
      <c r="H25" s="47"/>
    </row>
    <row r="26" s="2" customFormat="1" ht="16.8" customHeight="1">
      <c r="A26" s="41"/>
      <c r="B26" s="47"/>
      <c r="C26" s="298" t="s">
        <v>489</v>
      </c>
      <c r="D26" s="298" t="s">
        <v>490</v>
      </c>
      <c r="E26" s="19" t="s">
        <v>106</v>
      </c>
      <c r="F26" s="299">
        <v>1361.48</v>
      </c>
      <c r="G26" s="41"/>
      <c r="H26" s="47"/>
    </row>
    <row r="27" s="2" customFormat="1" ht="16.8" customHeight="1">
      <c r="A27" s="41"/>
      <c r="B27" s="47"/>
      <c r="C27" s="294" t="s">
        <v>122</v>
      </c>
      <c r="D27" s="295" t="s">
        <v>123</v>
      </c>
      <c r="E27" s="296" t="s">
        <v>106</v>
      </c>
      <c r="F27" s="297">
        <v>85</v>
      </c>
      <c r="G27" s="41"/>
      <c r="H27" s="47"/>
    </row>
    <row r="28" s="2" customFormat="1" ht="16.8" customHeight="1">
      <c r="A28" s="41"/>
      <c r="B28" s="47"/>
      <c r="C28" s="298" t="s">
        <v>32</v>
      </c>
      <c r="D28" s="298" t="s">
        <v>1586</v>
      </c>
      <c r="E28" s="19" t="s">
        <v>32</v>
      </c>
      <c r="F28" s="299">
        <v>85</v>
      </c>
      <c r="G28" s="41"/>
      <c r="H28" s="47"/>
    </row>
    <row r="29" s="2" customFormat="1" ht="16.8" customHeight="1">
      <c r="A29" s="41"/>
      <c r="B29" s="47"/>
      <c r="C29" s="300" t="s">
        <v>1584</v>
      </c>
      <c r="D29" s="41"/>
      <c r="E29" s="41"/>
      <c r="F29" s="41"/>
      <c r="G29" s="41"/>
      <c r="H29" s="47"/>
    </row>
    <row r="30" s="2" customFormat="1" ht="16.8" customHeight="1">
      <c r="A30" s="41"/>
      <c r="B30" s="47"/>
      <c r="C30" s="298" t="s">
        <v>344</v>
      </c>
      <c r="D30" s="298" t="s">
        <v>345</v>
      </c>
      <c r="E30" s="19" t="s">
        <v>106</v>
      </c>
      <c r="F30" s="299">
        <v>3287</v>
      </c>
      <c r="G30" s="41"/>
      <c r="H30" s="47"/>
    </row>
    <row r="31" s="2" customFormat="1" ht="16.8" customHeight="1">
      <c r="A31" s="41"/>
      <c r="B31" s="47"/>
      <c r="C31" s="298" t="s">
        <v>411</v>
      </c>
      <c r="D31" s="298" t="s">
        <v>412</v>
      </c>
      <c r="E31" s="19" t="s">
        <v>106</v>
      </c>
      <c r="F31" s="299">
        <v>1433</v>
      </c>
      <c r="G31" s="41"/>
      <c r="H31" s="47"/>
    </row>
    <row r="32" s="2" customFormat="1" ht="16.8" customHeight="1">
      <c r="A32" s="41"/>
      <c r="B32" s="47"/>
      <c r="C32" s="298" t="s">
        <v>470</v>
      </c>
      <c r="D32" s="298" t="s">
        <v>471</v>
      </c>
      <c r="E32" s="19" t="s">
        <v>106</v>
      </c>
      <c r="F32" s="299">
        <v>154</v>
      </c>
      <c r="G32" s="41"/>
      <c r="H32" s="47"/>
    </row>
    <row r="33" s="2" customFormat="1" ht="16.8" customHeight="1">
      <c r="A33" s="41"/>
      <c r="B33" s="47"/>
      <c r="C33" s="294" t="s">
        <v>112</v>
      </c>
      <c r="D33" s="295" t="s">
        <v>113</v>
      </c>
      <c r="E33" s="296" t="s">
        <v>106</v>
      </c>
      <c r="F33" s="297">
        <v>364</v>
      </c>
      <c r="G33" s="41"/>
      <c r="H33" s="47"/>
    </row>
    <row r="34" s="2" customFormat="1" ht="16.8" customHeight="1">
      <c r="A34" s="41"/>
      <c r="B34" s="47"/>
      <c r="C34" s="298" t="s">
        <v>32</v>
      </c>
      <c r="D34" s="298" t="s">
        <v>1587</v>
      </c>
      <c r="E34" s="19" t="s">
        <v>32</v>
      </c>
      <c r="F34" s="299">
        <v>364</v>
      </c>
      <c r="G34" s="41"/>
      <c r="H34" s="47"/>
    </row>
    <row r="35" s="2" customFormat="1" ht="16.8" customHeight="1">
      <c r="A35" s="41"/>
      <c r="B35" s="47"/>
      <c r="C35" s="300" t="s">
        <v>1584</v>
      </c>
      <c r="D35" s="41"/>
      <c r="E35" s="41"/>
      <c r="F35" s="41"/>
      <c r="G35" s="41"/>
      <c r="H35" s="47"/>
    </row>
    <row r="36" s="2" customFormat="1" ht="16.8" customHeight="1">
      <c r="A36" s="41"/>
      <c r="B36" s="47"/>
      <c r="C36" s="298" t="s">
        <v>344</v>
      </c>
      <c r="D36" s="298" t="s">
        <v>345</v>
      </c>
      <c r="E36" s="19" t="s">
        <v>106</v>
      </c>
      <c r="F36" s="299">
        <v>3287</v>
      </c>
      <c r="G36" s="41"/>
      <c r="H36" s="47"/>
    </row>
    <row r="37" s="2" customFormat="1" ht="16.8" customHeight="1">
      <c r="A37" s="41"/>
      <c r="B37" s="47"/>
      <c r="C37" s="298" t="s">
        <v>396</v>
      </c>
      <c r="D37" s="298" t="s">
        <v>397</v>
      </c>
      <c r="E37" s="19" t="s">
        <v>106</v>
      </c>
      <c r="F37" s="299">
        <v>2854</v>
      </c>
      <c r="G37" s="41"/>
      <c r="H37" s="47"/>
    </row>
    <row r="38" s="2" customFormat="1" ht="16.8" customHeight="1">
      <c r="A38" s="41"/>
      <c r="B38" s="47"/>
      <c r="C38" s="298" t="s">
        <v>451</v>
      </c>
      <c r="D38" s="298" t="s">
        <v>452</v>
      </c>
      <c r="E38" s="19" t="s">
        <v>106</v>
      </c>
      <c r="F38" s="299">
        <v>540</v>
      </c>
      <c r="G38" s="41"/>
      <c r="H38" s="47"/>
    </row>
    <row r="39" s="2" customFormat="1" ht="16.8" customHeight="1">
      <c r="A39" s="41"/>
      <c r="B39" s="47"/>
      <c r="C39" s="294" t="s">
        <v>104</v>
      </c>
      <c r="D39" s="295" t="s">
        <v>105</v>
      </c>
      <c r="E39" s="296" t="s">
        <v>106</v>
      </c>
      <c r="F39" s="297">
        <v>176</v>
      </c>
      <c r="G39" s="41"/>
      <c r="H39" s="47"/>
    </row>
    <row r="40" s="2" customFormat="1" ht="16.8" customHeight="1">
      <c r="A40" s="41"/>
      <c r="B40" s="47"/>
      <c r="C40" s="298" t="s">
        <v>32</v>
      </c>
      <c r="D40" s="298" t="s">
        <v>429</v>
      </c>
      <c r="E40" s="19" t="s">
        <v>32</v>
      </c>
      <c r="F40" s="299">
        <v>0</v>
      </c>
      <c r="G40" s="41"/>
      <c r="H40" s="47"/>
    </row>
    <row r="41" s="2" customFormat="1" ht="16.8" customHeight="1">
      <c r="A41" s="41"/>
      <c r="B41" s="47"/>
      <c r="C41" s="298" t="s">
        <v>104</v>
      </c>
      <c r="D41" s="298" t="s">
        <v>430</v>
      </c>
      <c r="E41" s="19" t="s">
        <v>32</v>
      </c>
      <c r="F41" s="299">
        <v>176</v>
      </c>
      <c r="G41" s="41"/>
      <c r="H41" s="47"/>
    </row>
    <row r="42" s="2" customFormat="1" ht="16.8" customHeight="1">
      <c r="A42" s="41"/>
      <c r="B42" s="47"/>
      <c r="C42" s="300" t="s">
        <v>1584</v>
      </c>
      <c r="D42" s="41"/>
      <c r="E42" s="41"/>
      <c r="F42" s="41"/>
      <c r="G42" s="41"/>
      <c r="H42" s="47"/>
    </row>
    <row r="43" s="2" customFormat="1">
      <c r="A43" s="41"/>
      <c r="B43" s="47"/>
      <c r="C43" s="298" t="s">
        <v>424</v>
      </c>
      <c r="D43" s="298" t="s">
        <v>425</v>
      </c>
      <c r="E43" s="19" t="s">
        <v>106</v>
      </c>
      <c r="F43" s="299">
        <v>209</v>
      </c>
      <c r="G43" s="41"/>
      <c r="H43" s="47"/>
    </row>
    <row r="44" s="2" customFormat="1" ht="16.8" customHeight="1">
      <c r="A44" s="41"/>
      <c r="B44" s="47"/>
      <c r="C44" s="298" t="s">
        <v>344</v>
      </c>
      <c r="D44" s="298" t="s">
        <v>345</v>
      </c>
      <c r="E44" s="19" t="s">
        <v>106</v>
      </c>
      <c r="F44" s="299">
        <v>3287</v>
      </c>
      <c r="G44" s="41"/>
      <c r="H44" s="47"/>
    </row>
    <row r="45" s="2" customFormat="1" ht="16.8" customHeight="1">
      <c r="A45" s="41"/>
      <c r="B45" s="47"/>
      <c r="C45" s="298" t="s">
        <v>451</v>
      </c>
      <c r="D45" s="298" t="s">
        <v>452</v>
      </c>
      <c r="E45" s="19" t="s">
        <v>106</v>
      </c>
      <c r="F45" s="299">
        <v>540</v>
      </c>
      <c r="G45" s="41"/>
      <c r="H45" s="47"/>
    </row>
    <row r="46" s="2" customFormat="1" ht="16.8" customHeight="1">
      <c r="A46" s="41"/>
      <c r="B46" s="47"/>
      <c r="C46" s="294" t="s">
        <v>116</v>
      </c>
      <c r="D46" s="295" t="s">
        <v>117</v>
      </c>
      <c r="E46" s="296" t="s">
        <v>106</v>
      </c>
      <c r="F46" s="297">
        <v>36</v>
      </c>
      <c r="G46" s="41"/>
      <c r="H46" s="47"/>
    </row>
    <row r="47" s="2" customFormat="1" ht="16.8" customHeight="1">
      <c r="A47" s="41"/>
      <c r="B47" s="47"/>
      <c r="C47" s="298" t="s">
        <v>32</v>
      </c>
      <c r="D47" s="298" t="s">
        <v>1588</v>
      </c>
      <c r="E47" s="19" t="s">
        <v>32</v>
      </c>
      <c r="F47" s="299">
        <v>36</v>
      </c>
      <c r="G47" s="41"/>
      <c r="H47" s="47"/>
    </row>
    <row r="48" s="2" customFormat="1" ht="16.8" customHeight="1">
      <c r="A48" s="41"/>
      <c r="B48" s="47"/>
      <c r="C48" s="300" t="s">
        <v>1584</v>
      </c>
      <c r="D48" s="41"/>
      <c r="E48" s="41"/>
      <c r="F48" s="41"/>
      <c r="G48" s="41"/>
      <c r="H48" s="47"/>
    </row>
    <row r="49" s="2" customFormat="1" ht="16.8" customHeight="1">
      <c r="A49" s="41"/>
      <c r="B49" s="47"/>
      <c r="C49" s="298" t="s">
        <v>344</v>
      </c>
      <c r="D49" s="298" t="s">
        <v>345</v>
      </c>
      <c r="E49" s="19" t="s">
        <v>106</v>
      </c>
      <c r="F49" s="299">
        <v>3287</v>
      </c>
      <c r="G49" s="41"/>
      <c r="H49" s="47"/>
    </row>
    <row r="50" s="2" customFormat="1" ht="16.8" customHeight="1">
      <c r="A50" s="41"/>
      <c r="B50" s="47"/>
      <c r="C50" s="298" t="s">
        <v>404</v>
      </c>
      <c r="D50" s="298" t="s">
        <v>405</v>
      </c>
      <c r="E50" s="19" t="s">
        <v>106</v>
      </c>
      <c r="F50" s="299">
        <v>36</v>
      </c>
      <c r="G50" s="41"/>
      <c r="H50" s="47"/>
    </row>
    <row r="51" s="2" customFormat="1" ht="16.8" customHeight="1">
      <c r="A51" s="41"/>
      <c r="B51" s="47"/>
      <c r="C51" s="298" t="s">
        <v>470</v>
      </c>
      <c r="D51" s="298" t="s">
        <v>471</v>
      </c>
      <c r="E51" s="19" t="s">
        <v>106</v>
      </c>
      <c r="F51" s="299">
        <v>154</v>
      </c>
      <c r="G51" s="41"/>
      <c r="H51" s="47"/>
    </row>
    <row r="52" s="2" customFormat="1" ht="16.8" customHeight="1">
      <c r="A52" s="41"/>
      <c r="B52" s="47"/>
      <c r="C52" s="294" t="s">
        <v>108</v>
      </c>
      <c r="D52" s="295" t="s">
        <v>109</v>
      </c>
      <c r="E52" s="296" t="s">
        <v>106</v>
      </c>
      <c r="F52" s="297">
        <v>33</v>
      </c>
      <c r="G52" s="41"/>
      <c r="H52" s="47"/>
    </row>
    <row r="53" s="2" customFormat="1" ht="16.8" customHeight="1">
      <c r="A53" s="41"/>
      <c r="B53" s="47"/>
      <c r="C53" s="298" t="s">
        <v>108</v>
      </c>
      <c r="D53" s="298" t="s">
        <v>431</v>
      </c>
      <c r="E53" s="19" t="s">
        <v>32</v>
      </c>
      <c r="F53" s="299">
        <v>33</v>
      </c>
      <c r="G53" s="41"/>
      <c r="H53" s="47"/>
    </row>
    <row r="54" s="2" customFormat="1" ht="16.8" customHeight="1">
      <c r="A54" s="41"/>
      <c r="B54" s="47"/>
      <c r="C54" s="300" t="s">
        <v>1584</v>
      </c>
      <c r="D54" s="41"/>
      <c r="E54" s="41"/>
      <c r="F54" s="41"/>
      <c r="G54" s="41"/>
      <c r="H54" s="47"/>
    </row>
    <row r="55" s="2" customFormat="1">
      <c r="A55" s="41"/>
      <c r="B55" s="47"/>
      <c r="C55" s="298" t="s">
        <v>424</v>
      </c>
      <c r="D55" s="298" t="s">
        <v>425</v>
      </c>
      <c r="E55" s="19" t="s">
        <v>106</v>
      </c>
      <c r="F55" s="299">
        <v>209</v>
      </c>
      <c r="G55" s="41"/>
      <c r="H55" s="47"/>
    </row>
    <row r="56" s="2" customFormat="1" ht="16.8" customHeight="1">
      <c r="A56" s="41"/>
      <c r="B56" s="47"/>
      <c r="C56" s="298" t="s">
        <v>344</v>
      </c>
      <c r="D56" s="298" t="s">
        <v>345</v>
      </c>
      <c r="E56" s="19" t="s">
        <v>106</v>
      </c>
      <c r="F56" s="299">
        <v>3287</v>
      </c>
      <c r="G56" s="41"/>
      <c r="H56" s="47"/>
    </row>
    <row r="57" s="2" customFormat="1" ht="16.8" customHeight="1">
      <c r="A57" s="41"/>
      <c r="B57" s="47"/>
      <c r="C57" s="298" t="s">
        <v>470</v>
      </c>
      <c r="D57" s="298" t="s">
        <v>471</v>
      </c>
      <c r="E57" s="19" t="s">
        <v>106</v>
      </c>
      <c r="F57" s="299">
        <v>154</v>
      </c>
      <c r="G57" s="41"/>
      <c r="H57" s="47"/>
    </row>
    <row r="58" s="2" customFormat="1" ht="7.44" customHeight="1">
      <c r="A58" s="41"/>
      <c r="B58" s="160"/>
      <c r="C58" s="161"/>
      <c r="D58" s="161"/>
      <c r="E58" s="161"/>
      <c r="F58" s="161"/>
      <c r="G58" s="161"/>
      <c r="H58" s="47"/>
    </row>
    <row r="59" s="2" customFormat="1">
      <c r="A59" s="41"/>
      <c r="B59" s="41"/>
      <c r="C59" s="41"/>
      <c r="D59" s="41"/>
      <c r="E59" s="41"/>
      <c r="F59" s="41"/>
      <c r="G59" s="41"/>
      <c r="H59" s="41"/>
    </row>
  </sheetData>
  <sheetProtection sheet="1" formatColumns="0" formatRows="0" objects="1" scenarios="1" spinCount="100000" saltValue="kw/Su5RsbV5fb6MOnTbfRW8vYWiQ7400lwWoYt7D0RVE2UsrKxFsDkHy7Tb/+cMENdKTfaLNYwOj8bSRKIwoww==" hashValue="xJBKPm57irkgRAiWeTicGEfLZOKwSNBK5gFmJrJq4mZlRl/SP5ROMyYbsgOKSRiNuA6Gb6a3U1SZ7mMopxTtw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1589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1590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1591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1592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1593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1594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1595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1596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1597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1598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1599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85</v>
      </c>
      <c r="F18" s="312" t="s">
        <v>1600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1601</v>
      </c>
      <c r="F19" s="312" t="s">
        <v>1602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1603</v>
      </c>
      <c r="F20" s="312" t="s">
        <v>1604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1605</v>
      </c>
      <c r="F21" s="312" t="s">
        <v>1606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1607</v>
      </c>
      <c r="F22" s="312" t="s">
        <v>1608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1609</v>
      </c>
      <c r="F23" s="312" t="s">
        <v>1610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1611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1612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1613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1614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1615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1616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1617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1618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1619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147</v>
      </c>
      <c r="F36" s="312"/>
      <c r="G36" s="312" t="s">
        <v>1620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1621</v>
      </c>
      <c r="F37" s="312"/>
      <c r="G37" s="312" t="s">
        <v>1622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59</v>
      </c>
      <c r="F38" s="312"/>
      <c r="G38" s="312" t="s">
        <v>1623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60</v>
      </c>
      <c r="F39" s="312"/>
      <c r="G39" s="312" t="s">
        <v>1624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148</v>
      </c>
      <c r="F40" s="312"/>
      <c r="G40" s="312" t="s">
        <v>1625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149</v>
      </c>
      <c r="F41" s="312"/>
      <c r="G41" s="312" t="s">
        <v>1626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1627</v>
      </c>
      <c r="F42" s="312"/>
      <c r="G42" s="312" t="s">
        <v>1628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1629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1630</v>
      </c>
      <c r="F44" s="312"/>
      <c r="G44" s="312" t="s">
        <v>1631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151</v>
      </c>
      <c r="F45" s="312"/>
      <c r="G45" s="312" t="s">
        <v>1632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1633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1634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1635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1636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1637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1638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1639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1640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1641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1642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1643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1644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1645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1646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1647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1648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1649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1650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1651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1652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1653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1654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1655</v>
      </c>
      <c r="D76" s="330"/>
      <c r="E76" s="330"/>
      <c r="F76" s="330" t="s">
        <v>1656</v>
      </c>
      <c r="G76" s="331"/>
      <c r="H76" s="330" t="s">
        <v>60</v>
      </c>
      <c r="I76" s="330" t="s">
        <v>63</v>
      </c>
      <c r="J76" s="330" t="s">
        <v>1657</v>
      </c>
      <c r="K76" s="329"/>
    </row>
    <row r="77" s="1" customFormat="1" ht="17.25" customHeight="1">
      <c r="B77" s="327"/>
      <c r="C77" s="332" t="s">
        <v>1658</v>
      </c>
      <c r="D77" s="332"/>
      <c r="E77" s="332"/>
      <c r="F77" s="333" t="s">
        <v>1659</v>
      </c>
      <c r="G77" s="334"/>
      <c r="H77" s="332"/>
      <c r="I77" s="332"/>
      <c r="J77" s="332" t="s">
        <v>1660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59</v>
      </c>
      <c r="D79" s="337"/>
      <c r="E79" s="337"/>
      <c r="F79" s="338" t="s">
        <v>1661</v>
      </c>
      <c r="G79" s="339"/>
      <c r="H79" s="315" t="s">
        <v>1662</v>
      </c>
      <c r="I79" s="315" t="s">
        <v>1663</v>
      </c>
      <c r="J79" s="315">
        <v>20</v>
      </c>
      <c r="K79" s="329"/>
    </row>
    <row r="80" s="1" customFormat="1" ht="15" customHeight="1">
      <c r="B80" s="327"/>
      <c r="C80" s="315" t="s">
        <v>1664</v>
      </c>
      <c r="D80" s="315"/>
      <c r="E80" s="315"/>
      <c r="F80" s="338" t="s">
        <v>1661</v>
      </c>
      <c r="G80" s="339"/>
      <c r="H80" s="315" t="s">
        <v>1665</v>
      </c>
      <c r="I80" s="315" t="s">
        <v>1663</v>
      </c>
      <c r="J80" s="315">
        <v>120</v>
      </c>
      <c r="K80" s="329"/>
    </row>
    <row r="81" s="1" customFormat="1" ht="15" customHeight="1">
      <c r="B81" s="340"/>
      <c r="C81" s="315" t="s">
        <v>1666</v>
      </c>
      <c r="D81" s="315"/>
      <c r="E81" s="315"/>
      <c r="F81" s="338" t="s">
        <v>1667</v>
      </c>
      <c r="G81" s="339"/>
      <c r="H81" s="315" t="s">
        <v>1668</v>
      </c>
      <c r="I81" s="315" t="s">
        <v>1663</v>
      </c>
      <c r="J81" s="315">
        <v>50</v>
      </c>
      <c r="K81" s="329"/>
    </row>
    <row r="82" s="1" customFormat="1" ht="15" customHeight="1">
      <c r="B82" s="340"/>
      <c r="C82" s="315" t="s">
        <v>1669</v>
      </c>
      <c r="D82" s="315"/>
      <c r="E82" s="315"/>
      <c r="F82" s="338" t="s">
        <v>1661</v>
      </c>
      <c r="G82" s="339"/>
      <c r="H82" s="315" t="s">
        <v>1670</v>
      </c>
      <c r="I82" s="315" t="s">
        <v>1671</v>
      </c>
      <c r="J82" s="315"/>
      <c r="K82" s="329"/>
    </row>
    <row r="83" s="1" customFormat="1" ht="15" customHeight="1">
      <c r="B83" s="340"/>
      <c r="C83" s="341" t="s">
        <v>1672</v>
      </c>
      <c r="D83" s="341"/>
      <c r="E83" s="341"/>
      <c r="F83" s="342" t="s">
        <v>1667</v>
      </c>
      <c r="G83" s="341"/>
      <c r="H83" s="341" t="s">
        <v>1673</v>
      </c>
      <c r="I83" s="341" t="s">
        <v>1663</v>
      </c>
      <c r="J83" s="341">
        <v>15</v>
      </c>
      <c r="K83" s="329"/>
    </row>
    <row r="84" s="1" customFormat="1" ht="15" customHeight="1">
      <c r="B84" s="340"/>
      <c r="C84" s="341" t="s">
        <v>1674</v>
      </c>
      <c r="D84" s="341"/>
      <c r="E84" s="341"/>
      <c r="F84" s="342" t="s">
        <v>1667</v>
      </c>
      <c r="G84" s="341"/>
      <c r="H84" s="341" t="s">
        <v>1675</v>
      </c>
      <c r="I84" s="341" t="s">
        <v>1663</v>
      </c>
      <c r="J84" s="341">
        <v>15</v>
      </c>
      <c r="K84" s="329"/>
    </row>
    <row r="85" s="1" customFormat="1" ht="15" customHeight="1">
      <c r="B85" s="340"/>
      <c r="C85" s="341" t="s">
        <v>1676</v>
      </c>
      <c r="D85" s="341"/>
      <c r="E85" s="341"/>
      <c r="F85" s="342" t="s">
        <v>1667</v>
      </c>
      <c r="G85" s="341"/>
      <c r="H85" s="341" t="s">
        <v>1677</v>
      </c>
      <c r="I85" s="341" t="s">
        <v>1663</v>
      </c>
      <c r="J85" s="341">
        <v>20</v>
      </c>
      <c r="K85" s="329"/>
    </row>
    <row r="86" s="1" customFormat="1" ht="15" customHeight="1">
      <c r="B86" s="340"/>
      <c r="C86" s="341" t="s">
        <v>1678</v>
      </c>
      <c r="D86" s="341"/>
      <c r="E86" s="341"/>
      <c r="F86" s="342" t="s">
        <v>1667</v>
      </c>
      <c r="G86" s="341"/>
      <c r="H86" s="341" t="s">
        <v>1679</v>
      </c>
      <c r="I86" s="341" t="s">
        <v>1663</v>
      </c>
      <c r="J86" s="341">
        <v>20</v>
      </c>
      <c r="K86" s="329"/>
    </row>
    <row r="87" s="1" customFormat="1" ht="15" customHeight="1">
      <c r="B87" s="340"/>
      <c r="C87" s="315" t="s">
        <v>1680</v>
      </c>
      <c r="D87" s="315"/>
      <c r="E87" s="315"/>
      <c r="F87" s="338" t="s">
        <v>1667</v>
      </c>
      <c r="G87" s="339"/>
      <c r="H87" s="315" t="s">
        <v>1681</v>
      </c>
      <c r="I87" s="315" t="s">
        <v>1663</v>
      </c>
      <c r="J87" s="315">
        <v>50</v>
      </c>
      <c r="K87" s="329"/>
    </row>
    <row r="88" s="1" customFormat="1" ht="15" customHeight="1">
      <c r="B88" s="340"/>
      <c r="C88" s="315" t="s">
        <v>1682</v>
      </c>
      <c r="D88" s="315"/>
      <c r="E88" s="315"/>
      <c r="F88" s="338" t="s">
        <v>1667</v>
      </c>
      <c r="G88" s="339"/>
      <c r="H88" s="315" t="s">
        <v>1683</v>
      </c>
      <c r="I88" s="315" t="s">
        <v>1663</v>
      </c>
      <c r="J88" s="315">
        <v>20</v>
      </c>
      <c r="K88" s="329"/>
    </row>
    <row r="89" s="1" customFormat="1" ht="15" customHeight="1">
      <c r="B89" s="340"/>
      <c r="C89" s="315" t="s">
        <v>1684</v>
      </c>
      <c r="D89" s="315"/>
      <c r="E89" s="315"/>
      <c r="F89" s="338" t="s">
        <v>1667</v>
      </c>
      <c r="G89" s="339"/>
      <c r="H89" s="315" t="s">
        <v>1685</v>
      </c>
      <c r="I89" s="315" t="s">
        <v>1663</v>
      </c>
      <c r="J89" s="315">
        <v>20</v>
      </c>
      <c r="K89" s="329"/>
    </row>
    <row r="90" s="1" customFormat="1" ht="15" customHeight="1">
      <c r="B90" s="340"/>
      <c r="C90" s="315" t="s">
        <v>1686</v>
      </c>
      <c r="D90" s="315"/>
      <c r="E90" s="315"/>
      <c r="F90" s="338" t="s">
        <v>1667</v>
      </c>
      <c r="G90" s="339"/>
      <c r="H90" s="315" t="s">
        <v>1687</v>
      </c>
      <c r="I90" s="315" t="s">
        <v>1663</v>
      </c>
      <c r="J90" s="315">
        <v>50</v>
      </c>
      <c r="K90" s="329"/>
    </row>
    <row r="91" s="1" customFormat="1" ht="15" customHeight="1">
      <c r="B91" s="340"/>
      <c r="C91" s="315" t="s">
        <v>1688</v>
      </c>
      <c r="D91" s="315"/>
      <c r="E91" s="315"/>
      <c r="F91" s="338" t="s">
        <v>1667</v>
      </c>
      <c r="G91" s="339"/>
      <c r="H91" s="315" t="s">
        <v>1688</v>
      </c>
      <c r="I91" s="315" t="s">
        <v>1663</v>
      </c>
      <c r="J91" s="315">
        <v>50</v>
      </c>
      <c r="K91" s="329"/>
    </row>
    <row r="92" s="1" customFormat="1" ht="15" customHeight="1">
      <c r="B92" s="340"/>
      <c r="C92" s="315" t="s">
        <v>1689</v>
      </c>
      <c r="D92" s="315"/>
      <c r="E92" s="315"/>
      <c r="F92" s="338" t="s">
        <v>1667</v>
      </c>
      <c r="G92" s="339"/>
      <c r="H92" s="315" t="s">
        <v>1690</v>
      </c>
      <c r="I92" s="315" t="s">
        <v>1663</v>
      </c>
      <c r="J92" s="315">
        <v>255</v>
      </c>
      <c r="K92" s="329"/>
    </row>
    <row r="93" s="1" customFormat="1" ht="15" customHeight="1">
      <c r="B93" s="340"/>
      <c r="C93" s="315" t="s">
        <v>1691</v>
      </c>
      <c r="D93" s="315"/>
      <c r="E93" s="315"/>
      <c r="F93" s="338" t="s">
        <v>1661</v>
      </c>
      <c r="G93" s="339"/>
      <c r="H93" s="315" t="s">
        <v>1692</v>
      </c>
      <c r="I93" s="315" t="s">
        <v>1693</v>
      </c>
      <c r="J93" s="315"/>
      <c r="K93" s="329"/>
    </row>
    <row r="94" s="1" customFormat="1" ht="15" customHeight="1">
      <c r="B94" s="340"/>
      <c r="C94" s="315" t="s">
        <v>1694</v>
      </c>
      <c r="D94" s="315"/>
      <c r="E94" s="315"/>
      <c r="F94" s="338" t="s">
        <v>1661</v>
      </c>
      <c r="G94" s="339"/>
      <c r="H94" s="315" t="s">
        <v>1695</v>
      </c>
      <c r="I94" s="315" t="s">
        <v>1696</v>
      </c>
      <c r="J94" s="315"/>
      <c r="K94" s="329"/>
    </row>
    <row r="95" s="1" customFormat="1" ht="15" customHeight="1">
      <c r="B95" s="340"/>
      <c r="C95" s="315" t="s">
        <v>1697</v>
      </c>
      <c r="D95" s="315"/>
      <c r="E95" s="315"/>
      <c r="F95" s="338" t="s">
        <v>1661</v>
      </c>
      <c r="G95" s="339"/>
      <c r="H95" s="315" t="s">
        <v>1697</v>
      </c>
      <c r="I95" s="315" t="s">
        <v>1696</v>
      </c>
      <c r="J95" s="315"/>
      <c r="K95" s="329"/>
    </row>
    <row r="96" s="1" customFormat="1" ht="15" customHeight="1">
      <c r="B96" s="340"/>
      <c r="C96" s="315" t="s">
        <v>44</v>
      </c>
      <c r="D96" s="315"/>
      <c r="E96" s="315"/>
      <c r="F96" s="338" t="s">
        <v>1661</v>
      </c>
      <c r="G96" s="339"/>
      <c r="H96" s="315" t="s">
        <v>1698</v>
      </c>
      <c r="I96" s="315" t="s">
        <v>1696</v>
      </c>
      <c r="J96" s="315"/>
      <c r="K96" s="329"/>
    </row>
    <row r="97" s="1" customFormat="1" ht="15" customHeight="1">
      <c r="B97" s="340"/>
      <c r="C97" s="315" t="s">
        <v>54</v>
      </c>
      <c r="D97" s="315"/>
      <c r="E97" s="315"/>
      <c r="F97" s="338" t="s">
        <v>1661</v>
      </c>
      <c r="G97" s="339"/>
      <c r="H97" s="315" t="s">
        <v>1699</v>
      </c>
      <c r="I97" s="315" t="s">
        <v>1696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1700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1655</v>
      </c>
      <c r="D103" s="330"/>
      <c r="E103" s="330"/>
      <c r="F103" s="330" t="s">
        <v>1656</v>
      </c>
      <c r="G103" s="331"/>
      <c r="H103" s="330" t="s">
        <v>60</v>
      </c>
      <c r="I103" s="330" t="s">
        <v>63</v>
      </c>
      <c r="J103" s="330" t="s">
        <v>1657</v>
      </c>
      <c r="K103" s="329"/>
    </row>
    <row r="104" s="1" customFormat="1" ht="17.25" customHeight="1">
      <c r="B104" s="327"/>
      <c r="C104" s="332" t="s">
        <v>1658</v>
      </c>
      <c r="D104" s="332"/>
      <c r="E104" s="332"/>
      <c r="F104" s="333" t="s">
        <v>1659</v>
      </c>
      <c r="G104" s="334"/>
      <c r="H104" s="332"/>
      <c r="I104" s="332"/>
      <c r="J104" s="332" t="s">
        <v>1660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59</v>
      </c>
      <c r="D106" s="337"/>
      <c r="E106" s="337"/>
      <c r="F106" s="338" t="s">
        <v>1661</v>
      </c>
      <c r="G106" s="315"/>
      <c r="H106" s="315" t="s">
        <v>1701</v>
      </c>
      <c r="I106" s="315" t="s">
        <v>1663</v>
      </c>
      <c r="J106" s="315">
        <v>20</v>
      </c>
      <c r="K106" s="329"/>
    </row>
    <row r="107" s="1" customFormat="1" ht="15" customHeight="1">
      <c r="B107" s="327"/>
      <c r="C107" s="315" t="s">
        <v>1664</v>
      </c>
      <c r="D107" s="315"/>
      <c r="E107" s="315"/>
      <c r="F107" s="338" t="s">
        <v>1661</v>
      </c>
      <c r="G107" s="315"/>
      <c r="H107" s="315" t="s">
        <v>1701</v>
      </c>
      <c r="I107" s="315" t="s">
        <v>1663</v>
      </c>
      <c r="J107" s="315">
        <v>120</v>
      </c>
      <c r="K107" s="329"/>
    </row>
    <row r="108" s="1" customFormat="1" ht="15" customHeight="1">
      <c r="B108" s="340"/>
      <c r="C108" s="315" t="s">
        <v>1666</v>
      </c>
      <c r="D108" s="315"/>
      <c r="E108" s="315"/>
      <c r="F108" s="338" t="s">
        <v>1667</v>
      </c>
      <c r="G108" s="315"/>
      <c r="H108" s="315" t="s">
        <v>1701</v>
      </c>
      <c r="I108" s="315" t="s">
        <v>1663</v>
      </c>
      <c r="J108" s="315">
        <v>50</v>
      </c>
      <c r="K108" s="329"/>
    </row>
    <row r="109" s="1" customFormat="1" ht="15" customHeight="1">
      <c r="B109" s="340"/>
      <c r="C109" s="315" t="s">
        <v>1669</v>
      </c>
      <c r="D109" s="315"/>
      <c r="E109" s="315"/>
      <c r="F109" s="338" t="s">
        <v>1661</v>
      </c>
      <c r="G109" s="315"/>
      <c r="H109" s="315" t="s">
        <v>1701</v>
      </c>
      <c r="I109" s="315" t="s">
        <v>1671</v>
      </c>
      <c r="J109" s="315"/>
      <c r="K109" s="329"/>
    </row>
    <row r="110" s="1" customFormat="1" ht="15" customHeight="1">
      <c r="B110" s="340"/>
      <c r="C110" s="315" t="s">
        <v>1680</v>
      </c>
      <c r="D110" s="315"/>
      <c r="E110" s="315"/>
      <c r="F110" s="338" t="s">
        <v>1667</v>
      </c>
      <c r="G110" s="315"/>
      <c r="H110" s="315" t="s">
        <v>1701</v>
      </c>
      <c r="I110" s="315" t="s">
        <v>1663</v>
      </c>
      <c r="J110" s="315">
        <v>50</v>
      </c>
      <c r="K110" s="329"/>
    </row>
    <row r="111" s="1" customFormat="1" ht="15" customHeight="1">
      <c r="B111" s="340"/>
      <c r="C111" s="315" t="s">
        <v>1688</v>
      </c>
      <c r="D111" s="315"/>
      <c r="E111" s="315"/>
      <c r="F111" s="338" t="s">
        <v>1667</v>
      </c>
      <c r="G111" s="315"/>
      <c r="H111" s="315" t="s">
        <v>1701</v>
      </c>
      <c r="I111" s="315" t="s">
        <v>1663</v>
      </c>
      <c r="J111" s="315">
        <v>50</v>
      </c>
      <c r="K111" s="329"/>
    </row>
    <row r="112" s="1" customFormat="1" ht="15" customHeight="1">
      <c r="B112" s="340"/>
      <c r="C112" s="315" t="s">
        <v>1686</v>
      </c>
      <c r="D112" s="315"/>
      <c r="E112" s="315"/>
      <c r="F112" s="338" t="s">
        <v>1667</v>
      </c>
      <c r="G112" s="315"/>
      <c r="H112" s="315" t="s">
        <v>1701</v>
      </c>
      <c r="I112" s="315" t="s">
        <v>1663</v>
      </c>
      <c r="J112" s="315">
        <v>50</v>
      </c>
      <c r="K112" s="329"/>
    </row>
    <row r="113" s="1" customFormat="1" ht="15" customHeight="1">
      <c r="B113" s="340"/>
      <c r="C113" s="315" t="s">
        <v>59</v>
      </c>
      <c r="D113" s="315"/>
      <c r="E113" s="315"/>
      <c r="F113" s="338" t="s">
        <v>1661</v>
      </c>
      <c r="G113" s="315"/>
      <c r="H113" s="315" t="s">
        <v>1702</v>
      </c>
      <c r="I113" s="315" t="s">
        <v>1663</v>
      </c>
      <c r="J113" s="315">
        <v>20</v>
      </c>
      <c r="K113" s="329"/>
    </row>
    <row r="114" s="1" customFormat="1" ht="15" customHeight="1">
      <c r="B114" s="340"/>
      <c r="C114" s="315" t="s">
        <v>1703</v>
      </c>
      <c r="D114" s="315"/>
      <c r="E114" s="315"/>
      <c r="F114" s="338" t="s">
        <v>1661</v>
      </c>
      <c r="G114" s="315"/>
      <c r="H114" s="315" t="s">
        <v>1704</v>
      </c>
      <c r="I114" s="315" t="s">
        <v>1663</v>
      </c>
      <c r="J114" s="315">
        <v>120</v>
      </c>
      <c r="K114" s="329"/>
    </row>
    <row r="115" s="1" customFormat="1" ht="15" customHeight="1">
      <c r="B115" s="340"/>
      <c r="C115" s="315" t="s">
        <v>44</v>
      </c>
      <c r="D115" s="315"/>
      <c r="E115" s="315"/>
      <c r="F115" s="338" t="s">
        <v>1661</v>
      </c>
      <c r="G115" s="315"/>
      <c r="H115" s="315" t="s">
        <v>1705</v>
      </c>
      <c r="I115" s="315" t="s">
        <v>1696</v>
      </c>
      <c r="J115" s="315"/>
      <c r="K115" s="329"/>
    </row>
    <row r="116" s="1" customFormat="1" ht="15" customHeight="1">
      <c r="B116" s="340"/>
      <c r="C116" s="315" t="s">
        <v>54</v>
      </c>
      <c r="D116" s="315"/>
      <c r="E116" s="315"/>
      <c r="F116" s="338" t="s">
        <v>1661</v>
      </c>
      <c r="G116" s="315"/>
      <c r="H116" s="315" t="s">
        <v>1706</v>
      </c>
      <c r="I116" s="315" t="s">
        <v>1696</v>
      </c>
      <c r="J116" s="315"/>
      <c r="K116" s="329"/>
    </row>
    <row r="117" s="1" customFormat="1" ht="15" customHeight="1">
      <c r="B117" s="340"/>
      <c r="C117" s="315" t="s">
        <v>63</v>
      </c>
      <c r="D117" s="315"/>
      <c r="E117" s="315"/>
      <c r="F117" s="338" t="s">
        <v>1661</v>
      </c>
      <c r="G117" s="315"/>
      <c r="H117" s="315" t="s">
        <v>1707</v>
      </c>
      <c r="I117" s="315" t="s">
        <v>1708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1709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1655</v>
      </c>
      <c r="D123" s="330"/>
      <c r="E123" s="330"/>
      <c r="F123" s="330" t="s">
        <v>1656</v>
      </c>
      <c r="G123" s="331"/>
      <c r="H123" s="330" t="s">
        <v>60</v>
      </c>
      <c r="I123" s="330" t="s">
        <v>63</v>
      </c>
      <c r="J123" s="330" t="s">
        <v>1657</v>
      </c>
      <c r="K123" s="359"/>
    </row>
    <row r="124" s="1" customFormat="1" ht="17.25" customHeight="1">
      <c r="B124" s="358"/>
      <c r="C124" s="332" t="s">
        <v>1658</v>
      </c>
      <c r="D124" s="332"/>
      <c r="E124" s="332"/>
      <c r="F124" s="333" t="s">
        <v>1659</v>
      </c>
      <c r="G124" s="334"/>
      <c r="H124" s="332"/>
      <c r="I124" s="332"/>
      <c r="J124" s="332" t="s">
        <v>1660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1664</v>
      </c>
      <c r="D126" s="337"/>
      <c r="E126" s="337"/>
      <c r="F126" s="338" t="s">
        <v>1661</v>
      </c>
      <c r="G126" s="315"/>
      <c r="H126" s="315" t="s">
        <v>1701</v>
      </c>
      <c r="I126" s="315" t="s">
        <v>1663</v>
      </c>
      <c r="J126" s="315">
        <v>120</v>
      </c>
      <c r="K126" s="363"/>
    </row>
    <row r="127" s="1" customFormat="1" ht="15" customHeight="1">
      <c r="B127" s="360"/>
      <c r="C127" s="315" t="s">
        <v>1710</v>
      </c>
      <c r="D127" s="315"/>
      <c r="E127" s="315"/>
      <c r="F127" s="338" t="s">
        <v>1661</v>
      </c>
      <c r="G127" s="315"/>
      <c r="H127" s="315" t="s">
        <v>1711</v>
      </c>
      <c r="I127" s="315" t="s">
        <v>1663</v>
      </c>
      <c r="J127" s="315" t="s">
        <v>1712</v>
      </c>
      <c r="K127" s="363"/>
    </row>
    <row r="128" s="1" customFormat="1" ht="15" customHeight="1">
      <c r="B128" s="360"/>
      <c r="C128" s="315" t="s">
        <v>1609</v>
      </c>
      <c r="D128" s="315"/>
      <c r="E128" s="315"/>
      <c r="F128" s="338" t="s">
        <v>1661</v>
      </c>
      <c r="G128" s="315"/>
      <c r="H128" s="315" t="s">
        <v>1713</v>
      </c>
      <c r="I128" s="315" t="s">
        <v>1663</v>
      </c>
      <c r="J128" s="315" t="s">
        <v>1712</v>
      </c>
      <c r="K128" s="363"/>
    </row>
    <row r="129" s="1" customFormat="1" ht="15" customHeight="1">
      <c r="B129" s="360"/>
      <c r="C129" s="315" t="s">
        <v>1672</v>
      </c>
      <c r="D129" s="315"/>
      <c r="E129" s="315"/>
      <c r="F129" s="338" t="s">
        <v>1667</v>
      </c>
      <c r="G129" s="315"/>
      <c r="H129" s="315" t="s">
        <v>1673</v>
      </c>
      <c r="I129" s="315" t="s">
        <v>1663</v>
      </c>
      <c r="J129" s="315">
        <v>15</v>
      </c>
      <c r="K129" s="363"/>
    </row>
    <row r="130" s="1" customFormat="1" ht="15" customHeight="1">
      <c r="B130" s="360"/>
      <c r="C130" s="341" t="s">
        <v>1674</v>
      </c>
      <c r="D130" s="341"/>
      <c r="E130" s="341"/>
      <c r="F130" s="342" t="s">
        <v>1667</v>
      </c>
      <c r="G130" s="341"/>
      <c r="H130" s="341" t="s">
        <v>1675</v>
      </c>
      <c r="I130" s="341" t="s">
        <v>1663</v>
      </c>
      <c r="J130" s="341">
        <v>15</v>
      </c>
      <c r="K130" s="363"/>
    </row>
    <row r="131" s="1" customFormat="1" ht="15" customHeight="1">
      <c r="B131" s="360"/>
      <c r="C131" s="341" t="s">
        <v>1676</v>
      </c>
      <c r="D131" s="341"/>
      <c r="E131" s="341"/>
      <c r="F131" s="342" t="s">
        <v>1667</v>
      </c>
      <c r="G131" s="341"/>
      <c r="H131" s="341" t="s">
        <v>1677</v>
      </c>
      <c r="I131" s="341" t="s">
        <v>1663</v>
      </c>
      <c r="J131" s="341">
        <v>20</v>
      </c>
      <c r="K131" s="363"/>
    </row>
    <row r="132" s="1" customFormat="1" ht="15" customHeight="1">
      <c r="B132" s="360"/>
      <c r="C132" s="341" t="s">
        <v>1678</v>
      </c>
      <c r="D132" s="341"/>
      <c r="E132" s="341"/>
      <c r="F132" s="342" t="s">
        <v>1667</v>
      </c>
      <c r="G132" s="341"/>
      <c r="H132" s="341" t="s">
        <v>1679</v>
      </c>
      <c r="I132" s="341" t="s">
        <v>1663</v>
      </c>
      <c r="J132" s="341">
        <v>20</v>
      </c>
      <c r="K132" s="363"/>
    </row>
    <row r="133" s="1" customFormat="1" ht="15" customHeight="1">
      <c r="B133" s="360"/>
      <c r="C133" s="315" t="s">
        <v>1666</v>
      </c>
      <c r="D133" s="315"/>
      <c r="E133" s="315"/>
      <c r="F133" s="338" t="s">
        <v>1667</v>
      </c>
      <c r="G133" s="315"/>
      <c r="H133" s="315" t="s">
        <v>1701</v>
      </c>
      <c r="I133" s="315" t="s">
        <v>1663</v>
      </c>
      <c r="J133" s="315">
        <v>50</v>
      </c>
      <c r="K133" s="363"/>
    </row>
    <row r="134" s="1" customFormat="1" ht="15" customHeight="1">
      <c r="B134" s="360"/>
      <c r="C134" s="315" t="s">
        <v>1680</v>
      </c>
      <c r="D134" s="315"/>
      <c r="E134" s="315"/>
      <c r="F134" s="338" t="s">
        <v>1667</v>
      </c>
      <c r="G134" s="315"/>
      <c r="H134" s="315" t="s">
        <v>1701</v>
      </c>
      <c r="I134" s="315" t="s">
        <v>1663</v>
      </c>
      <c r="J134" s="315">
        <v>50</v>
      </c>
      <c r="K134" s="363"/>
    </row>
    <row r="135" s="1" customFormat="1" ht="15" customHeight="1">
      <c r="B135" s="360"/>
      <c r="C135" s="315" t="s">
        <v>1686</v>
      </c>
      <c r="D135" s="315"/>
      <c r="E135" s="315"/>
      <c r="F135" s="338" t="s">
        <v>1667</v>
      </c>
      <c r="G135" s="315"/>
      <c r="H135" s="315" t="s">
        <v>1701</v>
      </c>
      <c r="I135" s="315" t="s">
        <v>1663</v>
      </c>
      <c r="J135" s="315">
        <v>50</v>
      </c>
      <c r="K135" s="363"/>
    </row>
    <row r="136" s="1" customFormat="1" ht="15" customHeight="1">
      <c r="B136" s="360"/>
      <c r="C136" s="315" t="s">
        <v>1688</v>
      </c>
      <c r="D136" s="315"/>
      <c r="E136" s="315"/>
      <c r="F136" s="338" t="s">
        <v>1667</v>
      </c>
      <c r="G136" s="315"/>
      <c r="H136" s="315" t="s">
        <v>1701</v>
      </c>
      <c r="I136" s="315" t="s">
        <v>1663</v>
      </c>
      <c r="J136" s="315">
        <v>50</v>
      </c>
      <c r="K136" s="363"/>
    </row>
    <row r="137" s="1" customFormat="1" ht="15" customHeight="1">
      <c r="B137" s="360"/>
      <c r="C137" s="315" t="s">
        <v>1689</v>
      </c>
      <c r="D137" s="315"/>
      <c r="E137" s="315"/>
      <c r="F137" s="338" t="s">
        <v>1667</v>
      </c>
      <c r="G137" s="315"/>
      <c r="H137" s="315" t="s">
        <v>1714</v>
      </c>
      <c r="I137" s="315" t="s">
        <v>1663</v>
      </c>
      <c r="J137" s="315">
        <v>255</v>
      </c>
      <c r="K137" s="363"/>
    </row>
    <row r="138" s="1" customFormat="1" ht="15" customHeight="1">
      <c r="B138" s="360"/>
      <c r="C138" s="315" t="s">
        <v>1691</v>
      </c>
      <c r="D138" s="315"/>
      <c r="E138" s="315"/>
      <c r="F138" s="338" t="s">
        <v>1661</v>
      </c>
      <c r="G138" s="315"/>
      <c r="H138" s="315" t="s">
        <v>1715</v>
      </c>
      <c r="I138" s="315" t="s">
        <v>1693</v>
      </c>
      <c r="J138" s="315"/>
      <c r="K138" s="363"/>
    </row>
    <row r="139" s="1" customFormat="1" ht="15" customHeight="1">
      <c r="B139" s="360"/>
      <c r="C139" s="315" t="s">
        <v>1694</v>
      </c>
      <c r="D139" s="315"/>
      <c r="E139" s="315"/>
      <c r="F139" s="338" t="s">
        <v>1661</v>
      </c>
      <c r="G139" s="315"/>
      <c r="H139" s="315" t="s">
        <v>1716</v>
      </c>
      <c r="I139" s="315" t="s">
        <v>1696</v>
      </c>
      <c r="J139" s="315"/>
      <c r="K139" s="363"/>
    </row>
    <row r="140" s="1" customFormat="1" ht="15" customHeight="1">
      <c r="B140" s="360"/>
      <c r="C140" s="315" t="s">
        <v>1697</v>
      </c>
      <c r="D140" s="315"/>
      <c r="E140" s="315"/>
      <c r="F140" s="338" t="s">
        <v>1661</v>
      </c>
      <c r="G140" s="315"/>
      <c r="H140" s="315" t="s">
        <v>1697</v>
      </c>
      <c r="I140" s="315" t="s">
        <v>1696</v>
      </c>
      <c r="J140" s="315"/>
      <c r="K140" s="363"/>
    </row>
    <row r="141" s="1" customFormat="1" ht="15" customHeight="1">
      <c r="B141" s="360"/>
      <c r="C141" s="315" t="s">
        <v>44</v>
      </c>
      <c r="D141" s="315"/>
      <c r="E141" s="315"/>
      <c r="F141" s="338" t="s">
        <v>1661</v>
      </c>
      <c r="G141" s="315"/>
      <c r="H141" s="315" t="s">
        <v>1717</v>
      </c>
      <c r="I141" s="315" t="s">
        <v>1696</v>
      </c>
      <c r="J141" s="315"/>
      <c r="K141" s="363"/>
    </row>
    <row r="142" s="1" customFormat="1" ht="15" customHeight="1">
      <c r="B142" s="360"/>
      <c r="C142" s="315" t="s">
        <v>1718</v>
      </c>
      <c r="D142" s="315"/>
      <c r="E142" s="315"/>
      <c r="F142" s="338" t="s">
        <v>1661</v>
      </c>
      <c r="G142" s="315"/>
      <c r="H142" s="315" t="s">
        <v>1719</v>
      </c>
      <c r="I142" s="315" t="s">
        <v>1696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1720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1655</v>
      </c>
      <c r="D148" s="330"/>
      <c r="E148" s="330"/>
      <c r="F148" s="330" t="s">
        <v>1656</v>
      </c>
      <c r="G148" s="331"/>
      <c r="H148" s="330" t="s">
        <v>60</v>
      </c>
      <c r="I148" s="330" t="s">
        <v>63</v>
      </c>
      <c r="J148" s="330" t="s">
        <v>1657</v>
      </c>
      <c r="K148" s="329"/>
    </row>
    <row r="149" s="1" customFormat="1" ht="17.25" customHeight="1">
      <c r="B149" s="327"/>
      <c r="C149" s="332" t="s">
        <v>1658</v>
      </c>
      <c r="D149" s="332"/>
      <c r="E149" s="332"/>
      <c r="F149" s="333" t="s">
        <v>1659</v>
      </c>
      <c r="G149" s="334"/>
      <c r="H149" s="332"/>
      <c r="I149" s="332"/>
      <c r="J149" s="332" t="s">
        <v>1660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1664</v>
      </c>
      <c r="D151" s="315"/>
      <c r="E151" s="315"/>
      <c r="F151" s="368" t="s">
        <v>1661</v>
      </c>
      <c r="G151" s="315"/>
      <c r="H151" s="367" t="s">
        <v>1701</v>
      </c>
      <c r="I151" s="367" t="s">
        <v>1663</v>
      </c>
      <c r="J151" s="367">
        <v>120</v>
      </c>
      <c r="K151" s="363"/>
    </row>
    <row r="152" s="1" customFormat="1" ht="15" customHeight="1">
      <c r="B152" s="340"/>
      <c r="C152" s="367" t="s">
        <v>1710</v>
      </c>
      <c r="D152" s="315"/>
      <c r="E152" s="315"/>
      <c r="F152" s="368" t="s">
        <v>1661</v>
      </c>
      <c r="G152" s="315"/>
      <c r="H152" s="367" t="s">
        <v>1721</v>
      </c>
      <c r="I152" s="367" t="s">
        <v>1663</v>
      </c>
      <c r="J152" s="367" t="s">
        <v>1712</v>
      </c>
      <c r="K152" s="363"/>
    </row>
    <row r="153" s="1" customFormat="1" ht="15" customHeight="1">
      <c r="B153" s="340"/>
      <c r="C153" s="367" t="s">
        <v>1609</v>
      </c>
      <c r="D153" s="315"/>
      <c r="E153" s="315"/>
      <c r="F153" s="368" t="s">
        <v>1661</v>
      </c>
      <c r="G153" s="315"/>
      <c r="H153" s="367" t="s">
        <v>1722</v>
      </c>
      <c r="I153" s="367" t="s">
        <v>1663</v>
      </c>
      <c r="J153" s="367" t="s">
        <v>1712</v>
      </c>
      <c r="K153" s="363"/>
    </row>
    <row r="154" s="1" customFormat="1" ht="15" customHeight="1">
      <c r="B154" s="340"/>
      <c r="C154" s="367" t="s">
        <v>1666</v>
      </c>
      <c r="D154" s="315"/>
      <c r="E154" s="315"/>
      <c r="F154" s="368" t="s">
        <v>1667</v>
      </c>
      <c r="G154" s="315"/>
      <c r="H154" s="367" t="s">
        <v>1701</v>
      </c>
      <c r="I154" s="367" t="s">
        <v>1663</v>
      </c>
      <c r="J154" s="367">
        <v>50</v>
      </c>
      <c r="K154" s="363"/>
    </row>
    <row r="155" s="1" customFormat="1" ht="15" customHeight="1">
      <c r="B155" s="340"/>
      <c r="C155" s="367" t="s">
        <v>1669</v>
      </c>
      <c r="D155" s="315"/>
      <c r="E155" s="315"/>
      <c r="F155" s="368" t="s">
        <v>1661</v>
      </c>
      <c r="G155" s="315"/>
      <c r="H155" s="367" t="s">
        <v>1701</v>
      </c>
      <c r="I155" s="367" t="s">
        <v>1671</v>
      </c>
      <c r="J155" s="367"/>
      <c r="K155" s="363"/>
    </row>
    <row r="156" s="1" customFormat="1" ht="15" customHeight="1">
      <c r="B156" s="340"/>
      <c r="C156" s="367" t="s">
        <v>1680</v>
      </c>
      <c r="D156" s="315"/>
      <c r="E156" s="315"/>
      <c r="F156" s="368" t="s">
        <v>1667</v>
      </c>
      <c r="G156" s="315"/>
      <c r="H156" s="367" t="s">
        <v>1701</v>
      </c>
      <c r="I156" s="367" t="s">
        <v>1663</v>
      </c>
      <c r="J156" s="367">
        <v>50</v>
      </c>
      <c r="K156" s="363"/>
    </row>
    <row r="157" s="1" customFormat="1" ht="15" customHeight="1">
      <c r="B157" s="340"/>
      <c r="C157" s="367" t="s">
        <v>1688</v>
      </c>
      <c r="D157" s="315"/>
      <c r="E157" s="315"/>
      <c r="F157" s="368" t="s">
        <v>1667</v>
      </c>
      <c r="G157" s="315"/>
      <c r="H157" s="367" t="s">
        <v>1701</v>
      </c>
      <c r="I157" s="367" t="s">
        <v>1663</v>
      </c>
      <c r="J157" s="367">
        <v>50</v>
      </c>
      <c r="K157" s="363"/>
    </row>
    <row r="158" s="1" customFormat="1" ht="15" customHeight="1">
      <c r="B158" s="340"/>
      <c r="C158" s="367" t="s">
        <v>1686</v>
      </c>
      <c r="D158" s="315"/>
      <c r="E158" s="315"/>
      <c r="F158" s="368" t="s">
        <v>1667</v>
      </c>
      <c r="G158" s="315"/>
      <c r="H158" s="367" t="s">
        <v>1701</v>
      </c>
      <c r="I158" s="367" t="s">
        <v>1663</v>
      </c>
      <c r="J158" s="367">
        <v>50</v>
      </c>
      <c r="K158" s="363"/>
    </row>
    <row r="159" s="1" customFormat="1" ht="15" customHeight="1">
      <c r="B159" s="340"/>
      <c r="C159" s="367" t="s">
        <v>131</v>
      </c>
      <c r="D159" s="315"/>
      <c r="E159" s="315"/>
      <c r="F159" s="368" t="s">
        <v>1661</v>
      </c>
      <c r="G159" s="315"/>
      <c r="H159" s="367" t="s">
        <v>1723</v>
      </c>
      <c r="I159" s="367" t="s">
        <v>1663</v>
      </c>
      <c r="J159" s="367" t="s">
        <v>1724</v>
      </c>
      <c r="K159" s="363"/>
    </row>
    <row r="160" s="1" customFormat="1" ht="15" customHeight="1">
      <c r="B160" s="340"/>
      <c r="C160" s="367" t="s">
        <v>1725</v>
      </c>
      <c r="D160" s="315"/>
      <c r="E160" s="315"/>
      <c r="F160" s="368" t="s">
        <v>1661</v>
      </c>
      <c r="G160" s="315"/>
      <c r="H160" s="367" t="s">
        <v>1726</v>
      </c>
      <c r="I160" s="367" t="s">
        <v>1696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1727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1655</v>
      </c>
      <c r="D166" s="330"/>
      <c r="E166" s="330"/>
      <c r="F166" s="330" t="s">
        <v>1656</v>
      </c>
      <c r="G166" s="372"/>
      <c r="H166" s="373" t="s">
        <v>60</v>
      </c>
      <c r="I166" s="373" t="s">
        <v>63</v>
      </c>
      <c r="J166" s="330" t="s">
        <v>1657</v>
      </c>
      <c r="K166" s="307"/>
    </row>
    <row r="167" s="1" customFormat="1" ht="17.25" customHeight="1">
      <c r="B167" s="308"/>
      <c r="C167" s="332" t="s">
        <v>1658</v>
      </c>
      <c r="D167" s="332"/>
      <c r="E167" s="332"/>
      <c r="F167" s="333" t="s">
        <v>1659</v>
      </c>
      <c r="G167" s="374"/>
      <c r="H167" s="375"/>
      <c r="I167" s="375"/>
      <c r="J167" s="332" t="s">
        <v>1660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1664</v>
      </c>
      <c r="D169" s="315"/>
      <c r="E169" s="315"/>
      <c r="F169" s="338" t="s">
        <v>1661</v>
      </c>
      <c r="G169" s="315"/>
      <c r="H169" s="315" t="s">
        <v>1701</v>
      </c>
      <c r="I169" s="315" t="s">
        <v>1663</v>
      </c>
      <c r="J169" s="315">
        <v>120</v>
      </c>
      <c r="K169" s="363"/>
    </row>
    <row r="170" s="1" customFormat="1" ht="15" customHeight="1">
      <c r="B170" s="340"/>
      <c r="C170" s="315" t="s">
        <v>1710</v>
      </c>
      <c r="D170" s="315"/>
      <c r="E170" s="315"/>
      <c r="F170" s="338" t="s">
        <v>1661</v>
      </c>
      <c r="G170" s="315"/>
      <c r="H170" s="315" t="s">
        <v>1711</v>
      </c>
      <c r="I170" s="315" t="s">
        <v>1663</v>
      </c>
      <c r="J170" s="315" t="s">
        <v>1712</v>
      </c>
      <c r="K170" s="363"/>
    </row>
    <row r="171" s="1" customFormat="1" ht="15" customHeight="1">
      <c r="B171" s="340"/>
      <c r="C171" s="315" t="s">
        <v>1609</v>
      </c>
      <c r="D171" s="315"/>
      <c r="E171" s="315"/>
      <c r="F171" s="338" t="s">
        <v>1661</v>
      </c>
      <c r="G171" s="315"/>
      <c r="H171" s="315" t="s">
        <v>1728</v>
      </c>
      <c r="I171" s="315" t="s">
        <v>1663</v>
      </c>
      <c r="J171" s="315" t="s">
        <v>1712</v>
      </c>
      <c r="K171" s="363"/>
    </row>
    <row r="172" s="1" customFormat="1" ht="15" customHeight="1">
      <c r="B172" s="340"/>
      <c r="C172" s="315" t="s">
        <v>1666</v>
      </c>
      <c r="D172" s="315"/>
      <c r="E172" s="315"/>
      <c r="F172" s="338" t="s">
        <v>1667</v>
      </c>
      <c r="G172" s="315"/>
      <c r="H172" s="315" t="s">
        <v>1728</v>
      </c>
      <c r="I172" s="315" t="s">
        <v>1663</v>
      </c>
      <c r="J172" s="315">
        <v>50</v>
      </c>
      <c r="K172" s="363"/>
    </row>
    <row r="173" s="1" customFormat="1" ht="15" customHeight="1">
      <c r="B173" s="340"/>
      <c r="C173" s="315" t="s">
        <v>1669</v>
      </c>
      <c r="D173" s="315"/>
      <c r="E173" s="315"/>
      <c r="F173" s="338" t="s">
        <v>1661</v>
      </c>
      <c r="G173" s="315"/>
      <c r="H173" s="315" t="s">
        <v>1728</v>
      </c>
      <c r="I173" s="315" t="s">
        <v>1671</v>
      </c>
      <c r="J173" s="315"/>
      <c r="K173" s="363"/>
    </row>
    <row r="174" s="1" customFormat="1" ht="15" customHeight="1">
      <c r="B174" s="340"/>
      <c r="C174" s="315" t="s">
        <v>1680</v>
      </c>
      <c r="D174" s="315"/>
      <c r="E174" s="315"/>
      <c r="F174" s="338" t="s">
        <v>1667</v>
      </c>
      <c r="G174" s="315"/>
      <c r="H174" s="315" t="s">
        <v>1728</v>
      </c>
      <c r="I174" s="315" t="s">
        <v>1663</v>
      </c>
      <c r="J174" s="315">
        <v>50</v>
      </c>
      <c r="K174" s="363"/>
    </row>
    <row r="175" s="1" customFormat="1" ht="15" customHeight="1">
      <c r="B175" s="340"/>
      <c r="C175" s="315" t="s">
        <v>1688</v>
      </c>
      <c r="D175" s="315"/>
      <c r="E175" s="315"/>
      <c r="F175" s="338" t="s">
        <v>1667</v>
      </c>
      <c r="G175" s="315"/>
      <c r="H175" s="315" t="s">
        <v>1728</v>
      </c>
      <c r="I175" s="315" t="s">
        <v>1663</v>
      </c>
      <c r="J175" s="315">
        <v>50</v>
      </c>
      <c r="K175" s="363"/>
    </row>
    <row r="176" s="1" customFormat="1" ht="15" customHeight="1">
      <c r="B176" s="340"/>
      <c r="C176" s="315" t="s">
        <v>1686</v>
      </c>
      <c r="D176" s="315"/>
      <c r="E176" s="315"/>
      <c r="F176" s="338" t="s">
        <v>1667</v>
      </c>
      <c r="G176" s="315"/>
      <c r="H176" s="315" t="s">
        <v>1728</v>
      </c>
      <c r="I176" s="315" t="s">
        <v>1663</v>
      </c>
      <c r="J176" s="315">
        <v>50</v>
      </c>
      <c r="K176" s="363"/>
    </row>
    <row r="177" s="1" customFormat="1" ht="15" customHeight="1">
      <c r="B177" s="340"/>
      <c r="C177" s="315" t="s">
        <v>147</v>
      </c>
      <c r="D177" s="315"/>
      <c r="E177" s="315"/>
      <c r="F177" s="338" t="s">
        <v>1661</v>
      </c>
      <c r="G177" s="315"/>
      <c r="H177" s="315" t="s">
        <v>1729</v>
      </c>
      <c r="I177" s="315" t="s">
        <v>1730</v>
      </c>
      <c r="J177" s="315"/>
      <c r="K177" s="363"/>
    </row>
    <row r="178" s="1" customFormat="1" ht="15" customHeight="1">
      <c r="B178" s="340"/>
      <c r="C178" s="315" t="s">
        <v>63</v>
      </c>
      <c r="D178" s="315"/>
      <c r="E178" s="315"/>
      <c r="F178" s="338" t="s">
        <v>1661</v>
      </c>
      <c r="G178" s="315"/>
      <c r="H178" s="315" t="s">
        <v>1731</v>
      </c>
      <c r="I178" s="315" t="s">
        <v>1732</v>
      </c>
      <c r="J178" s="315">
        <v>1</v>
      </c>
      <c r="K178" s="363"/>
    </row>
    <row r="179" s="1" customFormat="1" ht="15" customHeight="1">
      <c r="B179" s="340"/>
      <c r="C179" s="315" t="s">
        <v>59</v>
      </c>
      <c r="D179" s="315"/>
      <c r="E179" s="315"/>
      <c r="F179" s="338" t="s">
        <v>1661</v>
      </c>
      <c r="G179" s="315"/>
      <c r="H179" s="315" t="s">
        <v>1733</v>
      </c>
      <c r="I179" s="315" t="s">
        <v>1663</v>
      </c>
      <c r="J179" s="315">
        <v>20</v>
      </c>
      <c r="K179" s="363"/>
    </row>
    <row r="180" s="1" customFormat="1" ht="15" customHeight="1">
      <c r="B180" s="340"/>
      <c r="C180" s="315" t="s">
        <v>60</v>
      </c>
      <c r="D180" s="315"/>
      <c r="E180" s="315"/>
      <c r="F180" s="338" t="s">
        <v>1661</v>
      </c>
      <c r="G180" s="315"/>
      <c r="H180" s="315" t="s">
        <v>1734</v>
      </c>
      <c r="I180" s="315" t="s">
        <v>1663</v>
      </c>
      <c r="J180" s="315">
        <v>255</v>
      </c>
      <c r="K180" s="363"/>
    </row>
    <row r="181" s="1" customFormat="1" ht="15" customHeight="1">
      <c r="B181" s="340"/>
      <c r="C181" s="315" t="s">
        <v>148</v>
      </c>
      <c r="D181" s="315"/>
      <c r="E181" s="315"/>
      <c r="F181" s="338" t="s">
        <v>1661</v>
      </c>
      <c r="G181" s="315"/>
      <c r="H181" s="315" t="s">
        <v>1625</v>
      </c>
      <c r="I181" s="315" t="s">
        <v>1663</v>
      </c>
      <c r="J181" s="315">
        <v>10</v>
      </c>
      <c r="K181" s="363"/>
    </row>
    <row r="182" s="1" customFormat="1" ht="15" customHeight="1">
      <c r="B182" s="340"/>
      <c r="C182" s="315" t="s">
        <v>149</v>
      </c>
      <c r="D182" s="315"/>
      <c r="E182" s="315"/>
      <c r="F182" s="338" t="s">
        <v>1661</v>
      </c>
      <c r="G182" s="315"/>
      <c r="H182" s="315" t="s">
        <v>1735</v>
      </c>
      <c r="I182" s="315" t="s">
        <v>1696</v>
      </c>
      <c r="J182" s="315"/>
      <c r="K182" s="363"/>
    </row>
    <row r="183" s="1" customFormat="1" ht="15" customHeight="1">
      <c r="B183" s="340"/>
      <c r="C183" s="315" t="s">
        <v>1736</v>
      </c>
      <c r="D183" s="315"/>
      <c r="E183" s="315"/>
      <c r="F183" s="338" t="s">
        <v>1661</v>
      </c>
      <c r="G183" s="315"/>
      <c r="H183" s="315" t="s">
        <v>1737</v>
      </c>
      <c r="I183" s="315" t="s">
        <v>1696</v>
      </c>
      <c r="J183" s="315"/>
      <c r="K183" s="363"/>
    </row>
    <row r="184" s="1" customFormat="1" ht="15" customHeight="1">
      <c r="B184" s="340"/>
      <c r="C184" s="315" t="s">
        <v>1725</v>
      </c>
      <c r="D184" s="315"/>
      <c r="E184" s="315"/>
      <c r="F184" s="338" t="s">
        <v>1661</v>
      </c>
      <c r="G184" s="315"/>
      <c r="H184" s="315" t="s">
        <v>1738</v>
      </c>
      <c r="I184" s="315" t="s">
        <v>1696</v>
      </c>
      <c r="J184" s="315"/>
      <c r="K184" s="363"/>
    </row>
    <row r="185" s="1" customFormat="1" ht="15" customHeight="1">
      <c r="B185" s="340"/>
      <c r="C185" s="315" t="s">
        <v>151</v>
      </c>
      <c r="D185" s="315"/>
      <c r="E185" s="315"/>
      <c r="F185" s="338" t="s">
        <v>1667</v>
      </c>
      <c r="G185" s="315"/>
      <c r="H185" s="315" t="s">
        <v>1739</v>
      </c>
      <c r="I185" s="315" t="s">
        <v>1663</v>
      </c>
      <c r="J185" s="315">
        <v>50</v>
      </c>
      <c r="K185" s="363"/>
    </row>
    <row r="186" s="1" customFormat="1" ht="15" customHeight="1">
      <c r="B186" s="340"/>
      <c r="C186" s="315" t="s">
        <v>1740</v>
      </c>
      <c r="D186" s="315"/>
      <c r="E186" s="315"/>
      <c r="F186" s="338" t="s">
        <v>1667</v>
      </c>
      <c r="G186" s="315"/>
      <c r="H186" s="315" t="s">
        <v>1741</v>
      </c>
      <c r="I186" s="315" t="s">
        <v>1742</v>
      </c>
      <c r="J186" s="315"/>
      <c r="K186" s="363"/>
    </row>
    <row r="187" s="1" customFormat="1" ht="15" customHeight="1">
      <c r="B187" s="340"/>
      <c r="C187" s="315" t="s">
        <v>1743</v>
      </c>
      <c r="D187" s="315"/>
      <c r="E187" s="315"/>
      <c r="F187" s="338" t="s">
        <v>1667</v>
      </c>
      <c r="G187" s="315"/>
      <c r="H187" s="315" t="s">
        <v>1744</v>
      </c>
      <c r="I187" s="315" t="s">
        <v>1742</v>
      </c>
      <c r="J187" s="315"/>
      <c r="K187" s="363"/>
    </row>
    <row r="188" s="1" customFormat="1" ht="15" customHeight="1">
      <c r="B188" s="340"/>
      <c r="C188" s="315" t="s">
        <v>1745</v>
      </c>
      <c r="D188" s="315"/>
      <c r="E188" s="315"/>
      <c r="F188" s="338" t="s">
        <v>1667</v>
      </c>
      <c r="G188" s="315"/>
      <c r="H188" s="315" t="s">
        <v>1746</v>
      </c>
      <c r="I188" s="315" t="s">
        <v>1742</v>
      </c>
      <c r="J188" s="315"/>
      <c r="K188" s="363"/>
    </row>
    <row r="189" s="1" customFormat="1" ht="15" customHeight="1">
      <c r="B189" s="340"/>
      <c r="C189" s="376" t="s">
        <v>1747</v>
      </c>
      <c r="D189" s="315"/>
      <c r="E189" s="315"/>
      <c r="F189" s="338" t="s">
        <v>1667</v>
      </c>
      <c r="G189" s="315"/>
      <c r="H189" s="315" t="s">
        <v>1748</v>
      </c>
      <c r="I189" s="315" t="s">
        <v>1749</v>
      </c>
      <c r="J189" s="377" t="s">
        <v>1750</v>
      </c>
      <c r="K189" s="363"/>
    </row>
    <row r="190" s="1" customFormat="1" ht="15" customHeight="1">
      <c r="B190" s="340"/>
      <c r="C190" s="376" t="s">
        <v>48</v>
      </c>
      <c r="D190" s="315"/>
      <c r="E190" s="315"/>
      <c r="F190" s="338" t="s">
        <v>1661</v>
      </c>
      <c r="G190" s="315"/>
      <c r="H190" s="312" t="s">
        <v>1751</v>
      </c>
      <c r="I190" s="315" t="s">
        <v>1752</v>
      </c>
      <c r="J190" s="315"/>
      <c r="K190" s="363"/>
    </row>
    <row r="191" s="1" customFormat="1" ht="15" customHeight="1">
      <c r="B191" s="340"/>
      <c r="C191" s="376" t="s">
        <v>1753</v>
      </c>
      <c r="D191" s="315"/>
      <c r="E191" s="315"/>
      <c r="F191" s="338" t="s">
        <v>1661</v>
      </c>
      <c r="G191" s="315"/>
      <c r="H191" s="315" t="s">
        <v>1754</v>
      </c>
      <c r="I191" s="315" t="s">
        <v>1696</v>
      </c>
      <c r="J191" s="315"/>
      <c r="K191" s="363"/>
    </row>
    <row r="192" s="1" customFormat="1" ht="15" customHeight="1">
      <c r="B192" s="340"/>
      <c r="C192" s="376" t="s">
        <v>1755</v>
      </c>
      <c r="D192" s="315"/>
      <c r="E192" s="315"/>
      <c r="F192" s="338" t="s">
        <v>1661</v>
      </c>
      <c r="G192" s="315"/>
      <c r="H192" s="315" t="s">
        <v>1756</v>
      </c>
      <c r="I192" s="315" t="s">
        <v>1696</v>
      </c>
      <c r="J192" s="315"/>
      <c r="K192" s="363"/>
    </row>
    <row r="193" s="1" customFormat="1" ht="15" customHeight="1">
      <c r="B193" s="340"/>
      <c r="C193" s="376" t="s">
        <v>1757</v>
      </c>
      <c r="D193" s="315"/>
      <c r="E193" s="315"/>
      <c r="F193" s="338" t="s">
        <v>1667</v>
      </c>
      <c r="G193" s="315"/>
      <c r="H193" s="315" t="s">
        <v>1758</v>
      </c>
      <c r="I193" s="315" t="s">
        <v>1696</v>
      </c>
      <c r="J193" s="315"/>
      <c r="K193" s="363"/>
    </row>
    <row r="194" s="1" customFormat="1" ht="15" customHeight="1">
      <c r="B194" s="369"/>
      <c r="C194" s="378"/>
      <c r="D194" s="349"/>
      <c r="E194" s="349"/>
      <c r="F194" s="349"/>
      <c r="G194" s="349"/>
      <c r="H194" s="349"/>
      <c r="I194" s="349"/>
      <c r="J194" s="349"/>
      <c r="K194" s="370"/>
    </row>
    <row r="195" s="1" customFormat="1" ht="18.75" customHeight="1">
      <c r="B195" s="351"/>
      <c r="C195" s="361"/>
      <c r="D195" s="361"/>
      <c r="E195" s="361"/>
      <c r="F195" s="371"/>
      <c r="G195" s="361"/>
      <c r="H195" s="361"/>
      <c r="I195" s="361"/>
      <c r="J195" s="361"/>
      <c r="K195" s="351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1759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9" t="s">
        <v>1760</v>
      </c>
      <c r="D200" s="379"/>
      <c r="E200" s="379"/>
      <c r="F200" s="379" t="s">
        <v>1761</v>
      </c>
      <c r="G200" s="380"/>
      <c r="H200" s="379" t="s">
        <v>1762</v>
      </c>
      <c r="I200" s="379"/>
      <c r="J200" s="379"/>
      <c r="K200" s="307"/>
    </row>
    <row r="201" s="1" customFormat="1" ht="5.25" customHeight="1">
      <c r="B201" s="340"/>
      <c r="C201" s="335"/>
      <c r="D201" s="335"/>
      <c r="E201" s="335"/>
      <c r="F201" s="335"/>
      <c r="G201" s="361"/>
      <c r="H201" s="335"/>
      <c r="I201" s="335"/>
      <c r="J201" s="335"/>
      <c r="K201" s="363"/>
    </row>
    <row r="202" s="1" customFormat="1" ht="15" customHeight="1">
      <c r="B202" s="340"/>
      <c r="C202" s="315" t="s">
        <v>1752</v>
      </c>
      <c r="D202" s="315"/>
      <c r="E202" s="315"/>
      <c r="F202" s="338" t="s">
        <v>49</v>
      </c>
      <c r="G202" s="315"/>
      <c r="H202" s="315" t="s">
        <v>1763</v>
      </c>
      <c r="I202" s="315"/>
      <c r="J202" s="315"/>
      <c r="K202" s="363"/>
    </row>
    <row r="203" s="1" customFormat="1" ht="15" customHeight="1">
      <c r="B203" s="340"/>
      <c r="C203" s="315"/>
      <c r="D203" s="315"/>
      <c r="E203" s="315"/>
      <c r="F203" s="338" t="s">
        <v>50</v>
      </c>
      <c r="G203" s="315"/>
      <c r="H203" s="315" t="s">
        <v>1764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53</v>
      </c>
      <c r="G204" s="315"/>
      <c r="H204" s="315" t="s">
        <v>1765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51</v>
      </c>
      <c r="G205" s="315"/>
      <c r="H205" s="315" t="s">
        <v>1766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52</v>
      </c>
      <c r="G206" s="315"/>
      <c r="H206" s="315" t="s">
        <v>1767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/>
      <c r="G207" s="315"/>
      <c r="H207" s="315"/>
      <c r="I207" s="315"/>
      <c r="J207" s="315"/>
      <c r="K207" s="363"/>
    </row>
    <row r="208" s="1" customFormat="1" ht="15" customHeight="1">
      <c r="B208" s="340"/>
      <c r="C208" s="315" t="s">
        <v>1708</v>
      </c>
      <c r="D208" s="315"/>
      <c r="E208" s="315"/>
      <c r="F208" s="338" t="s">
        <v>85</v>
      </c>
      <c r="G208" s="315"/>
      <c r="H208" s="315" t="s">
        <v>1768</v>
      </c>
      <c r="I208" s="315"/>
      <c r="J208" s="315"/>
      <c r="K208" s="363"/>
    </row>
    <row r="209" s="1" customFormat="1" ht="15" customHeight="1">
      <c r="B209" s="340"/>
      <c r="C209" s="315"/>
      <c r="D209" s="315"/>
      <c r="E209" s="315"/>
      <c r="F209" s="338" t="s">
        <v>1603</v>
      </c>
      <c r="G209" s="315"/>
      <c r="H209" s="315" t="s">
        <v>1604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1601</v>
      </c>
      <c r="G210" s="315"/>
      <c r="H210" s="315" t="s">
        <v>1769</v>
      </c>
      <c r="I210" s="315"/>
      <c r="J210" s="315"/>
      <c r="K210" s="363"/>
    </row>
    <row r="211" s="1" customFormat="1" ht="15" customHeight="1">
      <c r="B211" s="381"/>
      <c r="C211" s="315"/>
      <c r="D211" s="315"/>
      <c r="E211" s="315"/>
      <c r="F211" s="338" t="s">
        <v>1605</v>
      </c>
      <c r="G211" s="376"/>
      <c r="H211" s="367" t="s">
        <v>1606</v>
      </c>
      <c r="I211" s="367"/>
      <c r="J211" s="367"/>
      <c r="K211" s="382"/>
    </row>
    <row r="212" s="1" customFormat="1" ht="15" customHeight="1">
      <c r="B212" s="381"/>
      <c r="C212" s="315"/>
      <c r="D212" s="315"/>
      <c r="E212" s="315"/>
      <c r="F212" s="338" t="s">
        <v>1607</v>
      </c>
      <c r="G212" s="376"/>
      <c r="H212" s="367" t="s">
        <v>1770</v>
      </c>
      <c r="I212" s="367"/>
      <c r="J212" s="367"/>
      <c r="K212" s="382"/>
    </row>
    <row r="213" s="1" customFormat="1" ht="15" customHeight="1">
      <c r="B213" s="381"/>
      <c r="C213" s="315"/>
      <c r="D213" s="315"/>
      <c r="E213" s="315"/>
      <c r="F213" s="338"/>
      <c r="G213" s="376"/>
      <c r="H213" s="367"/>
      <c r="I213" s="367"/>
      <c r="J213" s="367"/>
      <c r="K213" s="382"/>
    </row>
    <row r="214" s="1" customFormat="1" ht="15" customHeight="1">
      <c r="B214" s="381"/>
      <c r="C214" s="315" t="s">
        <v>1732</v>
      </c>
      <c r="D214" s="315"/>
      <c r="E214" s="315"/>
      <c r="F214" s="338">
        <v>1</v>
      </c>
      <c r="G214" s="376"/>
      <c r="H214" s="367" t="s">
        <v>1771</v>
      </c>
      <c r="I214" s="367"/>
      <c r="J214" s="367"/>
      <c r="K214" s="382"/>
    </row>
    <row r="215" s="1" customFormat="1" ht="15" customHeight="1">
      <c r="B215" s="381"/>
      <c r="C215" s="315"/>
      <c r="D215" s="315"/>
      <c r="E215" s="315"/>
      <c r="F215" s="338">
        <v>2</v>
      </c>
      <c r="G215" s="376"/>
      <c r="H215" s="367" t="s">
        <v>1772</v>
      </c>
      <c r="I215" s="367"/>
      <c r="J215" s="367"/>
      <c r="K215" s="382"/>
    </row>
    <row r="216" s="1" customFormat="1" ht="15" customHeight="1">
      <c r="B216" s="381"/>
      <c r="C216" s="315"/>
      <c r="D216" s="315"/>
      <c r="E216" s="315"/>
      <c r="F216" s="338">
        <v>3</v>
      </c>
      <c r="G216" s="376"/>
      <c r="H216" s="367" t="s">
        <v>1773</v>
      </c>
      <c r="I216" s="367"/>
      <c r="J216" s="367"/>
      <c r="K216" s="382"/>
    </row>
    <row r="217" s="1" customFormat="1" ht="15" customHeight="1">
      <c r="B217" s="381"/>
      <c r="C217" s="315"/>
      <c r="D217" s="315"/>
      <c r="E217" s="315"/>
      <c r="F217" s="338">
        <v>4</v>
      </c>
      <c r="G217" s="376"/>
      <c r="H217" s="367" t="s">
        <v>1774</v>
      </c>
      <c r="I217" s="367"/>
      <c r="J217" s="367"/>
      <c r="K217" s="382"/>
    </row>
    <row r="218" s="1" customFormat="1" ht="12.75" customHeight="1">
      <c r="B218" s="383"/>
      <c r="C218" s="384"/>
      <c r="D218" s="384"/>
      <c r="E218" s="384"/>
      <c r="F218" s="384"/>
      <c r="G218" s="384"/>
      <c r="H218" s="384"/>
      <c r="I218" s="384"/>
      <c r="J218" s="384"/>
      <c r="K218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MIN-HORCICKOVA\Eva</dc:creator>
  <cp:lastModifiedBy>MIN-HORCICKOVA\Eva</cp:lastModifiedBy>
  <dcterms:created xsi:type="dcterms:W3CDTF">2023-08-30T06:15:30Z</dcterms:created>
  <dcterms:modified xsi:type="dcterms:W3CDTF">2023-08-30T06:16:11Z</dcterms:modified>
</cp:coreProperties>
</file>