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osef.dvorak\Desktop\"/>
    </mc:Choice>
  </mc:AlternateContent>
  <bookViews>
    <workbookView xWindow="0" yWindow="0" windowWidth="0" windowHeight="0"/>
  </bookViews>
  <sheets>
    <sheet name="Rekapitulace stavby" sheetId="1" r:id="rId1"/>
    <sheet name="2021_11_28-2023 - Rekons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'2021_11_28-2023 - Rekonst...'!$C$131:$K$313</definedName>
    <definedName name="_xlnm.Print_Area" localSheetId="1">'2021_11_28-2023 - Rekonst...'!$C$4:$J$76,'2021_11_28-2023 - Rekonst...'!$C$121:$J$313</definedName>
    <definedName name="_xlnm.Print_Titles" localSheetId="1">'2021_11_28-2023 - Rekonst...'!$131:$131</definedName>
  </definedNames>
  <calcPr/>
</workbook>
</file>

<file path=xl/calcChain.xml><?xml version="1.0" encoding="utf-8"?>
<calcChain xmlns="http://schemas.openxmlformats.org/spreadsheetml/2006/main">
  <c i="1" l="1" r="AY95"/>
  <c i="2" r="J35"/>
  <c r="J34"/>
  <c r="J33"/>
  <c i="1" r="AX95"/>
  <c i="2" r="BI313"/>
  <c r="BH313"/>
  <c r="BG313"/>
  <c r="BF313"/>
  <c r="T313"/>
  <c r="T312"/>
  <c r="R313"/>
  <c r="R312"/>
  <c r="P313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T303"/>
  <c r="R304"/>
  <c r="R303"/>
  <c r="P304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0"/>
  <c r="BH290"/>
  <c r="BG290"/>
  <c r="BF290"/>
  <c r="T290"/>
  <c r="T289"/>
  <c r="R290"/>
  <c r="R289"/>
  <c r="P290"/>
  <c r="P289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0"/>
  <c r="J89"/>
  <c r="F89"/>
  <c r="F87"/>
  <c r="E85"/>
  <c r="J16"/>
  <c r="E16"/>
  <c r="F90"/>
  <c r="J15"/>
  <c r="J10"/>
  <c r="J126"/>
  <c i="1" r="AS94"/>
  <c r="L90"/>
  <c r="AM90"/>
  <c r="AM89"/>
  <c r="L89"/>
  <c r="AM87"/>
  <c r="L87"/>
  <c r="L85"/>
  <c r="L84"/>
  <c i="2" r="BK223"/>
  <c r="BK228"/>
  <c r="BK306"/>
  <c r="BK188"/>
  <c r="J144"/>
  <c r="J205"/>
  <c r="BK309"/>
  <c r="BK300"/>
  <c r="J282"/>
  <c r="J262"/>
  <c r="J252"/>
  <c r="BK226"/>
  <c r="BK204"/>
  <c r="BK136"/>
  <c r="J299"/>
  <c r="BK259"/>
  <c r="J235"/>
  <c r="J222"/>
  <c r="BK195"/>
  <c r="J273"/>
  <c r="J256"/>
  <c r="J204"/>
  <c r="J226"/>
  <c r="BK313"/>
  <c r="BK203"/>
  <c r="BK150"/>
  <c r="BK187"/>
  <c r="BK310"/>
  <c r="J300"/>
  <c r="BK279"/>
  <c r="J270"/>
  <c r="BK230"/>
  <c r="BK219"/>
  <c r="BK200"/>
  <c r="BK151"/>
  <c r="J306"/>
  <c r="BK235"/>
  <c r="J137"/>
  <c r="J206"/>
  <c r="BK157"/>
  <c r="J228"/>
  <c r="BK311"/>
  <c r="J301"/>
  <c r="BK276"/>
  <c r="BK256"/>
  <c r="J241"/>
  <c r="BK213"/>
  <c r="J197"/>
  <c r="J150"/>
  <c r="BK224"/>
  <c r="J236"/>
  <c r="J188"/>
  <c r="J223"/>
  <c r="J160"/>
  <c r="J200"/>
  <c r="BK236"/>
  <c r="J136"/>
  <c r="J218"/>
  <c r="J227"/>
  <c r="J195"/>
  <c r="J143"/>
  <c r="BK184"/>
  <c r="J311"/>
  <c r="BK302"/>
  <c r="BK285"/>
  <c r="BK262"/>
  <c r="BK249"/>
  <c r="BK229"/>
  <c r="J207"/>
  <c r="BK174"/>
  <c r="BK135"/>
  <c r="BK182"/>
  <c r="BK209"/>
  <c r="J167"/>
  <c r="BK227"/>
  <c r="J157"/>
  <c r="J307"/>
  <c r="BK290"/>
  <c r="BK270"/>
  <c r="J244"/>
  <c r="BK220"/>
  <c r="BK201"/>
  <c r="J149"/>
  <c r="BK304"/>
  <c r="BK167"/>
  <c r="J238"/>
  <c r="J229"/>
  <c r="J203"/>
  <c r="J139"/>
  <c r="J219"/>
  <c r="BK217"/>
  <c r="BK197"/>
  <c r="J174"/>
  <c r="BK149"/>
  <c r="BK232"/>
  <c r="J209"/>
  <c r="J182"/>
  <c r="BK143"/>
  <c r="J310"/>
  <c r="BK307"/>
  <c r="BK301"/>
  <c r="J288"/>
  <c r="BK282"/>
  <c r="J276"/>
  <c r="BK266"/>
  <c r="J259"/>
  <c r="J249"/>
  <c r="BK244"/>
  <c r="BK241"/>
  <c r="J230"/>
  <c r="J225"/>
  <c r="J217"/>
  <c r="BK206"/>
  <c r="BK183"/>
  <c r="J155"/>
  <c r="J135"/>
  <c r="J232"/>
  <c r="BK139"/>
  <c r="J220"/>
  <c r="BK144"/>
  <c r="J224"/>
  <c r="J213"/>
  <c r="J201"/>
  <c r="J184"/>
  <c r="J151"/>
  <c r="BK145"/>
  <c r="BK222"/>
  <c r="BK160"/>
  <c r="BK137"/>
  <c r="J309"/>
  <c r="J304"/>
  <c r="BK299"/>
  <c r="BK288"/>
  <c r="J285"/>
  <c r="BK273"/>
  <c r="J266"/>
  <c r="J183"/>
  <c r="BK225"/>
  <c r="J313"/>
  <c r="BK205"/>
  <c r="BK155"/>
  <c r="BK207"/>
  <c r="J145"/>
  <c r="J302"/>
  <c r="J290"/>
  <c r="J279"/>
  <c r="BK252"/>
  <c r="BK238"/>
  <c r="BK218"/>
  <c r="J187"/>
  <c l="1" r="BK181"/>
  <c r="J181"/>
  <c r="J98"/>
  <c r="BK231"/>
  <c r="J231"/>
  <c r="J103"/>
  <c r="R159"/>
  <c r="P216"/>
  <c r="BK134"/>
  <c r="BK133"/>
  <c r="BK216"/>
  <c r="J216"/>
  <c r="J102"/>
  <c r="R134"/>
  <c r="R133"/>
  <c r="R216"/>
  <c r="P181"/>
  <c r="BK208"/>
  <c r="J208"/>
  <c r="J101"/>
  <c r="R231"/>
  <c r="P298"/>
  <c r="P297"/>
  <c r="P134"/>
  <c r="T194"/>
  <c r="BK248"/>
  <c r="J248"/>
  <c r="J104"/>
  <c r="BK272"/>
  <c r="J272"/>
  <c r="J107"/>
  <c r="T305"/>
  <c r="T159"/>
  <c r="BK199"/>
  <c r="J199"/>
  <c r="J100"/>
  <c r="T208"/>
  <c r="T248"/>
  <c r="BK308"/>
  <c r="J308"/>
  <c r="J113"/>
  <c r="P159"/>
  <c r="BK194"/>
  <c r="J194"/>
  <c r="J99"/>
  <c r="P199"/>
  <c r="T231"/>
  <c r="R272"/>
  <c r="R271"/>
  <c r="R298"/>
  <c r="R297"/>
  <c r="T134"/>
  <c r="T133"/>
  <c r="T132"/>
  <c r="T181"/>
  <c r="R194"/>
  <c r="T199"/>
  <c r="P208"/>
  <c r="P231"/>
  <c r="R248"/>
  <c r="T272"/>
  <c r="T271"/>
  <c r="BK305"/>
  <c r="J305"/>
  <c r="J112"/>
  <c r="R305"/>
  <c r="R308"/>
  <c r="BK159"/>
  <c r="J159"/>
  <c r="J97"/>
  <c r="R181"/>
  <c r="P194"/>
  <c r="R199"/>
  <c r="R208"/>
  <c r="T216"/>
  <c r="P248"/>
  <c r="P272"/>
  <c r="P271"/>
  <c r="BK298"/>
  <c r="J298"/>
  <c r="J110"/>
  <c r="T298"/>
  <c r="T297"/>
  <c r="P305"/>
  <c r="P308"/>
  <c r="T308"/>
  <c r="BK303"/>
  <c r="J303"/>
  <c r="J111"/>
  <c r="BK269"/>
  <c r="J269"/>
  <c r="J105"/>
  <c r="BK289"/>
  <c r="J289"/>
  <c r="J108"/>
  <c r="BK312"/>
  <c r="J312"/>
  <c r="J114"/>
  <c r="J32"/>
  <c i="1" r="AW95"/>
  <c i="2" r="F33"/>
  <c i="1" r="BB95"/>
  <c r="BB94"/>
  <c r="AX94"/>
  <c i="2" r="F35"/>
  <c i="1" r="BD95"/>
  <c r="BD94"/>
  <c r="W33"/>
  <c i="2" r="F32"/>
  <c i="1" r="BA95"/>
  <c r="BA94"/>
  <c r="AW94"/>
  <c r="AK30"/>
  <c i="2" r="F34"/>
  <c i="1" r="BC95"/>
  <c r="BC94"/>
  <c r="AY94"/>
  <c i="2" r="BE139"/>
  <c r="BE157"/>
  <c r="BE183"/>
  <c r="BE187"/>
  <c r="BE201"/>
  <c r="BE207"/>
  <c r="BE222"/>
  <c r="BE227"/>
  <c r="BE228"/>
  <c r="BE232"/>
  <c r="BE235"/>
  <c r="BE236"/>
  <c r="BE238"/>
  <c r="BE241"/>
  <c r="BE244"/>
  <c r="BE249"/>
  <c r="BE252"/>
  <c r="BE256"/>
  <c r="BE259"/>
  <c r="BE262"/>
  <c r="BE266"/>
  <c r="BE270"/>
  <c r="BE273"/>
  <c r="BE276"/>
  <c r="BE279"/>
  <c r="BE282"/>
  <c r="BE285"/>
  <c r="BE288"/>
  <c r="BE290"/>
  <c r="BE299"/>
  <c r="BE300"/>
  <c r="BE301"/>
  <c r="BE302"/>
  <c r="BE306"/>
  <c r="BE307"/>
  <c r="BE309"/>
  <c r="BE310"/>
  <c r="BE155"/>
  <c r="BE213"/>
  <c r="BE217"/>
  <c r="BE225"/>
  <c r="BE226"/>
  <c r="F129"/>
  <c r="BE137"/>
  <c r="BE160"/>
  <c r="BE167"/>
  <c r="BE174"/>
  <c r="BE182"/>
  <c r="BE184"/>
  <c r="BE188"/>
  <c r="BE197"/>
  <c r="BE200"/>
  <c r="BE203"/>
  <c r="BE204"/>
  <c r="BE205"/>
  <c r="BE206"/>
  <c r="BE209"/>
  <c r="BE218"/>
  <c r="BE219"/>
  <c r="BE220"/>
  <c r="BE311"/>
  <c r="J87"/>
  <c r="BE135"/>
  <c r="BE143"/>
  <c r="BE136"/>
  <c r="BE150"/>
  <c r="BE151"/>
  <c r="BE223"/>
  <c r="BE224"/>
  <c r="BE313"/>
  <c r="BE144"/>
  <c r="BE145"/>
  <c r="BE149"/>
  <c r="BE195"/>
  <c r="BE229"/>
  <c r="BE230"/>
  <c r="BE304"/>
  <c l="1" r="P133"/>
  <c r="P132"/>
  <c i="1" r="AU95"/>
  <c r="AU94"/>
  <c i="2" r="R132"/>
  <c r="J134"/>
  <c r="J96"/>
  <c r="BK271"/>
  <c r="J271"/>
  <c r="J106"/>
  <c r="J133"/>
  <c r="J95"/>
  <c r="BK297"/>
  <c r="J297"/>
  <c r="J109"/>
  <c i="1" r="W30"/>
  <c r="W32"/>
  <c r="W31"/>
  <c i="2" r="F31"/>
  <c i="1" r="AZ95"/>
  <c r="AZ94"/>
  <c r="W29"/>
  <c i="2" r="J31"/>
  <c i="1" r="AV95"/>
  <c r="AT95"/>
  <c i="2" l="1" r="BK132"/>
  <c r="J132"/>
  <c r="J94"/>
  <c i="1" r="AV94"/>
  <c r="AK29"/>
  <c i="2" l="1" r="J28"/>
  <c i="1" r="AG95"/>
  <c r="AG94"/>
  <c r="AK26"/>
  <c r="AK35"/>
  <c r="AT94"/>
  <c r="AN94"/>
  <c i="2" l="1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<sst xmlns="http://schemas.openxmlformats.org/spreadsheetml/2006/main">
  <si>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</si>
  <si>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</si>
  <si>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</si>
  <si>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</si>
  <si>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</si>
  <si>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{3424785c-91bc-4455-adf5-69491db33c59}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</si>
  <si>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</si>
  <si>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</si>
  <si>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</si>
  <si>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</si>
  <si>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</si>
  <si>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</si>
  <si>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</si>
  <si>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</si>
  <si>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2021_11_28-2023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</si>
  <si>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</si>
  <si>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</si>
  <si>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opěrné zdi - ETAPA 1</t>
  </si>
  <si>
    <t>KSO:</t>
  </si>
  <si>
    <t>CC-CZ:</t>
  </si>
  <si>
    <t>Místo:</t>
  </si>
  <si>
    <t>Ke školce</t>
  </si>
  <si>
    <t>Datum:</t>
  </si>
  <si>
    <t>11. 5. 2023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</si>
  <si>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</si>
  <si>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</si>
  <si>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</si>
  <si>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</si>
  <si>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</si>
  <si>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</si>
  <si>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</si>
  <si>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</si>
  <si>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</si>
  <si>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</si>
  <si>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</si>
  <si>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</si>
  <si>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</si>
  <si>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</si>
  <si>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</si>
  <si>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</si>
  <si>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</si>
  <si>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</si>
  <si>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</si>
  <si>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</si>
  <si>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</si>
  <si>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</si>
  <si>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</si>
  <si>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</si>
  <si>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</si>
  <si>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</si>
  <si>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</si>
  <si>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</si>
  <si>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</si>
  <si>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</si>
  <si>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</si>
  <si>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</si>
  <si>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</si>
  <si>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</si>
  <si>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</si>
  <si>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</si>
  <si>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</si>
  <si>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</si>
  <si>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</si>
  <si>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</si>
  <si>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</si>
  <si>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</si>
  <si>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</si>
  <si>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</si>
  <si>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</si>
  <si>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</si>
  <si>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</si>
  <si>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</si>
  <si>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</si>
  <si>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</si>
  <si>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</si>
  <si>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</si>
  <si>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</si>
  <si>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</si>
  <si>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</si>
  <si>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</si>
  <si>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</si>
  <si>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</si>
  <si>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</si>
  <si>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</si>
  <si>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</si>
  <si>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</si>
  <si>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</si>
  <si>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</si>
  <si>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</si>
  <si>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</si>
  <si>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</si>
  <si>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</si>
  <si>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</si>
  <si>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</si>
  <si>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</si>
  <si>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</si>
  <si>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</si>
  <si>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</si>
  <si>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</si>
  <si>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</si>
  <si>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</si>
  <si>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</si>
  <si>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</si>
  <si>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</si>
  <si>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</si>
  <si>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</si>
  <si>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</si>
  <si>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</si>
  <si>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</si>
  <si>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</si>
  <si>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</si>
  <si>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</si>
  <si>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</si>
  <si>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</si>
  <si>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</si>
  <si>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</si>
  <si>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</si>
  <si>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</si>
  <si>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</si>
  <si>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</si>
  <si>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</si>
  <si>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</si>
  <si>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</si>
  <si>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</si>
  <si>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</si>
  <si>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</si>
  <si>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113107212</t>
  </si>
  <si>
    <t>Odstranění podkladu z kameniva těženého tl přes 100 do 200 mm strojně pl přes 200 m2</t>
  </si>
  <si>
    <t>m2</t>
  </si>
  <si>
    <t>4</t>
  </si>
  <si>
    <t>1736856878</t>
  </si>
  <si>
    <t>113107222</t>
  </si>
  <si>
    <t>Odstranění podkladu z kameniva drceného tl přes 100 do 200 mm strojně pl přes 200 m2</t>
  </si>
  <si>
    <t>-1665236223</t>
  </si>
  <si>
    <t>3</t>
  </si>
  <si>
    <t>113107243</t>
  </si>
  <si>
    <t>Odstranění podkladu živičného tl přes 100 do 150 mm strojně pl přes 200 m2</t>
  </si>
  <si>
    <t>-640584513</t>
  </si>
  <si>
    <t>VV</t>
  </si>
  <si>
    <t>3,905*59,06</t>
  </si>
  <si>
    <t>131251105</t>
  </si>
  <si>
    <t>Hloubení jam nezapažených v hornině třídy těžitelnosti I skupiny 3 objemu do 1000 m3 strojně</t>
  </si>
  <si>
    <t>m3</t>
  </si>
  <si>
    <t>-1010618527</t>
  </si>
  <si>
    <t>10,29*34,55+8,2*9,99+5,8*14,5</t>
  </si>
  <si>
    <t>0,63*59,06</t>
  </si>
  <si>
    <t>Součet</t>
  </si>
  <si>
    <t>5</t>
  </si>
  <si>
    <t>151301201</t>
  </si>
  <si>
    <t>Zřízení hnaného pažení stěn výkopu hl do 4 m</t>
  </si>
  <si>
    <t>-1097989201</t>
  </si>
  <si>
    <t>6</t>
  </si>
  <si>
    <t>151301211</t>
  </si>
  <si>
    <t>Odstranění pažení stěn hnaného hl do 4 m</t>
  </si>
  <si>
    <t>6886877</t>
  </si>
  <si>
    <t>7</t>
  </si>
  <si>
    <t>162751117</t>
  </si>
  <si>
    <t>Vodorovné přemístění přes 9 000 do 10000 m výkopku/sypaniny z horniny třídy těžitelnosti I skupiny 1 až 3</t>
  </si>
  <si>
    <t>-2128350585</t>
  </si>
  <si>
    <t>558,746</t>
  </si>
  <si>
    <t>470,936</t>
  </si>
  <si>
    <t>8</t>
  </si>
  <si>
    <t>167151111</t>
  </si>
  <si>
    <t>Nakládání výkopku z hornin třídy těžitelnosti I skupiny 1 až 3 přes 100 m3</t>
  </si>
  <si>
    <t>-1954670832</t>
  </si>
  <si>
    <t>9</t>
  </si>
  <si>
    <t>171251101</t>
  </si>
  <si>
    <t>Uložení sypaniny do násypů nezhutněných strojně</t>
  </si>
  <si>
    <t>704722783</t>
  </si>
  <si>
    <t>10</t>
  </si>
  <si>
    <t>174151101</t>
  </si>
  <si>
    <t>Zásyp jam, šachet rýh nebo kolem objektů sypaninou se zhutněním</t>
  </si>
  <si>
    <t>-1308927598</t>
  </si>
  <si>
    <t>8,7*34,55+6,68*9,99+4,58*14,5</t>
  </si>
  <si>
    <t>11</t>
  </si>
  <si>
    <t>175112101</t>
  </si>
  <si>
    <t>Obsypání potrubí při překopech inženýrských sítí ručně objem do 10 m3</t>
  </si>
  <si>
    <t>1556465602</t>
  </si>
  <si>
    <t>0,3*0,5*32</t>
  </si>
  <si>
    <t>12</t>
  </si>
  <si>
    <t>M</t>
  </si>
  <si>
    <t>58337310</t>
  </si>
  <si>
    <t>štěrkopísek frakce 0/4</t>
  </si>
  <si>
    <t>t</t>
  </si>
  <si>
    <t>1932327151</t>
  </si>
  <si>
    <t>4,8*2 "Přepočtené koeficientem množství</t>
  </si>
  <si>
    <t>Zakládání</t>
  </si>
  <si>
    <t>13</t>
  </si>
  <si>
    <t>271542211</t>
  </si>
  <si>
    <t>Podsyp pod základové konstrukce se zhutněním z netříděné štěrkodrtě</t>
  </si>
  <si>
    <t>-328653062</t>
  </si>
  <si>
    <t>ETAPA 1 - 70% opěrné zdi (vše *0,7)</t>
  </si>
  <si>
    <t>0,35*2,45*34,750</t>
  </si>
  <si>
    <t>0,35*2,35*9,99</t>
  </si>
  <si>
    <t>0,35*1,95*14,5</t>
  </si>
  <si>
    <t>Mezisoučet</t>
  </si>
  <si>
    <t>47,911*0,7</t>
  </si>
  <si>
    <t>14</t>
  </si>
  <si>
    <t>273321311</t>
  </si>
  <si>
    <t>Základové desky ze ŽB bez zvýšených nároků na prostředí tř. C 16/20</t>
  </si>
  <si>
    <t>-589965116</t>
  </si>
  <si>
    <t>0,1*2,45*34,750</t>
  </si>
  <si>
    <t>0,1*2,35*9,99</t>
  </si>
  <si>
    <t>0,1*1,95*14,5</t>
  </si>
  <si>
    <t>13,69*0,7</t>
  </si>
  <si>
    <t>273361821</t>
  </si>
  <si>
    <t>Výztuž základových desek betonářskou ocelí 10 505 (R)</t>
  </si>
  <si>
    <t>266458981</t>
  </si>
  <si>
    <t>2,45*34,750*0,00209</t>
  </si>
  <si>
    <t>2,35*9,99*0,00209</t>
  </si>
  <si>
    <t>1,95*14,5*0,00209</t>
  </si>
  <si>
    <t>0,286*0,7</t>
  </si>
  <si>
    <t>Svislé a kompletní konstrukce</t>
  </si>
  <si>
    <t>72</t>
  </si>
  <si>
    <t>327121112</t>
  </si>
  <si>
    <t>Montáž ŽB dílců opěrných zdí hmotnosti přes 5 do 10 t</t>
  </si>
  <si>
    <t>kus</t>
  </si>
  <si>
    <t>-1160281828</t>
  </si>
  <si>
    <t>16</t>
  </si>
  <si>
    <t>327122 -</t>
  </si>
  <si>
    <t>Dodávka a montáž prefabrikovaných dílců - opěrná zeď</t>
  </si>
  <si>
    <t>kpl.</t>
  </si>
  <si>
    <t>-555693236</t>
  </si>
  <si>
    <t>17</t>
  </si>
  <si>
    <t>327351211</t>
  </si>
  <si>
    <t>Bednění opěrných zdí a valů svislých i skloněných zřízení</t>
  </si>
  <si>
    <t>1166132608</t>
  </si>
  <si>
    <t>0,8*59*0,7</t>
  </si>
  <si>
    <t>18</t>
  </si>
  <si>
    <t>327351221</t>
  </si>
  <si>
    <t>Bednění opěrných zdí a valů svislých i skloněných odstranění</t>
  </si>
  <si>
    <t>-462721272</t>
  </si>
  <si>
    <t>19</t>
  </si>
  <si>
    <t>327361006</t>
  </si>
  <si>
    <t>Výztuž opěrných zdí a valů D 12 mm z betonářské oceli 10 505</t>
  </si>
  <si>
    <t>778597538</t>
  </si>
  <si>
    <t>4*59*0,00089</t>
  </si>
  <si>
    <t>59*5*0,00022</t>
  </si>
  <si>
    <t>0,275*0,7</t>
  </si>
  <si>
    <t>Vodorovné konstrukce</t>
  </si>
  <si>
    <t>20</t>
  </si>
  <si>
    <t>451572111</t>
  </si>
  <si>
    <t>Lože pod potrubí otevřený výkop z kameniva drobného těženého</t>
  </si>
  <si>
    <t>-180301958</t>
  </si>
  <si>
    <t>0,5*0,3*32</t>
  </si>
  <si>
    <t>71</t>
  </si>
  <si>
    <t>451477121</t>
  </si>
  <si>
    <t>Podkladní vrstva plastbetonová drenážní první vrstva tl 20 mm</t>
  </si>
  <si>
    <t>-109434466</t>
  </si>
  <si>
    <t>0,25*0,2*39</t>
  </si>
  <si>
    <t>Komunikace pozemní</t>
  </si>
  <si>
    <t>561121111</t>
  </si>
  <si>
    <t>Podklad z mechanicky zpevněné zeminy MZ tl 150 mm</t>
  </si>
  <si>
    <t>716087124</t>
  </si>
  <si>
    <t>22</t>
  </si>
  <si>
    <t>58337308</t>
  </si>
  <si>
    <t>štěrkopísek frakce 0/2</t>
  </si>
  <si>
    <t>1202351453</t>
  </si>
  <si>
    <t>232*0,27 "Přepočtené koeficientem množství</t>
  </si>
  <si>
    <t>23</t>
  </si>
  <si>
    <t>564871111</t>
  </si>
  <si>
    <t>Podklad ze štěrkodrtě ŠD tl 250 mm</t>
  </si>
  <si>
    <t>925012828</t>
  </si>
  <si>
    <t>24</t>
  </si>
  <si>
    <t>565155121</t>
  </si>
  <si>
    <t>Asfaltový beton vrstva podkladní ACP 16 (obalované kamenivo OKS) tl 70 mm š přes 3 m</t>
  </si>
  <si>
    <t>1319502746</t>
  </si>
  <si>
    <t>25</t>
  </si>
  <si>
    <t>573111111</t>
  </si>
  <si>
    <t>Postřik živičný infiltrační s posypem z asfaltu množství 0,40 kg/m2</t>
  </si>
  <si>
    <t>1378054440</t>
  </si>
  <si>
    <t>26</t>
  </si>
  <si>
    <t>573231106</t>
  </si>
  <si>
    <t>Postřik živičný spojovací ze silniční emulze v množství 0,30 kg/m2</t>
  </si>
  <si>
    <t>911518376</t>
  </si>
  <si>
    <t>27</t>
  </si>
  <si>
    <t>577144121</t>
  </si>
  <si>
    <t>Asfaltový beton vrstva obrusná ACO 11 (ABS) tř. I tl 50 mm š přes 3 m z nemodifikovaného asfaltu</t>
  </si>
  <si>
    <t>1435994769</t>
  </si>
  <si>
    <t>Úpravy povrchů, podlahy a osazování výplní</t>
  </si>
  <si>
    <t>28</t>
  </si>
  <si>
    <t>629992111X</t>
  </si>
  <si>
    <t>Zatmelení spar mezi dilatacemi š do 10 mm PUR tmelem včetně výplně PUR pěnou</t>
  </si>
  <si>
    <t>m</t>
  </si>
  <si>
    <t>-187145998</t>
  </si>
  <si>
    <t>24*1,05*0,7</t>
  </si>
  <si>
    <t>29</t>
  </si>
  <si>
    <t>24633002</t>
  </si>
  <si>
    <t>tmel PUR odolný vůči povětrnostním vlivům a UV záření šedý</t>
  </si>
  <si>
    <t>litr</t>
  </si>
  <si>
    <t>-855466273</t>
  </si>
  <si>
    <t>3,6*0,7</t>
  </si>
  <si>
    <t>Trubní vedení</t>
  </si>
  <si>
    <t>30</t>
  </si>
  <si>
    <t>871 - X</t>
  </si>
  <si>
    <t>Děšťová kanalizace/vpusti, spadišťová šachta</t>
  </si>
  <si>
    <t>kpl</t>
  </si>
  <si>
    <t>1393354182</t>
  </si>
  <si>
    <t>31</t>
  </si>
  <si>
    <t>831372921</t>
  </si>
  <si>
    <t>Výměna potrubí z trub kameninových hrdlových s integrovaným těsněním výkop sklon do 20% DN 300</t>
  </si>
  <si>
    <t>630472036</t>
  </si>
  <si>
    <t>32</t>
  </si>
  <si>
    <t>871370320</t>
  </si>
  <si>
    <t>Montáž kanalizačního potrubí hladkého plnostěnného SN 12 z polypropylenu DN 300</t>
  </si>
  <si>
    <t>451841935</t>
  </si>
  <si>
    <t>33</t>
  </si>
  <si>
    <t>28617034</t>
  </si>
  <si>
    <t>trubka kanalizační PP plnostěnná třívrstvá DN 300x3000mm SN12</t>
  </si>
  <si>
    <t>1359933971</t>
  </si>
  <si>
    <t>32*1,015 "Přepočtené koeficientem množství</t>
  </si>
  <si>
    <t>34</t>
  </si>
  <si>
    <t>894411311</t>
  </si>
  <si>
    <t>Osazení betonových nebo železobetonových dílců pro šachty skruží rovných</t>
  </si>
  <si>
    <t>-505064089</t>
  </si>
  <si>
    <t>35</t>
  </si>
  <si>
    <t>59224067</t>
  </si>
  <si>
    <t>skruž betonová DN 1000x500, 100x50x12cm</t>
  </si>
  <si>
    <t>-16014062</t>
  </si>
  <si>
    <t>36</t>
  </si>
  <si>
    <t>59224065</t>
  </si>
  <si>
    <t>skruž betonová DN 1000x250, 100x25x12cm</t>
  </si>
  <si>
    <t>194420740</t>
  </si>
  <si>
    <t>37</t>
  </si>
  <si>
    <t>894412411</t>
  </si>
  <si>
    <t>Osazení betonových nebo železobetonových dílců pro šachty skruží přechodových</t>
  </si>
  <si>
    <t>-1679179099</t>
  </si>
  <si>
    <t>38</t>
  </si>
  <si>
    <t>59224168</t>
  </si>
  <si>
    <t>skruž betonová přechodová 62,5/100x60x12cm, stupadla poplastovaná kapsová</t>
  </si>
  <si>
    <t>498769319</t>
  </si>
  <si>
    <t>39</t>
  </si>
  <si>
    <t>894414111</t>
  </si>
  <si>
    <t>Osazení betonových nebo železobetonových dílců pro šachty skruží základových (dno)</t>
  </si>
  <si>
    <t>-1293426005</t>
  </si>
  <si>
    <t>40</t>
  </si>
  <si>
    <t>59224338</t>
  </si>
  <si>
    <t>dno betonové šachty kanalizační přímé 100x80x50cm</t>
  </si>
  <si>
    <t>753515863</t>
  </si>
  <si>
    <t>41</t>
  </si>
  <si>
    <t>899104112</t>
  </si>
  <si>
    <t>Osazení poklopů litinových nebo ocelových včetně rámů pro třídu zatížení D400, E600</t>
  </si>
  <si>
    <t>1026128040</t>
  </si>
  <si>
    <t>42</t>
  </si>
  <si>
    <t>63126039</t>
  </si>
  <si>
    <t>poklop šachtový s BEGU rámem a zámky kruhový, DN 600 D400</t>
  </si>
  <si>
    <t>1408143226</t>
  </si>
  <si>
    <t>Ostatní konstrukce a práce, bourání</t>
  </si>
  <si>
    <t>43</t>
  </si>
  <si>
    <t>931951111</t>
  </si>
  <si>
    <t>Výplň dilatačních spár dřevovláknitými deskami máčenými v asfaltu tl 25 mm</t>
  </si>
  <si>
    <t>-990265061</t>
  </si>
  <si>
    <t>0,09*24*0,7</t>
  </si>
  <si>
    <t>44</t>
  </si>
  <si>
    <t>935111111</t>
  </si>
  <si>
    <t>Osazení příkopového žlabu do štěrkopísku tl 100 mm z betonových tvárnic š 500 mm</t>
  </si>
  <si>
    <t>-752997560</t>
  </si>
  <si>
    <t>45</t>
  </si>
  <si>
    <t>935111111 - X</t>
  </si>
  <si>
    <t>žlabovka TBM Q30-300</t>
  </si>
  <si>
    <t>ks</t>
  </si>
  <si>
    <t>736090631</t>
  </si>
  <si>
    <t>59*2,05 "Přepočtené koeficientem množství</t>
  </si>
  <si>
    <t>46</t>
  </si>
  <si>
    <t>966005211</t>
  </si>
  <si>
    <t>Rozebrání a odstranění silničního zábradlí se sloupky osazenými do říms nebo krycích desek</t>
  </si>
  <si>
    <t>-1499137424</t>
  </si>
  <si>
    <t>41,6-11,64</t>
  </si>
  <si>
    <t>47</t>
  </si>
  <si>
    <t>981511112</t>
  </si>
  <si>
    <t>Demolice konstrukcí objektů zděných na MC postupným rozebíráním</t>
  </si>
  <si>
    <t>-478681206</t>
  </si>
  <si>
    <t>9,39*0,3*0,7</t>
  </si>
  <si>
    <t>48</t>
  </si>
  <si>
    <t>981511114</t>
  </si>
  <si>
    <t>Demolice konstrukcí objektů z betonu železového postupným rozebíráním</t>
  </si>
  <si>
    <t>-182354189</t>
  </si>
  <si>
    <t>139,2*0,3*0,7</t>
  </si>
  <si>
    <t>997</t>
  </si>
  <si>
    <t>Přesun sutě</t>
  </si>
  <si>
    <t>49</t>
  </si>
  <si>
    <t>997006512</t>
  </si>
  <si>
    <t>Vodorovné doprava suti s naložením a složením na skládku přes 100 m do 1 km</t>
  </si>
  <si>
    <t>-1062893379</t>
  </si>
  <si>
    <t>(5,645+1,186+100,642)*0,7</t>
  </si>
  <si>
    <t>50</t>
  </si>
  <si>
    <t>997006519</t>
  </si>
  <si>
    <t>Příplatek k vodorovnému přemístění suti na skládku ZKD 1 km přes 1 km</t>
  </si>
  <si>
    <t>1650174503</t>
  </si>
  <si>
    <t>107,473</t>
  </si>
  <si>
    <t>107,473*20*0,7 "Přepočtené koeficientem množství</t>
  </si>
  <si>
    <t>51</t>
  </si>
  <si>
    <t>997013602</t>
  </si>
  <si>
    <t>Poplatek za uložení na skládce (skládkovné) stavebního odpadu železobetonového kód odpadu 17 01 01</t>
  </si>
  <si>
    <t>-755486920</t>
  </si>
  <si>
    <t>107,473*0,7</t>
  </si>
  <si>
    <t>52</t>
  </si>
  <si>
    <t>997221551</t>
  </si>
  <si>
    <t>Vodorovná doprava suti ze sypkých materiálů do 1 km</t>
  </si>
  <si>
    <t>-768111584</t>
  </si>
  <si>
    <t>208,95*0,7</t>
  </si>
  <si>
    <t>53</t>
  </si>
  <si>
    <t>997221559</t>
  </si>
  <si>
    <t>Příplatek ZKD 1 km u vodorovné dopravy suti ze sypkých materiálů</t>
  </si>
  <si>
    <t>-29366737</t>
  </si>
  <si>
    <t>209,95</t>
  </si>
  <si>
    <t>209,95*20*0,7 "Přepočtené koeficientem množství</t>
  </si>
  <si>
    <t>54</t>
  </si>
  <si>
    <t>997221875</t>
  </si>
  <si>
    <t>Poplatek za uložení stavebního odpadu na recyklační skládce (skládkovné) asfaltového bez obsahu dehtu zatříděného do Katalogu odpadů pod kódem 17 03 02</t>
  </si>
  <si>
    <t>-985069128</t>
  </si>
  <si>
    <t>72,879*0,7</t>
  </si>
  <si>
    <t>998</t>
  </si>
  <si>
    <t>Přesun hmot</t>
  </si>
  <si>
    <t>55</t>
  </si>
  <si>
    <t>998012021</t>
  </si>
  <si>
    <t>Přesun hmot pro budovy monolitické v do 6 m</t>
  </si>
  <si>
    <t>-869509985</t>
  </si>
  <si>
    <t>PSV</t>
  </si>
  <si>
    <t>Práce a dodávky PSV</t>
  </si>
  <si>
    <t>767</t>
  </si>
  <si>
    <t>Konstrukce zámečnické</t>
  </si>
  <si>
    <t>65</t>
  </si>
  <si>
    <t>767165114</t>
  </si>
  <si>
    <t>Montáž zábradlí rovného madla z trubek nebo tenkostěnných profilů svařovaného</t>
  </si>
  <si>
    <t>1423137347</t>
  </si>
  <si>
    <t>(1,73*4+1,7*30+1,64*34+0,81*39+0,7*4+0,65*480)*0,7</t>
  </si>
  <si>
    <t>66</t>
  </si>
  <si>
    <t>14550120</t>
  </si>
  <si>
    <t>profil ocelový svařovaný jakost S235 průřez obdelníkový 40x10x2mm</t>
  </si>
  <si>
    <t>119579379</t>
  </si>
  <si>
    <t>(410,9)*0,001*0,7</t>
  </si>
  <si>
    <t>67</t>
  </si>
  <si>
    <t>14550340</t>
  </si>
  <si>
    <t>profil ocelový svařovaný jakost S235 průřez obdelníkový 80x60x4mm</t>
  </si>
  <si>
    <t>-1631747449</t>
  </si>
  <si>
    <t>(56,82+418,76+457,85+259,39+22,99)*0,001*0,7</t>
  </si>
  <si>
    <t>68</t>
  </si>
  <si>
    <t>13611228</t>
  </si>
  <si>
    <t>plech ocelový hladký jakost S235JR tl 10mm tabule</t>
  </si>
  <si>
    <t>620966403</t>
  </si>
  <si>
    <t>(0,25*0,2*39)*78,5*0,001*0,7</t>
  </si>
  <si>
    <t>69</t>
  </si>
  <si>
    <t>953965121</t>
  </si>
  <si>
    <t>Kotevní šroub pro chemické kotvy M 12 dl 160 mm</t>
  </si>
  <si>
    <t>323026387</t>
  </si>
  <si>
    <t>4*39*0,7</t>
  </si>
  <si>
    <t>64</t>
  </si>
  <si>
    <t>998767101</t>
  </si>
  <si>
    <t>Přesun hmot tonážní pro zámečnické konstrukce v objektech v do 6 m</t>
  </si>
  <si>
    <t>-1071885075</t>
  </si>
  <si>
    <t>789</t>
  </si>
  <si>
    <t>Povrchové úpravy ocelových konstrukcí a technologických zařízení</t>
  </si>
  <si>
    <t>70</t>
  </si>
  <si>
    <t>789421532</t>
  </si>
  <si>
    <t>Žárové stříkání ocelových konstrukcí třídy II ZnAl 100 μm</t>
  </si>
  <si>
    <t>6533528</t>
  </si>
  <si>
    <t>(56,82+418,76+457,85+259,39+22,99)*(0,08*2+0,06*2)</t>
  </si>
  <si>
    <t>(410,9)*(0,04*2+0,01*2)</t>
  </si>
  <si>
    <t>0,25*0,2*39*2+(0,25*2+0,2*2)*0,01*39</t>
  </si>
  <si>
    <t>385,768*0,7</t>
  </si>
  <si>
    <t>VRN</t>
  </si>
  <si>
    <t>Vedlejší rozpočtové náklady</t>
  </si>
  <si>
    <t>VRN1</t>
  </si>
  <si>
    <t>Průzkumné, geodetické a projektové práce</t>
  </si>
  <si>
    <t>80</t>
  </si>
  <si>
    <t>011002000</t>
  </si>
  <si>
    <t>Průzkumné práce</t>
  </si>
  <si>
    <t>…</t>
  </si>
  <si>
    <t>1024</t>
  </si>
  <si>
    <t>-559575908</t>
  </si>
  <si>
    <t>74</t>
  </si>
  <si>
    <t>012103000</t>
  </si>
  <si>
    <t>Geodetické práce před výstavbou</t>
  </si>
  <si>
    <t>1999795746</t>
  </si>
  <si>
    <t>75</t>
  </si>
  <si>
    <t>012303000</t>
  </si>
  <si>
    <t>Geodetické práce po výstavbě</t>
  </si>
  <si>
    <t>-628182400</t>
  </si>
  <si>
    <t>73</t>
  </si>
  <si>
    <t>013254000</t>
  </si>
  <si>
    <t>Dokumentace skutečného provedení stavby</t>
  </si>
  <si>
    <t>-93657112</t>
  </si>
  <si>
    <t>VRN2</t>
  </si>
  <si>
    <t>Příprava staveniště</t>
  </si>
  <si>
    <t>76</t>
  </si>
  <si>
    <t>020001000</t>
  </si>
  <si>
    <t>1547713658</t>
  </si>
  <si>
    <t>VRN3</t>
  </si>
  <si>
    <t>Zařízení staveniště</t>
  </si>
  <si>
    <t>57</t>
  </si>
  <si>
    <t>030001000</t>
  </si>
  <si>
    <t>-1888553000</t>
  </si>
  <si>
    <t>78</t>
  </si>
  <si>
    <t>034203000</t>
  </si>
  <si>
    <t>Opatření na ochranu pozemků sousedních se staveništěm</t>
  </si>
  <si>
    <t>-1031682061</t>
  </si>
  <si>
    <t>VRN4</t>
  </si>
  <si>
    <t>Inženýrská činnost</t>
  </si>
  <si>
    <t>58</t>
  </si>
  <si>
    <t>040001000</t>
  </si>
  <si>
    <t>363327011</t>
  </si>
  <si>
    <t>79</t>
  </si>
  <si>
    <t>043154000</t>
  </si>
  <si>
    <t>Zkoušky hutnicí</t>
  </si>
  <si>
    <t>994060748</t>
  </si>
  <si>
    <t>77</t>
  </si>
  <si>
    <t>044002000</t>
  </si>
  <si>
    <t>Revize</t>
  </si>
  <si>
    <t>760964454</t>
  </si>
  <si>
    <t>VRN6</t>
  </si>
  <si>
    <t>Územní vlivy</t>
  </si>
  <si>
    <t>59</t>
  </si>
  <si>
    <t>060001000</t>
  </si>
  <si>
    <t>1377392849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</si>
</sst>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ROUNDUP(AG94,2)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ROUNDUP(AZ94,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ROUNDUP(AV94,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ROUNDUP(BA94,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ROUNDUP(AW94,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ROUNDUP(BB94,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ROUNDUP(BC94,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ROUNDUP(BD94,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48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49</v>
      </c>
      <c r="AI60" s="43"/>
      <c r="AJ60" s="43"/>
      <c r="AK60" s="43"/>
      <c r="AL60" s="43"/>
      <c r="AM60" s="65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52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49</v>
      </c>
      <c r="AI75" s="43"/>
      <c r="AJ75" s="43"/>
      <c r="AK75" s="43"/>
      <c r="AL75" s="43"/>
      <c r="AM75" s="65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2021_11_28-2023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opěrné zdi - ETAPA 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Ke školce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54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55</v>
      </c>
      <c r="D92" s="95"/>
      <c r="E92" s="95"/>
      <c r="F92" s="95"/>
      <c r="G92" s="95"/>
      <c r="H92" s="96"/>
      <c r="I92" s="97" t="s">
        <v>56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57</v>
      </c>
      <c r="AH92" s="95"/>
      <c r="AI92" s="95"/>
      <c r="AJ92" s="95"/>
      <c r="AK92" s="95"/>
      <c r="AL92" s="95"/>
      <c r="AM92" s="95"/>
      <c r="AN92" s="97" t="s">
        <v>58</v>
      </c>
      <c r="AO92" s="95"/>
      <c r="AP92" s="99"/>
      <c r="AQ92" s="100" t="s">
        <v>59</v>
      </c>
      <c r="AR92" s="45"/>
      <c r="AS92" s="101" t="s">
        <v>60</v>
      </c>
      <c r="AT92" s="102" t="s">
        <v>61</v>
      </c>
      <c r="AU92" s="102" t="s">
        <v>62</v>
      </c>
      <c r="AV92" s="102" t="s">
        <v>63</v>
      </c>
      <c r="AW92" s="102" t="s">
        <v>64</v>
      </c>
      <c r="AX92" s="102" t="s">
        <v>65</v>
      </c>
      <c r="AY92" s="102" t="s">
        <v>66</v>
      </c>
      <c r="AZ92" s="102" t="s">
        <v>67</v>
      </c>
      <c r="BA92" s="102" t="s">
        <v>68</v>
      </c>
      <c r="BB92" s="102" t="s">
        <v>69</v>
      </c>
      <c r="BC92" s="102" t="s">
        <v>70</v>
      </c>
      <c r="BD92" s="103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72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ROUNDUP(AG95,2)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ROUNDUP(AS95,2)</f>
        <v>0</v>
      </c>
      <c r="AT94" s="115">
        <f>ROUNDUP(SUM(AV94:AW94),2)</f>
        <v>0</v>
      </c>
      <c r="AU94" s="116">
        <f>ROUNDUP(AU95,5)</f>
        <v>0</v>
      </c>
      <c r="AV94" s="115">
        <f>ROUNDUP(AZ94*L29,2)</f>
        <v>0</v>
      </c>
      <c r="AW94" s="115">
        <f>ROUNDUP(BA94*L30,2)</f>
        <v>0</v>
      </c>
      <c r="AX94" s="115">
        <f>ROUNDUP(BB94*L29,2)</f>
        <v>0</v>
      </c>
      <c r="AY94" s="115">
        <f>ROUNDUP(BC94*L30,2)</f>
        <v>0</v>
      </c>
      <c r="AZ94" s="115">
        <f>ROUNDUP(AZ95,2)</f>
        <v>0</v>
      </c>
      <c r="BA94" s="115">
        <f>ROUNDUP(BA95,2)</f>
        <v>0</v>
      </c>
      <c r="BB94" s="115">
        <f>ROUNDUP(BB95,2)</f>
        <v>0</v>
      </c>
      <c r="BC94" s="115">
        <f>ROUNDUP(BC95,2)</f>
        <v>0</v>
      </c>
      <c r="BD94" s="117">
        <f>ROUNDUP(BD95,2)</f>
        <v>0</v>
      </c>
      <c r="BE94" s="6"/>
      <c r="BS94" s="118" t="s">
        <v>73</v>
      </c>
      <c r="BT94" s="118" t="s">
        <v>74</v>
      </c>
      <c r="BV94" s="118" t="s">
        <v>75</v>
      </c>
      <c r="BW94" s="118" t="s">
        <v>5</v>
      </c>
      <c r="BX94" s="118" t="s">
        <v>76</v>
      </c>
      <c r="CL94" s="118" t="s">
        <v>1</v>
      </c>
    </row>
    <row r="95" s="7" customFormat="1" ht="37.5" customHeight="1">
      <c r="A95" s="119" t="s">
        <v>77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'2021_11_28-2023 - Rekonst...'!J28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78</v>
      </c>
      <c r="AR95" s="126"/>
      <c r="AS95" s="127">
        <v>0</v>
      </c>
      <c r="AT95" s="128">
        <f>ROUNDUP(SUM(AV95:AW95),2)</f>
        <v>0</v>
      </c>
      <c r="AU95" s="129">
        <f>'2021_11_28-2023 - Rekonst...'!P132</f>
        <v>0</v>
      </c>
      <c r="AV95" s="128">
        <f>'2021_11_28-2023 - Rekonst...'!J31</f>
        <v>0</v>
      </c>
      <c r="AW95" s="128">
        <f>'2021_11_28-2023 - Rekonst...'!J32</f>
        <v>0</v>
      </c>
      <c r="AX95" s="128">
        <f>'2021_11_28-2023 - Rekonst...'!J33</f>
        <v>0</v>
      </c>
      <c r="AY95" s="128">
        <f>'2021_11_28-2023 - Rekonst...'!J34</f>
        <v>0</v>
      </c>
      <c r="AZ95" s="128">
        <f>'2021_11_28-2023 - Rekonst...'!F31</f>
        <v>0</v>
      </c>
      <c r="BA95" s="128">
        <f>'2021_11_28-2023 - Rekonst...'!F32</f>
        <v>0</v>
      </c>
      <c r="BB95" s="128">
        <f>'2021_11_28-2023 - Rekonst...'!F33</f>
        <v>0</v>
      </c>
      <c r="BC95" s="128">
        <f>'2021_11_28-2023 - Rekonst...'!F34</f>
        <v>0</v>
      </c>
      <c r="BD95" s="130">
        <f>'2021_11_28-2023 - Rekonst...'!F35</f>
        <v>0</v>
      </c>
      <c r="BE95" s="7"/>
      <c r="BT95" s="131" t="s">
        <v>79</v>
      </c>
      <c r="BU95" s="131" t="s">
        <v>80</v>
      </c>
      <c r="BV95" s="131" t="s">
        <v>75</v>
      </c>
      <c r="BW95" s="131" t="s">
        <v>5</v>
      </c>
      <c r="BX95" s="131" t="s">
        <v>76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OsKyvfTookPnVEdcgBdRbxitaYPJ5F5AZy/9K0A8VaJONLesVap0vNMGczn6Z6S8Qs9q7Vkpr+yMGoJhqwWgnw==" hashValue="DjO2GuOXlr2ACBwCJH9fnxVh4LxRh6+Oa8ih/oVfP5FAT0/660lMHZF1kF8HschS8shvczTR8d2IJi/RCeEkY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_11_28-2023 - Rekons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81</v>
      </c>
    </row>
    <row r="4" s="1" customFormat="1" ht="24.96" customHeight="1">
      <c r="B4" s="21"/>
      <c r="D4" s="134" t="s">
        <v>82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11. 5. 2023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26</v>
      </c>
      <c r="F13" s="39"/>
      <c r="G13" s="39"/>
      <c r="H13" s="39"/>
      <c r="I13" s="136" t="s">
        <v>27</v>
      </c>
      <c r="J13" s="138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28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30</v>
      </c>
      <c r="E18" s="39"/>
      <c r="F18" s="39"/>
      <c r="G18" s="39"/>
      <c r="H18" s="39"/>
      <c r="I18" s="136" t="s">
        <v>25</v>
      </c>
      <c r="J18" s="138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26</v>
      </c>
      <c r="F19" s="39"/>
      <c r="G19" s="39"/>
      <c r="H19" s="39"/>
      <c r="I19" s="136" t="s">
        <v>27</v>
      </c>
      <c r="J19" s="138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32</v>
      </c>
      <c r="E21" s="39"/>
      <c r="F21" s="39"/>
      <c r="G21" s="39"/>
      <c r="H21" s="39"/>
      <c r="I21" s="136" t="s">
        <v>25</v>
      </c>
      <c r="J21" s="13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26</v>
      </c>
      <c r="F22" s="39"/>
      <c r="G22" s="39"/>
      <c r="H22" s="39"/>
      <c r="I22" s="136" t="s">
        <v>27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33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34</v>
      </c>
      <c r="E28" s="39"/>
      <c r="F28" s="39"/>
      <c r="G28" s="39"/>
      <c r="H28" s="39"/>
      <c r="I28" s="39"/>
      <c r="J28" s="146">
        <f>ROUNDUP(J132,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36</v>
      </c>
      <c r="G30" s="39"/>
      <c r="H30" s="39"/>
      <c r="I30" s="147" t="s">
        <v>35</v>
      </c>
      <c r="J30" s="147" t="s">
        <v>37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38</v>
      </c>
      <c r="E31" s="136" t="s">
        <v>39</v>
      </c>
      <c r="F31" s="149">
        <f>ROUNDUP((SUM(BE132:BE313)),  2)</f>
        <v>0</v>
      </c>
      <c r="G31" s="39"/>
      <c r="H31" s="39"/>
      <c r="I31" s="150">
        <v>0.20999999999999999</v>
      </c>
      <c r="J31" s="149">
        <f>ROUNDUP(((SUM(BE132:BE313))*I31),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40</v>
      </c>
      <c r="F32" s="149">
        <f>ROUNDUP((SUM(BF132:BF313)),  2)</f>
        <v>0</v>
      </c>
      <c r="G32" s="39"/>
      <c r="H32" s="39"/>
      <c r="I32" s="150">
        <v>0.14999999999999999</v>
      </c>
      <c r="J32" s="149">
        <f>ROUNDUP(((SUM(BF132:BF313))*I32),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41</v>
      </c>
      <c r="F33" s="149">
        <f>ROUNDUP((SUM(BG132:BG313)),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42</v>
      </c>
      <c r="F34" s="149">
        <f>ROUNDUP((SUM(BH132:BH313)),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43</v>
      </c>
      <c r="F35" s="149">
        <f>ROUNDUP((SUM(BI132:BI313)),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44</v>
      </c>
      <c r="E37" s="153"/>
      <c r="F37" s="153"/>
      <c r="G37" s="154" t="s">
        <v>45</v>
      </c>
      <c r="H37" s="155" t="s">
        <v>46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47</v>
      </c>
      <c r="E50" s="159"/>
      <c r="F50" s="159"/>
      <c r="G50" s="158" t="s">
        <v>48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49</v>
      </c>
      <c r="E61" s="161"/>
      <c r="F61" s="162" t="s">
        <v>50</v>
      </c>
      <c r="G61" s="160" t="s">
        <v>49</v>
      </c>
      <c r="H61" s="161"/>
      <c r="I61" s="161"/>
      <c r="J61" s="163" t="s">
        <v>50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51</v>
      </c>
      <c r="E65" s="164"/>
      <c r="F65" s="164"/>
      <c r="G65" s="158" t="s">
        <v>52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49</v>
      </c>
      <c r="E76" s="161"/>
      <c r="F76" s="162" t="s">
        <v>50</v>
      </c>
      <c r="G76" s="160" t="s">
        <v>49</v>
      </c>
      <c r="H76" s="161"/>
      <c r="I76" s="161"/>
      <c r="J76" s="163" t="s">
        <v>50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83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77" t="str">
        <f>E7</f>
        <v>Rekonstrukce opěrné zdi - ETAPA 1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2" customHeight="1">
      <c r="A87" s="39"/>
      <c r="B87" s="40"/>
      <c r="C87" s="33" t="s">
        <v>20</v>
      </c>
      <c r="D87" s="41"/>
      <c r="E87" s="41"/>
      <c r="F87" s="28" t="str">
        <f>F10</f>
        <v>Ke školce</v>
      </c>
      <c r="G87" s="41"/>
      <c r="H87" s="41"/>
      <c r="I87" s="33" t="s">
        <v>22</v>
      </c>
      <c r="J87" s="80" t="str">
        <f>IF(J10="","",J10)</f>
        <v>11. 5. 2023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 xml:space="preserve"> </v>
      </c>
      <c r="G89" s="41"/>
      <c r="H89" s="41"/>
      <c r="I89" s="33" t="s">
        <v>30</v>
      </c>
      <c r="J89" s="37" t="str">
        <f>E19</f>
        <v xml:space="preserve"> 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32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29.28" customHeight="1">
      <c r="A92" s="39"/>
      <c r="B92" s="40"/>
      <c r="C92" s="169" t="s">
        <v>84</v>
      </c>
      <c r="D92" s="170"/>
      <c r="E92" s="170"/>
      <c r="F92" s="170"/>
      <c r="G92" s="170"/>
      <c r="H92" s="170"/>
      <c r="I92" s="170"/>
      <c r="J92" s="171" t="s">
        <v>85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2.8" customHeight="1">
      <c r="A94" s="39"/>
      <c r="B94" s="40"/>
      <c r="C94" s="172" t="s">
        <v>86</v>
      </c>
      <c r="D94" s="41"/>
      <c r="E94" s="41"/>
      <c r="F94" s="41"/>
      <c r="G94" s="41"/>
      <c r="H94" s="41"/>
      <c r="I94" s="41"/>
      <c r="J94" s="111">
        <f>J132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87</v>
      </c>
    </row>
    <row r="95" hidden="1" s="9" customFormat="1" ht="24.96" customHeight="1">
      <c r="A95" s="9"/>
      <c r="B95" s="173"/>
      <c r="C95" s="174"/>
      <c r="D95" s="175" t="s">
        <v>88</v>
      </c>
      <c r="E95" s="176"/>
      <c r="F95" s="176"/>
      <c r="G95" s="176"/>
      <c r="H95" s="176"/>
      <c r="I95" s="176"/>
      <c r="J95" s="177">
        <f>J133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89</v>
      </c>
      <c r="E96" s="182"/>
      <c r="F96" s="182"/>
      <c r="G96" s="182"/>
      <c r="H96" s="182"/>
      <c r="I96" s="182"/>
      <c r="J96" s="183">
        <f>J134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9"/>
      <c r="C97" s="180"/>
      <c r="D97" s="181" t="s">
        <v>90</v>
      </c>
      <c r="E97" s="182"/>
      <c r="F97" s="182"/>
      <c r="G97" s="182"/>
      <c r="H97" s="182"/>
      <c r="I97" s="182"/>
      <c r="J97" s="183">
        <f>J159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9"/>
      <c r="C98" s="180"/>
      <c r="D98" s="181" t="s">
        <v>91</v>
      </c>
      <c r="E98" s="182"/>
      <c r="F98" s="182"/>
      <c r="G98" s="182"/>
      <c r="H98" s="182"/>
      <c r="I98" s="182"/>
      <c r="J98" s="183">
        <f>J181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9"/>
      <c r="C99" s="180"/>
      <c r="D99" s="181" t="s">
        <v>92</v>
      </c>
      <c r="E99" s="182"/>
      <c r="F99" s="182"/>
      <c r="G99" s="182"/>
      <c r="H99" s="182"/>
      <c r="I99" s="182"/>
      <c r="J99" s="183">
        <f>J194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9"/>
      <c r="C100" s="180"/>
      <c r="D100" s="181" t="s">
        <v>93</v>
      </c>
      <c r="E100" s="182"/>
      <c r="F100" s="182"/>
      <c r="G100" s="182"/>
      <c r="H100" s="182"/>
      <c r="I100" s="182"/>
      <c r="J100" s="183">
        <f>J199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9"/>
      <c r="C101" s="180"/>
      <c r="D101" s="181" t="s">
        <v>94</v>
      </c>
      <c r="E101" s="182"/>
      <c r="F101" s="182"/>
      <c r="G101" s="182"/>
      <c r="H101" s="182"/>
      <c r="I101" s="182"/>
      <c r="J101" s="183">
        <f>J208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9"/>
      <c r="C102" s="180"/>
      <c r="D102" s="181" t="s">
        <v>95</v>
      </c>
      <c r="E102" s="182"/>
      <c r="F102" s="182"/>
      <c r="G102" s="182"/>
      <c r="H102" s="182"/>
      <c r="I102" s="182"/>
      <c r="J102" s="183">
        <f>J216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9"/>
      <c r="C103" s="180"/>
      <c r="D103" s="181" t="s">
        <v>96</v>
      </c>
      <c r="E103" s="182"/>
      <c r="F103" s="182"/>
      <c r="G103" s="182"/>
      <c r="H103" s="182"/>
      <c r="I103" s="182"/>
      <c r="J103" s="183">
        <f>J231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9"/>
      <c r="C104" s="180"/>
      <c r="D104" s="181" t="s">
        <v>97</v>
      </c>
      <c r="E104" s="182"/>
      <c r="F104" s="182"/>
      <c r="G104" s="182"/>
      <c r="H104" s="182"/>
      <c r="I104" s="182"/>
      <c r="J104" s="183">
        <f>J248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9"/>
      <c r="C105" s="180"/>
      <c r="D105" s="181" t="s">
        <v>98</v>
      </c>
      <c r="E105" s="182"/>
      <c r="F105" s="182"/>
      <c r="G105" s="182"/>
      <c r="H105" s="182"/>
      <c r="I105" s="182"/>
      <c r="J105" s="183">
        <f>J269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3"/>
      <c r="C106" s="174"/>
      <c r="D106" s="175" t="s">
        <v>99</v>
      </c>
      <c r="E106" s="176"/>
      <c r="F106" s="176"/>
      <c r="G106" s="176"/>
      <c r="H106" s="176"/>
      <c r="I106" s="176"/>
      <c r="J106" s="177">
        <f>J271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79"/>
      <c r="C107" s="180"/>
      <c r="D107" s="181" t="s">
        <v>100</v>
      </c>
      <c r="E107" s="182"/>
      <c r="F107" s="182"/>
      <c r="G107" s="182"/>
      <c r="H107" s="182"/>
      <c r="I107" s="182"/>
      <c r="J107" s="183">
        <f>J272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9"/>
      <c r="C108" s="180"/>
      <c r="D108" s="181" t="s">
        <v>101</v>
      </c>
      <c r="E108" s="182"/>
      <c r="F108" s="182"/>
      <c r="G108" s="182"/>
      <c r="H108" s="182"/>
      <c r="I108" s="182"/>
      <c r="J108" s="183">
        <f>J289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3"/>
      <c r="C109" s="174"/>
      <c r="D109" s="175" t="s">
        <v>102</v>
      </c>
      <c r="E109" s="176"/>
      <c r="F109" s="176"/>
      <c r="G109" s="176"/>
      <c r="H109" s="176"/>
      <c r="I109" s="176"/>
      <c r="J109" s="177">
        <f>J297</f>
        <v>0</v>
      </c>
      <c r="K109" s="174"/>
      <c r="L109" s="178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79"/>
      <c r="C110" s="180"/>
      <c r="D110" s="181" t="s">
        <v>103</v>
      </c>
      <c r="E110" s="182"/>
      <c r="F110" s="182"/>
      <c r="G110" s="182"/>
      <c r="H110" s="182"/>
      <c r="I110" s="182"/>
      <c r="J110" s="183">
        <f>J298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9"/>
      <c r="C111" s="180"/>
      <c r="D111" s="181" t="s">
        <v>104</v>
      </c>
      <c r="E111" s="182"/>
      <c r="F111" s="182"/>
      <c r="G111" s="182"/>
      <c r="H111" s="182"/>
      <c r="I111" s="182"/>
      <c r="J111" s="183">
        <f>J303</f>
        <v>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79"/>
      <c r="C112" s="180"/>
      <c r="D112" s="181" t="s">
        <v>105</v>
      </c>
      <c r="E112" s="182"/>
      <c r="F112" s="182"/>
      <c r="G112" s="182"/>
      <c r="H112" s="182"/>
      <c r="I112" s="182"/>
      <c r="J112" s="183">
        <f>J305</f>
        <v>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79"/>
      <c r="C113" s="180"/>
      <c r="D113" s="181" t="s">
        <v>106</v>
      </c>
      <c r="E113" s="182"/>
      <c r="F113" s="182"/>
      <c r="G113" s="182"/>
      <c r="H113" s="182"/>
      <c r="I113" s="182"/>
      <c r="J113" s="183">
        <f>J308</f>
        <v>0</v>
      </c>
      <c r="K113" s="180"/>
      <c r="L113" s="18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79"/>
      <c r="C114" s="180"/>
      <c r="D114" s="181" t="s">
        <v>107</v>
      </c>
      <c r="E114" s="182"/>
      <c r="F114" s="182"/>
      <c r="G114" s="182"/>
      <c r="H114" s="182"/>
      <c r="I114" s="182"/>
      <c r="J114" s="183">
        <f>J312</f>
        <v>0</v>
      </c>
      <c r="K114" s="180"/>
      <c r="L114" s="18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hidden="1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hidden="1"/>
    <row r="118" hidden="1"/>
    <row r="119" hidden="1"/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108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E7</f>
        <v>Rekonstrukce opěrné zdi - ETAPA 1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F10</f>
        <v>Ke školce</v>
      </c>
      <c r="G126" s="41"/>
      <c r="H126" s="41"/>
      <c r="I126" s="33" t="s">
        <v>22</v>
      </c>
      <c r="J126" s="80" t="str">
        <f>IF(J10="","",J10)</f>
        <v>11. 5. 2023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E13</f>
        <v xml:space="preserve"> </v>
      </c>
      <c r="G128" s="41"/>
      <c r="H128" s="41"/>
      <c r="I128" s="33" t="s">
        <v>30</v>
      </c>
      <c r="J128" s="37" t="str">
        <f>E19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IF(E16="","",E16)</f>
        <v>Vyplň údaj</v>
      </c>
      <c r="G129" s="41"/>
      <c r="H129" s="41"/>
      <c r="I129" s="33" t="s">
        <v>32</v>
      </c>
      <c r="J129" s="37" t="str">
        <f>E22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85"/>
      <c r="B131" s="186"/>
      <c r="C131" s="187" t="s">
        <v>109</v>
      </c>
      <c r="D131" s="188" t="s">
        <v>59</v>
      </c>
      <c r="E131" s="188" t="s">
        <v>55</v>
      </c>
      <c r="F131" s="188" t="s">
        <v>56</v>
      </c>
      <c r="G131" s="188" t="s">
        <v>110</v>
      </c>
      <c r="H131" s="188" t="s">
        <v>111</v>
      </c>
      <c r="I131" s="188" t="s">
        <v>112</v>
      </c>
      <c r="J131" s="189" t="s">
        <v>85</v>
      </c>
      <c r="K131" s="190" t="s">
        <v>113</v>
      </c>
      <c r="L131" s="191"/>
      <c r="M131" s="101" t="s">
        <v>1</v>
      </c>
      <c r="N131" s="102" t="s">
        <v>38</v>
      </c>
      <c r="O131" s="102" t="s">
        <v>114</v>
      </c>
      <c r="P131" s="102" t="s">
        <v>115</v>
      </c>
      <c r="Q131" s="102" t="s">
        <v>116</v>
      </c>
      <c r="R131" s="102" t="s">
        <v>117</v>
      </c>
      <c r="S131" s="102" t="s">
        <v>118</v>
      </c>
      <c r="T131" s="103" t="s">
        <v>119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</row>
    <row r="132" s="2" customFormat="1" ht="22.8" customHeight="1">
      <c r="A132" s="39"/>
      <c r="B132" s="40"/>
      <c r="C132" s="108" t="s">
        <v>120</v>
      </c>
      <c r="D132" s="41"/>
      <c r="E132" s="41"/>
      <c r="F132" s="41"/>
      <c r="G132" s="41"/>
      <c r="H132" s="41"/>
      <c r="I132" s="41"/>
      <c r="J132" s="192">
        <f>BK132</f>
        <v>0</v>
      </c>
      <c r="K132" s="41"/>
      <c r="L132" s="45"/>
      <c r="M132" s="104"/>
      <c r="N132" s="193"/>
      <c r="O132" s="105"/>
      <c r="P132" s="194">
        <f>P133+P271+P297</f>
        <v>0</v>
      </c>
      <c r="Q132" s="105"/>
      <c r="R132" s="194">
        <f>R133+R271+R297</f>
        <v>408.77350336000001</v>
      </c>
      <c r="S132" s="105"/>
      <c r="T132" s="195">
        <f>T133+T271+T297</f>
        <v>284.09988199999998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73</v>
      </c>
      <c r="AU132" s="18" t="s">
        <v>87</v>
      </c>
      <c r="BK132" s="196">
        <f>BK133+BK271+BK297</f>
        <v>0</v>
      </c>
    </row>
    <row r="133" s="12" customFormat="1" ht="25.92" customHeight="1">
      <c r="A133" s="12"/>
      <c r="B133" s="197"/>
      <c r="C133" s="198"/>
      <c r="D133" s="199" t="s">
        <v>73</v>
      </c>
      <c r="E133" s="200" t="s">
        <v>121</v>
      </c>
      <c r="F133" s="200" t="s">
        <v>122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P134+P159+P181+P194+P199+P208+P216+P231+P248+P269</f>
        <v>0</v>
      </c>
      <c r="Q133" s="205"/>
      <c r="R133" s="206">
        <f>R134+R159+R181+R194+R199+R208+R216+R231+R248+R269</f>
        <v>406.81586858999998</v>
      </c>
      <c r="S133" s="205"/>
      <c r="T133" s="207">
        <f>T134+T159+T181+T194+T199+T208+T216+T231+T248+T269</f>
        <v>284.09988199999998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79</v>
      </c>
      <c r="AT133" s="209" t="s">
        <v>73</v>
      </c>
      <c r="AU133" s="209" t="s">
        <v>74</v>
      </c>
      <c r="AY133" s="208" t="s">
        <v>123</v>
      </c>
      <c r="BK133" s="210">
        <f>BK134+BK159+BK181+BK194+BK199+BK208+BK216+BK231+BK248+BK269</f>
        <v>0</v>
      </c>
    </row>
    <row r="134" s="12" customFormat="1" ht="22.8" customHeight="1">
      <c r="A134" s="12"/>
      <c r="B134" s="197"/>
      <c r="C134" s="198"/>
      <c r="D134" s="199" t="s">
        <v>73</v>
      </c>
      <c r="E134" s="211" t="s">
        <v>79</v>
      </c>
      <c r="F134" s="211" t="s">
        <v>124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SUM(P135:P158)</f>
        <v>0</v>
      </c>
      <c r="Q134" s="205"/>
      <c r="R134" s="206">
        <f>SUM(R135:R158)</f>
        <v>9.666599999999999</v>
      </c>
      <c r="S134" s="205"/>
      <c r="T134" s="207">
        <f>SUM(T135:T158)</f>
        <v>208.94987399999999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79</v>
      </c>
      <c r="AT134" s="209" t="s">
        <v>73</v>
      </c>
      <c r="AU134" s="209" t="s">
        <v>79</v>
      </c>
      <c r="AY134" s="208" t="s">
        <v>123</v>
      </c>
      <c r="BK134" s="210">
        <f>SUM(BK135:BK158)</f>
        <v>0</v>
      </c>
    </row>
    <row r="135" s="2" customFormat="1" ht="24.15" customHeight="1">
      <c r="A135" s="39"/>
      <c r="B135" s="40"/>
      <c r="C135" s="213" t="s">
        <v>79</v>
      </c>
      <c r="D135" s="213" t="s">
        <v>125</v>
      </c>
      <c r="E135" s="214" t="s">
        <v>126</v>
      </c>
      <c r="F135" s="215" t="s">
        <v>127</v>
      </c>
      <c r="G135" s="216" t="s">
        <v>128</v>
      </c>
      <c r="H135" s="217">
        <v>230.62899999999999</v>
      </c>
      <c r="I135" s="218"/>
      <c r="J135" s="219">
        <f>ROUND(I135*H135,2)</f>
        <v>0</v>
      </c>
      <c r="K135" s="220"/>
      <c r="L135" s="45"/>
      <c r="M135" s="221" t="s">
        <v>1</v>
      </c>
      <c r="N135" s="222" t="s">
        <v>39</v>
      </c>
      <c r="O135" s="92"/>
      <c r="P135" s="223">
        <f>O135*H135</f>
        <v>0</v>
      </c>
      <c r="Q135" s="223">
        <v>0</v>
      </c>
      <c r="R135" s="223">
        <f>Q135*H135</f>
        <v>0</v>
      </c>
      <c r="S135" s="223">
        <v>0.29999999999999999</v>
      </c>
      <c r="T135" s="224">
        <f>S135*H135</f>
        <v>69.188699999999997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129</v>
      </c>
      <c r="AT135" s="225" t="s">
        <v>125</v>
      </c>
      <c r="AU135" s="225" t="s">
        <v>81</v>
      </c>
      <c r="AY135" s="18" t="s">
        <v>123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79</v>
      </c>
      <c r="BK135" s="226">
        <f>ROUND(I135*H135,2)</f>
        <v>0</v>
      </c>
      <c r="BL135" s="18" t="s">
        <v>129</v>
      </c>
      <c r="BM135" s="225" t="s">
        <v>130</v>
      </c>
    </row>
    <row r="136" s="2" customFormat="1" ht="24.15" customHeight="1">
      <c r="A136" s="39"/>
      <c r="B136" s="40"/>
      <c r="C136" s="213" t="s">
        <v>81</v>
      </c>
      <c r="D136" s="213" t="s">
        <v>125</v>
      </c>
      <c r="E136" s="214" t="s">
        <v>131</v>
      </c>
      <c r="F136" s="215" t="s">
        <v>132</v>
      </c>
      <c r="G136" s="216" t="s">
        <v>128</v>
      </c>
      <c r="H136" s="217">
        <v>230.62899999999999</v>
      </c>
      <c r="I136" s="218"/>
      <c r="J136" s="219">
        <f>ROUND(I136*H136,2)</f>
        <v>0</v>
      </c>
      <c r="K136" s="220"/>
      <c r="L136" s="45"/>
      <c r="M136" s="221" t="s">
        <v>1</v>
      </c>
      <c r="N136" s="222" t="s">
        <v>39</v>
      </c>
      <c r="O136" s="92"/>
      <c r="P136" s="223">
        <f>O136*H136</f>
        <v>0</v>
      </c>
      <c r="Q136" s="223">
        <v>0</v>
      </c>
      <c r="R136" s="223">
        <f>Q136*H136</f>
        <v>0</v>
      </c>
      <c r="S136" s="223">
        <v>0.28999999999999998</v>
      </c>
      <c r="T136" s="224">
        <f>S136*H136</f>
        <v>66.882409999999993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129</v>
      </c>
      <c r="AT136" s="225" t="s">
        <v>125</v>
      </c>
      <c r="AU136" s="225" t="s">
        <v>81</v>
      </c>
      <c r="AY136" s="18" t="s">
        <v>123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79</v>
      </c>
      <c r="BK136" s="226">
        <f>ROUND(I136*H136,2)</f>
        <v>0</v>
      </c>
      <c r="BL136" s="18" t="s">
        <v>129</v>
      </c>
      <c r="BM136" s="225" t="s">
        <v>133</v>
      </c>
    </row>
    <row r="137" s="2" customFormat="1" ht="24.15" customHeight="1">
      <c r="A137" s="39"/>
      <c r="B137" s="40"/>
      <c r="C137" s="213" t="s">
        <v>134</v>
      </c>
      <c r="D137" s="213" t="s">
        <v>125</v>
      </c>
      <c r="E137" s="214" t="s">
        <v>135</v>
      </c>
      <c r="F137" s="215" t="s">
        <v>136</v>
      </c>
      <c r="G137" s="216" t="s">
        <v>128</v>
      </c>
      <c r="H137" s="217">
        <v>230.62899999999999</v>
      </c>
      <c r="I137" s="218"/>
      <c r="J137" s="219">
        <f>ROUND(I137*H137,2)</f>
        <v>0</v>
      </c>
      <c r="K137" s="220"/>
      <c r="L137" s="45"/>
      <c r="M137" s="221" t="s">
        <v>1</v>
      </c>
      <c r="N137" s="222" t="s">
        <v>39</v>
      </c>
      <c r="O137" s="92"/>
      <c r="P137" s="223">
        <f>O137*H137</f>
        <v>0</v>
      </c>
      <c r="Q137" s="223">
        <v>0</v>
      </c>
      <c r="R137" s="223">
        <f>Q137*H137</f>
        <v>0</v>
      </c>
      <c r="S137" s="223">
        <v>0.316</v>
      </c>
      <c r="T137" s="224">
        <f>S137*H137</f>
        <v>72.878764000000004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129</v>
      </c>
      <c r="AT137" s="225" t="s">
        <v>125</v>
      </c>
      <c r="AU137" s="225" t="s">
        <v>81</v>
      </c>
      <c r="AY137" s="18" t="s">
        <v>123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79</v>
      </c>
      <c r="BK137" s="226">
        <f>ROUND(I137*H137,2)</f>
        <v>0</v>
      </c>
      <c r="BL137" s="18" t="s">
        <v>129</v>
      </c>
      <c r="BM137" s="225" t="s">
        <v>137</v>
      </c>
    </row>
    <row r="138" s="13" customFormat="1">
      <c r="A138" s="13"/>
      <c r="B138" s="227"/>
      <c r="C138" s="228"/>
      <c r="D138" s="229" t="s">
        <v>138</v>
      </c>
      <c r="E138" s="230" t="s">
        <v>1</v>
      </c>
      <c r="F138" s="231" t="s">
        <v>139</v>
      </c>
      <c r="G138" s="228"/>
      <c r="H138" s="232">
        <v>230.62899999999999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138</v>
      </c>
      <c r="AU138" s="238" t="s">
        <v>81</v>
      </c>
      <c r="AV138" s="13" t="s">
        <v>81</v>
      </c>
      <c r="AW138" s="13" t="s">
        <v>31</v>
      </c>
      <c r="AX138" s="13" t="s">
        <v>79</v>
      </c>
      <c r="AY138" s="238" t="s">
        <v>123</v>
      </c>
    </row>
    <row r="139" s="2" customFormat="1" ht="33" customHeight="1">
      <c r="A139" s="39"/>
      <c r="B139" s="40"/>
      <c r="C139" s="213" t="s">
        <v>129</v>
      </c>
      <c r="D139" s="213" t="s">
        <v>125</v>
      </c>
      <c r="E139" s="214" t="s">
        <v>140</v>
      </c>
      <c r="F139" s="215" t="s">
        <v>141</v>
      </c>
      <c r="G139" s="216" t="s">
        <v>142</v>
      </c>
      <c r="H139" s="217">
        <v>558.74599999999998</v>
      </c>
      <c r="I139" s="218"/>
      <c r="J139" s="219">
        <f>ROUND(I139*H139,2)</f>
        <v>0</v>
      </c>
      <c r="K139" s="220"/>
      <c r="L139" s="45"/>
      <c r="M139" s="221" t="s">
        <v>1</v>
      </c>
      <c r="N139" s="222" t="s">
        <v>39</v>
      </c>
      <c r="O139" s="92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129</v>
      </c>
      <c r="AT139" s="225" t="s">
        <v>125</v>
      </c>
      <c r="AU139" s="225" t="s">
        <v>81</v>
      </c>
      <c r="AY139" s="18" t="s">
        <v>123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79</v>
      </c>
      <c r="BK139" s="226">
        <f>ROUND(I139*H139,2)</f>
        <v>0</v>
      </c>
      <c r="BL139" s="18" t="s">
        <v>129</v>
      </c>
      <c r="BM139" s="225" t="s">
        <v>143</v>
      </c>
    </row>
    <row r="140" s="13" customFormat="1">
      <c r="A140" s="13"/>
      <c r="B140" s="227"/>
      <c r="C140" s="228"/>
      <c r="D140" s="229" t="s">
        <v>138</v>
      </c>
      <c r="E140" s="230" t="s">
        <v>1</v>
      </c>
      <c r="F140" s="231" t="s">
        <v>144</v>
      </c>
      <c r="G140" s="228"/>
      <c r="H140" s="232">
        <v>521.53800000000001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138</v>
      </c>
      <c r="AU140" s="238" t="s">
        <v>81</v>
      </c>
      <c r="AV140" s="13" t="s">
        <v>81</v>
      </c>
      <c r="AW140" s="13" t="s">
        <v>31</v>
      </c>
      <c r="AX140" s="13" t="s">
        <v>74</v>
      </c>
      <c r="AY140" s="238" t="s">
        <v>123</v>
      </c>
    </row>
    <row r="141" s="13" customFormat="1">
      <c r="A141" s="13"/>
      <c r="B141" s="227"/>
      <c r="C141" s="228"/>
      <c r="D141" s="229" t="s">
        <v>138</v>
      </c>
      <c r="E141" s="230" t="s">
        <v>1</v>
      </c>
      <c r="F141" s="231" t="s">
        <v>145</v>
      </c>
      <c r="G141" s="228"/>
      <c r="H141" s="232">
        <v>37.207999999999998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138</v>
      </c>
      <c r="AU141" s="238" t="s">
        <v>81</v>
      </c>
      <c r="AV141" s="13" t="s">
        <v>81</v>
      </c>
      <c r="AW141" s="13" t="s">
        <v>31</v>
      </c>
      <c r="AX141" s="13" t="s">
        <v>74</v>
      </c>
      <c r="AY141" s="238" t="s">
        <v>123</v>
      </c>
    </row>
    <row r="142" s="14" customFormat="1">
      <c r="A142" s="14"/>
      <c r="B142" s="239"/>
      <c r="C142" s="240"/>
      <c r="D142" s="229" t="s">
        <v>138</v>
      </c>
      <c r="E142" s="241" t="s">
        <v>1</v>
      </c>
      <c r="F142" s="242" t="s">
        <v>146</v>
      </c>
      <c r="G142" s="240"/>
      <c r="H142" s="243">
        <v>558.74599999999998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138</v>
      </c>
      <c r="AU142" s="249" t="s">
        <v>81</v>
      </c>
      <c r="AV142" s="14" t="s">
        <v>129</v>
      </c>
      <c r="AW142" s="14" t="s">
        <v>31</v>
      </c>
      <c r="AX142" s="14" t="s">
        <v>79</v>
      </c>
      <c r="AY142" s="249" t="s">
        <v>123</v>
      </c>
    </row>
    <row r="143" s="2" customFormat="1" ht="16.5" customHeight="1">
      <c r="A143" s="39"/>
      <c r="B143" s="40"/>
      <c r="C143" s="213" t="s">
        <v>147</v>
      </c>
      <c r="D143" s="213" t="s">
        <v>125</v>
      </c>
      <c r="E143" s="214" t="s">
        <v>148</v>
      </c>
      <c r="F143" s="215" t="s">
        <v>149</v>
      </c>
      <c r="G143" s="216" t="s">
        <v>128</v>
      </c>
      <c r="H143" s="217">
        <v>15</v>
      </c>
      <c r="I143" s="218"/>
      <c r="J143" s="219">
        <f>ROUND(I143*H143,2)</f>
        <v>0</v>
      </c>
      <c r="K143" s="220"/>
      <c r="L143" s="45"/>
      <c r="M143" s="221" t="s">
        <v>1</v>
      </c>
      <c r="N143" s="222" t="s">
        <v>39</v>
      </c>
      <c r="O143" s="92"/>
      <c r="P143" s="223">
        <f>O143*H143</f>
        <v>0</v>
      </c>
      <c r="Q143" s="223">
        <v>0.0044400000000000004</v>
      </c>
      <c r="R143" s="223">
        <f>Q143*H143</f>
        <v>0.066600000000000006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129</v>
      </c>
      <c r="AT143" s="225" t="s">
        <v>125</v>
      </c>
      <c r="AU143" s="225" t="s">
        <v>81</v>
      </c>
      <c r="AY143" s="18" t="s">
        <v>123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79</v>
      </c>
      <c r="BK143" s="226">
        <f>ROUND(I143*H143,2)</f>
        <v>0</v>
      </c>
      <c r="BL143" s="18" t="s">
        <v>129</v>
      </c>
      <c r="BM143" s="225" t="s">
        <v>150</v>
      </c>
    </row>
    <row r="144" s="2" customFormat="1" ht="16.5" customHeight="1">
      <c r="A144" s="39"/>
      <c r="B144" s="40"/>
      <c r="C144" s="213" t="s">
        <v>151</v>
      </c>
      <c r="D144" s="213" t="s">
        <v>125</v>
      </c>
      <c r="E144" s="214" t="s">
        <v>152</v>
      </c>
      <c r="F144" s="215" t="s">
        <v>153</v>
      </c>
      <c r="G144" s="216" t="s">
        <v>128</v>
      </c>
      <c r="H144" s="217">
        <v>15</v>
      </c>
      <c r="I144" s="218"/>
      <c r="J144" s="219">
        <f>ROUND(I144*H144,2)</f>
        <v>0</v>
      </c>
      <c r="K144" s="220"/>
      <c r="L144" s="45"/>
      <c r="M144" s="221" t="s">
        <v>1</v>
      </c>
      <c r="N144" s="222" t="s">
        <v>39</v>
      </c>
      <c r="O144" s="92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129</v>
      </c>
      <c r="AT144" s="225" t="s">
        <v>125</v>
      </c>
      <c r="AU144" s="225" t="s">
        <v>81</v>
      </c>
      <c r="AY144" s="18" t="s">
        <v>123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79</v>
      </c>
      <c r="BK144" s="226">
        <f>ROUND(I144*H144,2)</f>
        <v>0</v>
      </c>
      <c r="BL144" s="18" t="s">
        <v>129</v>
      </c>
      <c r="BM144" s="225" t="s">
        <v>154</v>
      </c>
    </row>
    <row r="145" s="2" customFormat="1" ht="37.8" customHeight="1">
      <c r="A145" s="39"/>
      <c r="B145" s="40"/>
      <c r="C145" s="213" t="s">
        <v>155</v>
      </c>
      <c r="D145" s="213" t="s">
        <v>125</v>
      </c>
      <c r="E145" s="214" t="s">
        <v>156</v>
      </c>
      <c r="F145" s="215" t="s">
        <v>157</v>
      </c>
      <c r="G145" s="216" t="s">
        <v>142</v>
      </c>
      <c r="H145" s="217">
        <v>1029.682</v>
      </c>
      <c r="I145" s="218"/>
      <c r="J145" s="219">
        <f>ROUND(I145*H145,2)</f>
        <v>0</v>
      </c>
      <c r="K145" s="220"/>
      <c r="L145" s="45"/>
      <c r="M145" s="221" t="s">
        <v>1</v>
      </c>
      <c r="N145" s="222" t="s">
        <v>39</v>
      </c>
      <c r="O145" s="92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129</v>
      </c>
      <c r="AT145" s="225" t="s">
        <v>125</v>
      </c>
      <c r="AU145" s="225" t="s">
        <v>81</v>
      </c>
      <c r="AY145" s="18" t="s">
        <v>123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79</v>
      </c>
      <c r="BK145" s="226">
        <f>ROUND(I145*H145,2)</f>
        <v>0</v>
      </c>
      <c r="BL145" s="18" t="s">
        <v>129</v>
      </c>
      <c r="BM145" s="225" t="s">
        <v>158</v>
      </c>
    </row>
    <row r="146" s="13" customFormat="1">
      <c r="A146" s="13"/>
      <c r="B146" s="227"/>
      <c r="C146" s="228"/>
      <c r="D146" s="229" t="s">
        <v>138</v>
      </c>
      <c r="E146" s="230" t="s">
        <v>1</v>
      </c>
      <c r="F146" s="231" t="s">
        <v>159</v>
      </c>
      <c r="G146" s="228"/>
      <c r="H146" s="232">
        <v>558.74599999999998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138</v>
      </c>
      <c r="AU146" s="238" t="s">
        <v>81</v>
      </c>
      <c r="AV146" s="13" t="s">
        <v>81</v>
      </c>
      <c r="AW146" s="13" t="s">
        <v>31</v>
      </c>
      <c r="AX146" s="13" t="s">
        <v>74</v>
      </c>
      <c r="AY146" s="238" t="s">
        <v>123</v>
      </c>
    </row>
    <row r="147" s="13" customFormat="1">
      <c r="A147" s="13"/>
      <c r="B147" s="227"/>
      <c r="C147" s="228"/>
      <c r="D147" s="229" t="s">
        <v>138</v>
      </c>
      <c r="E147" s="230" t="s">
        <v>1</v>
      </c>
      <c r="F147" s="231" t="s">
        <v>160</v>
      </c>
      <c r="G147" s="228"/>
      <c r="H147" s="232">
        <v>470.93599999999998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138</v>
      </c>
      <c r="AU147" s="238" t="s">
        <v>81</v>
      </c>
      <c r="AV147" s="13" t="s">
        <v>81</v>
      </c>
      <c r="AW147" s="13" t="s">
        <v>31</v>
      </c>
      <c r="AX147" s="13" t="s">
        <v>74</v>
      </c>
      <c r="AY147" s="238" t="s">
        <v>123</v>
      </c>
    </row>
    <row r="148" s="14" customFormat="1">
      <c r="A148" s="14"/>
      <c r="B148" s="239"/>
      <c r="C148" s="240"/>
      <c r="D148" s="229" t="s">
        <v>138</v>
      </c>
      <c r="E148" s="241" t="s">
        <v>1</v>
      </c>
      <c r="F148" s="242" t="s">
        <v>146</v>
      </c>
      <c r="G148" s="240"/>
      <c r="H148" s="243">
        <v>1029.682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138</v>
      </c>
      <c r="AU148" s="249" t="s">
        <v>81</v>
      </c>
      <c r="AV148" s="14" t="s">
        <v>129</v>
      </c>
      <c r="AW148" s="14" t="s">
        <v>31</v>
      </c>
      <c r="AX148" s="14" t="s">
        <v>79</v>
      </c>
      <c r="AY148" s="249" t="s">
        <v>123</v>
      </c>
    </row>
    <row r="149" s="2" customFormat="1" ht="24.15" customHeight="1">
      <c r="A149" s="39"/>
      <c r="B149" s="40"/>
      <c r="C149" s="213" t="s">
        <v>161</v>
      </c>
      <c r="D149" s="213" t="s">
        <v>125</v>
      </c>
      <c r="E149" s="214" t="s">
        <v>162</v>
      </c>
      <c r="F149" s="215" t="s">
        <v>163</v>
      </c>
      <c r="G149" s="216" t="s">
        <v>142</v>
      </c>
      <c r="H149" s="217">
        <v>1029.682</v>
      </c>
      <c r="I149" s="218"/>
      <c r="J149" s="219">
        <f>ROUND(I149*H149,2)</f>
        <v>0</v>
      </c>
      <c r="K149" s="220"/>
      <c r="L149" s="45"/>
      <c r="M149" s="221" t="s">
        <v>1</v>
      </c>
      <c r="N149" s="222" t="s">
        <v>39</v>
      </c>
      <c r="O149" s="92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129</v>
      </c>
      <c r="AT149" s="225" t="s">
        <v>125</v>
      </c>
      <c r="AU149" s="225" t="s">
        <v>81</v>
      </c>
      <c r="AY149" s="18" t="s">
        <v>123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79</v>
      </c>
      <c r="BK149" s="226">
        <f>ROUND(I149*H149,2)</f>
        <v>0</v>
      </c>
      <c r="BL149" s="18" t="s">
        <v>129</v>
      </c>
      <c r="BM149" s="225" t="s">
        <v>164</v>
      </c>
    </row>
    <row r="150" s="2" customFormat="1" ht="16.5" customHeight="1">
      <c r="A150" s="39"/>
      <c r="B150" s="40"/>
      <c r="C150" s="213" t="s">
        <v>165</v>
      </c>
      <c r="D150" s="213" t="s">
        <v>125</v>
      </c>
      <c r="E150" s="214" t="s">
        <v>166</v>
      </c>
      <c r="F150" s="215" t="s">
        <v>167</v>
      </c>
      <c r="G150" s="216" t="s">
        <v>142</v>
      </c>
      <c r="H150" s="217">
        <v>558.74599999999998</v>
      </c>
      <c r="I150" s="218"/>
      <c r="J150" s="219">
        <f>ROUND(I150*H150,2)</f>
        <v>0</v>
      </c>
      <c r="K150" s="220"/>
      <c r="L150" s="45"/>
      <c r="M150" s="221" t="s">
        <v>1</v>
      </c>
      <c r="N150" s="222" t="s">
        <v>39</v>
      </c>
      <c r="O150" s="92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129</v>
      </c>
      <c r="AT150" s="225" t="s">
        <v>125</v>
      </c>
      <c r="AU150" s="225" t="s">
        <v>81</v>
      </c>
      <c r="AY150" s="18" t="s">
        <v>123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79</v>
      </c>
      <c r="BK150" s="226">
        <f>ROUND(I150*H150,2)</f>
        <v>0</v>
      </c>
      <c r="BL150" s="18" t="s">
        <v>129</v>
      </c>
      <c r="BM150" s="225" t="s">
        <v>168</v>
      </c>
    </row>
    <row r="151" s="2" customFormat="1" ht="24.15" customHeight="1">
      <c r="A151" s="39"/>
      <c r="B151" s="40"/>
      <c r="C151" s="213" t="s">
        <v>169</v>
      </c>
      <c r="D151" s="213" t="s">
        <v>125</v>
      </c>
      <c r="E151" s="214" t="s">
        <v>170</v>
      </c>
      <c r="F151" s="215" t="s">
        <v>171</v>
      </c>
      <c r="G151" s="216" t="s">
        <v>142</v>
      </c>
      <c r="H151" s="217">
        <v>470.93599999999998</v>
      </c>
      <c r="I151" s="218"/>
      <c r="J151" s="219">
        <f>ROUND(I151*H151,2)</f>
        <v>0</v>
      </c>
      <c r="K151" s="220"/>
      <c r="L151" s="45"/>
      <c r="M151" s="221" t="s">
        <v>1</v>
      </c>
      <c r="N151" s="222" t="s">
        <v>39</v>
      </c>
      <c r="O151" s="92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129</v>
      </c>
      <c r="AT151" s="225" t="s">
        <v>125</v>
      </c>
      <c r="AU151" s="225" t="s">
        <v>81</v>
      </c>
      <c r="AY151" s="18" t="s">
        <v>123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79</v>
      </c>
      <c r="BK151" s="226">
        <f>ROUND(I151*H151,2)</f>
        <v>0</v>
      </c>
      <c r="BL151" s="18" t="s">
        <v>129</v>
      </c>
      <c r="BM151" s="225" t="s">
        <v>172</v>
      </c>
    </row>
    <row r="152" s="13" customFormat="1">
      <c r="A152" s="13"/>
      <c r="B152" s="227"/>
      <c r="C152" s="228"/>
      <c r="D152" s="229" t="s">
        <v>138</v>
      </c>
      <c r="E152" s="230" t="s">
        <v>1</v>
      </c>
      <c r="F152" s="231" t="s">
        <v>173</v>
      </c>
      <c r="G152" s="228"/>
      <c r="H152" s="232">
        <v>433.72800000000001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138</v>
      </c>
      <c r="AU152" s="238" t="s">
        <v>81</v>
      </c>
      <c r="AV152" s="13" t="s">
        <v>81</v>
      </c>
      <c r="AW152" s="13" t="s">
        <v>31</v>
      </c>
      <c r="AX152" s="13" t="s">
        <v>74</v>
      </c>
      <c r="AY152" s="238" t="s">
        <v>123</v>
      </c>
    </row>
    <row r="153" s="13" customFormat="1">
      <c r="A153" s="13"/>
      <c r="B153" s="227"/>
      <c r="C153" s="228"/>
      <c r="D153" s="229" t="s">
        <v>138</v>
      </c>
      <c r="E153" s="230" t="s">
        <v>1</v>
      </c>
      <c r="F153" s="231" t="s">
        <v>145</v>
      </c>
      <c r="G153" s="228"/>
      <c r="H153" s="232">
        <v>37.207999999999998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138</v>
      </c>
      <c r="AU153" s="238" t="s">
        <v>81</v>
      </c>
      <c r="AV153" s="13" t="s">
        <v>81</v>
      </c>
      <c r="AW153" s="13" t="s">
        <v>31</v>
      </c>
      <c r="AX153" s="13" t="s">
        <v>74</v>
      </c>
      <c r="AY153" s="238" t="s">
        <v>123</v>
      </c>
    </row>
    <row r="154" s="14" customFormat="1">
      <c r="A154" s="14"/>
      <c r="B154" s="239"/>
      <c r="C154" s="240"/>
      <c r="D154" s="229" t="s">
        <v>138</v>
      </c>
      <c r="E154" s="241" t="s">
        <v>1</v>
      </c>
      <c r="F154" s="242" t="s">
        <v>146</v>
      </c>
      <c r="G154" s="240"/>
      <c r="H154" s="243">
        <v>470.93599999999998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138</v>
      </c>
      <c r="AU154" s="249" t="s">
        <v>81</v>
      </c>
      <c r="AV154" s="14" t="s">
        <v>129</v>
      </c>
      <c r="AW154" s="14" t="s">
        <v>31</v>
      </c>
      <c r="AX154" s="14" t="s">
        <v>79</v>
      </c>
      <c r="AY154" s="249" t="s">
        <v>123</v>
      </c>
    </row>
    <row r="155" s="2" customFormat="1" ht="24.15" customHeight="1">
      <c r="A155" s="39"/>
      <c r="B155" s="40"/>
      <c r="C155" s="213" t="s">
        <v>174</v>
      </c>
      <c r="D155" s="213" t="s">
        <v>125</v>
      </c>
      <c r="E155" s="214" t="s">
        <v>175</v>
      </c>
      <c r="F155" s="215" t="s">
        <v>176</v>
      </c>
      <c r="G155" s="216" t="s">
        <v>142</v>
      </c>
      <c r="H155" s="217">
        <v>4.7999999999999998</v>
      </c>
      <c r="I155" s="218"/>
      <c r="J155" s="219">
        <f>ROUND(I155*H155,2)</f>
        <v>0</v>
      </c>
      <c r="K155" s="220"/>
      <c r="L155" s="45"/>
      <c r="M155" s="221" t="s">
        <v>1</v>
      </c>
      <c r="N155" s="222" t="s">
        <v>39</v>
      </c>
      <c r="O155" s="92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129</v>
      </c>
      <c r="AT155" s="225" t="s">
        <v>125</v>
      </c>
      <c r="AU155" s="225" t="s">
        <v>81</v>
      </c>
      <c r="AY155" s="18" t="s">
        <v>123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79</v>
      </c>
      <c r="BK155" s="226">
        <f>ROUND(I155*H155,2)</f>
        <v>0</v>
      </c>
      <c r="BL155" s="18" t="s">
        <v>129</v>
      </c>
      <c r="BM155" s="225" t="s">
        <v>177</v>
      </c>
    </row>
    <row r="156" s="13" customFormat="1">
      <c r="A156" s="13"/>
      <c r="B156" s="227"/>
      <c r="C156" s="228"/>
      <c r="D156" s="229" t="s">
        <v>138</v>
      </c>
      <c r="E156" s="230" t="s">
        <v>1</v>
      </c>
      <c r="F156" s="231" t="s">
        <v>178</v>
      </c>
      <c r="G156" s="228"/>
      <c r="H156" s="232">
        <v>4.7999999999999998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138</v>
      </c>
      <c r="AU156" s="238" t="s">
        <v>81</v>
      </c>
      <c r="AV156" s="13" t="s">
        <v>81</v>
      </c>
      <c r="AW156" s="13" t="s">
        <v>31</v>
      </c>
      <c r="AX156" s="13" t="s">
        <v>79</v>
      </c>
      <c r="AY156" s="238" t="s">
        <v>123</v>
      </c>
    </row>
    <row r="157" s="2" customFormat="1" ht="16.5" customHeight="1">
      <c r="A157" s="39"/>
      <c r="B157" s="40"/>
      <c r="C157" s="250" t="s">
        <v>179</v>
      </c>
      <c r="D157" s="250" t="s">
        <v>180</v>
      </c>
      <c r="E157" s="251" t="s">
        <v>181</v>
      </c>
      <c r="F157" s="252" t="s">
        <v>182</v>
      </c>
      <c r="G157" s="253" t="s">
        <v>183</v>
      </c>
      <c r="H157" s="254">
        <v>9.5999999999999996</v>
      </c>
      <c r="I157" s="255"/>
      <c r="J157" s="256">
        <f>ROUND(I157*H157,2)</f>
        <v>0</v>
      </c>
      <c r="K157" s="257"/>
      <c r="L157" s="258"/>
      <c r="M157" s="259" t="s">
        <v>1</v>
      </c>
      <c r="N157" s="260" t="s">
        <v>39</v>
      </c>
      <c r="O157" s="92"/>
      <c r="P157" s="223">
        <f>O157*H157</f>
        <v>0</v>
      </c>
      <c r="Q157" s="223">
        <v>1</v>
      </c>
      <c r="R157" s="223">
        <f>Q157*H157</f>
        <v>9.5999999999999996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161</v>
      </c>
      <c r="AT157" s="225" t="s">
        <v>180</v>
      </c>
      <c r="AU157" s="225" t="s">
        <v>81</v>
      </c>
      <c r="AY157" s="18" t="s">
        <v>123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79</v>
      </c>
      <c r="BK157" s="226">
        <f>ROUND(I157*H157,2)</f>
        <v>0</v>
      </c>
      <c r="BL157" s="18" t="s">
        <v>129</v>
      </c>
      <c r="BM157" s="225" t="s">
        <v>184</v>
      </c>
    </row>
    <row r="158" s="13" customFormat="1">
      <c r="A158" s="13"/>
      <c r="B158" s="227"/>
      <c r="C158" s="228"/>
      <c r="D158" s="229" t="s">
        <v>138</v>
      </c>
      <c r="E158" s="230" t="s">
        <v>1</v>
      </c>
      <c r="F158" s="231" t="s">
        <v>185</v>
      </c>
      <c r="G158" s="228"/>
      <c r="H158" s="232">
        <v>9.5999999999999996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138</v>
      </c>
      <c r="AU158" s="238" t="s">
        <v>81</v>
      </c>
      <c r="AV158" s="13" t="s">
        <v>81</v>
      </c>
      <c r="AW158" s="13" t="s">
        <v>31</v>
      </c>
      <c r="AX158" s="13" t="s">
        <v>79</v>
      </c>
      <c r="AY158" s="238" t="s">
        <v>123</v>
      </c>
    </row>
    <row r="159" s="12" customFormat="1" ht="22.8" customHeight="1">
      <c r="A159" s="12"/>
      <c r="B159" s="197"/>
      <c r="C159" s="198"/>
      <c r="D159" s="199" t="s">
        <v>73</v>
      </c>
      <c r="E159" s="211" t="s">
        <v>81</v>
      </c>
      <c r="F159" s="211" t="s">
        <v>186</v>
      </c>
      <c r="G159" s="198"/>
      <c r="H159" s="198"/>
      <c r="I159" s="201"/>
      <c r="J159" s="212">
        <f>BK159</f>
        <v>0</v>
      </c>
      <c r="K159" s="198"/>
      <c r="L159" s="203"/>
      <c r="M159" s="204"/>
      <c r="N159" s="205"/>
      <c r="O159" s="205"/>
      <c r="P159" s="206">
        <f>SUM(P160:P180)</f>
        <v>0</v>
      </c>
      <c r="Q159" s="205"/>
      <c r="R159" s="206">
        <f>SUM(R160:R180)</f>
        <v>94.276710219999998</v>
      </c>
      <c r="S159" s="205"/>
      <c r="T159" s="207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8" t="s">
        <v>79</v>
      </c>
      <c r="AT159" s="209" t="s">
        <v>73</v>
      </c>
      <c r="AU159" s="209" t="s">
        <v>79</v>
      </c>
      <c r="AY159" s="208" t="s">
        <v>123</v>
      </c>
      <c r="BK159" s="210">
        <f>SUM(BK160:BK180)</f>
        <v>0</v>
      </c>
    </row>
    <row r="160" s="2" customFormat="1" ht="24.15" customHeight="1">
      <c r="A160" s="39"/>
      <c r="B160" s="40"/>
      <c r="C160" s="213" t="s">
        <v>187</v>
      </c>
      <c r="D160" s="213" t="s">
        <v>125</v>
      </c>
      <c r="E160" s="214" t="s">
        <v>188</v>
      </c>
      <c r="F160" s="215" t="s">
        <v>189</v>
      </c>
      <c r="G160" s="216" t="s">
        <v>142</v>
      </c>
      <c r="H160" s="217">
        <v>33.537999999999997</v>
      </c>
      <c r="I160" s="218"/>
      <c r="J160" s="219">
        <f>ROUND(I160*H160,2)</f>
        <v>0</v>
      </c>
      <c r="K160" s="220"/>
      <c r="L160" s="45"/>
      <c r="M160" s="221" t="s">
        <v>1</v>
      </c>
      <c r="N160" s="222" t="s">
        <v>39</v>
      </c>
      <c r="O160" s="92"/>
      <c r="P160" s="223">
        <f>O160*H160</f>
        <v>0</v>
      </c>
      <c r="Q160" s="223">
        <v>2.1600000000000001</v>
      </c>
      <c r="R160" s="223">
        <f>Q160*H160</f>
        <v>72.442080000000004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129</v>
      </c>
      <c r="AT160" s="225" t="s">
        <v>125</v>
      </c>
      <c r="AU160" s="225" t="s">
        <v>81</v>
      </c>
      <c r="AY160" s="18" t="s">
        <v>123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79</v>
      </c>
      <c r="BK160" s="226">
        <f>ROUND(I160*H160,2)</f>
        <v>0</v>
      </c>
      <c r="BL160" s="18" t="s">
        <v>129</v>
      </c>
      <c r="BM160" s="225" t="s">
        <v>190</v>
      </c>
    </row>
    <row r="161" s="15" customFormat="1">
      <c r="A161" s="15"/>
      <c r="B161" s="261"/>
      <c r="C161" s="262"/>
      <c r="D161" s="229" t="s">
        <v>138</v>
      </c>
      <c r="E161" s="263" t="s">
        <v>1</v>
      </c>
      <c r="F161" s="264" t="s">
        <v>191</v>
      </c>
      <c r="G161" s="262"/>
      <c r="H161" s="263" t="s">
        <v>1</v>
      </c>
      <c r="I161" s="265"/>
      <c r="J161" s="262"/>
      <c r="K161" s="262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138</v>
      </c>
      <c r="AU161" s="270" t="s">
        <v>81</v>
      </c>
      <c r="AV161" s="15" t="s">
        <v>79</v>
      </c>
      <c r="AW161" s="15" t="s">
        <v>31</v>
      </c>
      <c r="AX161" s="15" t="s">
        <v>74</v>
      </c>
      <c r="AY161" s="270" t="s">
        <v>123</v>
      </c>
    </row>
    <row r="162" s="13" customFormat="1">
      <c r="A162" s="13"/>
      <c r="B162" s="227"/>
      <c r="C162" s="228"/>
      <c r="D162" s="229" t="s">
        <v>138</v>
      </c>
      <c r="E162" s="230" t="s">
        <v>1</v>
      </c>
      <c r="F162" s="231" t="s">
        <v>192</v>
      </c>
      <c r="G162" s="228"/>
      <c r="H162" s="232">
        <v>29.797999999999998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138</v>
      </c>
      <c r="AU162" s="238" t="s">
        <v>81</v>
      </c>
      <c r="AV162" s="13" t="s">
        <v>81</v>
      </c>
      <c r="AW162" s="13" t="s">
        <v>31</v>
      </c>
      <c r="AX162" s="13" t="s">
        <v>74</v>
      </c>
      <c r="AY162" s="238" t="s">
        <v>123</v>
      </c>
    </row>
    <row r="163" s="13" customFormat="1">
      <c r="A163" s="13"/>
      <c r="B163" s="227"/>
      <c r="C163" s="228"/>
      <c r="D163" s="229" t="s">
        <v>138</v>
      </c>
      <c r="E163" s="230" t="s">
        <v>1</v>
      </c>
      <c r="F163" s="231" t="s">
        <v>193</v>
      </c>
      <c r="G163" s="228"/>
      <c r="H163" s="232">
        <v>8.2170000000000005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138</v>
      </c>
      <c r="AU163" s="238" t="s">
        <v>81</v>
      </c>
      <c r="AV163" s="13" t="s">
        <v>81</v>
      </c>
      <c r="AW163" s="13" t="s">
        <v>31</v>
      </c>
      <c r="AX163" s="13" t="s">
        <v>74</v>
      </c>
      <c r="AY163" s="238" t="s">
        <v>123</v>
      </c>
    </row>
    <row r="164" s="13" customFormat="1">
      <c r="A164" s="13"/>
      <c r="B164" s="227"/>
      <c r="C164" s="228"/>
      <c r="D164" s="229" t="s">
        <v>138</v>
      </c>
      <c r="E164" s="230" t="s">
        <v>1</v>
      </c>
      <c r="F164" s="231" t="s">
        <v>194</v>
      </c>
      <c r="G164" s="228"/>
      <c r="H164" s="232">
        <v>9.8960000000000008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138</v>
      </c>
      <c r="AU164" s="238" t="s">
        <v>81</v>
      </c>
      <c r="AV164" s="13" t="s">
        <v>81</v>
      </c>
      <c r="AW164" s="13" t="s">
        <v>31</v>
      </c>
      <c r="AX164" s="13" t="s">
        <v>74</v>
      </c>
      <c r="AY164" s="238" t="s">
        <v>123</v>
      </c>
    </row>
    <row r="165" s="16" customFormat="1">
      <c r="A165" s="16"/>
      <c r="B165" s="271"/>
      <c r="C165" s="272"/>
      <c r="D165" s="229" t="s">
        <v>138</v>
      </c>
      <c r="E165" s="273" t="s">
        <v>1</v>
      </c>
      <c r="F165" s="274" t="s">
        <v>195</v>
      </c>
      <c r="G165" s="272"/>
      <c r="H165" s="275">
        <v>47.911000000000001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1" t="s">
        <v>138</v>
      </c>
      <c r="AU165" s="281" t="s">
        <v>81</v>
      </c>
      <c r="AV165" s="16" t="s">
        <v>134</v>
      </c>
      <c r="AW165" s="16" t="s">
        <v>31</v>
      </c>
      <c r="AX165" s="16" t="s">
        <v>74</v>
      </c>
      <c r="AY165" s="281" t="s">
        <v>123</v>
      </c>
    </row>
    <row r="166" s="13" customFormat="1">
      <c r="A166" s="13"/>
      <c r="B166" s="227"/>
      <c r="C166" s="228"/>
      <c r="D166" s="229" t="s">
        <v>138</v>
      </c>
      <c r="E166" s="230" t="s">
        <v>1</v>
      </c>
      <c r="F166" s="231" t="s">
        <v>196</v>
      </c>
      <c r="G166" s="228"/>
      <c r="H166" s="232">
        <v>33.537999999999997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138</v>
      </c>
      <c r="AU166" s="238" t="s">
        <v>81</v>
      </c>
      <c r="AV166" s="13" t="s">
        <v>81</v>
      </c>
      <c r="AW166" s="13" t="s">
        <v>31</v>
      </c>
      <c r="AX166" s="13" t="s">
        <v>79</v>
      </c>
      <c r="AY166" s="238" t="s">
        <v>123</v>
      </c>
    </row>
    <row r="167" s="2" customFormat="1" ht="24.15" customHeight="1">
      <c r="A167" s="39"/>
      <c r="B167" s="40"/>
      <c r="C167" s="213" t="s">
        <v>197</v>
      </c>
      <c r="D167" s="213" t="s">
        <v>125</v>
      </c>
      <c r="E167" s="214" t="s">
        <v>198</v>
      </c>
      <c r="F167" s="215" t="s">
        <v>199</v>
      </c>
      <c r="G167" s="216" t="s">
        <v>142</v>
      </c>
      <c r="H167" s="217">
        <v>9.5830000000000002</v>
      </c>
      <c r="I167" s="218"/>
      <c r="J167" s="219">
        <f>ROUND(I167*H167,2)</f>
        <v>0</v>
      </c>
      <c r="K167" s="220"/>
      <c r="L167" s="45"/>
      <c r="M167" s="221" t="s">
        <v>1</v>
      </c>
      <c r="N167" s="222" t="s">
        <v>39</v>
      </c>
      <c r="O167" s="92"/>
      <c r="P167" s="223">
        <f>O167*H167</f>
        <v>0</v>
      </c>
      <c r="Q167" s="223">
        <v>2.2563399999999998</v>
      </c>
      <c r="R167" s="223">
        <f>Q167*H167</f>
        <v>21.622506219999998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129</v>
      </c>
      <c r="AT167" s="225" t="s">
        <v>125</v>
      </c>
      <c r="AU167" s="225" t="s">
        <v>81</v>
      </c>
      <c r="AY167" s="18" t="s">
        <v>123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79</v>
      </c>
      <c r="BK167" s="226">
        <f>ROUND(I167*H167,2)</f>
        <v>0</v>
      </c>
      <c r="BL167" s="18" t="s">
        <v>129</v>
      </c>
      <c r="BM167" s="225" t="s">
        <v>200</v>
      </c>
    </row>
    <row r="168" s="15" customFormat="1">
      <c r="A168" s="15"/>
      <c r="B168" s="261"/>
      <c r="C168" s="262"/>
      <c r="D168" s="229" t="s">
        <v>138</v>
      </c>
      <c r="E168" s="263" t="s">
        <v>1</v>
      </c>
      <c r="F168" s="264" t="s">
        <v>191</v>
      </c>
      <c r="G168" s="262"/>
      <c r="H168" s="263" t="s">
        <v>1</v>
      </c>
      <c r="I168" s="265"/>
      <c r="J168" s="262"/>
      <c r="K168" s="262"/>
      <c r="L168" s="266"/>
      <c r="M168" s="267"/>
      <c r="N168" s="268"/>
      <c r="O168" s="268"/>
      <c r="P168" s="268"/>
      <c r="Q168" s="268"/>
      <c r="R168" s="268"/>
      <c r="S168" s="268"/>
      <c r="T168" s="26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0" t="s">
        <v>138</v>
      </c>
      <c r="AU168" s="270" t="s">
        <v>81</v>
      </c>
      <c r="AV168" s="15" t="s">
        <v>79</v>
      </c>
      <c r="AW168" s="15" t="s">
        <v>31</v>
      </c>
      <c r="AX168" s="15" t="s">
        <v>74</v>
      </c>
      <c r="AY168" s="270" t="s">
        <v>123</v>
      </c>
    </row>
    <row r="169" s="13" customFormat="1">
      <c r="A169" s="13"/>
      <c r="B169" s="227"/>
      <c r="C169" s="228"/>
      <c r="D169" s="229" t="s">
        <v>138</v>
      </c>
      <c r="E169" s="230" t="s">
        <v>1</v>
      </c>
      <c r="F169" s="231" t="s">
        <v>201</v>
      </c>
      <c r="G169" s="228"/>
      <c r="H169" s="232">
        <v>8.5139999999999993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138</v>
      </c>
      <c r="AU169" s="238" t="s">
        <v>81</v>
      </c>
      <c r="AV169" s="13" t="s">
        <v>81</v>
      </c>
      <c r="AW169" s="13" t="s">
        <v>31</v>
      </c>
      <c r="AX169" s="13" t="s">
        <v>74</v>
      </c>
      <c r="AY169" s="238" t="s">
        <v>123</v>
      </c>
    </row>
    <row r="170" s="13" customFormat="1">
      <c r="A170" s="13"/>
      <c r="B170" s="227"/>
      <c r="C170" s="228"/>
      <c r="D170" s="229" t="s">
        <v>138</v>
      </c>
      <c r="E170" s="230" t="s">
        <v>1</v>
      </c>
      <c r="F170" s="231" t="s">
        <v>202</v>
      </c>
      <c r="G170" s="228"/>
      <c r="H170" s="232">
        <v>2.3479999999999999</v>
      </c>
      <c r="I170" s="233"/>
      <c r="J170" s="228"/>
      <c r="K170" s="228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138</v>
      </c>
      <c r="AU170" s="238" t="s">
        <v>81</v>
      </c>
      <c r="AV170" s="13" t="s">
        <v>81</v>
      </c>
      <c r="AW170" s="13" t="s">
        <v>31</v>
      </c>
      <c r="AX170" s="13" t="s">
        <v>74</v>
      </c>
      <c r="AY170" s="238" t="s">
        <v>123</v>
      </c>
    </row>
    <row r="171" s="13" customFormat="1">
      <c r="A171" s="13"/>
      <c r="B171" s="227"/>
      <c r="C171" s="228"/>
      <c r="D171" s="229" t="s">
        <v>138</v>
      </c>
      <c r="E171" s="230" t="s">
        <v>1</v>
      </c>
      <c r="F171" s="231" t="s">
        <v>203</v>
      </c>
      <c r="G171" s="228"/>
      <c r="H171" s="232">
        <v>2.8279999999999998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138</v>
      </c>
      <c r="AU171" s="238" t="s">
        <v>81</v>
      </c>
      <c r="AV171" s="13" t="s">
        <v>81</v>
      </c>
      <c r="AW171" s="13" t="s">
        <v>31</v>
      </c>
      <c r="AX171" s="13" t="s">
        <v>74</v>
      </c>
      <c r="AY171" s="238" t="s">
        <v>123</v>
      </c>
    </row>
    <row r="172" s="16" customFormat="1">
      <c r="A172" s="16"/>
      <c r="B172" s="271"/>
      <c r="C172" s="272"/>
      <c r="D172" s="229" t="s">
        <v>138</v>
      </c>
      <c r="E172" s="273" t="s">
        <v>1</v>
      </c>
      <c r="F172" s="274" t="s">
        <v>195</v>
      </c>
      <c r="G172" s="272"/>
      <c r="H172" s="275">
        <v>13.69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1" t="s">
        <v>138</v>
      </c>
      <c r="AU172" s="281" t="s">
        <v>81</v>
      </c>
      <c r="AV172" s="16" t="s">
        <v>134</v>
      </c>
      <c r="AW172" s="16" t="s">
        <v>31</v>
      </c>
      <c r="AX172" s="16" t="s">
        <v>74</v>
      </c>
      <c r="AY172" s="281" t="s">
        <v>123</v>
      </c>
    </row>
    <row r="173" s="13" customFormat="1">
      <c r="A173" s="13"/>
      <c r="B173" s="227"/>
      <c r="C173" s="228"/>
      <c r="D173" s="229" t="s">
        <v>138</v>
      </c>
      <c r="E173" s="230" t="s">
        <v>1</v>
      </c>
      <c r="F173" s="231" t="s">
        <v>204</v>
      </c>
      <c r="G173" s="228"/>
      <c r="H173" s="232">
        <v>9.5830000000000002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138</v>
      </c>
      <c r="AU173" s="238" t="s">
        <v>81</v>
      </c>
      <c r="AV173" s="13" t="s">
        <v>81</v>
      </c>
      <c r="AW173" s="13" t="s">
        <v>31</v>
      </c>
      <c r="AX173" s="13" t="s">
        <v>79</v>
      </c>
      <c r="AY173" s="238" t="s">
        <v>123</v>
      </c>
    </row>
    <row r="174" s="2" customFormat="1" ht="21.75" customHeight="1">
      <c r="A174" s="39"/>
      <c r="B174" s="40"/>
      <c r="C174" s="213" t="s">
        <v>8</v>
      </c>
      <c r="D174" s="213" t="s">
        <v>125</v>
      </c>
      <c r="E174" s="214" t="s">
        <v>205</v>
      </c>
      <c r="F174" s="215" t="s">
        <v>206</v>
      </c>
      <c r="G174" s="216" t="s">
        <v>183</v>
      </c>
      <c r="H174" s="217">
        <v>0.20000000000000001</v>
      </c>
      <c r="I174" s="218"/>
      <c r="J174" s="219">
        <f>ROUND(I174*H174,2)</f>
        <v>0</v>
      </c>
      <c r="K174" s="220"/>
      <c r="L174" s="45"/>
      <c r="M174" s="221" t="s">
        <v>1</v>
      </c>
      <c r="N174" s="222" t="s">
        <v>39</v>
      </c>
      <c r="O174" s="92"/>
      <c r="P174" s="223">
        <f>O174*H174</f>
        <v>0</v>
      </c>
      <c r="Q174" s="223">
        <v>1.0606199999999999</v>
      </c>
      <c r="R174" s="223">
        <f>Q174*H174</f>
        <v>0.21212399999999998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129</v>
      </c>
      <c r="AT174" s="225" t="s">
        <v>125</v>
      </c>
      <c r="AU174" s="225" t="s">
        <v>81</v>
      </c>
      <c r="AY174" s="18" t="s">
        <v>123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79</v>
      </c>
      <c r="BK174" s="226">
        <f>ROUND(I174*H174,2)</f>
        <v>0</v>
      </c>
      <c r="BL174" s="18" t="s">
        <v>129</v>
      </c>
      <c r="BM174" s="225" t="s">
        <v>207</v>
      </c>
    </row>
    <row r="175" s="15" customFormat="1">
      <c r="A175" s="15"/>
      <c r="B175" s="261"/>
      <c r="C175" s="262"/>
      <c r="D175" s="229" t="s">
        <v>138</v>
      </c>
      <c r="E175" s="263" t="s">
        <v>1</v>
      </c>
      <c r="F175" s="264" t="s">
        <v>191</v>
      </c>
      <c r="G175" s="262"/>
      <c r="H175" s="263" t="s">
        <v>1</v>
      </c>
      <c r="I175" s="265"/>
      <c r="J175" s="262"/>
      <c r="K175" s="262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138</v>
      </c>
      <c r="AU175" s="270" t="s">
        <v>81</v>
      </c>
      <c r="AV175" s="15" t="s">
        <v>79</v>
      </c>
      <c r="AW175" s="15" t="s">
        <v>31</v>
      </c>
      <c r="AX175" s="15" t="s">
        <v>74</v>
      </c>
      <c r="AY175" s="270" t="s">
        <v>123</v>
      </c>
    </row>
    <row r="176" s="13" customFormat="1">
      <c r="A176" s="13"/>
      <c r="B176" s="227"/>
      <c r="C176" s="228"/>
      <c r="D176" s="229" t="s">
        <v>138</v>
      </c>
      <c r="E176" s="230" t="s">
        <v>1</v>
      </c>
      <c r="F176" s="231" t="s">
        <v>208</v>
      </c>
      <c r="G176" s="228"/>
      <c r="H176" s="232">
        <v>0.17799999999999999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138</v>
      </c>
      <c r="AU176" s="238" t="s">
        <v>81</v>
      </c>
      <c r="AV176" s="13" t="s">
        <v>81</v>
      </c>
      <c r="AW176" s="13" t="s">
        <v>31</v>
      </c>
      <c r="AX176" s="13" t="s">
        <v>74</v>
      </c>
      <c r="AY176" s="238" t="s">
        <v>123</v>
      </c>
    </row>
    <row r="177" s="13" customFormat="1">
      <c r="A177" s="13"/>
      <c r="B177" s="227"/>
      <c r="C177" s="228"/>
      <c r="D177" s="229" t="s">
        <v>138</v>
      </c>
      <c r="E177" s="230" t="s">
        <v>1</v>
      </c>
      <c r="F177" s="231" t="s">
        <v>209</v>
      </c>
      <c r="G177" s="228"/>
      <c r="H177" s="232">
        <v>0.049000000000000002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138</v>
      </c>
      <c r="AU177" s="238" t="s">
        <v>81</v>
      </c>
      <c r="AV177" s="13" t="s">
        <v>81</v>
      </c>
      <c r="AW177" s="13" t="s">
        <v>31</v>
      </c>
      <c r="AX177" s="13" t="s">
        <v>74</v>
      </c>
      <c r="AY177" s="238" t="s">
        <v>123</v>
      </c>
    </row>
    <row r="178" s="13" customFormat="1">
      <c r="A178" s="13"/>
      <c r="B178" s="227"/>
      <c r="C178" s="228"/>
      <c r="D178" s="229" t="s">
        <v>138</v>
      </c>
      <c r="E178" s="230" t="s">
        <v>1</v>
      </c>
      <c r="F178" s="231" t="s">
        <v>210</v>
      </c>
      <c r="G178" s="228"/>
      <c r="H178" s="232">
        <v>0.058999999999999997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138</v>
      </c>
      <c r="AU178" s="238" t="s">
        <v>81</v>
      </c>
      <c r="AV178" s="13" t="s">
        <v>81</v>
      </c>
      <c r="AW178" s="13" t="s">
        <v>31</v>
      </c>
      <c r="AX178" s="13" t="s">
        <v>74</v>
      </c>
      <c r="AY178" s="238" t="s">
        <v>123</v>
      </c>
    </row>
    <row r="179" s="16" customFormat="1">
      <c r="A179" s="16"/>
      <c r="B179" s="271"/>
      <c r="C179" s="272"/>
      <c r="D179" s="229" t="s">
        <v>138</v>
      </c>
      <c r="E179" s="273" t="s">
        <v>1</v>
      </c>
      <c r="F179" s="274" t="s">
        <v>195</v>
      </c>
      <c r="G179" s="272"/>
      <c r="H179" s="275">
        <v>0.28599999999999998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1" t="s">
        <v>138</v>
      </c>
      <c r="AU179" s="281" t="s">
        <v>81</v>
      </c>
      <c r="AV179" s="16" t="s">
        <v>134</v>
      </c>
      <c r="AW179" s="16" t="s">
        <v>31</v>
      </c>
      <c r="AX179" s="16" t="s">
        <v>74</v>
      </c>
      <c r="AY179" s="281" t="s">
        <v>123</v>
      </c>
    </row>
    <row r="180" s="13" customFormat="1">
      <c r="A180" s="13"/>
      <c r="B180" s="227"/>
      <c r="C180" s="228"/>
      <c r="D180" s="229" t="s">
        <v>138</v>
      </c>
      <c r="E180" s="230" t="s">
        <v>1</v>
      </c>
      <c r="F180" s="231" t="s">
        <v>211</v>
      </c>
      <c r="G180" s="228"/>
      <c r="H180" s="232">
        <v>0.20000000000000001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138</v>
      </c>
      <c r="AU180" s="238" t="s">
        <v>81</v>
      </c>
      <c r="AV180" s="13" t="s">
        <v>81</v>
      </c>
      <c r="AW180" s="13" t="s">
        <v>31</v>
      </c>
      <c r="AX180" s="13" t="s">
        <v>79</v>
      </c>
      <c r="AY180" s="238" t="s">
        <v>123</v>
      </c>
    </row>
    <row r="181" s="12" customFormat="1" ht="22.8" customHeight="1">
      <c r="A181" s="12"/>
      <c r="B181" s="197"/>
      <c r="C181" s="198"/>
      <c r="D181" s="199" t="s">
        <v>73</v>
      </c>
      <c r="E181" s="211" t="s">
        <v>134</v>
      </c>
      <c r="F181" s="211" t="s">
        <v>212</v>
      </c>
      <c r="G181" s="198"/>
      <c r="H181" s="198"/>
      <c r="I181" s="201"/>
      <c r="J181" s="212">
        <f>BK181</f>
        <v>0</v>
      </c>
      <c r="K181" s="198"/>
      <c r="L181" s="203"/>
      <c r="M181" s="204"/>
      <c r="N181" s="205"/>
      <c r="O181" s="205"/>
      <c r="P181" s="206">
        <f>SUM(P182:P193)</f>
        <v>0</v>
      </c>
      <c r="Q181" s="205"/>
      <c r="R181" s="206">
        <f>SUM(R182:R193)</f>
        <v>2.32158767</v>
      </c>
      <c r="S181" s="205"/>
      <c r="T181" s="207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8" t="s">
        <v>79</v>
      </c>
      <c r="AT181" s="209" t="s">
        <v>73</v>
      </c>
      <c r="AU181" s="209" t="s">
        <v>79</v>
      </c>
      <c r="AY181" s="208" t="s">
        <v>123</v>
      </c>
      <c r="BK181" s="210">
        <f>SUM(BK182:BK193)</f>
        <v>0</v>
      </c>
    </row>
    <row r="182" s="2" customFormat="1" ht="21.75" customHeight="1">
      <c r="A182" s="39"/>
      <c r="B182" s="40"/>
      <c r="C182" s="213" t="s">
        <v>213</v>
      </c>
      <c r="D182" s="213" t="s">
        <v>125</v>
      </c>
      <c r="E182" s="214" t="s">
        <v>214</v>
      </c>
      <c r="F182" s="215" t="s">
        <v>215</v>
      </c>
      <c r="G182" s="216" t="s">
        <v>216</v>
      </c>
      <c r="H182" s="217">
        <v>17</v>
      </c>
      <c r="I182" s="218"/>
      <c r="J182" s="219">
        <f>ROUND(I182*H182,2)</f>
        <v>0</v>
      </c>
      <c r="K182" s="220"/>
      <c r="L182" s="45"/>
      <c r="M182" s="221" t="s">
        <v>1</v>
      </c>
      <c r="N182" s="222" t="s">
        <v>39</v>
      </c>
      <c r="O182" s="92"/>
      <c r="P182" s="223">
        <f>O182*H182</f>
        <v>0</v>
      </c>
      <c r="Q182" s="223">
        <v>0.12011</v>
      </c>
      <c r="R182" s="223">
        <f>Q182*H182</f>
        <v>2.0418699999999999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129</v>
      </c>
      <c r="AT182" s="225" t="s">
        <v>125</v>
      </c>
      <c r="AU182" s="225" t="s">
        <v>81</v>
      </c>
      <c r="AY182" s="18" t="s">
        <v>123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79</v>
      </c>
      <c r="BK182" s="226">
        <f>ROUND(I182*H182,2)</f>
        <v>0</v>
      </c>
      <c r="BL182" s="18" t="s">
        <v>129</v>
      </c>
      <c r="BM182" s="225" t="s">
        <v>217</v>
      </c>
    </row>
    <row r="183" s="2" customFormat="1" ht="21.75" customHeight="1">
      <c r="A183" s="39"/>
      <c r="B183" s="40"/>
      <c r="C183" s="213" t="s">
        <v>218</v>
      </c>
      <c r="D183" s="213" t="s">
        <v>125</v>
      </c>
      <c r="E183" s="214" t="s">
        <v>219</v>
      </c>
      <c r="F183" s="215" t="s">
        <v>220</v>
      </c>
      <c r="G183" s="216" t="s">
        <v>221</v>
      </c>
      <c r="H183" s="217">
        <v>1</v>
      </c>
      <c r="I183" s="218"/>
      <c r="J183" s="219">
        <f>ROUND(I183*H183,2)</f>
        <v>0</v>
      </c>
      <c r="K183" s="220"/>
      <c r="L183" s="45"/>
      <c r="M183" s="221" t="s">
        <v>1</v>
      </c>
      <c r="N183" s="222" t="s">
        <v>39</v>
      </c>
      <c r="O183" s="92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129</v>
      </c>
      <c r="AT183" s="225" t="s">
        <v>125</v>
      </c>
      <c r="AU183" s="225" t="s">
        <v>81</v>
      </c>
      <c r="AY183" s="18" t="s">
        <v>123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79</v>
      </c>
      <c r="BK183" s="226">
        <f>ROUND(I183*H183,2)</f>
        <v>0</v>
      </c>
      <c r="BL183" s="18" t="s">
        <v>129</v>
      </c>
      <c r="BM183" s="225" t="s">
        <v>222</v>
      </c>
    </row>
    <row r="184" s="2" customFormat="1" ht="24.15" customHeight="1">
      <c r="A184" s="39"/>
      <c r="B184" s="40"/>
      <c r="C184" s="213" t="s">
        <v>223</v>
      </c>
      <c r="D184" s="213" t="s">
        <v>125</v>
      </c>
      <c r="E184" s="214" t="s">
        <v>224</v>
      </c>
      <c r="F184" s="215" t="s">
        <v>225</v>
      </c>
      <c r="G184" s="216" t="s">
        <v>128</v>
      </c>
      <c r="H184" s="217">
        <v>33.039999999999999</v>
      </c>
      <c r="I184" s="218"/>
      <c r="J184" s="219">
        <f>ROUND(I184*H184,2)</f>
        <v>0</v>
      </c>
      <c r="K184" s="220"/>
      <c r="L184" s="45"/>
      <c r="M184" s="221" t="s">
        <v>1</v>
      </c>
      <c r="N184" s="222" t="s">
        <v>39</v>
      </c>
      <c r="O184" s="92"/>
      <c r="P184" s="223">
        <f>O184*H184</f>
        <v>0</v>
      </c>
      <c r="Q184" s="223">
        <v>0.0023700000000000001</v>
      </c>
      <c r="R184" s="223">
        <f>Q184*H184</f>
        <v>0.078304800000000008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129</v>
      </c>
      <c r="AT184" s="225" t="s">
        <v>125</v>
      </c>
      <c r="AU184" s="225" t="s">
        <v>81</v>
      </c>
      <c r="AY184" s="18" t="s">
        <v>123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79</v>
      </c>
      <c r="BK184" s="226">
        <f>ROUND(I184*H184,2)</f>
        <v>0</v>
      </c>
      <c r="BL184" s="18" t="s">
        <v>129</v>
      </c>
      <c r="BM184" s="225" t="s">
        <v>226</v>
      </c>
    </row>
    <row r="185" s="15" customFormat="1">
      <c r="A185" s="15"/>
      <c r="B185" s="261"/>
      <c r="C185" s="262"/>
      <c r="D185" s="229" t="s">
        <v>138</v>
      </c>
      <c r="E185" s="263" t="s">
        <v>1</v>
      </c>
      <c r="F185" s="264" t="s">
        <v>191</v>
      </c>
      <c r="G185" s="262"/>
      <c r="H185" s="263" t="s">
        <v>1</v>
      </c>
      <c r="I185" s="265"/>
      <c r="J185" s="262"/>
      <c r="K185" s="262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138</v>
      </c>
      <c r="AU185" s="270" t="s">
        <v>81</v>
      </c>
      <c r="AV185" s="15" t="s">
        <v>79</v>
      </c>
      <c r="AW185" s="15" t="s">
        <v>31</v>
      </c>
      <c r="AX185" s="15" t="s">
        <v>74</v>
      </c>
      <c r="AY185" s="270" t="s">
        <v>123</v>
      </c>
    </row>
    <row r="186" s="13" customFormat="1">
      <c r="A186" s="13"/>
      <c r="B186" s="227"/>
      <c r="C186" s="228"/>
      <c r="D186" s="229" t="s">
        <v>138</v>
      </c>
      <c r="E186" s="230" t="s">
        <v>1</v>
      </c>
      <c r="F186" s="231" t="s">
        <v>227</v>
      </c>
      <c r="G186" s="228"/>
      <c r="H186" s="232">
        <v>33.039999999999999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138</v>
      </c>
      <c r="AU186" s="238" t="s">
        <v>81</v>
      </c>
      <c r="AV186" s="13" t="s">
        <v>81</v>
      </c>
      <c r="AW186" s="13" t="s">
        <v>31</v>
      </c>
      <c r="AX186" s="13" t="s">
        <v>79</v>
      </c>
      <c r="AY186" s="238" t="s">
        <v>123</v>
      </c>
    </row>
    <row r="187" s="2" customFormat="1" ht="24.15" customHeight="1">
      <c r="A187" s="39"/>
      <c r="B187" s="40"/>
      <c r="C187" s="213" t="s">
        <v>228</v>
      </c>
      <c r="D187" s="213" t="s">
        <v>125</v>
      </c>
      <c r="E187" s="214" t="s">
        <v>229</v>
      </c>
      <c r="F187" s="215" t="s">
        <v>230</v>
      </c>
      <c r="G187" s="216" t="s">
        <v>128</v>
      </c>
      <c r="H187" s="217">
        <v>33.039999999999999</v>
      </c>
      <c r="I187" s="218"/>
      <c r="J187" s="219">
        <f>ROUND(I187*H187,2)</f>
        <v>0</v>
      </c>
      <c r="K187" s="220"/>
      <c r="L187" s="45"/>
      <c r="M187" s="221" t="s">
        <v>1</v>
      </c>
      <c r="N187" s="222" t="s">
        <v>39</v>
      </c>
      <c r="O187" s="92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129</v>
      </c>
      <c r="AT187" s="225" t="s">
        <v>125</v>
      </c>
      <c r="AU187" s="225" t="s">
        <v>81</v>
      </c>
      <c r="AY187" s="18" t="s">
        <v>123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79</v>
      </c>
      <c r="BK187" s="226">
        <f>ROUND(I187*H187,2)</f>
        <v>0</v>
      </c>
      <c r="BL187" s="18" t="s">
        <v>129</v>
      </c>
      <c r="BM187" s="225" t="s">
        <v>231</v>
      </c>
    </row>
    <row r="188" s="2" customFormat="1" ht="24.15" customHeight="1">
      <c r="A188" s="39"/>
      <c r="B188" s="40"/>
      <c r="C188" s="213" t="s">
        <v>232</v>
      </c>
      <c r="D188" s="213" t="s">
        <v>125</v>
      </c>
      <c r="E188" s="214" t="s">
        <v>233</v>
      </c>
      <c r="F188" s="215" t="s">
        <v>234</v>
      </c>
      <c r="G188" s="216" t="s">
        <v>183</v>
      </c>
      <c r="H188" s="217">
        <v>0.19300000000000001</v>
      </c>
      <c r="I188" s="218"/>
      <c r="J188" s="219">
        <f>ROUND(I188*H188,2)</f>
        <v>0</v>
      </c>
      <c r="K188" s="220"/>
      <c r="L188" s="45"/>
      <c r="M188" s="221" t="s">
        <v>1</v>
      </c>
      <c r="N188" s="222" t="s">
        <v>39</v>
      </c>
      <c r="O188" s="92"/>
      <c r="P188" s="223">
        <f>O188*H188</f>
        <v>0</v>
      </c>
      <c r="Q188" s="223">
        <v>1.04359</v>
      </c>
      <c r="R188" s="223">
        <f>Q188*H188</f>
        <v>0.20141287000000002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129</v>
      </c>
      <c r="AT188" s="225" t="s">
        <v>125</v>
      </c>
      <c r="AU188" s="225" t="s">
        <v>81</v>
      </c>
      <c r="AY188" s="18" t="s">
        <v>123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79</v>
      </c>
      <c r="BK188" s="226">
        <f>ROUND(I188*H188,2)</f>
        <v>0</v>
      </c>
      <c r="BL188" s="18" t="s">
        <v>129</v>
      </c>
      <c r="BM188" s="225" t="s">
        <v>235</v>
      </c>
    </row>
    <row r="189" s="15" customFormat="1">
      <c r="A189" s="15"/>
      <c r="B189" s="261"/>
      <c r="C189" s="262"/>
      <c r="D189" s="229" t="s">
        <v>138</v>
      </c>
      <c r="E189" s="263" t="s">
        <v>1</v>
      </c>
      <c r="F189" s="264" t="s">
        <v>191</v>
      </c>
      <c r="G189" s="262"/>
      <c r="H189" s="263" t="s">
        <v>1</v>
      </c>
      <c r="I189" s="265"/>
      <c r="J189" s="262"/>
      <c r="K189" s="262"/>
      <c r="L189" s="266"/>
      <c r="M189" s="267"/>
      <c r="N189" s="268"/>
      <c r="O189" s="268"/>
      <c r="P189" s="268"/>
      <c r="Q189" s="268"/>
      <c r="R189" s="268"/>
      <c r="S189" s="268"/>
      <c r="T189" s="26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0" t="s">
        <v>138</v>
      </c>
      <c r="AU189" s="270" t="s">
        <v>81</v>
      </c>
      <c r="AV189" s="15" t="s">
        <v>79</v>
      </c>
      <c r="AW189" s="15" t="s">
        <v>31</v>
      </c>
      <c r="AX189" s="15" t="s">
        <v>74</v>
      </c>
      <c r="AY189" s="270" t="s">
        <v>123</v>
      </c>
    </row>
    <row r="190" s="13" customFormat="1">
      <c r="A190" s="13"/>
      <c r="B190" s="227"/>
      <c r="C190" s="228"/>
      <c r="D190" s="229" t="s">
        <v>138</v>
      </c>
      <c r="E190" s="230" t="s">
        <v>1</v>
      </c>
      <c r="F190" s="231" t="s">
        <v>236</v>
      </c>
      <c r="G190" s="228"/>
      <c r="H190" s="232">
        <v>0.20999999999999999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138</v>
      </c>
      <c r="AU190" s="238" t="s">
        <v>81</v>
      </c>
      <c r="AV190" s="13" t="s">
        <v>81</v>
      </c>
      <c r="AW190" s="13" t="s">
        <v>31</v>
      </c>
      <c r="AX190" s="13" t="s">
        <v>74</v>
      </c>
      <c r="AY190" s="238" t="s">
        <v>123</v>
      </c>
    </row>
    <row r="191" s="13" customFormat="1">
      <c r="A191" s="13"/>
      <c r="B191" s="227"/>
      <c r="C191" s="228"/>
      <c r="D191" s="229" t="s">
        <v>138</v>
      </c>
      <c r="E191" s="230" t="s">
        <v>1</v>
      </c>
      <c r="F191" s="231" t="s">
        <v>237</v>
      </c>
      <c r="G191" s="228"/>
      <c r="H191" s="232">
        <v>0.065000000000000002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138</v>
      </c>
      <c r="AU191" s="238" t="s">
        <v>81</v>
      </c>
      <c r="AV191" s="13" t="s">
        <v>81</v>
      </c>
      <c r="AW191" s="13" t="s">
        <v>31</v>
      </c>
      <c r="AX191" s="13" t="s">
        <v>74</v>
      </c>
      <c r="AY191" s="238" t="s">
        <v>123</v>
      </c>
    </row>
    <row r="192" s="16" customFormat="1">
      <c r="A192" s="16"/>
      <c r="B192" s="271"/>
      <c r="C192" s="272"/>
      <c r="D192" s="229" t="s">
        <v>138</v>
      </c>
      <c r="E192" s="273" t="s">
        <v>1</v>
      </c>
      <c r="F192" s="274" t="s">
        <v>195</v>
      </c>
      <c r="G192" s="272"/>
      <c r="H192" s="275">
        <v>0.27500000000000002</v>
      </c>
      <c r="I192" s="276"/>
      <c r="J192" s="272"/>
      <c r="K192" s="272"/>
      <c r="L192" s="277"/>
      <c r="M192" s="278"/>
      <c r="N192" s="279"/>
      <c r="O192" s="279"/>
      <c r="P192" s="279"/>
      <c r="Q192" s="279"/>
      <c r="R192" s="279"/>
      <c r="S192" s="279"/>
      <c r="T192" s="280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1" t="s">
        <v>138</v>
      </c>
      <c r="AU192" s="281" t="s">
        <v>81</v>
      </c>
      <c r="AV192" s="16" t="s">
        <v>134</v>
      </c>
      <c r="AW192" s="16" t="s">
        <v>31</v>
      </c>
      <c r="AX192" s="16" t="s">
        <v>74</v>
      </c>
      <c r="AY192" s="281" t="s">
        <v>123</v>
      </c>
    </row>
    <row r="193" s="13" customFormat="1">
      <c r="A193" s="13"/>
      <c r="B193" s="227"/>
      <c r="C193" s="228"/>
      <c r="D193" s="229" t="s">
        <v>138</v>
      </c>
      <c r="E193" s="230" t="s">
        <v>1</v>
      </c>
      <c r="F193" s="231" t="s">
        <v>238</v>
      </c>
      <c r="G193" s="228"/>
      <c r="H193" s="232">
        <v>0.19300000000000001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138</v>
      </c>
      <c r="AU193" s="238" t="s">
        <v>81</v>
      </c>
      <c r="AV193" s="13" t="s">
        <v>81</v>
      </c>
      <c r="AW193" s="13" t="s">
        <v>31</v>
      </c>
      <c r="AX193" s="13" t="s">
        <v>79</v>
      </c>
      <c r="AY193" s="238" t="s">
        <v>123</v>
      </c>
    </row>
    <row r="194" s="12" customFormat="1" ht="22.8" customHeight="1">
      <c r="A194" s="12"/>
      <c r="B194" s="197"/>
      <c r="C194" s="198"/>
      <c r="D194" s="199" t="s">
        <v>73</v>
      </c>
      <c r="E194" s="211" t="s">
        <v>129</v>
      </c>
      <c r="F194" s="211" t="s">
        <v>239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SUM(P195:P198)</f>
        <v>0</v>
      </c>
      <c r="Q194" s="205"/>
      <c r="R194" s="206">
        <f>SUM(R195:R198)</f>
        <v>9.1791435000000003</v>
      </c>
      <c r="S194" s="205"/>
      <c r="T194" s="207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79</v>
      </c>
      <c r="AT194" s="209" t="s">
        <v>73</v>
      </c>
      <c r="AU194" s="209" t="s">
        <v>79</v>
      </c>
      <c r="AY194" s="208" t="s">
        <v>123</v>
      </c>
      <c r="BK194" s="210">
        <f>SUM(BK195:BK198)</f>
        <v>0</v>
      </c>
    </row>
    <row r="195" s="2" customFormat="1" ht="24.15" customHeight="1">
      <c r="A195" s="39"/>
      <c r="B195" s="40"/>
      <c r="C195" s="213" t="s">
        <v>240</v>
      </c>
      <c r="D195" s="213" t="s">
        <v>125</v>
      </c>
      <c r="E195" s="214" t="s">
        <v>241</v>
      </c>
      <c r="F195" s="215" t="s">
        <v>242</v>
      </c>
      <c r="G195" s="216" t="s">
        <v>142</v>
      </c>
      <c r="H195" s="217">
        <v>4.7999999999999998</v>
      </c>
      <c r="I195" s="218"/>
      <c r="J195" s="219">
        <f>ROUND(I195*H195,2)</f>
        <v>0</v>
      </c>
      <c r="K195" s="220"/>
      <c r="L195" s="45"/>
      <c r="M195" s="221" t="s">
        <v>1</v>
      </c>
      <c r="N195" s="222" t="s">
        <v>39</v>
      </c>
      <c r="O195" s="92"/>
      <c r="P195" s="223">
        <f>O195*H195</f>
        <v>0</v>
      </c>
      <c r="Q195" s="223">
        <v>1.8907700000000001</v>
      </c>
      <c r="R195" s="223">
        <f>Q195*H195</f>
        <v>9.0756960000000007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129</v>
      </c>
      <c r="AT195" s="225" t="s">
        <v>125</v>
      </c>
      <c r="AU195" s="225" t="s">
        <v>81</v>
      </c>
      <c r="AY195" s="18" t="s">
        <v>123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79</v>
      </c>
      <c r="BK195" s="226">
        <f>ROUND(I195*H195,2)</f>
        <v>0</v>
      </c>
      <c r="BL195" s="18" t="s">
        <v>129</v>
      </c>
      <c r="BM195" s="225" t="s">
        <v>243</v>
      </c>
    </row>
    <row r="196" s="13" customFormat="1">
      <c r="A196" s="13"/>
      <c r="B196" s="227"/>
      <c r="C196" s="228"/>
      <c r="D196" s="229" t="s">
        <v>138</v>
      </c>
      <c r="E196" s="230" t="s">
        <v>1</v>
      </c>
      <c r="F196" s="231" t="s">
        <v>244</v>
      </c>
      <c r="G196" s="228"/>
      <c r="H196" s="232">
        <v>4.7999999999999998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138</v>
      </c>
      <c r="AU196" s="238" t="s">
        <v>81</v>
      </c>
      <c r="AV196" s="13" t="s">
        <v>81</v>
      </c>
      <c r="AW196" s="13" t="s">
        <v>31</v>
      </c>
      <c r="AX196" s="13" t="s">
        <v>79</v>
      </c>
      <c r="AY196" s="238" t="s">
        <v>123</v>
      </c>
    </row>
    <row r="197" s="2" customFormat="1" ht="24.15" customHeight="1">
      <c r="A197" s="39"/>
      <c r="B197" s="40"/>
      <c r="C197" s="213" t="s">
        <v>245</v>
      </c>
      <c r="D197" s="213" t="s">
        <v>125</v>
      </c>
      <c r="E197" s="214" t="s">
        <v>246</v>
      </c>
      <c r="F197" s="215" t="s">
        <v>247</v>
      </c>
      <c r="G197" s="216" t="s">
        <v>128</v>
      </c>
      <c r="H197" s="217">
        <v>1.95</v>
      </c>
      <c r="I197" s="218"/>
      <c r="J197" s="219">
        <f>ROUND(I197*H197,2)</f>
        <v>0</v>
      </c>
      <c r="K197" s="220"/>
      <c r="L197" s="45"/>
      <c r="M197" s="221" t="s">
        <v>1</v>
      </c>
      <c r="N197" s="222" t="s">
        <v>39</v>
      </c>
      <c r="O197" s="92"/>
      <c r="P197" s="223">
        <f>O197*H197</f>
        <v>0</v>
      </c>
      <c r="Q197" s="223">
        <v>0.05305</v>
      </c>
      <c r="R197" s="223">
        <f>Q197*H197</f>
        <v>0.1034475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129</v>
      </c>
      <c r="AT197" s="225" t="s">
        <v>125</v>
      </c>
      <c r="AU197" s="225" t="s">
        <v>81</v>
      </c>
      <c r="AY197" s="18" t="s">
        <v>123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79</v>
      </c>
      <c r="BK197" s="226">
        <f>ROUND(I197*H197,2)</f>
        <v>0</v>
      </c>
      <c r="BL197" s="18" t="s">
        <v>129</v>
      </c>
      <c r="BM197" s="225" t="s">
        <v>248</v>
      </c>
    </row>
    <row r="198" s="13" customFormat="1">
      <c r="A198" s="13"/>
      <c r="B198" s="227"/>
      <c r="C198" s="228"/>
      <c r="D198" s="229" t="s">
        <v>138</v>
      </c>
      <c r="E198" s="230" t="s">
        <v>1</v>
      </c>
      <c r="F198" s="231" t="s">
        <v>249</v>
      </c>
      <c r="G198" s="228"/>
      <c r="H198" s="232">
        <v>1.95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138</v>
      </c>
      <c r="AU198" s="238" t="s">
        <v>81</v>
      </c>
      <c r="AV198" s="13" t="s">
        <v>81</v>
      </c>
      <c r="AW198" s="13" t="s">
        <v>31</v>
      </c>
      <c r="AX198" s="13" t="s">
        <v>79</v>
      </c>
      <c r="AY198" s="238" t="s">
        <v>123</v>
      </c>
    </row>
    <row r="199" s="12" customFormat="1" ht="22.8" customHeight="1">
      <c r="A199" s="12"/>
      <c r="B199" s="197"/>
      <c r="C199" s="198"/>
      <c r="D199" s="199" t="s">
        <v>73</v>
      </c>
      <c r="E199" s="211" t="s">
        <v>147</v>
      </c>
      <c r="F199" s="211" t="s">
        <v>250</v>
      </c>
      <c r="G199" s="198"/>
      <c r="H199" s="198"/>
      <c r="I199" s="201"/>
      <c r="J199" s="212">
        <f>BK199</f>
        <v>0</v>
      </c>
      <c r="K199" s="198"/>
      <c r="L199" s="203"/>
      <c r="M199" s="204"/>
      <c r="N199" s="205"/>
      <c r="O199" s="205"/>
      <c r="P199" s="206">
        <f>SUM(P200:P207)</f>
        <v>0</v>
      </c>
      <c r="Q199" s="205"/>
      <c r="R199" s="206">
        <f>SUM(R200:R207)</f>
        <v>270.32871999999998</v>
      </c>
      <c r="S199" s="205"/>
      <c r="T199" s="207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8" t="s">
        <v>79</v>
      </c>
      <c r="AT199" s="209" t="s">
        <v>73</v>
      </c>
      <c r="AU199" s="209" t="s">
        <v>79</v>
      </c>
      <c r="AY199" s="208" t="s">
        <v>123</v>
      </c>
      <c r="BK199" s="210">
        <f>SUM(BK200:BK207)</f>
        <v>0</v>
      </c>
    </row>
    <row r="200" s="2" customFormat="1" ht="21.75" customHeight="1">
      <c r="A200" s="39"/>
      <c r="B200" s="40"/>
      <c r="C200" s="213" t="s">
        <v>7</v>
      </c>
      <c r="D200" s="213" t="s">
        <v>125</v>
      </c>
      <c r="E200" s="214" t="s">
        <v>251</v>
      </c>
      <c r="F200" s="215" t="s">
        <v>252</v>
      </c>
      <c r="G200" s="216" t="s">
        <v>128</v>
      </c>
      <c r="H200" s="217">
        <v>232</v>
      </c>
      <c r="I200" s="218"/>
      <c r="J200" s="219">
        <f>ROUND(I200*H200,2)</f>
        <v>0</v>
      </c>
      <c r="K200" s="220"/>
      <c r="L200" s="45"/>
      <c r="M200" s="221" t="s">
        <v>1</v>
      </c>
      <c r="N200" s="222" t="s">
        <v>39</v>
      </c>
      <c r="O200" s="92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129</v>
      </c>
      <c r="AT200" s="225" t="s">
        <v>125</v>
      </c>
      <c r="AU200" s="225" t="s">
        <v>81</v>
      </c>
      <c r="AY200" s="18" t="s">
        <v>123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79</v>
      </c>
      <c r="BK200" s="226">
        <f>ROUND(I200*H200,2)</f>
        <v>0</v>
      </c>
      <c r="BL200" s="18" t="s">
        <v>129</v>
      </c>
      <c r="BM200" s="225" t="s">
        <v>253</v>
      </c>
    </row>
    <row r="201" s="2" customFormat="1" ht="16.5" customHeight="1">
      <c r="A201" s="39"/>
      <c r="B201" s="40"/>
      <c r="C201" s="250" t="s">
        <v>254</v>
      </c>
      <c r="D201" s="250" t="s">
        <v>180</v>
      </c>
      <c r="E201" s="251" t="s">
        <v>255</v>
      </c>
      <c r="F201" s="252" t="s">
        <v>256</v>
      </c>
      <c r="G201" s="253" t="s">
        <v>183</v>
      </c>
      <c r="H201" s="254">
        <v>62.640000000000001</v>
      </c>
      <c r="I201" s="255"/>
      <c r="J201" s="256">
        <f>ROUND(I201*H201,2)</f>
        <v>0</v>
      </c>
      <c r="K201" s="257"/>
      <c r="L201" s="258"/>
      <c r="M201" s="259" t="s">
        <v>1</v>
      </c>
      <c r="N201" s="260" t="s">
        <v>39</v>
      </c>
      <c r="O201" s="92"/>
      <c r="P201" s="223">
        <f>O201*H201</f>
        <v>0</v>
      </c>
      <c r="Q201" s="223">
        <v>1</v>
      </c>
      <c r="R201" s="223">
        <f>Q201*H201</f>
        <v>62.640000000000001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161</v>
      </c>
      <c r="AT201" s="225" t="s">
        <v>180</v>
      </c>
      <c r="AU201" s="225" t="s">
        <v>81</v>
      </c>
      <c r="AY201" s="18" t="s">
        <v>123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79</v>
      </c>
      <c r="BK201" s="226">
        <f>ROUND(I201*H201,2)</f>
        <v>0</v>
      </c>
      <c r="BL201" s="18" t="s">
        <v>129</v>
      </c>
      <c r="BM201" s="225" t="s">
        <v>257</v>
      </c>
    </row>
    <row r="202" s="13" customFormat="1">
      <c r="A202" s="13"/>
      <c r="B202" s="227"/>
      <c r="C202" s="228"/>
      <c r="D202" s="229" t="s">
        <v>138</v>
      </c>
      <c r="E202" s="230" t="s">
        <v>1</v>
      </c>
      <c r="F202" s="231" t="s">
        <v>258</v>
      </c>
      <c r="G202" s="228"/>
      <c r="H202" s="232">
        <v>62.640000000000001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138</v>
      </c>
      <c r="AU202" s="238" t="s">
        <v>81</v>
      </c>
      <c r="AV202" s="13" t="s">
        <v>81</v>
      </c>
      <c r="AW202" s="13" t="s">
        <v>31</v>
      </c>
      <c r="AX202" s="13" t="s">
        <v>79</v>
      </c>
      <c r="AY202" s="238" t="s">
        <v>123</v>
      </c>
    </row>
    <row r="203" s="2" customFormat="1" ht="16.5" customHeight="1">
      <c r="A203" s="39"/>
      <c r="B203" s="40"/>
      <c r="C203" s="213" t="s">
        <v>259</v>
      </c>
      <c r="D203" s="213" t="s">
        <v>125</v>
      </c>
      <c r="E203" s="214" t="s">
        <v>260</v>
      </c>
      <c r="F203" s="215" t="s">
        <v>261</v>
      </c>
      <c r="G203" s="216" t="s">
        <v>128</v>
      </c>
      <c r="H203" s="217">
        <v>232</v>
      </c>
      <c r="I203" s="218"/>
      <c r="J203" s="219">
        <f>ROUND(I203*H203,2)</f>
        <v>0</v>
      </c>
      <c r="K203" s="220"/>
      <c r="L203" s="45"/>
      <c r="M203" s="221" t="s">
        <v>1</v>
      </c>
      <c r="N203" s="222" t="s">
        <v>39</v>
      </c>
      <c r="O203" s="92"/>
      <c r="P203" s="223">
        <f>O203*H203</f>
        <v>0</v>
      </c>
      <c r="Q203" s="223">
        <v>0.57499999999999996</v>
      </c>
      <c r="R203" s="223">
        <f>Q203*H203</f>
        <v>133.39999999999998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129</v>
      </c>
      <c r="AT203" s="225" t="s">
        <v>125</v>
      </c>
      <c r="AU203" s="225" t="s">
        <v>81</v>
      </c>
      <c r="AY203" s="18" t="s">
        <v>123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79</v>
      </c>
      <c r="BK203" s="226">
        <f>ROUND(I203*H203,2)</f>
        <v>0</v>
      </c>
      <c r="BL203" s="18" t="s">
        <v>129</v>
      </c>
      <c r="BM203" s="225" t="s">
        <v>262</v>
      </c>
    </row>
    <row r="204" s="2" customFormat="1" ht="33" customHeight="1">
      <c r="A204" s="39"/>
      <c r="B204" s="40"/>
      <c r="C204" s="213" t="s">
        <v>263</v>
      </c>
      <c r="D204" s="213" t="s">
        <v>125</v>
      </c>
      <c r="E204" s="214" t="s">
        <v>264</v>
      </c>
      <c r="F204" s="215" t="s">
        <v>265</v>
      </c>
      <c r="G204" s="216" t="s">
        <v>128</v>
      </c>
      <c r="H204" s="217">
        <v>232</v>
      </c>
      <c r="I204" s="218"/>
      <c r="J204" s="219">
        <f>ROUND(I204*H204,2)</f>
        <v>0</v>
      </c>
      <c r="K204" s="220"/>
      <c r="L204" s="45"/>
      <c r="M204" s="221" t="s">
        <v>1</v>
      </c>
      <c r="N204" s="222" t="s">
        <v>39</v>
      </c>
      <c r="O204" s="92"/>
      <c r="P204" s="223">
        <f>O204*H204</f>
        <v>0</v>
      </c>
      <c r="Q204" s="223">
        <v>0.18462999999999999</v>
      </c>
      <c r="R204" s="223">
        <f>Q204*H204</f>
        <v>42.834159999999997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129</v>
      </c>
      <c r="AT204" s="225" t="s">
        <v>125</v>
      </c>
      <c r="AU204" s="225" t="s">
        <v>81</v>
      </c>
      <c r="AY204" s="18" t="s">
        <v>123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79</v>
      </c>
      <c r="BK204" s="226">
        <f>ROUND(I204*H204,2)</f>
        <v>0</v>
      </c>
      <c r="BL204" s="18" t="s">
        <v>129</v>
      </c>
      <c r="BM204" s="225" t="s">
        <v>266</v>
      </c>
    </row>
    <row r="205" s="2" customFormat="1" ht="24.15" customHeight="1">
      <c r="A205" s="39"/>
      <c r="B205" s="40"/>
      <c r="C205" s="213" t="s">
        <v>267</v>
      </c>
      <c r="D205" s="213" t="s">
        <v>125</v>
      </c>
      <c r="E205" s="214" t="s">
        <v>268</v>
      </c>
      <c r="F205" s="215" t="s">
        <v>269</v>
      </c>
      <c r="G205" s="216" t="s">
        <v>128</v>
      </c>
      <c r="H205" s="217">
        <v>232</v>
      </c>
      <c r="I205" s="218"/>
      <c r="J205" s="219">
        <f>ROUND(I205*H205,2)</f>
        <v>0</v>
      </c>
      <c r="K205" s="220"/>
      <c r="L205" s="45"/>
      <c r="M205" s="221" t="s">
        <v>1</v>
      </c>
      <c r="N205" s="222" t="s">
        <v>39</v>
      </c>
      <c r="O205" s="92"/>
      <c r="P205" s="223">
        <f>O205*H205</f>
        <v>0</v>
      </c>
      <c r="Q205" s="223">
        <v>0.0056100000000000004</v>
      </c>
      <c r="R205" s="223">
        <f>Q205*H205</f>
        <v>1.30152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129</v>
      </c>
      <c r="AT205" s="225" t="s">
        <v>125</v>
      </c>
      <c r="AU205" s="225" t="s">
        <v>81</v>
      </c>
      <c r="AY205" s="18" t="s">
        <v>123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79</v>
      </c>
      <c r="BK205" s="226">
        <f>ROUND(I205*H205,2)</f>
        <v>0</v>
      </c>
      <c r="BL205" s="18" t="s">
        <v>129</v>
      </c>
      <c r="BM205" s="225" t="s">
        <v>270</v>
      </c>
    </row>
    <row r="206" s="2" customFormat="1" ht="24.15" customHeight="1">
      <c r="A206" s="39"/>
      <c r="B206" s="40"/>
      <c r="C206" s="213" t="s">
        <v>271</v>
      </c>
      <c r="D206" s="213" t="s">
        <v>125</v>
      </c>
      <c r="E206" s="214" t="s">
        <v>272</v>
      </c>
      <c r="F206" s="215" t="s">
        <v>273</v>
      </c>
      <c r="G206" s="216" t="s">
        <v>128</v>
      </c>
      <c r="H206" s="217">
        <v>232</v>
      </c>
      <c r="I206" s="218"/>
      <c r="J206" s="219">
        <f>ROUND(I206*H206,2)</f>
        <v>0</v>
      </c>
      <c r="K206" s="220"/>
      <c r="L206" s="45"/>
      <c r="M206" s="221" t="s">
        <v>1</v>
      </c>
      <c r="N206" s="222" t="s">
        <v>39</v>
      </c>
      <c r="O206" s="92"/>
      <c r="P206" s="223">
        <f>O206*H206</f>
        <v>0</v>
      </c>
      <c r="Q206" s="223">
        <v>0.00031</v>
      </c>
      <c r="R206" s="223">
        <f>Q206*H206</f>
        <v>0.071919999999999998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129</v>
      </c>
      <c r="AT206" s="225" t="s">
        <v>125</v>
      </c>
      <c r="AU206" s="225" t="s">
        <v>81</v>
      </c>
      <c r="AY206" s="18" t="s">
        <v>123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79</v>
      </c>
      <c r="BK206" s="226">
        <f>ROUND(I206*H206,2)</f>
        <v>0</v>
      </c>
      <c r="BL206" s="18" t="s">
        <v>129</v>
      </c>
      <c r="BM206" s="225" t="s">
        <v>274</v>
      </c>
    </row>
    <row r="207" s="2" customFormat="1" ht="33" customHeight="1">
      <c r="A207" s="39"/>
      <c r="B207" s="40"/>
      <c r="C207" s="213" t="s">
        <v>275</v>
      </c>
      <c r="D207" s="213" t="s">
        <v>125</v>
      </c>
      <c r="E207" s="214" t="s">
        <v>276</v>
      </c>
      <c r="F207" s="215" t="s">
        <v>277</v>
      </c>
      <c r="G207" s="216" t="s">
        <v>128</v>
      </c>
      <c r="H207" s="217">
        <v>232</v>
      </c>
      <c r="I207" s="218"/>
      <c r="J207" s="219">
        <f>ROUND(I207*H207,2)</f>
        <v>0</v>
      </c>
      <c r="K207" s="220"/>
      <c r="L207" s="45"/>
      <c r="M207" s="221" t="s">
        <v>1</v>
      </c>
      <c r="N207" s="222" t="s">
        <v>39</v>
      </c>
      <c r="O207" s="92"/>
      <c r="P207" s="223">
        <f>O207*H207</f>
        <v>0</v>
      </c>
      <c r="Q207" s="223">
        <v>0.12966</v>
      </c>
      <c r="R207" s="223">
        <f>Q207*H207</f>
        <v>30.081119999999999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129</v>
      </c>
      <c r="AT207" s="225" t="s">
        <v>125</v>
      </c>
      <c r="AU207" s="225" t="s">
        <v>81</v>
      </c>
      <c r="AY207" s="18" t="s">
        <v>123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79</v>
      </c>
      <c r="BK207" s="226">
        <f>ROUND(I207*H207,2)</f>
        <v>0</v>
      </c>
      <c r="BL207" s="18" t="s">
        <v>129</v>
      </c>
      <c r="BM207" s="225" t="s">
        <v>278</v>
      </c>
    </row>
    <row r="208" s="12" customFormat="1" ht="22.8" customHeight="1">
      <c r="A208" s="12"/>
      <c r="B208" s="197"/>
      <c r="C208" s="198"/>
      <c r="D208" s="199" t="s">
        <v>73</v>
      </c>
      <c r="E208" s="211" t="s">
        <v>151</v>
      </c>
      <c r="F208" s="211" t="s">
        <v>279</v>
      </c>
      <c r="G208" s="198"/>
      <c r="H208" s="198"/>
      <c r="I208" s="201"/>
      <c r="J208" s="212">
        <f>BK208</f>
        <v>0</v>
      </c>
      <c r="K208" s="198"/>
      <c r="L208" s="203"/>
      <c r="M208" s="204"/>
      <c r="N208" s="205"/>
      <c r="O208" s="205"/>
      <c r="P208" s="206">
        <f>SUM(P209:P215)</f>
        <v>0</v>
      </c>
      <c r="Q208" s="205"/>
      <c r="R208" s="206">
        <f>SUM(R209:R215)</f>
        <v>0.0062244000000000006</v>
      </c>
      <c r="S208" s="205"/>
      <c r="T208" s="207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8" t="s">
        <v>79</v>
      </c>
      <c r="AT208" s="209" t="s">
        <v>73</v>
      </c>
      <c r="AU208" s="209" t="s">
        <v>79</v>
      </c>
      <c r="AY208" s="208" t="s">
        <v>123</v>
      </c>
      <c r="BK208" s="210">
        <f>SUM(BK209:BK215)</f>
        <v>0</v>
      </c>
    </row>
    <row r="209" s="2" customFormat="1" ht="24.15" customHeight="1">
      <c r="A209" s="39"/>
      <c r="B209" s="40"/>
      <c r="C209" s="213" t="s">
        <v>280</v>
      </c>
      <c r="D209" s="213" t="s">
        <v>125</v>
      </c>
      <c r="E209" s="214" t="s">
        <v>281</v>
      </c>
      <c r="F209" s="215" t="s">
        <v>282</v>
      </c>
      <c r="G209" s="216" t="s">
        <v>283</v>
      </c>
      <c r="H209" s="217">
        <v>17.640000000000001</v>
      </c>
      <c r="I209" s="218"/>
      <c r="J209" s="219">
        <f>ROUND(I209*H209,2)</f>
        <v>0</v>
      </c>
      <c r="K209" s="220"/>
      <c r="L209" s="45"/>
      <c r="M209" s="221" t="s">
        <v>1</v>
      </c>
      <c r="N209" s="222" t="s">
        <v>39</v>
      </c>
      <c r="O209" s="92"/>
      <c r="P209" s="223">
        <f>O209*H209</f>
        <v>0</v>
      </c>
      <c r="Q209" s="223">
        <v>0.00021000000000000001</v>
      </c>
      <c r="R209" s="223">
        <f>Q209*H209</f>
        <v>0.0037044000000000005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129</v>
      </c>
      <c r="AT209" s="225" t="s">
        <v>125</v>
      </c>
      <c r="AU209" s="225" t="s">
        <v>81</v>
      </c>
      <c r="AY209" s="18" t="s">
        <v>123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79</v>
      </c>
      <c r="BK209" s="226">
        <f>ROUND(I209*H209,2)</f>
        <v>0</v>
      </c>
      <c r="BL209" s="18" t="s">
        <v>129</v>
      </c>
      <c r="BM209" s="225" t="s">
        <v>284</v>
      </c>
    </row>
    <row r="210" s="15" customFormat="1">
      <c r="A210" s="15"/>
      <c r="B210" s="261"/>
      <c r="C210" s="262"/>
      <c r="D210" s="229" t="s">
        <v>138</v>
      </c>
      <c r="E210" s="263" t="s">
        <v>1</v>
      </c>
      <c r="F210" s="264" t="s">
        <v>191</v>
      </c>
      <c r="G210" s="262"/>
      <c r="H210" s="263" t="s">
        <v>1</v>
      </c>
      <c r="I210" s="265"/>
      <c r="J210" s="262"/>
      <c r="K210" s="262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138</v>
      </c>
      <c r="AU210" s="270" t="s">
        <v>81</v>
      </c>
      <c r="AV210" s="15" t="s">
        <v>79</v>
      </c>
      <c r="AW210" s="15" t="s">
        <v>31</v>
      </c>
      <c r="AX210" s="15" t="s">
        <v>74</v>
      </c>
      <c r="AY210" s="270" t="s">
        <v>123</v>
      </c>
    </row>
    <row r="211" s="13" customFormat="1">
      <c r="A211" s="13"/>
      <c r="B211" s="227"/>
      <c r="C211" s="228"/>
      <c r="D211" s="229" t="s">
        <v>138</v>
      </c>
      <c r="E211" s="230" t="s">
        <v>1</v>
      </c>
      <c r="F211" s="231" t="s">
        <v>285</v>
      </c>
      <c r="G211" s="228"/>
      <c r="H211" s="232">
        <v>17.640000000000001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138</v>
      </c>
      <c r="AU211" s="238" t="s">
        <v>81</v>
      </c>
      <c r="AV211" s="13" t="s">
        <v>81</v>
      </c>
      <c r="AW211" s="13" t="s">
        <v>31</v>
      </c>
      <c r="AX211" s="13" t="s">
        <v>74</v>
      </c>
      <c r="AY211" s="238" t="s">
        <v>123</v>
      </c>
    </row>
    <row r="212" s="14" customFormat="1">
      <c r="A212" s="14"/>
      <c r="B212" s="239"/>
      <c r="C212" s="240"/>
      <c r="D212" s="229" t="s">
        <v>138</v>
      </c>
      <c r="E212" s="241" t="s">
        <v>1</v>
      </c>
      <c r="F212" s="242" t="s">
        <v>146</v>
      </c>
      <c r="G212" s="240"/>
      <c r="H212" s="243">
        <v>17.640000000000001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138</v>
      </c>
      <c r="AU212" s="249" t="s">
        <v>81</v>
      </c>
      <c r="AV212" s="14" t="s">
        <v>129</v>
      </c>
      <c r="AW212" s="14" t="s">
        <v>31</v>
      </c>
      <c r="AX212" s="14" t="s">
        <v>79</v>
      </c>
      <c r="AY212" s="249" t="s">
        <v>123</v>
      </c>
    </row>
    <row r="213" s="2" customFormat="1" ht="24.15" customHeight="1">
      <c r="A213" s="39"/>
      <c r="B213" s="40"/>
      <c r="C213" s="250" t="s">
        <v>286</v>
      </c>
      <c r="D213" s="250" t="s">
        <v>180</v>
      </c>
      <c r="E213" s="251" t="s">
        <v>287</v>
      </c>
      <c r="F213" s="252" t="s">
        <v>288</v>
      </c>
      <c r="G213" s="253" t="s">
        <v>289</v>
      </c>
      <c r="H213" s="254">
        <v>2.52</v>
      </c>
      <c r="I213" s="255"/>
      <c r="J213" s="256">
        <f>ROUND(I213*H213,2)</f>
        <v>0</v>
      </c>
      <c r="K213" s="257"/>
      <c r="L213" s="258"/>
      <c r="M213" s="259" t="s">
        <v>1</v>
      </c>
      <c r="N213" s="260" t="s">
        <v>39</v>
      </c>
      <c r="O213" s="92"/>
      <c r="P213" s="223">
        <f>O213*H213</f>
        <v>0</v>
      </c>
      <c r="Q213" s="223">
        <v>0.001</v>
      </c>
      <c r="R213" s="223">
        <f>Q213*H213</f>
        <v>0.0025200000000000001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161</v>
      </c>
      <c r="AT213" s="225" t="s">
        <v>180</v>
      </c>
      <c r="AU213" s="225" t="s">
        <v>81</v>
      </c>
      <c r="AY213" s="18" t="s">
        <v>123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79</v>
      </c>
      <c r="BK213" s="226">
        <f>ROUND(I213*H213,2)</f>
        <v>0</v>
      </c>
      <c r="BL213" s="18" t="s">
        <v>129</v>
      </c>
      <c r="BM213" s="225" t="s">
        <v>290</v>
      </c>
    </row>
    <row r="214" s="15" customFormat="1">
      <c r="A214" s="15"/>
      <c r="B214" s="261"/>
      <c r="C214" s="262"/>
      <c r="D214" s="229" t="s">
        <v>138</v>
      </c>
      <c r="E214" s="263" t="s">
        <v>1</v>
      </c>
      <c r="F214" s="264" t="s">
        <v>191</v>
      </c>
      <c r="G214" s="262"/>
      <c r="H214" s="263" t="s">
        <v>1</v>
      </c>
      <c r="I214" s="265"/>
      <c r="J214" s="262"/>
      <c r="K214" s="262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138</v>
      </c>
      <c r="AU214" s="270" t="s">
        <v>81</v>
      </c>
      <c r="AV214" s="15" t="s">
        <v>79</v>
      </c>
      <c r="AW214" s="15" t="s">
        <v>31</v>
      </c>
      <c r="AX214" s="15" t="s">
        <v>74</v>
      </c>
      <c r="AY214" s="270" t="s">
        <v>123</v>
      </c>
    </row>
    <row r="215" s="13" customFormat="1">
      <c r="A215" s="13"/>
      <c r="B215" s="227"/>
      <c r="C215" s="228"/>
      <c r="D215" s="229" t="s">
        <v>138</v>
      </c>
      <c r="E215" s="230" t="s">
        <v>1</v>
      </c>
      <c r="F215" s="231" t="s">
        <v>291</v>
      </c>
      <c r="G215" s="228"/>
      <c r="H215" s="232">
        <v>2.52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138</v>
      </c>
      <c r="AU215" s="238" t="s">
        <v>81</v>
      </c>
      <c r="AV215" s="13" t="s">
        <v>81</v>
      </c>
      <c r="AW215" s="13" t="s">
        <v>31</v>
      </c>
      <c r="AX215" s="13" t="s">
        <v>79</v>
      </c>
      <c r="AY215" s="238" t="s">
        <v>123</v>
      </c>
    </row>
    <row r="216" s="12" customFormat="1" ht="22.8" customHeight="1">
      <c r="A216" s="12"/>
      <c r="B216" s="197"/>
      <c r="C216" s="198"/>
      <c r="D216" s="199" t="s">
        <v>73</v>
      </c>
      <c r="E216" s="211" t="s">
        <v>161</v>
      </c>
      <c r="F216" s="211" t="s">
        <v>292</v>
      </c>
      <c r="G216" s="198"/>
      <c r="H216" s="198"/>
      <c r="I216" s="201"/>
      <c r="J216" s="212">
        <f>BK216</f>
        <v>0</v>
      </c>
      <c r="K216" s="198"/>
      <c r="L216" s="203"/>
      <c r="M216" s="204"/>
      <c r="N216" s="205"/>
      <c r="O216" s="205"/>
      <c r="P216" s="206">
        <f>SUM(P217:P230)</f>
        <v>0</v>
      </c>
      <c r="Q216" s="205"/>
      <c r="R216" s="206">
        <f>SUM(R217:R230)</f>
        <v>14.0359412</v>
      </c>
      <c r="S216" s="205"/>
      <c r="T216" s="207">
        <f>SUM(T217:T230)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8" t="s">
        <v>79</v>
      </c>
      <c r="AT216" s="209" t="s">
        <v>73</v>
      </c>
      <c r="AU216" s="209" t="s">
        <v>79</v>
      </c>
      <c r="AY216" s="208" t="s">
        <v>123</v>
      </c>
      <c r="BK216" s="210">
        <f>SUM(BK217:BK230)</f>
        <v>0</v>
      </c>
    </row>
    <row r="217" s="2" customFormat="1" ht="16.5" customHeight="1">
      <c r="A217" s="39"/>
      <c r="B217" s="40"/>
      <c r="C217" s="213" t="s">
        <v>293</v>
      </c>
      <c r="D217" s="213" t="s">
        <v>125</v>
      </c>
      <c r="E217" s="214" t="s">
        <v>294</v>
      </c>
      <c r="F217" s="215" t="s">
        <v>295</v>
      </c>
      <c r="G217" s="216" t="s">
        <v>296</v>
      </c>
      <c r="H217" s="217">
        <v>1</v>
      </c>
      <c r="I217" s="218"/>
      <c r="J217" s="219">
        <f>ROUND(I217*H217,2)</f>
        <v>0</v>
      </c>
      <c r="K217" s="220"/>
      <c r="L217" s="45"/>
      <c r="M217" s="221" t="s">
        <v>1</v>
      </c>
      <c r="N217" s="222" t="s">
        <v>39</v>
      </c>
      <c r="O217" s="92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129</v>
      </c>
      <c r="AT217" s="225" t="s">
        <v>125</v>
      </c>
      <c r="AU217" s="225" t="s">
        <v>81</v>
      </c>
      <c r="AY217" s="18" t="s">
        <v>123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79</v>
      </c>
      <c r="BK217" s="226">
        <f>ROUND(I217*H217,2)</f>
        <v>0</v>
      </c>
      <c r="BL217" s="18" t="s">
        <v>129</v>
      </c>
      <c r="BM217" s="225" t="s">
        <v>297</v>
      </c>
    </row>
    <row r="218" s="2" customFormat="1" ht="33" customHeight="1">
      <c r="A218" s="39"/>
      <c r="B218" s="40"/>
      <c r="C218" s="213" t="s">
        <v>298</v>
      </c>
      <c r="D218" s="213" t="s">
        <v>125</v>
      </c>
      <c r="E218" s="214" t="s">
        <v>299</v>
      </c>
      <c r="F218" s="215" t="s">
        <v>300</v>
      </c>
      <c r="G218" s="216" t="s">
        <v>283</v>
      </c>
      <c r="H218" s="217">
        <v>32</v>
      </c>
      <c r="I218" s="218"/>
      <c r="J218" s="219">
        <f>ROUND(I218*H218,2)</f>
        <v>0</v>
      </c>
      <c r="K218" s="220"/>
      <c r="L218" s="45"/>
      <c r="M218" s="221" t="s">
        <v>1</v>
      </c>
      <c r="N218" s="222" t="s">
        <v>39</v>
      </c>
      <c r="O218" s="92"/>
      <c r="P218" s="223">
        <f>O218*H218</f>
        <v>0</v>
      </c>
      <c r="Q218" s="223">
        <v>8.0000000000000007E-05</v>
      </c>
      <c r="R218" s="223">
        <f>Q218*H218</f>
        <v>0.0025600000000000002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129</v>
      </c>
      <c r="AT218" s="225" t="s">
        <v>125</v>
      </c>
      <c r="AU218" s="225" t="s">
        <v>81</v>
      </c>
      <c r="AY218" s="18" t="s">
        <v>123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79</v>
      </c>
      <c r="BK218" s="226">
        <f>ROUND(I218*H218,2)</f>
        <v>0</v>
      </c>
      <c r="BL218" s="18" t="s">
        <v>129</v>
      </c>
      <c r="BM218" s="225" t="s">
        <v>301</v>
      </c>
    </row>
    <row r="219" s="2" customFormat="1" ht="24.15" customHeight="1">
      <c r="A219" s="39"/>
      <c r="B219" s="40"/>
      <c r="C219" s="213" t="s">
        <v>302</v>
      </c>
      <c r="D219" s="213" t="s">
        <v>125</v>
      </c>
      <c r="E219" s="214" t="s">
        <v>303</v>
      </c>
      <c r="F219" s="215" t="s">
        <v>304</v>
      </c>
      <c r="G219" s="216" t="s">
        <v>283</v>
      </c>
      <c r="H219" s="217">
        <v>32</v>
      </c>
      <c r="I219" s="218"/>
      <c r="J219" s="219">
        <f>ROUND(I219*H219,2)</f>
        <v>0</v>
      </c>
      <c r="K219" s="220"/>
      <c r="L219" s="45"/>
      <c r="M219" s="221" t="s">
        <v>1</v>
      </c>
      <c r="N219" s="222" t="s">
        <v>39</v>
      </c>
      <c r="O219" s="92"/>
      <c r="P219" s="223">
        <f>O219*H219</f>
        <v>0</v>
      </c>
      <c r="Q219" s="223">
        <v>2.0000000000000002E-05</v>
      </c>
      <c r="R219" s="223">
        <f>Q219*H219</f>
        <v>0.00064000000000000005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129</v>
      </c>
      <c r="AT219" s="225" t="s">
        <v>125</v>
      </c>
      <c r="AU219" s="225" t="s">
        <v>81</v>
      </c>
      <c r="AY219" s="18" t="s">
        <v>123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79</v>
      </c>
      <c r="BK219" s="226">
        <f>ROUND(I219*H219,2)</f>
        <v>0</v>
      </c>
      <c r="BL219" s="18" t="s">
        <v>129</v>
      </c>
      <c r="BM219" s="225" t="s">
        <v>305</v>
      </c>
    </row>
    <row r="220" s="2" customFormat="1" ht="24.15" customHeight="1">
      <c r="A220" s="39"/>
      <c r="B220" s="40"/>
      <c r="C220" s="250" t="s">
        <v>306</v>
      </c>
      <c r="D220" s="250" t="s">
        <v>180</v>
      </c>
      <c r="E220" s="251" t="s">
        <v>307</v>
      </c>
      <c r="F220" s="252" t="s">
        <v>308</v>
      </c>
      <c r="G220" s="253" t="s">
        <v>283</v>
      </c>
      <c r="H220" s="254">
        <v>32.479999999999997</v>
      </c>
      <c r="I220" s="255"/>
      <c r="J220" s="256">
        <f>ROUND(I220*H220,2)</f>
        <v>0</v>
      </c>
      <c r="K220" s="257"/>
      <c r="L220" s="258"/>
      <c r="M220" s="259" t="s">
        <v>1</v>
      </c>
      <c r="N220" s="260" t="s">
        <v>39</v>
      </c>
      <c r="O220" s="92"/>
      <c r="P220" s="223">
        <f>O220*H220</f>
        <v>0</v>
      </c>
      <c r="Q220" s="223">
        <v>0.01269</v>
      </c>
      <c r="R220" s="223">
        <f>Q220*H220</f>
        <v>0.41217119999999996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161</v>
      </c>
      <c r="AT220" s="225" t="s">
        <v>180</v>
      </c>
      <c r="AU220" s="225" t="s">
        <v>81</v>
      </c>
      <c r="AY220" s="18" t="s">
        <v>123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79</v>
      </c>
      <c r="BK220" s="226">
        <f>ROUND(I220*H220,2)</f>
        <v>0</v>
      </c>
      <c r="BL220" s="18" t="s">
        <v>129</v>
      </c>
      <c r="BM220" s="225" t="s">
        <v>309</v>
      </c>
    </row>
    <row r="221" s="13" customFormat="1">
      <c r="A221" s="13"/>
      <c r="B221" s="227"/>
      <c r="C221" s="228"/>
      <c r="D221" s="229" t="s">
        <v>138</v>
      </c>
      <c r="E221" s="230" t="s">
        <v>1</v>
      </c>
      <c r="F221" s="231" t="s">
        <v>310</v>
      </c>
      <c r="G221" s="228"/>
      <c r="H221" s="232">
        <v>32.479999999999997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138</v>
      </c>
      <c r="AU221" s="238" t="s">
        <v>81</v>
      </c>
      <c r="AV221" s="13" t="s">
        <v>81</v>
      </c>
      <c r="AW221" s="13" t="s">
        <v>31</v>
      </c>
      <c r="AX221" s="13" t="s">
        <v>79</v>
      </c>
      <c r="AY221" s="238" t="s">
        <v>123</v>
      </c>
    </row>
    <row r="222" s="2" customFormat="1" ht="24.15" customHeight="1">
      <c r="A222" s="39"/>
      <c r="B222" s="40"/>
      <c r="C222" s="213" t="s">
        <v>311</v>
      </c>
      <c r="D222" s="213" t="s">
        <v>125</v>
      </c>
      <c r="E222" s="214" t="s">
        <v>312</v>
      </c>
      <c r="F222" s="215" t="s">
        <v>313</v>
      </c>
      <c r="G222" s="216" t="s">
        <v>216</v>
      </c>
      <c r="H222" s="217">
        <v>3</v>
      </c>
      <c r="I222" s="218"/>
      <c r="J222" s="219">
        <f>ROUND(I222*H222,2)</f>
        <v>0</v>
      </c>
      <c r="K222" s="220"/>
      <c r="L222" s="45"/>
      <c r="M222" s="221" t="s">
        <v>1</v>
      </c>
      <c r="N222" s="222" t="s">
        <v>39</v>
      </c>
      <c r="O222" s="92"/>
      <c r="P222" s="223">
        <f>O222*H222</f>
        <v>0</v>
      </c>
      <c r="Q222" s="223">
        <v>0.010189999999999999</v>
      </c>
      <c r="R222" s="223">
        <f>Q222*H222</f>
        <v>0.03057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129</v>
      </c>
      <c r="AT222" s="225" t="s">
        <v>125</v>
      </c>
      <c r="AU222" s="225" t="s">
        <v>81</v>
      </c>
      <c r="AY222" s="18" t="s">
        <v>123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79</v>
      </c>
      <c r="BK222" s="226">
        <f>ROUND(I222*H222,2)</f>
        <v>0</v>
      </c>
      <c r="BL222" s="18" t="s">
        <v>129</v>
      </c>
      <c r="BM222" s="225" t="s">
        <v>314</v>
      </c>
    </row>
    <row r="223" s="2" customFormat="1" ht="16.5" customHeight="1">
      <c r="A223" s="39"/>
      <c r="B223" s="40"/>
      <c r="C223" s="250" t="s">
        <v>315</v>
      </c>
      <c r="D223" s="250" t="s">
        <v>180</v>
      </c>
      <c r="E223" s="251" t="s">
        <v>316</v>
      </c>
      <c r="F223" s="252" t="s">
        <v>317</v>
      </c>
      <c r="G223" s="253" t="s">
        <v>216</v>
      </c>
      <c r="H223" s="254">
        <v>9</v>
      </c>
      <c r="I223" s="255"/>
      <c r="J223" s="256">
        <f>ROUND(I223*H223,2)</f>
        <v>0</v>
      </c>
      <c r="K223" s="257"/>
      <c r="L223" s="258"/>
      <c r="M223" s="259" t="s">
        <v>1</v>
      </c>
      <c r="N223" s="260" t="s">
        <v>39</v>
      </c>
      <c r="O223" s="92"/>
      <c r="P223" s="223">
        <f>O223*H223</f>
        <v>0</v>
      </c>
      <c r="Q223" s="223">
        <v>0.52600000000000002</v>
      </c>
      <c r="R223" s="223">
        <f>Q223*H223</f>
        <v>4.734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161</v>
      </c>
      <c r="AT223" s="225" t="s">
        <v>180</v>
      </c>
      <c r="AU223" s="225" t="s">
        <v>81</v>
      </c>
      <c r="AY223" s="18" t="s">
        <v>123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79</v>
      </c>
      <c r="BK223" s="226">
        <f>ROUND(I223*H223,2)</f>
        <v>0</v>
      </c>
      <c r="BL223" s="18" t="s">
        <v>129</v>
      </c>
      <c r="BM223" s="225" t="s">
        <v>318</v>
      </c>
    </row>
    <row r="224" s="2" customFormat="1" ht="16.5" customHeight="1">
      <c r="A224" s="39"/>
      <c r="B224" s="40"/>
      <c r="C224" s="250" t="s">
        <v>319</v>
      </c>
      <c r="D224" s="250" t="s">
        <v>180</v>
      </c>
      <c r="E224" s="251" t="s">
        <v>320</v>
      </c>
      <c r="F224" s="252" t="s">
        <v>321</v>
      </c>
      <c r="G224" s="253" t="s">
        <v>216</v>
      </c>
      <c r="H224" s="254">
        <v>2</v>
      </c>
      <c r="I224" s="255"/>
      <c r="J224" s="256">
        <f>ROUND(I224*H224,2)</f>
        <v>0</v>
      </c>
      <c r="K224" s="257"/>
      <c r="L224" s="258"/>
      <c r="M224" s="259" t="s">
        <v>1</v>
      </c>
      <c r="N224" s="260" t="s">
        <v>39</v>
      </c>
      <c r="O224" s="92"/>
      <c r="P224" s="223">
        <f>O224*H224</f>
        <v>0</v>
      </c>
      <c r="Q224" s="223">
        <v>0.26200000000000001</v>
      </c>
      <c r="R224" s="223">
        <f>Q224*H224</f>
        <v>0.52400000000000002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161</v>
      </c>
      <c r="AT224" s="225" t="s">
        <v>180</v>
      </c>
      <c r="AU224" s="225" t="s">
        <v>81</v>
      </c>
      <c r="AY224" s="18" t="s">
        <v>123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79</v>
      </c>
      <c r="BK224" s="226">
        <f>ROUND(I224*H224,2)</f>
        <v>0</v>
      </c>
      <c r="BL224" s="18" t="s">
        <v>129</v>
      </c>
      <c r="BM224" s="225" t="s">
        <v>322</v>
      </c>
    </row>
    <row r="225" s="2" customFormat="1" ht="24.15" customHeight="1">
      <c r="A225" s="39"/>
      <c r="B225" s="40"/>
      <c r="C225" s="213" t="s">
        <v>323</v>
      </c>
      <c r="D225" s="213" t="s">
        <v>125</v>
      </c>
      <c r="E225" s="214" t="s">
        <v>324</v>
      </c>
      <c r="F225" s="215" t="s">
        <v>325</v>
      </c>
      <c r="G225" s="216" t="s">
        <v>216</v>
      </c>
      <c r="H225" s="217">
        <v>3</v>
      </c>
      <c r="I225" s="218"/>
      <c r="J225" s="219">
        <f>ROUND(I225*H225,2)</f>
        <v>0</v>
      </c>
      <c r="K225" s="220"/>
      <c r="L225" s="45"/>
      <c r="M225" s="221" t="s">
        <v>1</v>
      </c>
      <c r="N225" s="222" t="s">
        <v>39</v>
      </c>
      <c r="O225" s="92"/>
      <c r="P225" s="223">
        <f>O225*H225</f>
        <v>0</v>
      </c>
      <c r="Q225" s="223">
        <v>0.01248</v>
      </c>
      <c r="R225" s="223">
        <f>Q225*H225</f>
        <v>0.037440000000000001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129</v>
      </c>
      <c r="AT225" s="225" t="s">
        <v>125</v>
      </c>
      <c r="AU225" s="225" t="s">
        <v>81</v>
      </c>
      <c r="AY225" s="18" t="s">
        <v>123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79</v>
      </c>
      <c r="BK225" s="226">
        <f>ROUND(I225*H225,2)</f>
        <v>0</v>
      </c>
      <c r="BL225" s="18" t="s">
        <v>129</v>
      </c>
      <c r="BM225" s="225" t="s">
        <v>326</v>
      </c>
    </row>
    <row r="226" s="2" customFormat="1" ht="24.15" customHeight="1">
      <c r="A226" s="39"/>
      <c r="B226" s="40"/>
      <c r="C226" s="250" t="s">
        <v>327</v>
      </c>
      <c r="D226" s="250" t="s">
        <v>180</v>
      </c>
      <c r="E226" s="251" t="s">
        <v>328</v>
      </c>
      <c r="F226" s="252" t="s">
        <v>329</v>
      </c>
      <c r="G226" s="253" t="s">
        <v>216</v>
      </c>
      <c r="H226" s="254">
        <v>3</v>
      </c>
      <c r="I226" s="255"/>
      <c r="J226" s="256">
        <f>ROUND(I226*H226,2)</f>
        <v>0</v>
      </c>
      <c r="K226" s="257"/>
      <c r="L226" s="258"/>
      <c r="M226" s="259" t="s">
        <v>1</v>
      </c>
      <c r="N226" s="260" t="s">
        <v>39</v>
      </c>
      <c r="O226" s="92"/>
      <c r="P226" s="223">
        <f>O226*H226</f>
        <v>0</v>
      </c>
      <c r="Q226" s="223">
        <v>0.54800000000000004</v>
      </c>
      <c r="R226" s="223">
        <f>Q226*H226</f>
        <v>1.6440000000000001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161</v>
      </c>
      <c r="AT226" s="225" t="s">
        <v>180</v>
      </c>
      <c r="AU226" s="225" t="s">
        <v>81</v>
      </c>
      <c r="AY226" s="18" t="s">
        <v>123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79</v>
      </c>
      <c r="BK226" s="226">
        <f>ROUND(I226*H226,2)</f>
        <v>0</v>
      </c>
      <c r="BL226" s="18" t="s">
        <v>129</v>
      </c>
      <c r="BM226" s="225" t="s">
        <v>330</v>
      </c>
    </row>
    <row r="227" s="2" customFormat="1" ht="24.15" customHeight="1">
      <c r="A227" s="39"/>
      <c r="B227" s="40"/>
      <c r="C227" s="213" t="s">
        <v>331</v>
      </c>
      <c r="D227" s="213" t="s">
        <v>125</v>
      </c>
      <c r="E227" s="214" t="s">
        <v>332</v>
      </c>
      <c r="F227" s="215" t="s">
        <v>333</v>
      </c>
      <c r="G227" s="216" t="s">
        <v>216</v>
      </c>
      <c r="H227" s="217">
        <v>1</v>
      </c>
      <c r="I227" s="218"/>
      <c r="J227" s="219">
        <f>ROUND(I227*H227,2)</f>
        <v>0</v>
      </c>
      <c r="K227" s="220"/>
      <c r="L227" s="45"/>
      <c r="M227" s="221" t="s">
        <v>1</v>
      </c>
      <c r="N227" s="222" t="s">
        <v>39</v>
      </c>
      <c r="O227" s="92"/>
      <c r="P227" s="223">
        <f>O227*H227</f>
        <v>0</v>
      </c>
      <c r="Q227" s="223">
        <v>0.028539999999999999</v>
      </c>
      <c r="R227" s="223">
        <f>Q227*H227</f>
        <v>0.028539999999999999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129</v>
      </c>
      <c r="AT227" s="225" t="s">
        <v>125</v>
      </c>
      <c r="AU227" s="225" t="s">
        <v>81</v>
      </c>
      <c r="AY227" s="18" t="s">
        <v>123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79</v>
      </c>
      <c r="BK227" s="226">
        <f>ROUND(I227*H227,2)</f>
        <v>0</v>
      </c>
      <c r="BL227" s="18" t="s">
        <v>129</v>
      </c>
      <c r="BM227" s="225" t="s">
        <v>334</v>
      </c>
    </row>
    <row r="228" s="2" customFormat="1" ht="21.75" customHeight="1">
      <c r="A228" s="39"/>
      <c r="B228" s="40"/>
      <c r="C228" s="250" t="s">
        <v>335</v>
      </c>
      <c r="D228" s="250" t="s">
        <v>180</v>
      </c>
      <c r="E228" s="251" t="s">
        <v>336</v>
      </c>
      <c r="F228" s="252" t="s">
        <v>337</v>
      </c>
      <c r="G228" s="253" t="s">
        <v>216</v>
      </c>
      <c r="H228" s="254">
        <v>3</v>
      </c>
      <c r="I228" s="255"/>
      <c r="J228" s="256">
        <f>ROUND(I228*H228,2)</f>
        <v>0</v>
      </c>
      <c r="K228" s="257"/>
      <c r="L228" s="258"/>
      <c r="M228" s="259" t="s">
        <v>1</v>
      </c>
      <c r="N228" s="260" t="s">
        <v>39</v>
      </c>
      <c r="O228" s="92"/>
      <c r="P228" s="223">
        <f>O228*H228</f>
        <v>0</v>
      </c>
      <c r="Q228" s="223">
        <v>1.8700000000000001</v>
      </c>
      <c r="R228" s="223">
        <f>Q228*H228</f>
        <v>5.6100000000000003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161</v>
      </c>
      <c r="AT228" s="225" t="s">
        <v>180</v>
      </c>
      <c r="AU228" s="225" t="s">
        <v>81</v>
      </c>
      <c r="AY228" s="18" t="s">
        <v>123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79</v>
      </c>
      <c r="BK228" s="226">
        <f>ROUND(I228*H228,2)</f>
        <v>0</v>
      </c>
      <c r="BL228" s="18" t="s">
        <v>129</v>
      </c>
      <c r="BM228" s="225" t="s">
        <v>338</v>
      </c>
    </row>
    <row r="229" s="2" customFormat="1" ht="24.15" customHeight="1">
      <c r="A229" s="39"/>
      <c r="B229" s="40"/>
      <c r="C229" s="213" t="s">
        <v>339</v>
      </c>
      <c r="D229" s="213" t="s">
        <v>125</v>
      </c>
      <c r="E229" s="214" t="s">
        <v>340</v>
      </c>
      <c r="F229" s="215" t="s">
        <v>341</v>
      </c>
      <c r="G229" s="216" t="s">
        <v>216</v>
      </c>
      <c r="H229" s="217">
        <v>3</v>
      </c>
      <c r="I229" s="218"/>
      <c r="J229" s="219">
        <f>ROUND(I229*H229,2)</f>
        <v>0</v>
      </c>
      <c r="K229" s="220"/>
      <c r="L229" s="45"/>
      <c r="M229" s="221" t="s">
        <v>1</v>
      </c>
      <c r="N229" s="222" t="s">
        <v>39</v>
      </c>
      <c r="O229" s="92"/>
      <c r="P229" s="223">
        <f>O229*H229</f>
        <v>0</v>
      </c>
      <c r="Q229" s="223">
        <v>0.21734000000000001</v>
      </c>
      <c r="R229" s="223">
        <f>Q229*H229</f>
        <v>0.65202000000000004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129</v>
      </c>
      <c r="AT229" s="225" t="s">
        <v>125</v>
      </c>
      <c r="AU229" s="225" t="s">
        <v>81</v>
      </c>
      <c r="AY229" s="18" t="s">
        <v>123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79</v>
      </c>
      <c r="BK229" s="226">
        <f>ROUND(I229*H229,2)</f>
        <v>0</v>
      </c>
      <c r="BL229" s="18" t="s">
        <v>129</v>
      </c>
      <c r="BM229" s="225" t="s">
        <v>342</v>
      </c>
    </row>
    <row r="230" s="2" customFormat="1" ht="24.15" customHeight="1">
      <c r="A230" s="39"/>
      <c r="B230" s="40"/>
      <c r="C230" s="250" t="s">
        <v>343</v>
      </c>
      <c r="D230" s="250" t="s">
        <v>180</v>
      </c>
      <c r="E230" s="251" t="s">
        <v>344</v>
      </c>
      <c r="F230" s="252" t="s">
        <v>345</v>
      </c>
      <c r="G230" s="253" t="s">
        <v>216</v>
      </c>
      <c r="H230" s="254">
        <v>3</v>
      </c>
      <c r="I230" s="255"/>
      <c r="J230" s="256">
        <f>ROUND(I230*H230,2)</f>
        <v>0</v>
      </c>
      <c r="K230" s="257"/>
      <c r="L230" s="258"/>
      <c r="M230" s="259" t="s">
        <v>1</v>
      </c>
      <c r="N230" s="260" t="s">
        <v>39</v>
      </c>
      <c r="O230" s="92"/>
      <c r="P230" s="223">
        <f>O230*H230</f>
        <v>0</v>
      </c>
      <c r="Q230" s="223">
        <v>0.12</v>
      </c>
      <c r="R230" s="223">
        <f>Q230*H230</f>
        <v>0.35999999999999999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161</v>
      </c>
      <c r="AT230" s="225" t="s">
        <v>180</v>
      </c>
      <c r="AU230" s="225" t="s">
        <v>81</v>
      </c>
      <c r="AY230" s="18" t="s">
        <v>123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79</v>
      </c>
      <c r="BK230" s="226">
        <f>ROUND(I230*H230,2)</f>
        <v>0</v>
      </c>
      <c r="BL230" s="18" t="s">
        <v>129</v>
      </c>
      <c r="BM230" s="225" t="s">
        <v>346</v>
      </c>
    </row>
    <row r="231" s="12" customFormat="1" ht="22.8" customHeight="1">
      <c r="A231" s="12"/>
      <c r="B231" s="197"/>
      <c r="C231" s="198"/>
      <c r="D231" s="199" t="s">
        <v>73</v>
      </c>
      <c r="E231" s="211" t="s">
        <v>165</v>
      </c>
      <c r="F231" s="211" t="s">
        <v>347</v>
      </c>
      <c r="G231" s="198"/>
      <c r="H231" s="198"/>
      <c r="I231" s="201"/>
      <c r="J231" s="212">
        <f>BK231</f>
        <v>0</v>
      </c>
      <c r="K231" s="198"/>
      <c r="L231" s="203"/>
      <c r="M231" s="204"/>
      <c r="N231" s="205"/>
      <c r="O231" s="205"/>
      <c r="P231" s="206">
        <f>SUM(P232:P247)</f>
        <v>0</v>
      </c>
      <c r="Q231" s="205"/>
      <c r="R231" s="206">
        <f>SUM(R232:R247)</f>
        <v>7.0009416</v>
      </c>
      <c r="S231" s="205"/>
      <c r="T231" s="207">
        <f>SUM(T232:T247)</f>
        <v>75.150008000000014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8" t="s">
        <v>79</v>
      </c>
      <c r="AT231" s="209" t="s">
        <v>73</v>
      </c>
      <c r="AU231" s="209" t="s">
        <v>79</v>
      </c>
      <c r="AY231" s="208" t="s">
        <v>123</v>
      </c>
      <c r="BK231" s="210">
        <f>SUM(BK232:BK247)</f>
        <v>0</v>
      </c>
    </row>
    <row r="232" s="2" customFormat="1" ht="24.15" customHeight="1">
      <c r="A232" s="39"/>
      <c r="B232" s="40"/>
      <c r="C232" s="213" t="s">
        <v>348</v>
      </c>
      <c r="D232" s="213" t="s">
        <v>125</v>
      </c>
      <c r="E232" s="214" t="s">
        <v>349</v>
      </c>
      <c r="F232" s="215" t="s">
        <v>350</v>
      </c>
      <c r="G232" s="216" t="s">
        <v>128</v>
      </c>
      <c r="H232" s="217">
        <v>1.512</v>
      </c>
      <c r="I232" s="218"/>
      <c r="J232" s="219">
        <f>ROUND(I232*H232,2)</f>
        <v>0</v>
      </c>
      <c r="K232" s="220"/>
      <c r="L232" s="45"/>
      <c r="M232" s="221" t="s">
        <v>1</v>
      </c>
      <c r="N232" s="222" t="s">
        <v>39</v>
      </c>
      <c r="O232" s="92"/>
      <c r="P232" s="223">
        <f>O232*H232</f>
        <v>0</v>
      </c>
      <c r="Q232" s="223">
        <v>0.0207</v>
      </c>
      <c r="R232" s="223">
        <f>Q232*H232</f>
        <v>0.031298399999999997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129</v>
      </c>
      <c r="AT232" s="225" t="s">
        <v>125</v>
      </c>
      <c r="AU232" s="225" t="s">
        <v>81</v>
      </c>
      <c r="AY232" s="18" t="s">
        <v>123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79</v>
      </c>
      <c r="BK232" s="226">
        <f>ROUND(I232*H232,2)</f>
        <v>0</v>
      </c>
      <c r="BL232" s="18" t="s">
        <v>129</v>
      </c>
      <c r="BM232" s="225" t="s">
        <v>351</v>
      </c>
    </row>
    <row r="233" s="15" customFormat="1">
      <c r="A233" s="15"/>
      <c r="B233" s="261"/>
      <c r="C233" s="262"/>
      <c r="D233" s="229" t="s">
        <v>138</v>
      </c>
      <c r="E233" s="263" t="s">
        <v>1</v>
      </c>
      <c r="F233" s="264" t="s">
        <v>191</v>
      </c>
      <c r="G233" s="262"/>
      <c r="H233" s="263" t="s">
        <v>1</v>
      </c>
      <c r="I233" s="265"/>
      <c r="J233" s="262"/>
      <c r="K233" s="262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138</v>
      </c>
      <c r="AU233" s="270" t="s">
        <v>81</v>
      </c>
      <c r="AV233" s="15" t="s">
        <v>79</v>
      </c>
      <c r="AW233" s="15" t="s">
        <v>31</v>
      </c>
      <c r="AX233" s="15" t="s">
        <v>74</v>
      </c>
      <c r="AY233" s="270" t="s">
        <v>123</v>
      </c>
    </row>
    <row r="234" s="13" customFormat="1">
      <c r="A234" s="13"/>
      <c r="B234" s="227"/>
      <c r="C234" s="228"/>
      <c r="D234" s="229" t="s">
        <v>138</v>
      </c>
      <c r="E234" s="230" t="s">
        <v>1</v>
      </c>
      <c r="F234" s="231" t="s">
        <v>352</v>
      </c>
      <c r="G234" s="228"/>
      <c r="H234" s="232">
        <v>1.512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138</v>
      </c>
      <c r="AU234" s="238" t="s">
        <v>81</v>
      </c>
      <c r="AV234" s="13" t="s">
        <v>81</v>
      </c>
      <c r="AW234" s="13" t="s">
        <v>31</v>
      </c>
      <c r="AX234" s="13" t="s">
        <v>79</v>
      </c>
      <c r="AY234" s="238" t="s">
        <v>123</v>
      </c>
    </row>
    <row r="235" s="2" customFormat="1" ht="24.15" customHeight="1">
      <c r="A235" s="39"/>
      <c r="B235" s="40"/>
      <c r="C235" s="213" t="s">
        <v>353</v>
      </c>
      <c r="D235" s="213" t="s">
        <v>125</v>
      </c>
      <c r="E235" s="214" t="s">
        <v>354</v>
      </c>
      <c r="F235" s="215" t="s">
        <v>355</v>
      </c>
      <c r="G235" s="216" t="s">
        <v>283</v>
      </c>
      <c r="H235" s="217">
        <v>59</v>
      </c>
      <c r="I235" s="218"/>
      <c r="J235" s="219">
        <f>ROUND(I235*H235,2)</f>
        <v>0</v>
      </c>
      <c r="K235" s="220"/>
      <c r="L235" s="45"/>
      <c r="M235" s="221" t="s">
        <v>1</v>
      </c>
      <c r="N235" s="222" t="s">
        <v>39</v>
      </c>
      <c r="O235" s="92"/>
      <c r="P235" s="223">
        <f>O235*H235</f>
        <v>0</v>
      </c>
      <c r="Q235" s="223">
        <v>0.11808</v>
      </c>
      <c r="R235" s="223">
        <f>Q235*H235</f>
        <v>6.9667200000000005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129</v>
      </c>
      <c r="AT235" s="225" t="s">
        <v>125</v>
      </c>
      <c r="AU235" s="225" t="s">
        <v>81</v>
      </c>
      <c r="AY235" s="18" t="s">
        <v>123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79</v>
      </c>
      <c r="BK235" s="226">
        <f>ROUND(I235*H235,2)</f>
        <v>0</v>
      </c>
      <c r="BL235" s="18" t="s">
        <v>129</v>
      </c>
      <c r="BM235" s="225" t="s">
        <v>356</v>
      </c>
    </row>
    <row r="236" s="2" customFormat="1" ht="16.5" customHeight="1">
      <c r="A236" s="39"/>
      <c r="B236" s="40"/>
      <c r="C236" s="250" t="s">
        <v>357</v>
      </c>
      <c r="D236" s="250" t="s">
        <v>180</v>
      </c>
      <c r="E236" s="251" t="s">
        <v>358</v>
      </c>
      <c r="F236" s="252" t="s">
        <v>359</v>
      </c>
      <c r="G236" s="253" t="s">
        <v>360</v>
      </c>
      <c r="H236" s="254">
        <v>120.95</v>
      </c>
      <c r="I236" s="255"/>
      <c r="J236" s="256">
        <f>ROUND(I236*H236,2)</f>
        <v>0</v>
      </c>
      <c r="K236" s="257"/>
      <c r="L236" s="258"/>
      <c r="M236" s="259" t="s">
        <v>1</v>
      </c>
      <c r="N236" s="260" t="s">
        <v>39</v>
      </c>
      <c r="O236" s="92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161</v>
      </c>
      <c r="AT236" s="225" t="s">
        <v>180</v>
      </c>
      <c r="AU236" s="225" t="s">
        <v>81</v>
      </c>
      <c r="AY236" s="18" t="s">
        <v>123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79</v>
      </c>
      <c r="BK236" s="226">
        <f>ROUND(I236*H236,2)</f>
        <v>0</v>
      </c>
      <c r="BL236" s="18" t="s">
        <v>129</v>
      </c>
      <c r="BM236" s="225" t="s">
        <v>361</v>
      </c>
    </row>
    <row r="237" s="13" customFormat="1">
      <c r="A237" s="13"/>
      <c r="B237" s="227"/>
      <c r="C237" s="228"/>
      <c r="D237" s="229" t="s">
        <v>138</v>
      </c>
      <c r="E237" s="230" t="s">
        <v>1</v>
      </c>
      <c r="F237" s="231" t="s">
        <v>362</v>
      </c>
      <c r="G237" s="228"/>
      <c r="H237" s="232">
        <v>120.95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138</v>
      </c>
      <c r="AU237" s="238" t="s">
        <v>81</v>
      </c>
      <c r="AV237" s="13" t="s">
        <v>81</v>
      </c>
      <c r="AW237" s="13" t="s">
        <v>31</v>
      </c>
      <c r="AX237" s="13" t="s">
        <v>79</v>
      </c>
      <c r="AY237" s="238" t="s">
        <v>123</v>
      </c>
    </row>
    <row r="238" s="2" customFormat="1" ht="24.15" customHeight="1">
      <c r="A238" s="39"/>
      <c r="B238" s="40"/>
      <c r="C238" s="213" t="s">
        <v>363</v>
      </c>
      <c r="D238" s="213" t="s">
        <v>125</v>
      </c>
      <c r="E238" s="214" t="s">
        <v>364</v>
      </c>
      <c r="F238" s="215" t="s">
        <v>365</v>
      </c>
      <c r="G238" s="216" t="s">
        <v>283</v>
      </c>
      <c r="H238" s="217">
        <v>29.960000000000001</v>
      </c>
      <c r="I238" s="218"/>
      <c r="J238" s="219">
        <f>ROUND(I238*H238,2)</f>
        <v>0</v>
      </c>
      <c r="K238" s="220"/>
      <c r="L238" s="45"/>
      <c r="M238" s="221" t="s">
        <v>1</v>
      </c>
      <c r="N238" s="222" t="s">
        <v>39</v>
      </c>
      <c r="O238" s="92"/>
      <c r="P238" s="223">
        <f>O238*H238</f>
        <v>0</v>
      </c>
      <c r="Q238" s="223">
        <v>0</v>
      </c>
      <c r="R238" s="223">
        <f>Q238*H238</f>
        <v>0</v>
      </c>
      <c r="S238" s="223">
        <v>0.025000000000000001</v>
      </c>
      <c r="T238" s="224">
        <f>S238*H238</f>
        <v>0.74900000000000011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129</v>
      </c>
      <c r="AT238" s="225" t="s">
        <v>125</v>
      </c>
      <c r="AU238" s="225" t="s">
        <v>81</v>
      </c>
      <c r="AY238" s="18" t="s">
        <v>123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79</v>
      </c>
      <c r="BK238" s="226">
        <f>ROUND(I238*H238,2)</f>
        <v>0</v>
      </c>
      <c r="BL238" s="18" t="s">
        <v>129</v>
      </c>
      <c r="BM238" s="225" t="s">
        <v>366</v>
      </c>
    </row>
    <row r="239" s="13" customFormat="1">
      <c r="A239" s="13"/>
      <c r="B239" s="227"/>
      <c r="C239" s="228"/>
      <c r="D239" s="229" t="s">
        <v>138</v>
      </c>
      <c r="E239" s="230" t="s">
        <v>1</v>
      </c>
      <c r="F239" s="231" t="s">
        <v>367</v>
      </c>
      <c r="G239" s="228"/>
      <c r="H239" s="232">
        <v>29.960000000000001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138</v>
      </c>
      <c r="AU239" s="238" t="s">
        <v>81</v>
      </c>
      <c r="AV239" s="13" t="s">
        <v>81</v>
      </c>
      <c r="AW239" s="13" t="s">
        <v>31</v>
      </c>
      <c r="AX239" s="13" t="s">
        <v>74</v>
      </c>
      <c r="AY239" s="238" t="s">
        <v>123</v>
      </c>
    </row>
    <row r="240" s="14" customFormat="1">
      <c r="A240" s="14"/>
      <c r="B240" s="239"/>
      <c r="C240" s="240"/>
      <c r="D240" s="229" t="s">
        <v>138</v>
      </c>
      <c r="E240" s="241" t="s">
        <v>1</v>
      </c>
      <c r="F240" s="242" t="s">
        <v>146</v>
      </c>
      <c r="G240" s="240"/>
      <c r="H240" s="243">
        <v>29.960000000000001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138</v>
      </c>
      <c r="AU240" s="249" t="s">
        <v>81</v>
      </c>
      <c r="AV240" s="14" t="s">
        <v>129</v>
      </c>
      <c r="AW240" s="14" t="s">
        <v>31</v>
      </c>
      <c r="AX240" s="14" t="s">
        <v>79</v>
      </c>
      <c r="AY240" s="249" t="s">
        <v>123</v>
      </c>
    </row>
    <row r="241" s="2" customFormat="1" ht="24.15" customHeight="1">
      <c r="A241" s="39"/>
      <c r="B241" s="40"/>
      <c r="C241" s="213" t="s">
        <v>368</v>
      </c>
      <c r="D241" s="213" t="s">
        <v>125</v>
      </c>
      <c r="E241" s="214" t="s">
        <v>369</v>
      </c>
      <c r="F241" s="215" t="s">
        <v>370</v>
      </c>
      <c r="G241" s="216" t="s">
        <v>142</v>
      </c>
      <c r="H241" s="217">
        <v>1.972</v>
      </c>
      <c r="I241" s="218"/>
      <c r="J241" s="219">
        <f>ROUND(I241*H241,2)</f>
        <v>0</v>
      </c>
      <c r="K241" s="220"/>
      <c r="L241" s="45"/>
      <c r="M241" s="221" t="s">
        <v>1</v>
      </c>
      <c r="N241" s="222" t="s">
        <v>39</v>
      </c>
      <c r="O241" s="92"/>
      <c r="P241" s="223">
        <f>O241*H241</f>
        <v>0</v>
      </c>
      <c r="Q241" s="223">
        <v>0</v>
      </c>
      <c r="R241" s="223">
        <f>Q241*H241</f>
        <v>0</v>
      </c>
      <c r="S241" s="223">
        <v>2.004</v>
      </c>
      <c r="T241" s="224">
        <f>S241*H241</f>
        <v>3.9518879999999998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129</v>
      </c>
      <c r="AT241" s="225" t="s">
        <v>125</v>
      </c>
      <c r="AU241" s="225" t="s">
        <v>81</v>
      </c>
      <c r="AY241" s="18" t="s">
        <v>123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79</v>
      </c>
      <c r="BK241" s="226">
        <f>ROUND(I241*H241,2)</f>
        <v>0</v>
      </c>
      <c r="BL241" s="18" t="s">
        <v>129</v>
      </c>
      <c r="BM241" s="225" t="s">
        <v>371</v>
      </c>
    </row>
    <row r="242" s="15" customFormat="1">
      <c r="A242" s="15"/>
      <c r="B242" s="261"/>
      <c r="C242" s="262"/>
      <c r="D242" s="229" t="s">
        <v>138</v>
      </c>
      <c r="E242" s="263" t="s">
        <v>1</v>
      </c>
      <c r="F242" s="264" t="s">
        <v>191</v>
      </c>
      <c r="G242" s="262"/>
      <c r="H242" s="263" t="s">
        <v>1</v>
      </c>
      <c r="I242" s="265"/>
      <c r="J242" s="262"/>
      <c r="K242" s="262"/>
      <c r="L242" s="266"/>
      <c r="M242" s="267"/>
      <c r="N242" s="268"/>
      <c r="O242" s="268"/>
      <c r="P242" s="268"/>
      <c r="Q242" s="268"/>
      <c r="R242" s="268"/>
      <c r="S242" s="268"/>
      <c r="T242" s="26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0" t="s">
        <v>138</v>
      </c>
      <c r="AU242" s="270" t="s">
        <v>81</v>
      </c>
      <c r="AV242" s="15" t="s">
        <v>79</v>
      </c>
      <c r="AW242" s="15" t="s">
        <v>31</v>
      </c>
      <c r="AX242" s="15" t="s">
        <v>74</v>
      </c>
      <c r="AY242" s="270" t="s">
        <v>123</v>
      </c>
    </row>
    <row r="243" s="13" customFormat="1">
      <c r="A243" s="13"/>
      <c r="B243" s="227"/>
      <c r="C243" s="228"/>
      <c r="D243" s="229" t="s">
        <v>138</v>
      </c>
      <c r="E243" s="230" t="s">
        <v>1</v>
      </c>
      <c r="F243" s="231" t="s">
        <v>372</v>
      </c>
      <c r="G243" s="228"/>
      <c r="H243" s="232">
        <v>1.972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138</v>
      </c>
      <c r="AU243" s="238" t="s">
        <v>81</v>
      </c>
      <c r="AV243" s="13" t="s">
        <v>81</v>
      </c>
      <c r="AW243" s="13" t="s">
        <v>31</v>
      </c>
      <c r="AX243" s="13" t="s">
        <v>79</v>
      </c>
      <c r="AY243" s="238" t="s">
        <v>123</v>
      </c>
    </row>
    <row r="244" s="2" customFormat="1" ht="24.15" customHeight="1">
      <c r="A244" s="39"/>
      <c r="B244" s="40"/>
      <c r="C244" s="213" t="s">
        <v>373</v>
      </c>
      <c r="D244" s="213" t="s">
        <v>125</v>
      </c>
      <c r="E244" s="214" t="s">
        <v>374</v>
      </c>
      <c r="F244" s="215" t="s">
        <v>375</v>
      </c>
      <c r="G244" s="216" t="s">
        <v>142</v>
      </c>
      <c r="H244" s="217">
        <v>29.231999999999999</v>
      </c>
      <c r="I244" s="218"/>
      <c r="J244" s="219">
        <f>ROUND(I244*H244,2)</f>
        <v>0</v>
      </c>
      <c r="K244" s="220"/>
      <c r="L244" s="45"/>
      <c r="M244" s="221" t="s">
        <v>1</v>
      </c>
      <c r="N244" s="222" t="s">
        <v>39</v>
      </c>
      <c r="O244" s="92"/>
      <c r="P244" s="223">
        <f>O244*H244</f>
        <v>0</v>
      </c>
      <c r="Q244" s="223">
        <v>0.00010000000000000001</v>
      </c>
      <c r="R244" s="223">
        <f>Q244*H244</f>
        <v>0.0029231999999999999</v>
      </c>
      <c r="S244" s="223">
        <v>2.4100000000000001</v>
      </c>
      <c r="T244" s="224">
        <f>S244*H244</f>
        <v>70.449120000000008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129</v>
      </c>
      <c r="AT244" s="225" t="s">
        <v>125</v>
      </c>
      <c r="AU244" s="225" t="s">
        <v>81</v>
      </c>
      <c r="AY244" s="18" t="s">
        <v>123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79</v>
      </c>
      <c r="BK244" s="226">
        <f>ROUND(I244*H244,2)</f>
        <v>0</v>
      </c>
      <c r="BL244" s="18" t="s">
        <v>129</v>
      </c>
      <c r="BM244" s="225" t="s">
        <v>376</v>
      </c>
    </row>
    <row r="245" s="15" customFormat="1">
      <c r="A245" s="15"/>
      <c r="B245" s="261"/>
      <c r="C245" s="262"/>
      <c r="D245" s="229" t="s">
        <v>138</v>
      </c>
      <c r="E245" s="263" t="s">
        <v>1</v>
      </c>
      <c r="F245" s="264" t="s">
        <v>191</v>
      </c>
      <c r="G245" s="262"/>
      <c r="H245" s="263" t="s">
        <v>1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138</v>
      </c>
      <c r="AU245" s="270" t="s">
        <v>81</v>
      </c>
      <c r="AV245" s="15" t="s">
        <v>79</v>
      </c>
      <c r="AW245" s="15" t="s">
        <v>31</v>
      </c>
      <c r="AX245" s="15" t="s">
        <v>74</v>
      </c>
      <c r="AY245" s="270" t="s">
        <v>123</v>
      </c>
    </row>
    <row r="246" s="13" customFormat="1">
      <c r="A246" s="13"/>
      <c r="B246" s="227"/>
      <c r="C246" s="228"/>
      <c r="D246" s="229" t="s">
        <v>138</v>
      </c>
      <c r="E246" s="230" t="s">
        <v>1</v>
      </c>
      <c r="F246" s="231" t="s">
        <v>377</v>
      </c>
      <c r="G246" s="228"/>
      <c r="H246" s="232">
        <v>29.231999999999999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138</v>
      </c>
      <c r="AU246" s="238" t="s">
        <v>81</v>
      </c>
      <c r="AV246" s="13" t="s">
        <v>81</v>
      </c>
      <c r="AW246" s="13" t="s">
        <v>31</v>
      </c>
      <c r="AX246" s="13" t="s">
        <v>74</v>
      </c>
      <c r="AY246" s="238" t="s">
        <v>123</v>
      </c>
    </row>
    <row r="247" s="14" customFormat="1">
      <c r="A247" s="14"/>
      <c r="B247" s="239"/>
      <c r="C247" s="240"/>
      <c r="D247" s="229" t="s">
        <v>138</v>
      </c>
      <c r="E247" s="241" t="s">
        <v>1</v>
      </c>
      <c r="F247" s="242" t="s">
        <v>146</v>
      </c>
      <c r="G247" s="240"/>
      <c r="H247" s="243">
        <v>29.231999999999999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138</v>
      </c>
      <c r="AU247" s="249" t="s">
        <v>81</v>
      </c>
      <c r="AV247" s="14" t="s">
        <v>129</v>
      </c>
      <c r="AW247" s="14" t="s">
        <v>31</v>
      </c>
      <c r="AX247" s="14" t="s">
        <v>79</v>
      </c>
      <c r="AY247" s="249" t="s">
        <v>123</v>
      </c>
    </row>
    <row r="248" s="12" customFormat="1" ht="22.8" customHeight="1">
      <c r="A248" s="12"/>
      <c r="B248" s="197"/>
      <c r="C248" s="198"/>
      <c r="D248" s="199" t="s">
        <v>73</v>
      </c>
      <c r="E248" s="211" t="s">
        <v>378</v>
      </c>
      <c r="F248" s="211" t="s">
        <v>379</v>
      </c>
      <c r="G248" s="198"/>
      <c r="H248" s="198"/>
      <c r="I248" s="201"/>
      <c r="J248" s="212">
        <f>BK248</f>
        <v>0</v>
      </c>
      <c r="K248" s="198"/>
      <c r="L248" s="203"/>
      <c r="M248" s="204"/>
      <c r="N248" s="205"/>
      <c r="O248" s="205"/>
      <c r="P248" s="206">
        <f>SUM(P249:P268)</f>
        <v>0</v>
      </c>
      <c r="Q248" s="205"/>
      <c r="R248" s="206">
        <f>SUM(R249:R268)</f>
        <v>0</v>
      </c>
      <c r="S248" s="205"/>
      <c r="T248" s="207">
        <f>SUM(T249:T268)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8" t="s">
        <v>79</v>
      </c>
      <c r="AT248" s="209" t="s">
        <v>73</v>
      </c>
      <c r="AU248" s="209" t="s">
        <v>79</v>
      </c>
      <c r="AY248" s="208" t="s">
        <v>123</v>
      </c>
      <c r="BK248" s="210">
        <f>SUM(BK249:BK268)</f>
        <v>0</v>
      </c>
    </row>
    <row r="249" s="2" customFormat="1" ht="24.15" customHeight="1">
      <c r="A249" s="39"/>
      <c r="B249" s="40"/>
      <c r="C249" s="213" t="s">
        <v>380</v>
      </c>
      <c r="D249" s="213" t="s">
        <v>125</v>
      </c>
      <c r="E249" s="214" t="s">
        <v>381</v>
      </c>
      <c r="F249" s="215" t="s">
        <v>382</v>
      </c>
      <c r="G249" s="216" t="s">
        <v>183</v>
      </c>
      <c r="H249" s="217">
        <v>75.230999999999995</v>
      </c>
      <c r="I249" s="218"/>
      <c r="J249" s="219">
        <f>ROUND(I249*H249,2)</f>
        <v>0</v>
      </c>
      <c r="K249" s="220"/>
      <c r="L249" s="45"/>
      <c r="M249" s="221" t="s">
        <v>1</v>
      </c>
      <c r="N249" s="222" t="s">
        <v>39</v>
      </c>
      <c r="O249" s="92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129</v>
      </c>
      <c r="AT249" s="225" t="s">
        <v>125</v>
      </c>
      <c r="AU249" s="225" t="s">
        <v>81</v>
      </c>
      <c r="AY249" s="18" t="s">
        <v>123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79</v>
      </c>
      <c r="BK249" s="226">
        <f>ROUND(I249*H249,2)</f>
        <v>0</v>
      </c>
      <c r="BL249" s="18" t="s">
        <v>129</v>
      </c>
      <c r="BM249" s="225" t="s">
        <v>383</v>
      </c>
    </row>
    <row r="250" s="15" customFormat="1">
      <c r="A250" s="15"/>
      <c r="B250" s="261"/>
      <c r="C250" s="262"/>
      <c r="D250" s="229" t="s">
        <v>138</v>
      </c>
      <c r="E250" s="263" t="s">
        <v>1</v>
      </c>
      <c r="F250" s="264" t="s">
        <v>191</v>
      </c>
      <c r="G250" s="262"/>
      <c r="H250" s="263" t="s">
        <v>1</v>
      </c>
      <c r="I250" s="265"/>
      <c r="J250" s="262"/>
      <c r="K250" s="262"/>
      <c r="L250" s="266"/>
      <c r="M250" s="267"/>
      <c r="N250" s="268"/>
      <c r="O250" s="268"/>
      <c r="P250" s="268"/>
      <c r="Q250" s="268"/>
      <c r="R250" s="268"/>
      <c r="S250" s="268"/>
      <c r="T250" s="26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0" t="s">
        <v>138</v>
      </c>
      <c r="AU250" s="270" t="s">
        <v>81</v>
      </c>
      <c r="AV250" s="15" t="s">
        <v>79</v>
      </c>
      <c r="AW250" s="15" t="s">
        <v>31</v>
      </c>
      <c r="AX250" s="15" t="s">
        <v>74</v>
      </c>
      <c r="AY250" s="270" t="s">
        <v>123</v>
      </c>
    </row>
    <row r="251" s="13" customFormat="1">
      <c r="A251" s="13"/>
      <c r="B251" s="227"/>
      <c r="C251" s="228"/>
      <c r="D251" s="229" t="s">
        <v>138</v>
      </c>
      <c r="E251" s="230" t="s">
        <v>1</v>
      </c>
      <c r="F251" s="231" t="s">
        <v>384</v>
      </c>
      <c r="G251" s="228"/>
      <c r="H251" s="232">
        <v>75.230999999999995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138</v>
      </c>
      <c r="AU251" s="238" t="s">
        <v>81</v>
      </c>
      <c r="AV251" s="13" t="s">
        <v>81</v>
      </c>
      <c r="AW251" s="13" t="s">
        <v>31</v>
      </c>
      <c r="AX251" s="13" t="s">
        <v>79</v>
      </c>
      <c r="AY251" s="238" t="s">
        <v>123</v>
      </c>
    </row>
    <row r="252" s="2" customFormat="1" ht="24.15" customHeight="1">
      <c r="A252" s="39"/>
      <c r="B252" s="40"/>
      <c r="C252" s="213" t="s">
        <v>385</v>
      </c>
      <c r="D252" s="213" t="s">
        <v>125</v>
      </c>
      <c r="E252" s="214" t="s">
        <v>386</v>
      </c>
      <c r="F252" s="215" t="s">
        <v>387</v>
      </c>
      <c r="G252" s="216" t="s">
        <v>183</v>
      </c>
      <c r="H252" s="217">
        <v>1504.6220000000001</v>
      </c>
      <c r="I252" s="218"/>
      <c r="J252" s="219">
        <f>ROUND(I252*H252,2)</f>
        <v>0</v>
      </c>
      <c r="K252" s="220"/>
      <c r="L252" s="45"/>
      <c r="M252" s="221" t="s">
        <v>1</v>
      </c>
      <c r="N252" s="222" t="s">
        <v>39</v>
      </c>
      <c r="O252" s="92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129</v>
      </c>
      <c r="AT252" s="225" t="s">
        <v>125</v>
      </c>
      <c r="AU252" s="225" t="s">
        <v>81</v>
      </c>
      <c r="AY252" s="18" t="s">
        <v>123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79</v>
      </c>
      <c r="BK252" s="226">
        <f>ROUND(I252*H252,2)</f>
        <v>0</v>
      </c>
      <c r="BL252" s="18" t="s">
        <v>129</v>
      </c>
      <c r="BM252" s="225" t="s">
        <v>388</v>
      </c>
    </row>
    <row r="253" s="15" customFormat="1">
      <c r="A253" s="15"/>
      <c r="B253" s="261"/>
      <c r="C253" s="262"/>
      <c r="D253" s="229" t="s">
        <v>138</v>
      </c>
      <c r="E253" s="263" t="s">
        <v>1</v>
      </c>
      <c r="F253" s="264" t="s">
        <v>191</v>
      </c>
      <c r="G253" s="262"/>
      <c r="H253" s="263" t="s">
        <v>1</v>
      </c>
      <c r="I253" s="265"/>
      <c r="J253" s="262"/>
      <c r="K253" s="262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138</v>
      </c>
      <c r="AU253" s="270" t="s">
        <v>81</v>
      </c>
      <c r="AV253" s="15" t="s">
        <v>79</v>
      </c>
      <c r="AW253" s="15" t="s">
        <v>31</v>
      </c>
      <c r="AX253" s="15" t="s">
        <v>74</v>
      </c>
      <c r="AY253" s="270" t="s">
        <v>123</v>
      </c>
    </row>
    <row r="254" s="13" customFormat="1">
      <c r="A254" s="13"/>
      <c r="B254" s="227"/>
      <c r="C254" s="228"/>
      <c r="D254" s="229" t="s">
        <v>138</v>
      </c>
      <c r="E254" s="230" t="s">
        <v>1</v>
      </c>
      <c r="F254" s="231" t="s">
        <v>389</v>
      </c>
      <c r="G254" s="228"/>
      <c r="H254" s="232">
        <v>107.473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138</v>
      </c>
      <c r="AU254" s="238" t="s">
        <v>81</v>
      </c>
      <c r="AV254" s="13" t="s">
        <v>81</v>
      </c>
      <c r="AW254" s="13" t="s">
        <v>31</v>
      </c>
      <c r="AX254" s="13" t="s">
        <v>74</v>
      </c>
      <c r="AY254" s="238" t="s">
        <v>123</v>
      </c>
    </row>
    <row r="255" s="13" customFormat="1">
      <c r="A255" s="13"/>
      <c r="B255" s="227"/>
      <c r="C255" s="228"/>
      <c r="D255" s="229" t="s">
        <v>138</v>
      </c>
      <c r="E255" s="230" t="s">
        <v>1</v>
      </c>
      <c r="F255" s="231" t="s">
        <v>390</v>
      </c>
      <c r="G255" s="228"/>
      <c r="H255" s="232">
        <v>1504.6220000000001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138</v>
      </c>
      <c r="AU255" s="238" t="s">
        <v>81</v>
      </c>
      <c r="AV255" s="13" t="s">
        <v>81</v>
      </c>
      <c r="AW255" s="13" t="s">
        <v>31</v>
      </c>
      <c r="AX255" s="13" t="s">
        <v>79</v>
      </c>
      <c r="AY255" s="238" t="s">
        <v>123</v>
      </c>
    </row>
    <row r="256" s="2" customFormat="1" ht="37.8" customHeight="1">
      <c r="A256" s="39"/>
      <c r="B256" s="40"/>
      <c r="C256" s="213" t="s">
        <v>391</v>
      </c>
      <c r="D256" s="213" t="s">
        <v>125</v>
      </c>
      <c r="E256" s="214" t="s">
        <v>392</v>
      </c>
      <c r="F256" s="215" t="s">
        <v>393</v>
      </c>
      <c r="G256" s="216" t="s">
        <v>183</v>
      </c>
      <c r="H256" s="217">
        <v>75.230999999999995</v>
      </c>
      <c r="I256" s="218"/>
      <c r="J256" s="219">
        <f>ROUND(I256*H256,2)</f>
        <v>0</v>
      </c>
      <c r="K256" s="220"/>
      <c r="L256" s="45"/>
      <c r="M256" s="221" t="s">
        <v>1</v>
      </c>
      <c r="N256" s="222" t="s">
        <v>39</v>
      </c>
      <c r="O256" s="92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129</v>
      </c>
      <c r="AT256" s="225" t="s">
        <v>125</v>
      </c>
      <c r="AU256" s="225" t="s">
        <v>81</v>
      </c>
      <c r="AY256" s="18" t="s">
        <v>123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79</v>
      </c>
      <c r="BK256" s="226">
        <f>ROUND(I256*H256,2)</f>
        <v>0</v>
      </c>
      <c r="BL256" s="18" t="s">
        <v>129</v>
      </c>
      <c r="BM256" s="225" t="s">
        <v>394</v>
      </c>
    </row>
    <row r="257" s="15" customFormat="1">
      <c r="A257" s="15"/>
      <c r="B257" s="261"/>
      <c r="C257" s="262"/>
      <c r="D257" s="229" t="s">
        <v>138</v>
      </c>
      <c r="E257" s="263" t="s">
        <v>1</v>
      </c>
      <c r="F257" s="264" t="s">
        <v>191</v>
      </c>
      <c r="G257" s="262"/>
      <c r="H257" s="263" t="s">
        <v>1</v>
      </c>
      <c r="I257" s="265"/>
      <c r="J257" s="262"/>
      <c r="K257" s="262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138</v>
      </c>
      <c r="AU257" s="270" t="s">
        <v>81</v>
      </c>
      <c r="AV257" s="15" t="s">
        <v>79</v>
      </c>
      <c r="AW257" s="15" t="s">
        <v>31</v>
      </c>
      <c r="AX257" s="15" t="s">
        <v>74</v>
      </c>
      <c r="AY257" s="270" t="s">
        <v>123</v>
      </c>
    </row>
    <row r="258" s="13" customFormat="1">
      <c r="A258" s="13"/>
      <c r="B258" s="227"/>
      <c r="C258" s="228"/>
      <c r="D258" s="229" t="s">
        <v>138</v>
      </c>
      <c r="E258" s="230" t="s">
        <v>1</v>
      </c>
      <c r="F258" s="231" t="s">
        <v>395</v>
      </c>
      <c r="G258" s="228"/>
      <c r="H258" s="232">
        <v>75.230999999999995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138</v>
      </c>
      <c r="AU258" s="238" t="s">
        <v>81</v>
      </c>
      <c r="AV258" s="13" t="s">
        <v>81</v>
      </c>
      <c r="AW258" s="13" t="s">
        <v>31</v>
      </c>
      <c r="AX258" s="13" t="s">
        <v>79</v>
      </c>
      <c r="AY258" s="238" t="s">
        <v>123</v>
      </c>
    </row>
    <row r="259" s="2" customFormat="1" ht="21.75" customHeight="1">
      <c r="A259" s="39"/>
      <c r="B259" s="40"/>
      <c r="C259" s="213" t="s">
        <v>396</v>
      </c>
      <c r="D259" s="213" t="s">
        <v>125</v>
      </c>
      <c r="E259" s="214" t="s">
        <v>397</v>
      </c>
      <c r="F259" s="215" t="s">
        <v>398</v>
      </c>
      <c r="G259" s="216" t="s">
        <v>183</v>
      </c>
      <c r="H259" s="217">
        <v>146.26499999999999</v>
      </c>
      <c r="I259" s="218"/>
      <c r="J259" s="219">
        <f>ROUND(I259*H259,2)</f>
        <v>0</v>
      </c>
      <c r="K259" s="220"/>
      <c r="L259" s="45"/>
      <c r="M259" s="221" t="s">
        <v>1</v>
      </c>
      <c r="N259" s="222" t="s">
        <v>39</v>
      </c>
      <c r="O259" s="92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129</v>
      </c>
      <c r="AT259" s="225" t="s">
        <v>125</v>
      </c>
      <c r="AU259" s="225" t="s">
        <v>81</v>
      </c>
      <c r="AY259" s="18" t="s">
        <v>123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79</v>
      </c>
      <c r="BK259" s="226">
        <f>ROUND(I259*H259,2)</f>
        <v>0</v>
      </c>
      <c r="BL259" s="18" t="s">
        <v>129</v>
      </c>
      <c r="BM259" s="225" t="s">
        <v>399</v>
      </c>
    </row>
    <row r="260" s="15" customFormat="1">
      <c r="A260" s="15"/>
      <c r="B260" s="261"/>
      <c r="C260" s="262"/>
      <c r="D260" s="229" t="s">
        <v>138</v>
      </c>
      <c r="E260" s="263" t="s">
        <v>1</v>
      </c>
      <c r="F260" s="264" t="s">
        <v>191</v>
      </c>
      <c r="G260" s="262"/>
      <c r="H260" s="263" t="s">
        <v>1</v>
      </c>
      <c r="I260" s="265"/>
      <c r="J260" s="262"/>
      <c r="K260" s="262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138</v>
      </c>
      <c r="AU260" s="270" t="s">
        <v>81</v>
      </c>
      <c r="AV260" s="15" t="s">
        <v>79</v>
      </c>
      <c r="AW260" s="15" t="s">
        <v>31</v>
      </c>
      <c r="AX260" s="15" t="s">
        <v>74</v>
      </c>
      <c r="AY260" s="270" t="s">
        <v>123</v>
      </c>
    </row>
    <row r="261" s="13" customFormat="1">
      <c r="A261" s="13"/>
      <c r="B261" s="227"/>
      <c r="C261" s="228"/>
      <c r="D261" s="229" t="s">
        <v>138</v>
      </c>
      <c r="E261" s="230" t="s">
        <v>1</v>
      </c>
      <c r="F261" s="231" t="s">
        <v>400</v>
      </c>
      <c r="G261" s="228"/>
      <c r="H261" s="232">
        <v>146.26499999999999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138</v>
      </c>
      <c r="AU261" s="238" t="s">
        <v>81</v>
      </c>
      <c r="AV261" s="13" t="s">
        <v>81</v>
      </c>
      <c r="AW261" s="13" t="s">
        <v>31</v>
      </c>
      <c r="AX261" s="13" t="s">
        <v>79</v>
      </c>
      <c r="AY261" s="238" t="s">
        <v>123</v>
      </c>
    </row>
    <row r="262" s="2" customFormat="1" ht="24.15" customHeight="1">
      <c r="A262" s="39"/>
      <c r="B262" s="40"/>
      <c r="C262" s="213" t="s">
        <v>401</v>
      </c>
      <c r="D262" s="213" t="s">
        <v>125</v>
      </c>
      <c r="E262" s="214" t="s">
        <v>402</v>
      </c>
      <c r="F262" s="215" t="s">
        <v>403</v>
      </c>
      <c r="G262" s="216" t="s">
        <v>183</v>
      </c>
      <c r="H262" s="217">
        <v>2939.3000000000002</v>
      </c>
      <c r="I262" s="218"/>
      <c r="J262" s="219">
        <f>ROUND(I262*H262,2)</f>
        <v>0</v>
      </c>
      <c r="K262" s="220"/>
      <c r="L262" s="45"/>
      <c r="M262" s="221" t="s">
        <v>1</v>
      </c>
      <c r="N262" s="222" t="s">
        <v>39</v>
      </c>
      <c r="O262" s="92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129</v>
      </c>
      <c r="AT262" s="225" t="s">
        <v>125</v>
      </c>
      <c r="AU262" s="225" t="s">
        <v>81</v>
      </c>
      <c r="AY262" s="18" t="s">
        <v>123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79</v>
      </c>
      <c r="BK262" s="226">
        <f>ROUND(I262*H262,2)</f>
        <v>0</v>
      </c>
      <c r="BL262" s="18" t="s">
        <v>129</v>
      </c>
      <c r="BM262" s="225" t="s">
        <v>404</v>
      </c>
    </row>
    <row r="263" s="15" customFormat="1">
      <c r="A263" s="15"/>
      <c r="B263" s="261"/>
      <c r="C263" s="262"/>
      <c r="D263" s="229" t="s">
        <v>138</v>
      </c>
      <c r="E263" s="263" t="s">
        <v>1</v>
      </c>
      <c r="F263" s="264" t="s">
        <v>191</v>
      </c>
      <c r="G263" s="262"/>
      <c r="H263" s="263" t="s">
        <v>1</v>
      </c>
      <c r="I263" s="265"/>
      <c r="J263" s="262"/>
      <c r="K263" s="262"/>
      <c r="L263" s="266"/>
      <c r="M263" s="267"/>
      <c r="N263" s="268"/>
      <c r="O263" s="268"/>
      <c r="P263" s="268"/>
      <c r="Q263" s="268"/>
      <c r="R263" s="268"/>
      <c r="S263" s="268"/>
      <c r="T263" s="26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0" t="s">
        <v>138</v>
      </c>
      <c r="AU263" s="270" t="s">
        <v>81</v>
      </c>
      <c r="AV263" s="15" t="s">
        <v>79</v>
      </c>
      <c r="AW263" s="15" t="s">
        <v>31</v>
      </c>
      <c r="AX263" s="15" t="s">
        <v>74</v>
      </c>
      <c r="AY263" s="270" t="s">
        <v>123</v>
      </c>
    </row>
    <row r="264" s="13" customFormat="1">
      <c r="A264" s="13"/>
      <c r="B264" s="227"/>
      <c r="C264" s="228"/>
      <c r="D264" s="229" t="s">
        <v>138</v>
      </c>
      <c r="E264" s="230" t="s">
        <v>1</v>
      </c>
      <c r="F264" s="231" t="s">
        <v>405</v>
      </c>
      <c r="G264" s="228"/>
      <c r="H264" s="232">
        <v>209.94999999999999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138</v>
      </c>
      <c r="AU264" s="238" t="s">
        <v>81</v>
      </c>
      <c r="AV264" s="13" t="s">
        <v>81</v>
      </c>
      <c r="AW264" s="13" t="s">
        <v>31</v>
      </c>
      <c r="AX264" s="13" t="s">
        <v>74</v>
      </c>
      <c r="AY264" s="238" t="s">
        <v>123</v>
      </c>
    </row>
    <row r="265" s="13" customFormat="1">
      <c r="A265" s="13"/>
      <c r="B265" s="227"/>
      <c r="C265" s="228"/>
      <c r="D265" s="229" t="s">
        <v>138</v>
      </c>
      <c r="E265" s="230" t="s">
        <v>1</v>
      </c>
      <c r="F265" s="231" t="s">
        <v>406</v>
      </c>
      <c r="G265" s="228"/>
      <c r="H265" s="232">
        <v>2939.3000000000002</v>
      </c>
      <c r="I265" s="233"/>
      <c r="J265" s="228"/>
      <c r="K265" s="228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138</v>
      </c>
      <c r="AU265" s="238" t="s">
        <v>81</v>
      </c>
      <c r="AV265" s="13" t="s">
        <v>81</v>
      </c>
      <c r="AW265" s="13" t="s">
        <v>31</v>
      </c>
      <c r="AX265" s="13" t="s">
        <v>79</v>
      </c>
      <c r="AY265" s="238" t="s">
        <v>123</v>
      </c>
    </row>
    <row r="266" s="2" customFormat="1" ht="44.25" customHeight="1">
      <c r="A266" s="39"/>
      <c r="B266" s="40"/>
      <c r="C266" s="213" t="s">
        <v>407</v>
      </c>
      <c r="D266" s="213" t="s">
        <v>125</v>
      </c>
      <c r="E266" s="214" t="s">
        <v>408</v>
      </c>
      <c r="F266" s="215" t="s">
        <v>409</v>
      </c>
      <c r="G266" s="216" t="s">
        <v>183</v>
      </c>
      <c r="H266" s="217">
        <v>51.015000000000001</v>
      </c>
      <c r="I266" s="218"/>
      <c r="J266" s="219">
        <f>ROUND(I266*H266,2)</f>
        <v>0</v>
      </c>
      <c r="K266" s="220"/>
      <c r="L266" s="45"/>
      <c r="M266" s="221" t="s">
        <v>1</v>
      </c>
      <c r="N266" s="222" t="s">
        <v>39</v>
      </c>
      <c r="O266" s="92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129</v>
      </c>
      <c r="AT266" s="225" t="s">
        <v>125</v>
      </c>
      <c r="AU266" s="225" t="s">
        <v>81</v>
      </c>
      <c r="AY266" s="18" t="s">
        <v>123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79</v>
      </c>
      <c r="BK266" s="226">
        <f>ROUND(I266*H266,2)</f>
        <v>0</v>
      </c>
      <c r="BL266" s="18" t="s">
        <v>129</v>
      </c>
      <c r="BM266" s="225" t="s">
        <v>410</v>
      </c>
    </row>
    <row r="267" s="15" customFormat="1">
      <c r="A267" s="15"/>
      <c r="B267" s="261"/>
      <c r="C267" s="262"/>
      <c r="D267" s="229" t="s">
        <v>138</v>
      </c>
      <c r="E267" s="263" t="s">
        <v>1</v>
      </c>
      <c r="F267" s="264" t="s">
        <v>191</v>
      </c>
      <c r="G267" s="262"/>
      <c r="H267" s="263" t="s">
        <v>1</v>
      </c>
      <c r="I267" s="265"/>
      <c r="J267" s="262"/>
      <c r="K267" s="262"/>
      <c r="L267" s="266"/>
      <c r="M267" s="267"/>
      <c r="N267" s="268"/>
      <c r="O267" s="268"/>
      <c r="P267" s="268"/>
      <c r="Q267" s="268"/>
      <c r="R267" s="268"/>
      <c r="S267" s="268"/>
      <c r="T267" s="26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0" t="s">
        <v>138</v>
      </c>
      <c r="AU267" s="270" t="s">
        <v>81</v>
      </c>
      <c r="AV267" s="15" t="s">
        <v>79</v>
      </c>
      <c r="AW267" s="15" t="s">
        <v>31</v>
      </c>
      <c r="AX267" s="15" t="s">
        <v>74</v>
      </c>
      <c r="AY267" s="270" t="s">
        <v>123</v>
      </c>
    </row>
    <row r="268" s="13" customFormat="1">
      <c r="A268" s="13"/>
      <c r="B268" s="227"/>
      <c r="C268" s="228"/>
      <c r="D268" s="229" t="s">
        <v>138</v>
      </c>
      <c r="E268" s="230" t="s">
        <v>1</v>
      </c>
      <c r="F268" s="231" t="s">
        <v>411</v>
      </c>
      <c r="G268" s="228"/>
      <c r="H268" s="232">
        <v>51.015000000000001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138</v>
      </c>
      <c r="AU268" s="238" t="s">
        <v>81</v>
      </c>
      <c r="AV268" s="13" t="s">
        <v>81</v>
      </c>
      <c r="AW268" s="13" t="s">
        <v>31</v>
      </c>
      <c r="AX268" s="13" t="s">
        <v>79</v>
      </c>
      <c r="AY268" s="238" t="s">
        <v>123</v>
      </c>
    </row>
    <row r="269" s="12" customFormat="1" ht="22.8" customHeight="1">
      <c r="A269" s="12"/>
      <c r="B269" s="197"/>
      <c r="C269" s="198"/>
      <c r="D269" s="199" t="s">
        <v>73</v>
      </c>
      <c r="E269" s="211" t="s">
        <v>412</v>
      </c>
      <c r="F269" s="211" t="s">
        <v>413</v>
      </c>
      <c r="G269" s="198"/>
      <c r="H269" s="198"/>
      <c r="I269" s="201"/>
      <c r="J269" s="212">
        <f>BK269</f>
        <v>0</v>
      </c>
      <c r="K269" s="198"/>
      <c r="L269" s="203"/>
      <c r="M269" s="204"/>
      <c r="N269" s="205"/>
      <c r="O269" s="205"/>
      <c r="P269" s="206">
        <f>P270</f>
        <v>0</v>
      </c>
      <c r="Q269" s="205"/>
      <c r="R269" s="206">
        <f>R270</f>
        <v>0</v>
      </c>
      <c r="S269" s="205"/>
      <c r="T269" s="207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79</v>
      </c>
      <c r="AT269" s="209" t="s">
        <v>73</v>
      </c>
      <c r="AU269" s="209" t="s">
        <v>79</v>
      </c>
      <c r="AY269" s="208" t="s">
        <v>123</v>
      </c>
      <c r="BK269" s="210">
        <f>BK270</f>
        <v>0</v>
      </c>
    </row>
    <row r="270" s="2" customFormat="1" ht="16.5" customHeight="1">
      <c r="A270" s="39"/>
      <c r="B270" s="40"/>
      <c r="C270" s="213" t="s">
        <v>414</v>
      </c>
      <c r="D270" s="213" t="s">
        <v>125</v>
      </c>
      <c r="E270" s="214" t="s">
        <v>415</v>
      </c>
      <c r="F270" s="215" t="s">
        <v>416</v>
      </c>
      <c r="G270" s="216" t="s">
        <v>183</v>
      </c>
      <c r="H270" s="217">
        <v>406.81599999999997</v>
      </c>
      <c r="I270" s="218"/>
      <c r="J270" s="219">
        <f>ROUND(I270*H270,2)</f>
        <v>0</v>
      </c>
      <c r="K270" s="220"/>
      <c r="L270" s="45"/>
      <c r="M270" s="221" t="s">
        <v>1</v>
      </c>
      <c r="N270" s="222" t="s">
        <v>39</v>
      </c>
      <c r="O270" s="92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129</v>
      </c>
      <c r="AT270" s="225" t="s">
        <v>125</v>
      </c>
      <c r="AU270" s="225" t="s">
        <v>81</v>
      </c>
      <c r="AY270" s="18" t="s">
        <v>123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79</v>
      </c>
      <c r="BK270" s="226">
        <f>ROUND(I270*H270,2)</f>
        <v>0</v>
      </c>
      <c r="BL270" s="18" t="s">
        <v>129</v>
      </c>
      <c r="BM270" s="225" t="s">
        <v>417</v>
      </c>
    </row>
    <row r="271" s="12" customFormat="1" ht="25.92" customHeight="1">
      <c r="A271" s="12"/>
      <c r="B271" s="197"/>
      <c r="C271" s="198"/>
      <c r="D271" s="199" t="s">
        <v>73</v>
      </c>
      <c r="E271" s="200" t="s">
        <v>418</v>
      </c>
      <c r="F271" s="200" t="s">
        <v>419</v>
      </c>
      <c r="G271" s="198"/>
      <c r="H271" s="198"/>
      <c r="I271" s="201"/>
      <c r="J271" s="202">
        <f>BK271</f>
        <v>0</v>
      </c>
      <c r="K271" s="198"/>
      <c r="L271" s="203"/>
      <c r="M271" s="204"/>
      <c r="N271" s="205"/>
      <c r="O271" s="205"/>
      <c r="P271" s="206">
        <f>P272+P289</f>
        <v>0</v>
      </c>
      <c r="Q271" s="205"/>
      <c r="R271" s="206">
        <f>R272+R289</f>
        <v>1.9576347700000003</v>
      </c>
      <c r="S271" s="205"/>
      <c r="T271" s="207">
        <f>T272+T289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81</v>
      </c>
      <c r="AT271" s="209" t="s">
        <v>73</v>
      </c>
      <c r="AU271" s="209" t="s">
        <v>74</v>
      </c>
      <c r="AY271" s="208" t="s">
        <v>123</v>
      </c>
      <c r="BK271" s="210">
        <f>BK272+BK289</f>
        <v>0</v>
      </c>
    </row>
    <row r="272" s="12" customFormat="1" ht="22.8" customHeight="1">
      <c r="A272" s="12"/>
      <c r="B272" s="197"/>
      <c r="C272" s="198"/>
      <c r="D272" s="199" t="s">
        <v>73</v>
      </c>
      <c r="E272" s="211" t="s">
        <v>420</v>
      </c>
      <c r="F272" s="211" t="s">
        <v>421</v>
      </c>
      <c r="G272" s="198"/>
      <c r="H272" s="198"/>
      <c r="I272" s="201"/>
      <c r="J272" s="212">
        <f>BK272</f>
        <v>0</v>
      </c>
      <c r="K272" s="198"/>
      <c r="L272" s="203"/>
      <c r="M272" s="204"/>
      <c r="N272" s="205"/>
      <c r="O272" s="205"/>
      <c r="P272" s="206">
        <f>SUM(P273:P288)</f>
        <v>0</v>
      </c>
      <c r="Q272" s="205"/>
      <c r="R272" s="206">
        <f>SUM(R273:R288)</f>
        <v>1.3149443300000001</v>
      </c>
      <c r="S272" s="205"/>
      <c r="T272" s="207">
        <f>SUM(T273:T288)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8" t="s">
        <v>81</v>
      </c>
      <c r="AT272" s="209" t="s">
        <v>73</v>
      </c>
      <c r="AU272" s="209" t="s">
        <v>79</v>
      </c>
      <c r="AY272" s="208" t="s">
        <v>123</v>
      </c>
      <c r="BK272" s="210">
        <f>SUM(BK273:BK288)</f>
        <v>0</v>
      </c>
    </row>
    <row r="273" s="2" customFormat="1" ht="24.15" customHeight="1">
      <c r="A273" s="39"/>
      <c r="B273" s="40"/>
      <c r="C273" s="213" t="s">
        <v>422</v>
      </c>
      <c r="D273" s="213" t="s">
        <v>125</v>
      </c>
      <c r="E273" s="214" t="s">
        <v>423</v>
      </c>
      <c r="F273" s="215" t="s">
        <v>424</v>
      </c>
      <c r="G273" s="216" t="s">
        <v>283</v>
      </c>
      <c r="H273" s="217">
        <v>322.04899999999998</v>
      </c>
      <c r="I273" s="218"/>
      <c r="J273" s="219">
        <f>ROUND(I273*H273,2)</f>
        <v>0</v>
      </c>
      <c r="K273" s="220"/>
      <c r="L273" s="45"/>
      <c r="M273" s="221" t="s">
        <v>1</v>
      </c>
      <c r="N273" s="222" t="s">
        <v>39</v>
      </c>
      <c r="O273" s="92"/>
      <c r="P273" s="223">
        <f>O273*H273</f>
        <v>0</v>
      </c>
      <c r="Q273" s="223">
        <v>0.00017000000000000001</v>
      </c>
      <c r="R273" s="223">
        <f>Q273*H273</f>
        <v>0.054748329999999998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218</v>
      </c>
      <c r="AT273" s="225" t="s">
        <v>125</v>
      </c>
      <c r="AU273" s="225" t="s">
        <v>81</v>
      </c>
      <c r="AY273" s="18" t="s">
        <v>123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79</v>
      </c>
      <c r="BK273" s="226">
        <f>ROUND(I273*H273,2)</f>
        <v>0</v>
      </c>
      <c r="BL273" s="18" t="s">
        <v>218</v>
      </c>
      <c r="BM273" s="225" t="s">
        <v>425</v>
      </c>
    </row>
    <row r="274" s="15" customFormat="1">
      <c r="A274" s="15"/>
      <c r="B274" s="261"/>
      <c r="C274" s="262"/>
      <c r="D274" s="229" t="s">
        <v>138</v>
      </c>
      <c r="E274" s="263" t="s">
        <v>1</v>
      </c>
      <c r="F274" s="264" t="s">
        <v>191</v>
      </c>
      <c r="G274" s="262"/>
      <c r="H274" s="263" t="s">
        <v>1</v>
      </c>
      <c r="I274" s="265"/>
      <c r="J274" s="262"/>
      <c r="K274" s="262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138</v>
      </c>
      <c r="AU274" s="270" t="s">
        <v>81</v>
      </c>
      <c r="AV274" s="15" t="s">
        <v>79</v>
      </c>
      <c r="AW274" s="15" t="s">
        <v>31</v>
      </c>
      <c r="AX274" s="15" t="s">
        <v>74</v>
      </c>
      <c r="AY274" s="270" t="s">
        <v>123</v>
      </c>
    </row>
    <row r="275" s="13" customFormat="1">
      <c r="A275" s="13"/>
      <c r="B275" s="227"/>
      <c r="C275" s="228"/>
      <c r="D275" s="229" t="s">
        <v>138</v>
      </c>
      <c r="E275" s="230" t="s">
        <v>1</v>
      </c>
      <c r="F275" s="231" t="s">
        <v>426</v>
      </c>
      <c r="G275" s="228"/>
      <c r="H275" s="232">
        <v>322.04899999999998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138</v>
      </c>
      <c r="AU275" s="238" t="s">
        <v>81</v>
      </c>
      <c r="AV275" s="13" t="s">
        <v>81</v>
      </c>
      <c r="AW275" s="13" t="s">
        <v>31</v>
      </c>
      <c r="AX275" s="13" t="s">
        <v>79</v>
      </c>
      <c r="AY275" s="238" t="s">
        <v>123</v>
      </c>
    </row>
    <row r="276" s="2" customFormat="1" ht="24.15" customHeight="1">
      <c r="A276" s="39"/>
      <c r="B276" s="40"/>
      <c r="C276" s="250" t="s">
        <v>427</v>
      </c>
      <c r="D276" s="250" t="s">
        <v>180</v>
      </c>
      <c r="E276" s="251" t="s">
        <v>428</v>
      </c>
      <c r="F276" s="252" t="s">
        <v>429</v>
      </c>
      <c r="G276" s="253" t="s">
        <v>183</v>
      </c>
      <c r="H276" s="254">
        <v>0.28799999999999998</v>
      </c>
      <c r="I276" s="255"/>
      <c r="J276" s="256">
        <f>ROUND(I276*H276,2)</f>
        <v>0</v>
      </c>
      <c r="K276" s="257"/>
      <c r="L276" s="258"/>
      <c r="M276" s="259" t="s">
        <v>1</v>
      </c>
      <c r="N276" s="260" t="s">
        <v>39</v>
      </c>
      <c r="O276" s="92"/>
      <c r="P276" s="223">
        <f>O276*H276</f>
        <v>0</v>
      </c>
      <c r="Q276" s="223">
        <v>1</v>
      </c>
      <c r="R276" s="223">
        <f>Q276*H276</f>
        <v>0.28799999999999998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302</v>
      </c>
      <c r="AT276" s="225" t="s">
        <v>180</v>
      </c>
      <c r="AU276" s="225" t="s">
        <v>81</v>
      </c>
      <c r="AY276" s="18" t="s">
        <v>123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79</v>
      </c>
      <c r="BK276" s="226">
        <f>ROUND(I276*H276,2)</f>
        <v>0</v>
      </c>
      <c r="BL276" s="18" t="s">
        <v>218</v>
      </c>
      <c r="BM276" s="225" t="s">
        <v>430</v>
      </c>
    </row>
    <row r="277" s="15" customFormat="1">
      <c r="A277" s="15"/>
      <c r="B277" s="261"/>
      <c r="C277" s="262"/>
      <c r="D277" s="229" t="s">
        <v>138</v>
      </c>
      <c r="E277" s="263" t="s">
        <v>1</v>
      </c>
      <c r="F277" s="264" t="s">
        <v>191</v>
      </c>
      <c r="G277" s="262"/>
      <c r="H277" s="263" t="s">
        <v>1</v>
      </c>
      <c r="I277" s="265"/>
      <c r="J277" s="262"/>
      <c r="K277" s="262"/>
      <c r="L277" s="266"/>
      <c r="M277" s="267"/>
      <c r="N277" s="268"/>
      <c r="O277" s="268"/>
      <c r="P277" s="268"/>
      <c r="Q277" s="268"/>
      <c r="R277" s="268"/>
      <c r="S277" s="268"/>
      <c r="T277" s="26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0" t="s">
        <v>138</v>
      </c>
      <c r="AU277" s="270" t="s">
        <v>81</v>
      </c>
      <c r="AV277" s="15" t="s">
        <v>79</v>
      </c>
      <c r="AW277" s="15" t="s">
        <v>31</v>
      </c>
      <c r="AX277" s="15" t="s">
        <v>74</v>
      </c>
      <c r="AY277" s="270" t="s">
        <v>123</v>
      </c>
    </row>
    <row r="278" s="13" customFormat="1">
      <c r="A278" s="13"/>
      <c r="B278" s="227"/>
      <c r="C278" s="228"/>
      <c r="D278" s="229" t="s">
        <v>138</v>
      </c>
      <c r="E278" s="230" t="s">
        <v>1</v>
      </c>
      <c r="F278" s="231" t="s">
        <v>431</v>
      </c>
      <c r="G278" s="228"/>
      <c r="H278" s="232">
        <v>0.28799999999999998</v>
      </c>
      <c r="I278" s="233"/>
      <c r="J278" s="228"/>
      <c r="K278" s="228"/>
      <c r="L278" s="234"/>
      <c r="M278" s="235"/>
      <c r="N278" s="236"/>
      <c r="O278" s="236"/>
      <c r="P278" s="236"/>
      <c r="Q278" s="236"/>
      <c r="R278" s="236"/>
      <c r="S278" s="236"/>
      <c r="T278" s="237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8" t="s">
        <v>138</v>
      </c>
      <c r="AU278" s="238" t="s">
        <v>81</v>
      </c>
      <c r="AV278" s="13" t="s">
        <v>81</v>
      </c>
      <c r="AW278" s="13" t="s">
        <v>31</v>
      </c>
      <c r="AX278" s="13" t="s">
        <v>79</v>
      </c>
      <c r="AY278" s="238" t="s">
        <v>123</v>
      </c>
    </row>
    <row r="279" s="2" customFormat="1" ht="24.15" customHeight="1">
      <c r="A279" s="39"/>
      <c r="B279" s="40"/>
      <c r="C279" s="250" t="s">
        <v>432</v>
      </c>
      <c r="D279" s="250" t="s">
        <v>180</v>
      </c>
      <c r="E279" s="251" t="s">
        <v>433</v>
      </c>
      <c r="F279" s="252" t="s">
        <v>434</v>
      </c>
      <c r="G279" s="253" t="s">
        <v>183</v>
      </c>
      <c r="H279" s="254">
        <v>0.85099999999999998</v>
      </c>
      <c r="I279" s="255"/>
      <c r="J279" s="256">
        <f>ROUND(I279*H279,2)</f>
        <v>0</v>
      </c>
      <c r="K279" s="257"/>
      <c r="L279" s="258"/>
      <c r="M279" s="259" t="s">
        <v>1</v>
      </c>
      <c r="N279" s="260" t="s">
        <v>39</v>
      </c>
      <c r="O279" s="92"/>
      <c r="P279" s="223">
        <f>O279*H279</f>
        <v>0</v>
      </c>
      <c r="Q279" s="223">
        <v>1</v>
      </c>
      <c r="R279" s="223">
        <f>Q279*H279</f>
        <v>0.85099999999999998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302</v>
      </c>
      <c r="AT279" s="225" t="s">
        <v>180</v>
      </c>
      <c r="AU279" s="225" t="s">
        <v>81</v>
      </c>
      <c r="AY279" s="18" t="s">
        <v>123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79</v>
      </c>
      <c r="BK279" s="226">
        <f>ROUND(I279*H279,2)</f>
        <v>0</v>
      </c>
      <c r="BL279" s="18" t="s">
        <v>218</v>
      </c>
      <c r="BM279" s="225" t="s">
        <v>435</v>
      </c>
    </row>
    <row r="280" s="15" customFormat="1">
      <c r="A280" s="15"/>
      <c r="B280" s="261"/>
      <c r="C280" s="262"/>
      <c r="D280" s="229" t="s">
        <v>138</v>
      </c>
      <c r="E280" s="263" t="s">
        <v>1</v>
      </c>
      <c r="F280" s="264" t="s">
        <v>191</v>
      </c>
      <c r="G280" s="262"/>
      <c r="H280" s="263" t="s">
        <v>1</v>
      </c>
      <c r="I280" s="265"/>
      <c r="J280" s="262"/>
      <c r="K280" s="262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138</v>
      </c>
      <c r="AU280" s="270" t="s">
        <v>81</v>
      </c>
      <c r="AV280" s="15" t="s">
        <v>79</v>
      </c>
      <c r="AW280" s="15" t="s">
        <v>31</v>
      </c>
      <c r="AX280" s="15" t="s">
        <v>74</v>
      </c>
      <c r="AY280" s="270" t="s">
        <v>123</v>
      </c>
    </row>
    <row r="281" s="13" customFormat="1">
      <c r="A281" s="13"/>
      <c r="B281" s="227"/>
      <c r="C281" s="228"/>
      <c r="D281" s="229" t="s">
        <v>138</v>
      </c>
      <c r="E281" s="230" t="s">
        <v>1</v>
      </c>
      <c r="F281" s="231" t="s">
        <v>436</v>
      </c>
      <c r="G281" s="228"/>
      <c r="H281" s="232">
        <v>0.85099999999999998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138</v>
      </c>
      <c r="AU281" s="238" t="s">
        <v>81</v>
      </c>
      <c r="AV281" s="13" t="s">
        <v>81</v>
      </c>
      <c r="AW281" s="13" t="s">
        <v>31</v>
      </c>
      <c r="AX281" s="13" t="s">
        <v>79</v>
      </c>
      <c r="AY281" s="238" t="s">
        <v>123</v>
      </c>
    </row>
    <row r="282" s="2" customFormat="1" ht="21.75" customHeight="1">
      <c r="A282" s="39"/>
      <c r="B282" s="40"/>
      <c r="C282" s="250" t="s">
        <v>437</v>
      </c>
      <c r="D282" s="250" t="s">
        <v>180</v>
      </c>
      <c r="E282" s="251" t="s">
        <v>438</v>
      </c>
      <c r="F282" s="252" t="s">
        <v>439</v>
      </c>
      <c r="G282" s="253" t="s">
        <v>183</v>
      </c>
      <c r="H282" s="254">
        <v>0.107</v>
      </c>
      <c r="I282" s="255"/>
      <c r="J282" s="256">
        <f>ROUND(I282*H282,2)</f>
        <v>0</v>
      </c>
      <c r="K282" s="257"/>
      <c r="L282" s="258"/>
      <c r="M282" s="259" t="s">
        <v>1</v>
      </c>
      <c r="N282" s="260" t="s">
        <v>39</v>
      </c>
      <c r="O282" s="92"/>
      <c r="P282" s="223">
        <f>O282*H282</f>
        <v>0</v>
      </c>
      <c r="Q282" s="223">
        <v>1</v>
      </c>
      <c r="R282" s="223">
        <f>Q282*H282</f>
        <v>0.107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302</v>
      </c>
      <c r="AT282" s="225" t="s">
        <v>180</v>
      </c>
      <c r="AU282" s="225" t="s">
        <v>81</v>
      </c>
      <c r="AY282" s="18" t="s">
        <v>123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79</v>
      </c>
      <c r="BK282" s="226">
        <f>ROUND(I282*H282,2)</f>
        <v>0</v>
      </c>
      <c r="BL282" s="18" t="s">
        <v>218</v>
      </c>
      <c r="BM282" s="225" t="s">
        <v>440</v>
      </c>
    </row>
    <row r="283" s="15" customFormat="1">
      <c r="A283" s="15"/>
      <c r="B283" s="261"/>
      <c r="C283" s="262"/>
      <c r="D283" s="229" t="s">
        <v>138</v>
      </c>
      <c r="E283" s="263" t="s">
        <v>1</v>
      </c>
      <c r="F283" s="264" t="s">
        <v>191</v>
      </c>
      <c r="G283" s="262"/>
      <c r="H283" s="263" t="s">
        <v>1</v>
      </c>
      <c r="I283" s="265"/>
      <c r="J283" s="262"/>
      <c r="K283" s="262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138</v>
      </c>
      <c r="AU283" s="270" t="s">
        <v>81</v>
      </c>
      <c r="AV283" s="15" t="s">
        <v>79</v>
      </c>
      <c r="AW283" s="15" t="s">
        <v>31</v>
      </c>
      <c r="AX283" s="15" t="s">
        <v>74</v>
      </c>
      <c r="AY283" s="270" t="s">
        <v>123</v>
      </c>
    </row>
    <row r="284" s="13" customFormat="1">
      <c r="A284" s="13"/>
      <c r="B284" s="227"/>
      <c r="C284" s="228"/>
      <c r="D284" s="229" t="s">
        <v>138</v>
      </c>
      <c r="E284" s="230" t="s">
        <v>1</v>
      </c>
      <c r="F284" s="231" t="s">
        <v>441</v>
      </c>
      <c r="G284" s="228"/>
      <c r="H284" s="232">
        <v>0.107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138</v>
      </c>
      <c r="AU284" s="238" t="s">
        <v>81</v>
      </c>
      <c r="AV284" s="13" t="s">
        <v>81</v>
      </c>
      <c r="AW284" s="13" t="s">
        <v>31</v>
      </c>
      <c r="AX284" s="13" t="s">
        <v>79</v>
      </c>
      <c r="AY284" s="238" t="s">
        <v>123</v>
      </c>
    </row>
    <row r="285" s="2" customFormat="1" ht="21.75" customHeight="1">
      <c r="A285" s="39"/>
      <c r="B285" s="40"/>
      <c r="C285" s="213" t="s">
        <v>442</v>
      </c>
      <c r="D285" s="213" t="s">
        <v>125</v>
      </c>
      <c r="E285" s="214" t="s">
        <v>443</v>
      </c>
      <c r="F285" s="215" t="s">
        <v>444</v>
      </c>
      <c r="G285" s="216" t="s">
        <v>216</v>
      </c>
      <c r="H285" s="217">
        <v>109.2</v>
      </c>
      <c r="I285" s="218"/>
      <c r="J285" s="219">
        <f>ROUND(I285*H285,2)</f>
        <v>0</v>
      </c>
      <c r="K285" s="220"/>
      <c r="L285" s="45"/>
      <c r="M285" s="221" t="s">
        <v>1</v>
      </c>
      <c r="N285" s="222" t="s">
        <v>39</v>
      </c>
      <c r="O285" s="92"/>
      <c r="P285" s="223">
        <f>O285*H285</f>
        <v>0</v>
      </c>
      <c r="Q285" s="223">
        <v>0.00012999999999999999</v>
      </c>
      <c r="R285" s="223">
        <f>Q285*H285</f>
        <v>0.014195999999999999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129</v>
      </c>
      <c r="AT285" s="225" t="s">
        <v>125</v>
      </c>
      <c r="AU285" s="225" t="s">
        <v>81</v>
      </c>
      <c r="AY285" s="18" t="s">
        <v>123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79</v>
      </c>
      <c r="BK285" s="226">
        <f>ROUND(I285*H285,2)</f>
        <v>0</v>
      </c>
      <c r="BL285" s="18" t="s">
        <v>129</v>
      </c>
      <c r="BM285" s="225" t="s">
        <v>445</v>
      </c>
    </row>
    <row r="286" s="15" customFormat="1">
      <c r="A286" s="15"/>
      <c r="B286" s="261"/>
      <c r="C286" s="262"/>
      <c r="D286" s="229" t="s">
        <v>138</v>
      </c>
      <c r="E286" s="263" t="s">
        <v>1</v>
      </c>
      <c r="F286" s="264" t="s">
        <v>191</v>
      </c>
      <c r="G286" s="262"/>
      <c r="H286" s="263" t="s">
        <v>1</v>
      </c>
      <c r="I286" s="265"/>
      <c r="J286" s="262"/>
      <c r="K286" s="262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138</v>
      </c>
      <c r="AU286" s="270" t="s">
        <v>81</v>
      </c>
      <c r="AV286" s="15" t="s">
        <v>79</v>
      </c>
      <c r="AW286" s="15" t="s">
        <v>31</v>
      </c>
      <c r="AX286" s="15" t="s">
        <v>74</v>
      </c>
      <c r="AY286" s="270" t="s">
        <v>123</v>
      </c>
    </row>
    <row r="287" s="13" customFormat="1">
      <c r="A287" s="13"/>
      <c r="B287" s="227"/>
      <c r="C287" s="228"/>
      <c r="D287" s="229" t="s">
        <v>138</v>
      </c>
      <c r="E287" s="230" t="s">
        <v>1</v>
      </c>
      <c r="F287" s="231" t="s">
        <v>446</v>
      </c>
      <c r="G287" s="228"/>
      <c r="H287" s="232">
        <v>109.2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138</v>
      </c>
      <c r="AU287" s="238" t="s">
        <v>81</v>
      </c>
      <c r="AV287" s="13" t="s">
        <v>81</v>
      </c>
      <c r="AW287" s="13" t="s">
        <v>31</v>
      </c>
      <c r="AX287" s="13" t="s">
        <v>79</v>
      </c>
      <c r="AY287" s="238" t="s">
        <v>123</v>
      </c>
    </row>
    <row r="288" s="2" customFormat="1" ht="24.15" customHeight="1">
      <c r="A288" s="39"/>
      <c r="B288" s="40"/>
      <c r="C288" s="213" t="s">
        <v>447</v>
      </c>
      <c r="D288" s="213" t="s">
        <v>125</v>
      </c>
      <c r="E288" s="214" t="s">
        <v>448</v>
      </c>
      <c r="F288" s="215" t="s">
        <v>449</v>
      </c>
      <c r="G288" s="216" t="s">
        <v>183</v>
      </c>
      <c r="H288" s="217">
        <v>1.3009999999999999</v>
      </c>
      <c r="I288" s="218"/>
      <c r="J288" s="219">
        <f>ROUND(I288*H288,2)</f>
        <v>0</v>
      </c>
      <c r="K288" s="220"/>
      <c r="L288" s="45"/>
      <c r="M288" s="221" t="s">
        <v>1</v>
      </c>
      <c r="N288" s="222" t="s">
        <v>39</v>
      </c>
      <c r="O288" s="92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218</v>
      </c>
      <c r="AT288" s="225" t="s">
        <v>125</v>
      </c>
      <c r="AU288" s="225" t="s">
        <v>81</v>
      </c>
      <c r="AY288" s="18" t="s">
        <v>123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79</v>
      </c>
      <c r="BK288" s="226">
        <f>ROUND(I288*H288,2)</f>
        <v>0</v>
      </c>
      <c r="BL288" s="18" t="s">
        <v>218</v>
      </c>
      <c r="BM288" s="225" t="s">
        <v>450</v>
      </c>
    </row>
    <row r="289" s="12" customFormat="1" ht="22.8" customHeight="1">
      <c r="A289" s="12"/>
      <c r="B289" s="197"/>
      <c r="C289" s="198"/>
      <c r="D289" s="199" t="s">
        <v>73</v>
      </c>
      <c r="E289" s="211" t="s">
        <v>451</v>
      </c>
      <c r="F289" s="211" t="s">
        <v>452</v>
      </c>
      <c r="G289" s="198"/>
      <c r="H289" s="198"/>
      <c r="I289" s="201"/>
      <c r="J289" s="212">
        <f>BK289</f>
        <v>0</v>
      </c>
      <c r="K289" s="198"/>
      <c r="L289" s="203"/>
      <c r="M289" s="204"/>
      <c r="N289" s="205"/>
      <c r="O289" s="205"/>
      <c r="P289" s="206">
        <f>SUM(P290:P296)</f>
        <v>0</v>
      </c>
      <c r="Q289" s="205"/>
      <c r="R289" s="206">
        <f>SUM(R290:R296)</f>
        <v>0.64269044000000008</v>
      </c>
      <c r="S289" s="205"/>
      <c r="T289" s="207">
        <f>SUM(T290:T296)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8" t="s">
        <v>81</v>
      </c>
      <c r="AT289" s="209" t="s">
        <v>73</v>
      </c>
      <c r="AU289" s="209" t="s">
        <v>79</v>
      </c>
      <c r="AY289" s="208" t="s">
        <v>123</v>
      </c>
      <c r="BK289" s="210">
        <f>SUM(BK290:BK296)</f>
        <v>0</v>
      </c>
    </row>
    <row r="290" s="2" customFormat="1" ht="24.15" customHeight="1">
      <c r="A290" s="39"/>
      <c r="B290" s="40"/>
      <c r="C290" s="213" t="s">
        <v>453</v>
      </c>
      <c r="D290" s="213" t="s">
        <v>125</v>
      </c>
      <c r="E290" s="214" t="s">
        <v>454</v>
      </c>
      <c r="F290" s="215" t="s">
        <v>455</v>
      </c>
      <c r="G290" s="216" t="s">
        <v>128</v>
      </c>
      <c r="H290" s="217">
        <v>270.03800000000001</v>
      </c>
      <c r="I290" s="218"/>
      <c r="J290" s="219">
        <f>ROUND(I290*H290,2)</f>
        <v>0</v>
      </c>
      <c r="K290" s="220"/>
      <c r="L290" s="45"/>
      <c r="M290" s="221" t="s">
        <v>1</v>
      </c>
      <c r="N290" s="222" t="s">
        <v>39</v>
      </c>
      <c r="O290" s="92"/>
      <c r="P290" s="223">
        <f>O290*H290</f>
        <v>0</v>
      </c>
      <c r="Q290" s="223">
        <v>0.0023800000000000002</v>
      </c>
      <c r="R290" s="223">
        <f>Q290*H290</f>
        <v>0.64269044000000008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218</v>
      </c>
      <c r="AT290" s="225" t="s">
        <v>125</v>
      </c>
      <c r="AU290" s="225" t="s">
        <v>81</v>
      </c>
      <c r="AY290" s="18" t="s">
        <v>123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79</v>
      </c>
      <c r="BK290" s="226">
        <f>ROUND(I290*H290,2)</f>
        <v>0</v>
      </c>
      <c r="BL290" s="18" t="s">
        <v>218</v>
      </c>
      <c r="BM290" s="225" t="s">
        <v>456</v>
      </c>
    </row>
    <row r="291" s="15" customFormat="1">
      <c r="A291" s="15"/>
      <c r="B291" s="261"/>
      <c r="C291" s="262"/>
      <c r="D291" s="229" t="s">
        <v>138</v>
      </c>
      <c r="E291" s="263" t="s">
        <v>1</v>
      </c>
      <c r="F291" s="264" t="s">
        <v>191</v>
      </c>
      <c r="G291" s="262"/>
      <c r="H291" s="263" t="s">
        <v>1</v>
      </c>
      <c r="I291" s="265"/>
      <c r="J291" s="262"/>
      <c r="K291" s="262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138</v>
      </c>
      <c r="AU291" s="270" t="s">
        <v>81</v>
      </c>
      <c r="AV291" s="15" t="s">
        <v>79</v>
      </c>
      <c r="AW291" s="15" t="s">
        <v>31</v>
      </c>
      <c r="AX291" s="15" t="s">
        <v>74</v>
      </c>
      <c r="AY291" s="270" t="s">
        <v>123</v>
      </c>
    </row>
    <row r="292" s="13" customFormat="1">
      <c r="A292" s="13"/>
      <c r="B292" s="227"/>
      <c r="C292" s="228"/>
      <c r="D292" s="229" t="s">
        <v>138</v>
      </c>
      <c r="E292" s="230" t="s">
        <v>1</v>
      </c>
      <c r="F292" s="231" t="s">
        <v>457</v>
      </c>
      <c r="G292" s="228"/>
      <c r="H292" s="232">
        <v>340.42700000000002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138</v>
      </c>
      <c r="AU292" s="238" t="s">
        <v>81</v>
      </c>
      <c r="AV292" s="13" t="s">
        <v>81</v>
      </c>
      <c r="AW292" s="13" t="s">
        <v>31</v>
      </c>
      <c r="AX292" s="13" t="s">
        <v>74</v>
      </c>
      <c r="AY292" s="238" t="s">
        <v>123</v>
      </c>
    </row>
    <row r="293" s="13" customFormat="1">
      <c r="A293" s="13"/>
      <c r="B293" s="227"/>
      <c r="C293" s="228"/>
      <c r="D293" s="229" t="s">
        <v>138</v>
      </c>
      <c r="E293" s="230" t="s">
        <v>1</v>
      </c>
      <c r="F293" s="231" t="s">
        <v>458</v>
      </c>
      <c r="G293" s="228"/>
      <c r="H293" s="232">
        <v>41.090000000000003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138</v>
      </c>
      <c r="AU293" s="238" t="s">
        <v>81</v>
      </c>
      <c r="AV293" s="13" t="s">
        <v>81</v>
      </c>
      <c r="AW293" s="13" t="s">
        <v>31</v>
      </c>
      <c r="AX293" s="13" t="s">
        <v>74</v>
      </c>
      <c r="AY293" s="238" t="s">
        <v>123</v>
      </c>
    </row>
    <row r="294" s="13" customFormat="1">
      <c r="A294" s="13"/>
      <c r="B294" s="227"/>
      <c r="C294" s="228"/>
      <c r="D294" s="229" t="s">
        <v>138</v>
      </c>
      <c r="E294" s="230" t="s">
        <v>1</v>
      </c>
      <c r="F294" s="231" t="s">
        <v>459</v>
      </c>
      <c r="G294" s="228"/>
      <c r="H294" s="232">
        <v>4.2510000000000003</v>
      </c>
      <c r="I294" s="233"/>
      <c r="J294" s="228"/>
      <c r="K294" s="228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138</v>
      </c>
      <c r="AU294" s="238" t="s">
        <v>81</v>
      </c>
      <c r="AV294" s="13" t="s">
        <v>81</v>
      </c>
      <c r="AW294" s="13" t="s">
        <v>31</v>
      </c>
      <c r="AX294" s="13" t="s">
        <v>74</v>
      </c>
      <c r="AY294" s="238" t="s">
        <v>123</v>
      </c>
    </row>
    <row r="295" s="16" customFormat="1">
      <c r="A295" s="16"/>
      <c r="B295" s="271"/>
      <c r="C295" s="272"/>
      <c r="D295" s="229" t="s">
        <v>138</v>
      </c>
      <c r="E295" s="273" t="s">
        <v>1</v>
      </c>
      <c r="F295" s="274" t="s">
        <v>195</v>
      </c>
      <c r="G295" s="272"/>
      <c r="H295" s="275">
        <v>385.76799999999997</v>
      </c>
      <c r="I295" s="276"/>
      <c r="J295" s="272"/>
      <c r="K295" s="272"/>
      <c r="L295" s="277"/>
      <c r="M295" s="278"/>
      <c r="N295" s="279"/>
      <c r="O295" s="279"/>
      <c r="P295" s="279"/>
      <c r="Q295" s="279"/>
      <c r="R295" s="279"/>
      <c r="S295" s="279"/>
      <c r="T295" s="280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1" t="s">
        <v>138</v>
      </c>
      <c r="AU295" s="281" t="s">
        <v>81</v>
      </c>
      <c r="AV295" s="16" t="s">
        <v>134</v>
      </c>
      <c r="AW295" s="16" t="s">
        <v>31</v>
      </c>
      <c r="AX295" s="16" t="s">
        <v>74</v>
      </c>
      <c r="AY295" s="281" t="s">
        <v>123</v>
      </c>
    </row>
    <row r="296" s="13" customFormat="1">
      <c r="A296" s="13"/>
      <c r="B296" s="227"/>
      <c r="C296" s="228"/>
      <c r="D296" s="229" t="s">
        <v>138</v>
      </c>
      <c r="E296" s="230" t="s">
        <v>1</v>
      </c>
      <c r="F296" s="231" t="s">
        <v>460</v>
      </c>
      <c r="G296" s="228"/>
      <c r="H296" s="232">
        <v>270.03800000000001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138</v>
      </c>
      <c r="AU296" s="238" t="s">
        <v>81</v>
      </c>
      <c r="AV296" s="13" t="s">
        <v>81</v>
      </c>
      <c r="AW296" s="13" t="s">
        <v>31</v>
      </c>
      <c r="AX296" s="13" t="s">
        <v>79</v>
      </c>
      <c r="AY296" s="238" t="s">
        <v>123</v>
      </c>
    </row>
    <row r="297" s="12" customFormat="1" ht="25.92" customHeight="1">
      <c r="A297" s="12"/>
      <c r="B297" s="197"/>
      <c r="C297" s="198"/>
      <c r="D297" s="199" t="s">
        <v>73</v>
      </c>
      <c r="E297" s="200" t="s">
        <v>461</v>
      </c>
      <c r="F297" s="200" t="s">
        <v>462</v>
      </c>
      <c r="G297" s="198"/>
      <c r="H297" s="198"/>
      <c r="I297" s="201"/>
      <c r="J297" s="202">
        <f>BK297</f>
        <v>0</v>
      </c>
      <c r="K297" s="198"/>
      <c r="L297" s="203"/>
      <c r="M297" s="204"/>
      <c r="N297" s="205"/>
      <c r="O297" s="205"/>
      <c r="P297" s="206">
        <f>P298+P303+P305+P308+P312</f>
        <v>0</v>
      </c>
      <c r="Q297" s="205"/>
      <c r="R297" s="206">
        <f>R298+R303+R305+R308+R312</f>
        <v>0</v>
      </c>
      <c r="S297" s="205"/>
      <c r="T297" s="207">
        <f>T298+T303+T305+T308+T312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8" t="s">
        <v>147</v>
      </c>
      <c r="AT297" s="209" t="s">
        <v>73</v>
      </c>
      <c r="AU297" s="209" t="s">
        <v>74</v>
      </c>
      <c r="AY297" s="208" t="s">
        <v>123</v>
      </c>
      <c r="BK297" s="210">
        <f>BK298+BK303+BK305+BK308+BK312</f>
        <v>0</v>
      </c>
    </row>
    <row r="298" s="12" customFormat="1" ht="22.8" customHeight="1">
      <c r="A298" s="12"/>
      <c r="B298" s="197"/>
      <c r="C298" s="198"/>
      <c r="D298" s="199" t="s">
        <v>73</v>
      </c>
      <c r="E298" s="211" t="s">
        <v>463</v>
      </c>
      <c r="F298" s="211" t="s">
        <v>464</v>
      </c>
      <c r="G298" s="198"/>
      <c r="H298" s="198"/>
      <c r="I298" s="201"/>
      <c r="J298" s="212">
        <f>BK298</f>
        <v>0</v>
      </c>
      <c r="K298" s="198"/>
      <c r="L298" s="203"/>
      <c r="M298" s="204"/>
      <c r="N298" s="205"/>
      <c r="O298" s="205"/>
      <c r="P298" s="206">
        <f>SUM(P299:P302)</f>
        <v>0</v>
      </c>
      <c r="Q298" s="205"/>
      <c r="R298" s="206">
        <f>SUM(R299:R302)</f>
        <v>0</v>
      </c>
      <c r="S298" s="205"/>
      <c r="T298" s="207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8" t="s">
        <v>147</v>
      </c>
      <c r="AT298" s="209" t="s">
        <v>73</v>
      </c>
      <c r="AU298" s="209" t="s">
        <v>79</v>
      </c>
      <c r="AY298" s="208" t="s">
        <v>123</v>
      </c>
      <c r="BK298" s="210">
        <f>SUM(BK299:BK302)</f>
        <v>0</v>
      </c>
    </row>
    <row r="299" s="2" customFormat="1" ht="16.5" customHeight="1">
      <c r="A299" s="39"/>
      <c r="B299" s="40"/>
      <c r="C299" s="213" t="s">
        <v>465</v>
      </c>
      <c r="D299" s="213" t="s">
        <v>125</v>
      </c>
      <c r="E299" s="214" t="s">
        <v>466</v>
      </c>
      <c r="F299" s="215" t="s">
        <v>467</v>
      </c>
      <c r="G299" s="216" t="s">
        <v>468</v>
      </c>
      <c r="H299" s="217">
        <v>1</v>
      </c>
      <c r="I299" s="218"/>
      <c r="J299" s="219">
        <f>ROUND(I299*H299,2)</f>
        <v>0</v>
      </c>
      <c r="K299" s="220"/>
      <c r="L299" s="45"/>
      <c r="M299" s="221" t="s">
        <v>1</v>
      </c>
      <c r="N299" s="222" t="s">
        <v>39</v>
      </c>
      <c r="O299" s="92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469</v>
      </c>
      <c r="AT299" s="225" t="s">
        <v>125</v>
      </c>
      <c r="AU299" s="225" t="s">
        <v>81</v>
      </c>
      <c r="AY299" s="18" t="s">
        <v>123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79</v>
      </c>
      <c r="BK299" s="226">
        <f>ROUND(I299*H299,2)</f>
        <v>0</v>
      </c>
      <c r="BL299" s="18" t="s">
        <v>469</v>
      </c>
      <c r="BM299" s="225" t="s">
        <v>470</v>
      </c>
    </row>
    <row r="300" s="2" customFormat="1" ht="16.5" customHeight="1">
      <c r="A300" s="39"/>
      <c r="B300" s="40"/>
      <c r="C300" s="213" t="s">
        <v>471</v>
      </c>
      <c r="D300" s="213" t="s">
        <v>125</v>
      </c>
      <c r="E300" s="214" t="s">
        <v>472</v>
      </c>
      <c r="F300" s="215" t="s">
        <v>473</v>
      </c>
      <c r="G300" s="216" t="s">
        <v>468</v>
      </c>
      <c r="H300" s="217">
        <v>1</v>
      </c>
      <c r="I300" s="218"/>
      <c r="J300" s="219">
        <f>ROUND(I300*H300,2)</f>
        <v>0</v>
      </c>
      <c r="K300" s="220"/>
      <c r="L300" s="45"/>
      <c r="M300" s="221" t="s">
        <v>1</v>
      </c>
      <c r="N300" s="222" t="s">
        <v>39</v>
      </c>
      <c r="O300" s="92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469</v>
      </c>
      <c r="AT300" s="225" t="s">
        <v>125</v>
      </c>
      <c r="AU300" s="225" t="s">
        <v>81</v>
      </c>
      <c r="AY300" s="18" t="s">
        <v>123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79</v>
      </c>
      <c r="BK300" s="226">
        <f>ROUND(I300*H300,2)</f>
        <v>0</v>
      </c>
      <c r="BL300" s="18" t="s">
        <v>469</v>
      </c>
      <c r="BM300" s="225" t="s">
        <v>474</v>
      </c>
    </row>
    <row r="301" s="2" customFormat="1" ht="16.5" customHeight="1">
      <c r="A301" s="39"/>
      <c r="B301" s="40"/>
      <c r="C301" s="213" t="s">
        <v>475</v>
      </c>
      <c r="D301" s="213" t="s">
        <v>125</v>
      </c>
      <c r="E301" s="214" t="s">
        <v>476</v>
      </c>
      <c r="F301" s="215" t="s">
        <v>477</v>
      </c>
      <c r="G301" s="216" t="s">
        <v>468</v>
      </c>
      <c r="H301" s="217">
        <v>1</v>
      </c>
      <c r="I301" s="218"/>
      <c r="J301" s="219">
        <f>ROUND(I301*H301,2)</f>
        <v>0</v>
      </c>
      <c r="K301" s="220"/>
      <c r="L301" s="45"/>
      <c r="M301" s="221" t="s">
        <v>1</v>
      </c>
      <c r="N301" s="222" t="s">
        <v>39</v>
      </c>
      <c r="O301" s="92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469</v>
      </c>
      <c r="AT301" s="225" t="s">
        <v>125</v>
      </c>
      <c r="AU301" s="225" t="s">
        <v>81</v>
      </c>
      <c r="AY301" s="18" t="s">
        <v>123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79</v>
      </c>
      <c r="BK301" s="226">
        <f>ROUND(I301*H301,2)</f>
        <v>0</v>
      </c>
      <c r="BL301" s="18" t="s">
        <v>469</v>
      </c>
      <c r="BM301" s="225" t="s">
        <v>478</v>
      </c>
    </row>
    <row r="302" s="2" customFormat="1" ht="16.5" customHeight="1">
      <c r="A302" s="39"/>
      <c r="B302" s="40"/>
      <c r="C302" s="213" t="s">
        <v>479</v>
      </c>
      <c r="D302" s="213" t="s">
        <v>125</v>
      </c>
      <c r="E302" s="214" t="s">
        <v>480</v>
      </c>
      <c r="F302" s="215" t="s">
        <v>481</v>
      </c>
      <c r="G302" s="216" t="s">
        <v>468</v>
      </c>
      <c r="H302" s="217">
        <v>1</v>
      </c>
      <c r="I302" s="218"/>
      <c r="J302" s="219">
        <f>ROUND(I302*H302,2)</f>
        <v>0</v>
      </c>
      <c r="K302" s="220"/>
      <c r="L302" s="45"/>
      <c r="M302" s="221" t="s">
        <v>1</v>
      </c>
      <c r="N302" s="222" t="s">
        <v>39</v>
      </c>
      <c r="O302" s="92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469</v>
      </c>
      <c r="AT302" s="225" t="s">
        <v>125</v>
      </c>
      <c r="AU302" s="225" t="s">
        <v>81</v>
      </c>
      <c r="AY302" s="18" t="s">
        <v>123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79</v>
      </c>
      <c r="BK302" s="226">
        <f>ROUND(I302*H302,2)</f>
        <v>0</v>
      </c>
      <c r="BL302" s="18" t="s">
        <v>469</v>
      </c>
      <c r="BM302" s="225" t="s">
        <v>482</v>
      </c>
    </row>
    <row r="303" s="12" customFormat="1" ht="22.8" customHeight="1">
      <c r="A303" s="12"/>
      <c r="B303" s="197"/>
      <c r="C303" s="198"/>
      <c r="D303" s="199" t="s">
        <v>73</v>
      </c>
      <c r="E303" s="211" t="s">
        <v>483</v>
      </c>
      <c r="F303" s="211" t="s">
        <v>484</v>
      </c>
      <c r="G303" s="198"/>
      <c r="H303" s="198"/>
      <c r="I303" s="201"/>
      <c r="J303" s="212">
        <f>BK303</f>
        <v>0</v>
      </c>
      <c r="K303" s="198"/>
      <c r="L303" s="203"/>
      <c r="M303" s="204"/>
      <c r="N303" s="205"/>
      <c r="O303" s="205"/>
      <c r="P303" s="206">
        <f>P304</f>
        <v>0</v>
      </c>
      <c r="Q303" s="205"/>
      <c r="R303" s="206">
        <f>R304</f>
        <v>0</v>
      </c>
      <c r="S303" s="205"/>
      <c r="T303" s="207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147</v>
      </c>
      <c r="AT303" s="209" t="s">
        <v>73</v>
      </c>
      <c r="AU303" s="209" t="s">
        <v>79</v>
      </c>
      <c r="AY303" s="208" t="s">
        <v>123</v>
      </c>
      <c r="BK303" s="210">
        <f>BK304</f>
        <v>0</v>
      </c>
    </row>
    <row r="304" s="2" customFormat="1" ht="16.5" customHeight="1">
      <c r="A304" s="39"/>
      <c r="B304" s="40"/>
      <c r="C304" s="213" t="s">
        <v>485</v>
      </c>
      <c r="D304" s="213" t="s">
        <v>125</v>
      </c>
      <c r="E304" s="214" t="s">
        <v>486</v>
      </c>
      <c r="F304" s="215" t="s">
        <v>484</v>
      </c>
      <c r="G304" s="216" t="s">
        <v>468</v>
      </c>
      <c r="H304" s="217">
        <v>1</v>
      </c>
      <c r="I304" s="218"/>
      <c r="J304" s="219">
        <f>ROUND(I304*H304,2)</f>
        <v>0</v>
      </c>
      <c r="K304" s="220"/>
      <c r="L304" s="45"/>
      <c r="M304" s="221" t="s">
        <v>1</v>
      </c>
      <c r="N304" s="222" t="s">
        <v>39</v>
      </c>
      <c r="O304" s="92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469</v>
      </c>
      <c r="AT304" s="225" t="s">
        <v>125</v>
      </c>
      <c r="AU304" s="225" t="s">
        <v>81</v>
      </c>
      <c r="AY304" s="18" t="s">
        <v>123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79</v>
      </c>
      <c r="BK304" s="226">
        <f>ROUND(I304*H304,2)</f>
        <v>0</v>
      </c>
      <c r="BL304" s="18" t="s">
        <v>469</v>
      </c>
      <c r="BM304" s="225" t="s">
        <v>487</v>
      </c>
    </row>
    <row r="305" s="12" customFormat="1" ht="22.8" customHeight="1">
      <c r="A305" s="12"/>
      <c r="B305" s="197"/>
      <c r="C305" s="198"/>
      <c r="D305" s="199" t="s">
        <v>73</v>
      </c>
      <c r="E305" s="211" t="s">
        <v>488</v>
      </c>
      <c r="F305" s="211" t="s">
        <v>489</v>
      </c>
      <c r="G305" s="198"/>
      <c r="H305" s="198"/>
      <c r="I305" s="201"/>
      <c r="J305" s="212">
        <f>BK305</f>
        <v>0</v>
      </c>
      <c r="K305" s="198"/>
      <c r="L305" s="203"/>
      <c r="M305" s="204"/>
      <c r="N305" s="205"/>
      <c r="O305" s="205"/>
      <c r="P305" s="206">
        <f>SUM(P306:P307)</f>
        <v>0</v>
      </c>
      <c r="Q305" s="205"/>
      <c r="R305" s="206">
        <f>SUM(R306:R307)</f>
        <v>0</v>
      </c>
      <c r="S305" s="205"/>
      <c r="T305" s="207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147</v>
      </c>
      <c r="AT305" s="209" t="s">
        <v>73</v>
      </c>
      <c r="AU305" s="209" t="s">
        <v>79</v>
      </c>
      <c r="AY305" s="208" t="s">
        <v>123</v>
      </c>
      <c r="BK305" s="210">
        <f>SUM(BK306:BK307)</f>
        <v>0</v>
      </c>
    </row>
    <row r="306" s="2" customFormat="1" ht="16.5" customHeight="1">
      <c r="A306" s="39"/>
      <c r="B306" s="40"/>
      <c r="C306" s="213" t="s">
        <v>490</v>
      </c>
      <c r="D306" s="213" t="s">
        <v>125</v>
      </c>
      <c r="E306" s="214" t="s">
        <v>491</v>
      </c>
      <c r="F306" s="215" t="s">
        <v>489</v>
      </c>
      <c r="G306" s="216" t="s">
        <v>468</v>
      </c>
      <c r="H306" s="217">
        <v>1</v>
      </c>
      <c r="I306" s="218"/>
      <c r="J306" s="219">
        <f>ROUND(I306*H306,2)</f>
        <v>0</v>
      </c>
      <c r="K306" s="220"/>
      <c r="L306" s="45"/>
      <c r="M306" s="221" t="s">
        <v>1</v>
      </c>
      <c r="N306" s="222" t="s">
        <v>39</v>
      </c>
      <c r="O306" s="92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469</v>
      </c>
      <c r="AT306" s="225" t="s">
        <v>125</v>
      </c>
      <c r="AU306" s="225" t="s">
        <v>81</v>
      </c>
      <c r="AY306" s="18" t="s">
        <v>123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79</v>
      </c>
      <c r="BK306" s="226">
        <f>ROUND(I306*H306,2)</f>
        <v>0</v>
      </c>
      <c r="BL306" s="18" t="s">
        <v>469</v>
      </c>
      <c r="BM306" s="225" t="s">
        <v>492</v>
      </c>
    </row>
    <row r="307" s="2" customFormat="1" ht="24.15" customHeight="1">
      <c r="A307" s="39"/>
      <c r="B307" s="40"/>
      <c r="C307" s="213" t="s">
        <v>493</v>
      </c>
      <c r="D307" s="213" t="s">
        <v>125</v>
      </c>
      <c r="E307" s="214" t="s">
        <v>494</v>
      </c>
      <c r="F307" s="215" t="s">
        <v>495</v>
      </c>
      <c r="G307" s="216" t="s">
        <v>468</v>
      </c>
      <c r="H307" s="217">
        <v>1</v>
      </c>
      <c r="I307" s="218"/>
      <c r="J307" s="219">
        <f>ROUND(I307*H307,2)</f>
        <v>0</v>
      </c>
      <c r="K307" s="220"/>
      <c r="L307" s="45"/>
      <c r="M307" s="221" t="s">
        <v>1</v>
      </c>
      <c r="N307" s="222" t="s">
        <v>39</v>
      </c>
      <c r="O307" s="92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469</v>
      </c>
      <c r="AT307" s="225" t="s">
        <v>125</v>
      </c>
      <c r="AU307" s="225" t="s">
        <v>81</v>
      </c>
      <c r="AY307" s="18" t="s">
        <v>123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79</v>
      </c>
      <c r="BK307" s="226">
        <f>ROUND(I307*H307,2)</f>
        <v>0</v>
      </c>
      <c r="BL307" s="18" t="s">
        <v>469</v>
      </c>
      <c r="BM307" s="225" t="s">
        <v>496</v>
      </c>
    </row>
    <row r="308" s="12" customFormat="1" ht="22.8" customHeight="1">
      <c r="A308" s="12"/>
      <c r="B308" s="197"/>
      <c r="C308" s="198"/>
      <c r="D308" s="199" t="s">
        <v>73</v>
      </c>
      <c r="E308" s="211" t="s">
        <v>497</v>
      </c>
      <c r="F308" s="211" t="s">
        <v>498</v>
      </c>
      <c r="G308" s="198"/>
      <c r="H308" s="198"/>
      <c r="I308" s="201"/>
      <c r="J308" s="212">
        <f>BK308</f>
        <v>0</v>
      </c>
      <c r="K308" s="198"/>
      <c r="L308" s="203"/>
      <c r="M308" s="204"/>
      <c r="N308" s="205"/>
      <c r="O308" s="205"/>
      <c r="P308" s="206">
        <f>SUM(P309:P311)</f>
        <v>0</v>
      </c>
      <c r="Q308" s="205"/>
      <c r="R308" s="206">
        <f>SUM(R309:R311)</f>
        <v>0</v>
      </c>
      <c r="S308" s="205"/>
      <c r="T308" s="207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147</v>
      </c>
      <c r="AT308" s="209" t="s">
        <v>73</v>
      </c>
      <c r="AU308" s="209" t="s">
        <v>79</v>
      </c>
      <c r="AY308" s="208" t="s">
        <v>123</v>
      </c>
      <c r="BK308" s="210">
        <f>SUM(BK309:BK311)</f>
        <v>0</v>
      </c>
    </row>
    <row r="309" s="2" customFormat="1" ht="16.5" customHeight="1">
      <c r="A309" s="39"/>
      <c r="B309" s="40"/>
      <c r="C309" s="213" t="s">
        <v>499</v>
      </c>
      <c r="D309" s="213" t="s">
        <v>125</v>
      </c>
      <c r="E309" s="214" t="s">
        <v>500</v>
      </c>
      <c r="F309" s="215" t="s">
        <v>498</v>
      </c>
      <c r="G309" s="216" t="s">
        <v>468</v>
      </c>
      <c r="H309" s="217">
        <v>1</v>
      </c>
      <c r="I309" s="218"/>
      <c r="J309" s="219">
        <f>ROUND(I309*H309,2)</f>
        <v>0</v>
      </c>
      <c r="K309" s="220"/>
      <c r="L309" s="45"/>
      <c r="M309" s="221" t="s">
        <v>1</v>
      </c>
      <c r="N309" s="222" t="s">
        <v>39</v>
      </c>
      <c r="O309" s="92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469</v>
      </c>
      <c r="AT309" s="225" t="s">
        <v>125</v>
      </c>
      <c r="AU309" s="225" t="s">
        <v>81</v>
      </c>
      <c r="AY309" s="18" t="s">
        <v>123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79</v>
      </c>
      <c r="BK309" s="226">
        <f>ROUND(I309*H309,2)</f>
        <v>0</v>
      </c>
      <c r="BL309" s="18" t="s">
        <v>469</v>
      </c>
      <c r="BM309" s="225" t="s">
        <v>501</v>
      </c>
    </row>
    <row r="310" s="2" customFormat="1" ht="16.5" customHeight="1">
      <c r="A310" s="39"/>
      <c r="B310" s="40"/>
      <c r="C310" s="213" t="s">
        <v>502</v>
      </c>
      <c r="D310" s="213" t="s">
        <v>125</v>
      </c>
      <c r="E310" s="214" t="s">
        <v>503</v>
      </c>
      <c r="F310" s="215" t="s">
        <v>504</v>
      </c>
      <c r="G310" s="216" t="s">
        <v>468</v>
      </c>
      <c r="H310" s="217">
        <v>1</v>
      </c>
      <c r="I310" s="218"/>
      <c r="J310" s="219">
        <f>ROUND(I310*H310,2)</f>
        <v>0</v>
      </c>
      <c r="K310" s="220"/>
      <c r="L310" s="45"/>
      <c r="M310" s="221" t="s">
        <v>1</v>
      </c>
      <c r="N310" s="222" t="s">
        <v>39</v>
      </c>
      <c r="O310" s="92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469</v>
      </c>
      <c r="AT310" s="225" t="s">
        <v>125</v>
      </c>
      <c r="AU310" s="225" t="s">
        <v>81</v>
      </c>
      <c r="AY310" s="18" t="s">
        <v>123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79</v>
      </c>
      <c r="BK310" s="226">
        <f>ROUND(I310*H310,2)</f>
        <v>0</v>
      </c>
      <c r="BL310" s="18" t="s">
        <v>469</v>
      </c>
      <c r="BM310" s="225" t="s">
        <v>505</v>
      </c>
    </row>
    <row r="311" s="2" customFormat="1" ht="16.5" customHeight="1">
      <c r="A311" s="39"/>
      <c r="B311" s="40"/>
      <c r="C311" s="213" t="s">
        <v>506</v>
      </c>
      <c r="D311" s="213" t="s">
        <v>125</v>
      </c>
      <c r="E311" s="214" t="s">
        <v>507</v>
      </c>
      <c r="F311" s="215" t="s">
        <v>508</v>
      </c>
      <c r="G311" s="216" t="s">
        <v>468</v>
      </c>
      <c r="H311" s="217">
        <v>1</v>
      </c>
      <c r="I311" s="218"/>
      <c r="J311" s="219">
        <f>ROUND(I311*H311,2)</f>
        <v>0</v>
      </c>
      <c r="K311" s="220"/>
      <c r="L311" s="45"/>
      <c r="M311" s="221" t="s">
        <v>1</v>
      </c>
      <c r="N311" s="222" t="s">
        <v>39</v>
      </c>
      <c r="O311" s="92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469</v>
      </c>
      <c r="AT311" s="225" t="s">
        <v>125</v>
      </c>
      <c r="AU311" s="225" t="s">
        <v>81</v>
      </c>
      <c r="AY311" s="18" t="s">
        <v>123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79</v>
      </c>
      <c r="BK311" s="226">
        <f>ROUND(I311*H311,2)</f>
        <v>0</v>
      </c>
      <c r="BL311" s="18" t="s">
        <v>469</v>
      </c>
      <c r="BM311" s="225" t="s">
        <v>509</v>
      </c>
    </row>
    <row r="312" s="12" customFormat="1" ht="22.8" customHeight="1">
      <c r="A312" s="12"/>
      <c r="B312" s="197"/>
      <c r="C312" s="198"/>
      <c r="D312" s="199" t="s">
        <v>73</v>
      </c>
      <c r="E312" s="211" t="s">
        <v>510</v>
      </c>
      <c r="F312" s="211" t="s">
        <v>511</v>
      </c>
      <c r="G312" s="198"/>
      <c r="H312" s="198"/>
      <c r="I312" s="201"/>
      <c r="J312" s="212">
        <f>BK312</f>
        <v>0</v>
      </c>
      <c r="K312" s="198"/>
      <c r="L312" s="203"/>
      <c r="M312" s="204"/>
      <c r="N312" s="205"/>
      <c r="O312" s="205"/>
      <c r="P312" s="206">
        <f>P313</f>
        <v>0</v>
      </c>
      <c r="Q312" s="205"/>
      <c r="R312" s="206">
        <f>R313</f>
        <v>0</v>
      </c>
      <c r="S312" s="205"/>
      <c r="T312" s="207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147</v>
      </c>
      <c r="AT312" s="209" t="s">
        <v>73</v>
      </c>
      <c r="AU312" s="209" t="s">
        <v>79</v>
      </c>
      <c r="AY312" s="208" t="s">
        <v>123</v>
      </c>
      <c r="BK312" s="210">
        <f>BK313</f>
        <v>0</v>
      </c>
    </row>
    <row r="313" s="2" customFormat="1" ht="16.5" customHeight="1">
      <c r="A313" s="39"/>
      <c r="B313" s="40"/>
      <c r="C313" s="213" t="s">
        <v>512</v>
      </c>
      <c r="D313" s="213" t="s">
        <v>125</v>
      </c>
      <c r="E313" s="214" t="s">
        <v>513</v>
      </c>
      <c r="F313" s="215" t="s">
        <v>511</v>
      </c>
      <c r="G313" s="216" t="s">
        <v>468</v>
      </c>
      <c r="H313" s="217">
        <v>1</v>
      </c>
      <c r="I313" s="218"/>
      <c r="J313" s="219">
        <f>ROUND(I313*H313,2)</f>
        <v>0</v>
      </c>
      <c r="K313" s="220"/>
      <c r="L313" s="45"/>
      <c r="M313" s="282" t="s">
        <v>1</v>
      </c>
      <c r="N313" s="283" t="s">
        <v>39</v>
      </c>
      <c r="O313" s="284"/>
      <c r="P313" s="285">
        <f>O313*H313</f>
        <v>0</v>
      </c>
      <c r="Q313" s="285">
        <v>0</v>
      </c>
      <c r="R313" s="285">
        <f>Q313*H313</f>
        <v>0</v>
      </c>
      <c r="S313" s="285">
        <v>0</v>
      </c>
      <c r="T313" s="286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469</v>
      </c>
      <c r="AT313" s="225" t="s">
        <v>125</v>
      </c>
      <c r="AU313" s="225" t="s">
        <v>81</v>
      </c>
      <c r="AY313" s="18" t="s">
        <v>123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79</v>
      </c>
      <c r="BK313" s="226">
        <f>ROUND(I313*H313,2)</f>
        <v>0</v>
      </c>
      <c r="BL313" s="18" t="s">
        <v>469</v>
      </c>
      <c r="BM313" s="225" t="s">
        <v>514</v>
      </c>
    </row>
    <row r="314" s="2" customFormat="1" ht="6.96" customHeight="1">
      <c r="A314" s="39"/>
      <c r="B314" s="67"/>
      <c r="C314" s="68"/>
      <c r="D314" s="68"/>
      <c r="E314" s="68"/>
      <c r="F314" s="68"/>
      <c r="G314" s="68"/>
      <c r="H314" s="68"/>
      <c r="I314" s="68"/>
      <c r="J314" s="68"/>
      <c r="K314" s="68"/>
      <c r="L314" s="45"/>
      <c r="M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</sheetData>
  <sheetProtection sheet="1" autoFilter="0" formatColumns="0" formatRows="0" objects="1" scenarios="1" spinCount="100000" saltValue="7TjDVORd88FwFQz+zWuO787atpR4rtnQIQP8UKO5ot0bvQmThXKTuhwOfKcB3KeXbdC7CaWdf5afzR6ewY6uXA==" hashValue="DBeM0GUNLfBPYcoOjdZsvQq/eWcBIrP3CIZ8dujhbGCY7gvBmgVXIJ4ZRKPCrGgMcaXliU75dBeRv9OfBKvS5w==" algorithmName="SHA-512" password="CC35"/>
  <autoFilter ref="C131:K313"/>
  <mergeCells count="6">
    <mergeCell ref="E7:H7"/>
    <mergeCell ref="E16:H16"/>
    <mergeCell ref="E25:H25"/>
    <mergeCell ref="E85:H85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Dvořák Josef</dc:creator>
  <cp:lastModifiedBy>Dvořák Josef</cp:lastModifiedBy>
  <dcterms:created xsi:type="dcterms:W3CDTF">2023-05-29T20:57:19Z</dcterms:created>
  <dcterms:modified xsi:type="dcterms:W3CDTF">2023-05-29T20:57:22Z</dcterms:modified>
</cp:coreProperties>
</file>