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/>
  <bookViews>
    <workbookView xWindow="65416" yWindow="65416" windowWidth="29040" windowHeight="15840" activeTab="0"/>
  </bookViews>
  <sheets>
    <sheet name="Rekapitulace stavby" sheetId="1" r:id="rId1"/>
    <sheet name="1 - Výklenková kaple ve S..." sheetId="2" r:id="rId2"/>
    <sheet name="Pokyny pro vyplnění" sheetId="3" r:id="rId3"/>
  </sheets>
  <definedNames>
    <definedName name="_xlnm._FilterDatabase" localSheetId="1" hidden="1">'1 - Výklenková kaple ve S...'!$C$92:$K$164</definedName>
    <definedName name="_xlnm.Print_Area" localSheetId="1">'1 - Výklenková kaple ve S...'!$C$4:$J$39,'1 - Výklenková kaple ve S...'!$C$45:$J$74,'1 - Výklenková kaple ve S...'!$C$80:$K$164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'1 - Výklenková kaple ve S...'!$92:$92</definedName>
  </definedNames>
  <calcPr calcId="191029"/>
  <extLst/>
</workbook>
</file>

<file path=xl/sharedStrings.xml><?xml version="1.0" encoding="utf-8"?>
<sst xmlns="http://schemas.openxmlformats.org/spreadsheetml/2006/main" count="1533" uniqueCount="475">
  <si>
    <t>Export Komplet</t>
  </si>
  <si>
    <t>VZ</t>
  </si>
  <si>
    <t>2.0</t>
  </si>
  <si>
    <t/>
  </si>
  <si>
    <t>False</t>
  </si>
  <si>
    <t>{623b1d9b-425c-4318-9af0-b2f7f42fc75a}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</si>
  <si>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</si>
  <si>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</si>
  <si>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</si>
  <si>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</si>
  <si>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</si>
  <si>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</si>
  <si>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</si>
  <si>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</si>
  <si>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</si>
  <si>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</si>
  <si>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</si>
  <si>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</si>
  <si>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Výklenková kaple ve Starých Dobrkovicích p.č. 2064/13, 2085/44, 964/4, k.ú. Kladné, obec Kájov</t>
  </si>
  <si>
    <t>KSO:</t>
  </si>
  <si>
    <t>CC-CZ:</t>
  </si>
  <si>
    <t>Místo:</t>
  </si>
  <si>
    <t xml:space="preserve"> </t>
  </si>
  <si>
    <t>Datum:</t>
  </si>
  <si>
    <t>4. 1. 2021</t>
  </si>
  <si>
    <t>Zadavatel:</t>
  </si>
  <si>
    <t>IČ:</t>
  </si>
  <si>
    <t>Město Český Krumlov</t>
  </si>
  <si>
    <t>DIČ:</t>
  </si>
  <si>
    <t>Uchazeč:</t>
  </si>
  <si>
    <t>Vyplň údaj</t>
  </si>
  <si>
    <t>Projektant:</t>
  </si>
  <si>
    <t>Ing. Karel Jandourek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</si>
  <si>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</si>
  <si>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</si>
  <si>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</si>
  <si>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</si>
  <si>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</si>
  <si>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</si>
  <si>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</si>
  <si>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</si>
  <si>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</si>
  <si>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</si>
  <si>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</si>
  <si>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</si>
  <si>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</si>
  <si>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</si>
  <si>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</si>
  <si>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</si>
  <si>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</si>
  <si>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</si>
  <si>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</si>
  <si>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</si>
  <si>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</si>
  <si>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</si>
  <si>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</si>
  <si>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</si>
  <si>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</si>
  <si>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</si>
  <si>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</si>
  <si>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</si>
  <si>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</si>
  <si>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</si>
  <si>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</si>
  <si>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</si>
  <si>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</si>
  <si>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</si>
  <si>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</si>
  <si>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</si>
  <si>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</si>
  <si>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</si>
  <si>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</si>
  <si>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</si>
  <si>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</si>
  <si>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</si>
  <si>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</si>
  <si>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</si>
  <si>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{a5f764d8-f833-42ea-91f6-1de9281b5cc0}</t>
  </si>
  <si>
    <t>2</t>
  </si>
  <si>
    <t>KRYCÍ LIST SOUPISU PRACÍ</t>
  </si>
  <si>
    <t>Objekt:</t>
  </si>
  <si>
    <t>1 - Výklenková kaple ve Starých Dobrkovicích p.č. 2064/13, 2085/44, 964/4, k.ú. Kladné, obec Kájov</t>
  </si>
  <si>
    <t>Součástí zadávací dokumentace je nejen výkaz výměr, ale i projektová dokumentace. Cena musí být tvořena na základě prohlídky stavby a minimálně těchto dvou částí zadávací dokumentace. Přesto, že tento výkaz výměr byl vypracován s nejvyšší péčí,  je na výhradní odpovědnosti nabízejícího zkontrolovat položky a výměry zde uvedené s výkresovou a textovou částí dokumentace a případně uvést opravené či doplněné položky na zvláštní list nabídky. Projektová dokumentace a TZ má přednost před rozpočtem.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</si>
  <si>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</si>
  <si>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</si>
  <si>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</si>
  <si>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</si>
  <si>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</si>
  <si>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</si>
  <si>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</si>
  <si>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  62 - Úprava povrchů vnějších</t>
  </si>
  <si>
    <t xml:space="preserve">    9 - Ostatní konstrukce a práce, bourání</t>
  </si>
  <si>
    <t xml:space="preserve">      94 - Lešení a stavební výtahy</t>
  </si>
  <si>
    <t xml:space="preserve">      96 - Bourání konstrukcí</t>
  </si>
  <si>
    <t xml:space="preserve">      98 - Sanace</t>
  </si>
  <si>
    <t xml:space="preserve">    997 - Přesun sutě</t>
  </si>
  <si>
    <t xml:space="preserve">    998 - Přesun hmot</t>
  </si>
  <si>
    <t>PSV - Práce a dodávky PSV</t>
  </si>
  <si>
    <t xml:space="preserve">    765 - Krytina skládaná</t>
  </si>
  <si>
    <t xml:space="preserve">    783 - Dokončovací práce - nátěry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</si>
  <si>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</si>
  <si>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</si>
  <si>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</si>
  <si>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</si>
  <si>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</si>
  <si>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</si>
  <si>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</si>
  <si>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</si>
  <si>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</si>
  <si>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</si>
  <si>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</si>
  <si>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</si>
  <si>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</si>
  <si>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</si>
  <si>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</si>
  <si>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</si>
  <si>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</si>
  <si>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</si>
  <si>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</si>
  <si>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K011</t>
  </si>
  <si>
    <t>Odkrytí původní úrovně terénu kolem stavby (na jižní a východní straně) vč. rozprostření zeminy v okolí stavby</t>
  </si>
  <si>
    <t>m3</t>
  </si>
  <si>
    <t>4</t>
  </si>
  <si>
    <t>1090694720</t>
  </si>
  <si>
    <t>K012</t>
  </si>
  <si>
    <t>Odstranění stromů rostoucích v těsné blízkosti stavby vč. likvidace</t>
  </si>
  <si>
    <t>kpl</t>
  </si>
  <si>
    <t>710735429</t>
  </si>
  <si>
    <t>6</t>
  </si>
  <si>
    <t>Úpravy povrchů, podlahy a osazování výplní</t>
  </si>
  <si>
    <t>62</t>
  </si>
  <si>
    <t>Úprava povrchů vnějších</t>
  </si>
  <si>
    <t>3</t>
  </si>
  <si>
    <t>629991001</t>
  </si>
  <si>
    <t>Zakrytí vnějších ploch před znečištěním včetně pozdějšího odkrytí ploch podélných rovných (např. chodníků) fólií položenou volně</t>
  </si>
  <si>
    <t>m2</t>
  </si>
  <si>
    <t>CS ÚRS 2021 01</t>
  </si>
  <si>
    <t>-1728642528</t>
  </si>
  <si>
    <t>VV</t>
  </si>
  <si>
    <t>9,5*1,5</t>
  </si>
  <si>
    <t>K001</t>
  </si>
  <si>
    <t>Zdivo pod odstraněnými taškami očistit od kladečské malty a navlhčit</t>
  </si>
  <si>
    <t>hod</t>
  </si>
  <si>
    <t>1287369612</t>
  </si>
  <si>
    <t>5</t>
  </si>
  <si>
    <t>K004</t>
  </si>
  <si>
    <t>Přednástřik provedený maltou z říčního písku a přírodního hydraulického vápna NHL 3,5 v poměru 1 objemový díl vápna a 2 objemové díly písku</t>
  </si>
  <si>
    <t>-206878613</t>
  </si>
  <si>
    <t>nové omítky</t>
  </si>
  <si>
    <t>7,0+3,0+3,0+4,5*3,8+1,5</t>
  </si>
  <si>
    <t>K005</t>
  </si>
  <si>
    <t>Nové omítky vápenné, hlazené dřevem, bez štukové vrstvy, vyrobené v objemovém poměru cca 1:2,5 až 1:3 z přírodního hydraulického vápna NHL 3,5 a kopaného říčního
křemičitého písku zrnitosti 0 – cca 8 mm, poměry míšení pojiva a písku a zrnitost písku musí být upraveny podle použití omítky (hrubší první – spodní jádrová nebo vrchní jemnější vrstva omítky), jádrová omítka a omítky v soklové části by měly být vždy pevnější, s větším podílem pojiva</t>
  </si>
  <si>
    <t>720025908</t>
  </si>
  <si>
    <t>7</t>
  </si>
  <si>
    <t>K0051</t>
  </si>
  <si>
    <t>Oprava omítky vápenné v rozsahu přes 30 do 50 % , hlazené dřevem, bez štukové vrstvy, vyrobené v objemovém poměru cca 1:2,5 až 1:3 z přírodního hydraulického vápna NHL 3,5 a kopaného říčního
křemičitého písku zrnitosti 0 – cca 8 mm, poměry míšení pojiva a písku a zrnitost písku musí být upraveny podle použití omítky (hrubší první – spodní jádrová nebo vrchní jemnější vrstva omítky), jádrová omítka a omítky v soklové části by měly být vždy pevnější, s větším podílem pojiva</t>
  </si>
  <si>
    <t>-85652366</t>
  </si>
  <si>
    <t>původní omítka</t>
  </si>
  <si>
    <t>(4,0+1,5+1,0+1,0)</t>
  </si>
  <si>
    <t>8</t>
  </si>
  <si>
    <t>K010</t>
  </si>
  <si>
    <t>Ponechané omítky zpevnit několikanásobným
nátěrem (cca 10 x) nebo postřikem čirou vápennou vodou</t>
  </si>
  <si>
    <t>-1699540665</t>
  </si>
  <si>
    <t>původní omítka 50%</t>
  </si>
  <si>
    <t>(4,0+1,5+1,0+1,0)*0,5</t>
  </si>
  <si>
    <t>9</t>
  </si>
  <si>
    <t>K006</t>
  </si>
  <si>
    <t>Fasádní sol-silikátový nátěr ve složení – základní nátěr + dvojnásobný vrchní nátěr. Přitom je navrženo zachovat současnou barevnost (bílý nátěr celé kaple, vpadlé plochy
plastické výzdoby na jižním čelním průčelí kaple okrové – viz pohledy).</t>
  </si>
  <si>
    <t>297540364</t>
  </si>
  <si>
    <t>Součet</t>
  </si>
  <si>
    <t>Ostatní konstrukce a práce, bourání</t>
  </si>
  <si>
    <t>94</t>
  </si>
  <si>
    <t>Lešení a stavební výtahy</t>
  </si>
  <si>
    <t>10</t>
  </si>
  <si>
    <t>949101112</t>
  </si>
  <si>
    <t>Lešení pomocné pracovní pro objekty pozemních staveb pro zatížení do 150 kg/m2, o výšce lešeňové podlahy přes 1,9 do 3,5 m</t>
  </si>
  <si>
    <t>782536421</t>
  </si>
  <si>
    <t>96</t>
  </si>
  <si>
    <t>Bourání konstrukcí</t>
  </si>
  <si>
    <t>11</t>
  </si>
  <si>
    <t>978015391</t>
  </si>
  <si>
    <t>Otlučení vápenných nebo vápenocementových omítek vnějších ploch s vyškrabáním spar a s očištěním zdiva stupně členitosti 1 a 2, v rozsahu přes 80 do 100 %</t>
  </si>
  <si>
    <t>-401050216</t>
  </si>
  <si>
    <t>12</t>
  </si>
  <si>
    <t>978015361</t>
  </si>
  <si>
    <t>Otlučení vápenných nebo vápenocementových omítek vnějších ploch s vyškrabáním spar a s očištěním zdiva stupně členitosti 1 a 2, v rozsahu přes 30 do 50 %</t>
  </si>
  <si>
    <t>-381383189</t>
  </si>
  <si>
    <t>4,0+1,5+1,0+1,0</t>
  </si>
  <si>
    <t>13</t>
  </si>
  <si>
    <t>K013</t>
  </si>
  <si>
    <t>Částečné rozebrání oplocení a jeho následná zpětná montáž</t>
  </si>
  <si>
    <t>-1269802994</t>
  </si>
  <si>
    <t>98</t>
  </si>
  <si>
    <t>Sanace</t>
  </si>
  <si>
    <t>14</t>
  </si>
  <si>
    <t>985223110-1</t>
  </si>
  <si>
    <t>Přezdívání zdiva do malty (vyrobené z přírodního hydraulického vápna NHL 5 a kopaného říčního křemičitého písku v
poměru 1 objemový díl vápna a 2 objemové díly písku) cihelného, objemu do 1 m3
V cenách jsou započteny náklady na odstranění narušených zdicích prvků a jejich postupnou náhradu prvky novými.</t>
  </si>
  <si>
    <t>-229046031</t>
  </si>
  <si>
    <t>2,0*0,15</t>
  </si>
  <si>
    <t>M</t>
  </si>
  <si>
    <t>59610001-1</t>
  </si>
  <si>
    <t>cihla pálená plná do P15 290x140x65mm mrazuvzdornýmá s nízkou nasákavostí</t>
  </si>
  <si>
    <t>kus</t>
  </si>
  <si>
    <t>847522500</t>
  </si>
  <si>
    <t>0,3003003003003*333 'Přepočtené koeficientem množství</t>
  </si>
  <si>
    <t>16</t>
  </si>
  <si>
    <t>985131311</t>
  </si>
  <si>
    <t>Očištění ploch stěn, rubu kleneb a podlah ruční dočištění ocelovými kartáči</t>
  </si>
  <si>
    <t>-1704925711</t>
  </si>
  <si>
    <t>7,0+3,0+3,0+4,5*3,8</t>
  </si>
  <si>
    <t>997</t>
  </si>
  <si>
    <t>Přesun sutě</t>
  </si>
  <si>
    <t>17</t>
  </si>
  <si>
    <t>997013211</t>
  </si>
  <si>
    <t>Vnitrostaveništní doprava suti a vybouraných hmot vodorovně do 50 m svisle ručně pro budovy a haly výšky do 6 m</t>
  </si>
  <si>
    <t>t</t>
  </si>
  <si>
    <t>196579180</t>
  </si>
  <si>
    <t>18</t>
  </si>
  <si>
    <t>997013501</t>
  </si>
  <si>
    <t>Odvoz suti a vybouraných hmot na skládku nebo meziskládku se složením, na vzdálenost do 1 km</t>
  </si>
  <si>
    <t>1842842373</t>
  </si>
  <si>
    <t>19</t>
  </si>
  <si>
    <t>997013509</t>
  </si>
  <si>
    <t>Odvoz suti a vybouraných hmot na skládku nebo meziskládku se složením, na vzdálenost Příplatek k ceně za každý další i započatý 1 km přes 1 km</t>
  </si>
  <si>
    <t>-930898998</t>
  </si>
  <si>
    <t>3,014*35 'Přepočtené koeficientem množství</t>
  </si>
  <si>
    <t>20</t>
  </si>
  <si>
    <t>997013631</t>
  </si>
  <si>
    <t>Poplatek za uložení stavebního odpadu na skládce (skládkovné) směsného stavebního a demoličního zatříděného do Katalogu odpadů pod kódem 17 09 04</t>
  </si>
  <si>
    <t>-998602841</t>
  </si>
  <si>
    <t>998</t>
  </si>
  <si>
    <t>Přesun hmot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</si>
  <si>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</si>
  <si>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</si>
  <si>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-112055003</t>
  </si>
  <si>
    <t>PSV</t>
  </si>
  <si>
    <t>Práce a dodávky PSV</t>
  </si>
  <si>
    <t>765</t>
  </si>
  <si>
    <t>Krytina skládaná</t>
  </si>
  <si>
    <t>22</t>
  </si>
  <si>
    <t>765111821</t>
  </si>
  <si>
    <t>Demontáž krytiny keramické hladké (bobrovky), sklonu do 30° na sucho do suti</t>
  </si>
  <si>
    <t>427153801</t>
  </si>
  <si>
    <t>4,0</t>
  </si>
  <si>
    <t>23</t>
  </si>
  <si>
    <t>765111869</t>
  </si>
  <si>
    <t>Demontáž krytiny keramické hřebenů a nároží, sklonu do 30° z hřebenáčů s tvrdou maltou do suti</t>
  </si>
  <si>
    <t>m</t>
  </si>
  <si>
    <t>-1448718847</t>
  </si>
  <si>
    <t>24</t>
  </si>
  <si>
    <t>765114061</t>
  </si>
  <si>
    <t>Krytina keramická hladká bobrovka sklonu střechy do 30° do malty šupinové krytí režná</t>
  </si>
  <si>
    <t>313344262</t>
  </si>
  <si>
    <t>25</t>
  </si>
  <si>
    <t>765114251</t>
  </si>
  <si>
    <t>Krytina keramická hladká bobrovka sklonu střechy do 30° nárožní hrana do malty, z hřebenáčů režných</t>
  </si>
  <si>
    <t>-738454853</t>
  </si>
  <si>
    <t>26</t>
  </si>
  <si>
    <t>K002</t>
  </si>
  <si>
    <t>V ukončení omítky štítu hrany tašek zalícovat s omítkou (tašky ukončit podle původního uložení)</t>
  </si>
  <si>
    <t>-167123049</t>
  </si>
  <si>
    <t>27</t>
  </si>
  <si>
    <t>K003</t>
  </si>
  <si>
    <t>Očištění krytiny římsy- původní pálené režné bobrovky pouze očistit a ponechat ve stávajícím stavu</t>
  </si>
  <si>
    <t>683338661</t>
  </si>
  <si>
    <t>28</t>
  </si>
  <si>
    <t>998765101</t>
  </si>
  <si>
    <t>Přesun hmot pro krytiny skládané stanovený z hmotnosti přesunovaného materiálu vodorovná dopravní vzdálenost do 50 m na objektech výšky do 6 m</t>
  </si>
  <si>
    <t>30790756</t>
  </si>
  <si>
    <t>783</t>
  </si>
  <si>
    <t>Dokončovací práce - nátěry</t>
  </si>
  <si>
    <t>29</t>
  </si>
  <si>
    <t>783806811</t>
  </si>
  <si>
    <t>Odstranění nátěrů z omítek oškrábáním</t>
  </si>
  <si>
    <t>346428170</t>
  </si>
  <si>
    <t>VRN</t>
  </si>
  <si>
    <t>Vedlejší rozpočtové náklady</t>
  </si>
  <si>
    <t>30</t>
  </si>
  <si>
    <t>K007</t>
  </si>
  <si>
    <t>Zařizení staveniště</t>
  </si>
  <si>
    <t>-2060655814</t>
  </si>
  <si>
    <t>31</t>
  </si>
  <si>
    <t>K008</t>
  </si>
  <si>
    <t>Mimostaveništní doprava</t>
  </si>
  <si>
    <t>-1946522281</t>
  </si>
  <si>
    <t>32</t>
  </si>
  <si>
    <t>K009</t>
  </si>
  <si>
    <t>Vzorkování</t>
  </si>
  <si>
    <t>-168769923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</si>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</sst>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2" borderId="1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288" t="s">
        <v>6</v>
      </c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s="1" customFormat="1" ht="12" customHeight="1">
      <c r="B5" s="21"/>
      <c r="D5" s="25" t="s">
        <v>14</v>
      </c>
      <c r="K5" s="274" t="s">
        <v>15</v>
      </c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R5" s="21"/>
      <c r="BE5" s="271" t="s">
        <v>16</v>
      </c>
      <c r="BS5" s="18" t="s">
        <v>7</v>
      </c>
    </row>
    <row r="6" spans="2:71" s="1" customFormat="1" ht="36.95" customHeight="1">
      <c r="B6" s="21"/>
      <c r="D6" s="27" t="s">
        <v>17</v>
      </c>
      <c r="K6" s="276" t="s">
        <v>18</v>
      </c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R6" s="21"/>
      <c r="BE6" s="272"/>
      <c r="BS6" s="18" t="s">
        <v>7</v>
      </c>
    </row>
    <row r="7" spans="2:71" s="1" customFormat="1" ht="12" customHeight="1">
      <c r="B7" s="21"/>
      <c r="D7" s="28" t="s">
        <v>19</v>
      </c>
      <c r="K7" s="26" t="s">
        <v>3</v>
      </c>
      <c r="AK7" s="28" t="s">
        <v>20</v>
      </c>
      <c r="AN7" s="26" t="s">
        <v>3</v>
      </c>
      <c r="AR7" s="21"/>
      <c r="BE7" s="272"/>
      <c r="BS7" s="18" t="s">
        <v>7</v>
      </c>
    </row>
    <row r="8" spans="2:71" s="1" customFormat="1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272"/>
      <c r="BS8" s="18" t="s">
        <v>7</v>
      </c>
    </row>
    <row r="9" spans="2:71" s="1" customFormat="1" ht="14.45" customHeight="1">
      <c r="B9" s="21"/>
      <c r="AR9" s="21"/>
      <c r="BE9" s="272"/>
      <c r="BS9" s="18" t="s">
        <v>7</v>
      </c>
    </row>
    <row r="10" spans="2:71" s="1" customFormat="1" ht="12" customHeight="1">
      <c r="B10" s="21"/>
      <c r="D10" s="28" t="s">
        <v>25</v>
      </c>
      <c r="AK10" s="28" t="s">
        <v>26</v>
      </c>
      <c r="AN10" s="26" t="s">
        <v>3</v>
      </c>
      <c r="AR10" s="21"/>
      <c r="BE10" s="272"/>
      <c r="BS10" s="18" t="s">
        <v>7</v>
      </c>
    </row>
    <row r="11" spans="2:71" s="1" customFormat="1" ht="18.4" customHeight="1">
      <c r="B11" s="21"/>
      <c r="E11" s="26" t="s">
        <v>27</v>
      </c>
      <c r="AK11" s="28" t="s">
        <v>28</v>
      </c>
      <c r="AN11" s="26" t="s">
        <v>3</v>
      </c>
      <c r="AR11" s="21"/>
      <c r="BE11" s="272"/>
      <c r="BS11" s="18" t="s">
        <v>7</v>
      </c>
    </row>
    <row r="12" spans="2:71" s="1" customFormat="1" ht="6.95" customHeight="1">
      <c r="B12" s="21"/>
      <c r="AR12" s="21"/>
      <c r="BE12" s="272"/>
      <c r="BS12" s="18" t="s">
        <v>7</v>
      </c>
    </row>
    <row r="13" spans="2:71" s="1" customFormat="1" ht="12" customHeight="1">
      <c r="B13" s="21"/>
      <c r="D13" s="28" t="s">
        <v>29</v>
      </c>
      <c r="AK13" s="28" t="s">
        <v>26</v>
      </c>
      <c r="AN13" s="30" t="s">
        <v>30</v>
      </c>
      <c r="AR13" s="21"/>
      <c r="BE13" s="272"/>
      <c r="BS13" s="18" t="s">
        <v>7</v>
      </c>
    </row>
    <row r="14" spans="2:71" ht="12.75">
      <c r="B14" s="21"/>
      <c r="E14" s="277" t="s">
        <v>30</v>
      </c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8" t="s">
        <v>28</v>
      </c>
      <c r="AN14" s="30" t="s">
        <v>30</v>
      </c>
      <c r="AR14" s="21"/>
      <c r="BE14" s="272"/>
      <c r="BS14" s="18" t="s">
        <v>7</v>
      </c>
    </row>
    <row r="15" spans="2:71" s="1" customFormat="1" ht="6.95" customHeight="1">
      <c r="B15" s="21"/>
      <c r="AR15" s="21"/>
      <c r="BE15" s="272"/>
      <c r="BS15" s="18" t="s">
        <v>4</v>
      </c>
    </row>
    <row r="16" spans="2:71" s="1" customFormat="1" ht="12" customHeight="1">
      <c r="B16" s="21"/>
      <c r="D16" s="28" t="s">
        <v>31</v>
      </c>
      <c r="AK16" s="28" t="s">
        <v>26</v>
      </c>
      <c r="AN16" s="26" t="s">
        <v>3</v>
      </c>
      <c r="AR16" s="21"/>
      <c r="BE16" s="272"/>
      <c r="BS16" s="18" t="s">
        <v>4</v>
      </c>
    </row>
    <row r="17" spans="2:71" s="1" customFormat="1" ht="18.4" customHeight="1">
      <c r="B17" s="21"/>
      <c r="E17" s="26" t="s">
        <v>32</v>
      </c>
      <c r="AK17" s="28" t="s">
        <v>28</v>
      </c>
      <c r="AN17" s="26" t="s">
        <v>3</v>
      </c>
      <c r="AR17" s="21"/>
      <c r="BE17" s="272"/>
      <c r="BS17" s="18" t="s">
        <v>33</v>
      </c>
    </row>
    <row r="18" spans="2:71" s="1" customFormat="1" ht="6.95" customHeight="1">
      <c r="B18" s="21"/>
      <c r="AR18" s="21"/>
      <c r="BE18" s="272"/>
      <c r="BS18" s="18" t="s">
        <v>7</v>
      </c>
    </row>
    <row r="19" spans="2:71" s="1" customFormat="1" ht="12" customHeight="1">
      <c r="B19" s="21"/>
      <c r="D19" s="28" t="s">
        <v>34</v>
      </c>
      <c r="AK19" s="28" t="s">
        <v>26</v>
      </c>
      <c r="AN19" s="26" t="s">
        <v>3</v>
      </c>
      <c r="AR19" s="21"/>
      <c r="BE19" s="272"/>
      <c r="BS19" s="18" t="s">
        <v>7</v>
      </c>
    </row>
    <row r="20" spans="2:71" s="1" customFormat="1" ht="18.4" customHeight="1">
      <c r="B20" s="21"/>
      <c r="E20" s="26" t="s">
        <v>22</v>
      </c>
      <c r="AK20" s="28" t="s">
        <v>28</v>
      </c>
      <c r="AN20" s="26" t="s">
        <v>3</v>
      </c>
      <c r="AR20" s="21"/>
      <c r="BE20" s="272"/>
      <c r="BS20" s="18" t="s">
        <v>4</v>
      </c>
    </row>
    <row r="21" spans="2:57" s="1" customFormat="1" ht="6.95" customHeight="1">
      <c r="B21" s="21"/>
      <c r="AR21" s="21"/>
      <c r="BE21" s="272"/>
    </row>
    <row r="22" spans="2:57" s="1" customFormat="1" ht="12" customHeight="1">
      <c r="B22" s="21"/>
      <c r="D22" s="28" t="s">
        <v>35</v>
      </c>
      <c r="AR22" s="21"/>
      <c r="BE22" s="272"/>
    </row>
    <row r="23" spans="2:57" s="1" customFormat="1" ht="47.25" customHeight="1">
      <c r="B23" s="21"/>
      <c r="E23" s="279" t="s">
        <v>36</v>
      </c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R23" s="21"/>
      <c r="BE23" s="272"/>
    </row>
    <row r="24" spans="2:57" s="1" customFormat="1" ht="6.95" customHeight="1">
      <c r="B24" s="21"/>
      <c r="AR24" s="21"/>
      <c r="BE24" s="272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72"/>
    </row>
    <row r="26" spans="1:57" s="2" customFormat="1" ht="25.9" customHeight="1">
      <c r="A26" s="33"/>
      <c r="B26" s="34"/>
      <c r="C26" s="33"/>
      <c r="D26" s="35" t="s">
        <v>37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80">
        <f>ROUND(AG54,2)</f>
        <v>0</v>
      </c>
      <c r="AL26" s="281"/>
      <c r="AM26" s="281"/>
      <c r="AN26" s="281"/>
      <c r="AO26" s="281"/>
      <c r="AP26" s="33"/>
      <c r="AQ26" s="33"/>
      <c r="AR26" s="34"/>
      <c r="BE26" s="272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72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82" t="s">
        <v>38</v>
      </c>
      <c r="M28" s="282"/>
      <c r="N28" s="282"/>
      <c r="O28" s="282"/>
      <c r="P28" s="282"/>
      <c r="Q28" s="33"/>
      <c r="R28" s="33"/>
      <c r="S28" s="33"/>
      <c r="T28" s="33"/>
      <c r="U28" s="33"/>
      <c r="V28" s="33"/>
      <c r="W28" s="282" t="s">
        <v>39</v>
      </c>
      <c r="X28" s="282"/>
      <c r="Y28" s="282"/>
      <c r="Z28" s="282"/>
      <c r="AA28" s="282"/>
      <c r="AB28" s="282"/>
      <c r="AC28" s="282"/>
      <c r="AD28" s="282"/>
      <c r="AE28" s="282"/>
      <c r="AF28" s="33"/>
      <c r="AG28" s="33"/>
      <c r="AH28" s="33"/>
      <c r="AI28" s="33"/>
      <c r="AJ28" s="33"/>
      <c r="AK28" s="282" t="s">
        <v>40</v>
      </c>
      <c r="AL28" s="282"/>
      <c r="AM28" s="282"/>
      <c r="AN28" s="282"/>
      <c r="AO28" s="282"/>
      <c r="AP28" s="33"/>
      <c r="AQ28" s="33"/>
      <c r="AR28" s="34"/>
      <c r="BE28" s="272"/>
    </row>
    <row r="29" spans="2:57" s="3" customFormat="1" ht="14.45" customHeight="1">
      <c r="B29" s="38"/>
      <c r="D29" s="28" t="s">
        <v>41</v>
      </c>
      <c r="F29" s="28" t="s">
        <v>42</v>
      </c>
      <c r="L29" s="270">
        <v>0.21</v>
      </c>
      <c r="M29" s="269"/>
      <c r="N29" s="269"/>
      <c r="O29" s="269"/>
      <c r="P29" s="269"/>
      <c r="W29" s="268">
        <f>ROUND(AZ54,2)</f>
        <v>0</v>
      </c>
      <c r="X29" s="269"/>
      <c r="Y29" s="269"/>
      <c r="Z29" s="269"/>
      <c r="AA29" s="269"/>
      <c r="AB29" s="269"/>
      <c r="AC29" s="269"/>
      <c r="AD29" s="269"/>
      <c r="AE29" s="269"/>
      <c r="AK29" s="268">
        <f>ROUND(AV54,2)</f>
        <v>0</v>
      </c>
      <c r="AL29" s="269"/>
      <c r="AM29" s="269"/>
      <c r="AN29" s="269"/>
      <c r="AO29" s="269"/>
      <c r="AR29" s="38"/>
      <c r="BE29" s="273"/>
    </row>
    <row r="30" spans="2:57" s="3" customFormat="1" ht="14.45" customHeight="1">
      <c r="B30" s="38"/>
      <c r="F30" s="28" t="s">
        <v>43</v>
      </c>
      <c r="L30" s="270">
        <v>0.15</v>
      </c>
      <c r="M30" s="269"/>
      <c r="N30" s="269"/>
      <c r="O30" s="269"/>
      <c r="P30" s="269"/>
      <c r="W30" s="268">
        <f>ROUND(BA54,2)</f>
        <v>0</v>
      </c>
      <c r="X30" s="269"/>
      <c r="Y30" s="269"/>
      <c r="Z30" s="269"/>
      <c r="AA30" s="269"/>
      <c r="AB30" s="269"/>
      <c r="AC30" s="269"/>
      <c r="AD30" s="269"/>
      <c r="AE30" s="269"/>
      <c r="AK30" s="268">
        <f>ROUND(AW54,2)</f>
        <v>0</v>
      </c>
      <c r="AL30" s="269"/>
      <c r="AM30" s="269"/>
      <c r="AN30" s="269"/>
      <c r="AO30" s="269"/>
      <c r="AR30" s="38"/>
      <c r="BE30" s="273"/>
    </row>
    <row r="31" spans="2:57" s="3" customFormat="1" ht="14.45" customHeight="1" hidden="1">
      <c r="B31" s="38"/>
      <c r="F31" s="28" t="s">
        <v>44</v>
      </c>
      <c r="L31" s="270">
        <v>0.21</v>
      </c>
      <c r="M31" s="269"/>
      <c r="N31" s="269"/>
      <c r="O31" s="269"/>
      <c r="P31" s="269"/>
      <c r="W31" s="268">
        <f>ROUND(BB54,2)</f>
        <v>0</v>
      </c>
      <c r="X31" s="269"/>
      <c r="Y31" s="269"/>
      <c r="Z31" s="269"/>
      <c r="AA31" s="269"/>
      <c r="AB31" s="269"/>
      <c r="AC31" s="269"/>
      <c r="AD31" s="269"/>
      <c r="AE31" s="269"/>
      <c r="AK31" s="268">
        <v>0</v>
      </c>
      <c r="AL31" s="269"/>
      <c r="AM31" s="269"/>
      <c r="AN31" s="269"/>
      <c r="AO31" s="269"/>
      <c r="AR31" s="38"/>
      <c r="BE31" s="273"/>
    </row>
    <row r="32" spans="2:57" s="3" customFormat="1" ht="14.45" customHeight="1" hidden="1">
      <c r="B32" s="38"/>
      <c r="F32" s="28" t="s">
        <v>45</v>
      </c>
      <c r="L32" s="270">
        <v>0.15</v>
      </c>
      <c r="M32" s="269"/>
      <c r="N32" s="269"/>
      <c r="O32" s="269"/>
      <c r="P32" s="269"/>
      <c r="W32" s="268">
        <f>ROUND(BC54,2)</f>
        <v>0</v>
      </c>
      <c r="X32" s="269"/>
      <c r="Y32" s="269"/>
      <c r="Z32" s="269"/>
      <c r="AA32" s="269"/>
      <c r="AB32" s="269"/>
      <c r="AC32" s="269"/>
      <c r="AD32" s="269"/>
      <c r="AE32" s="269"/>
      <c r="AK32" s="268">
        <v>0</v>
      </c>
      <c r="AL32" s="269"/>
      <c r="AM32" s="269"/>
      <c r="AN32" s="269"/>
      <c r="AO32" s="269"/>
      <c r="AR32" s="38"/>
      <c r="BE32" s="273"/>
    </row>
    <row r="33" spans="2:44" s="3" customFormat="1" ht="14.45" customHeight="1" hidden="1">
      <c r="B33" s="38"/>
      <c r="F33" s="28" t="s">
        <v>46</v>
      </c>
      <c r="L33" s="270">
        <v>0</v>
      </c>
      <c r="M33" s="269"/>
      <c r="N33" s="269"/>
      <c r="O33" s="269"/>
      <c r="P33" s="269"/>
      <c r="W33" s="268">
        <f>ROUND(BD54,2)</f>
        <v>0</v>
      </c>
      <c r="X33" s="269"/>
      <c r="Y33" s="269"/>
      <c r="Z33" s="269"/>
      <c r="AA33" s="269"/>
      <c r="AB33" s="269"/>
      <c r="AC33" s="269"/>
      <c r="AD33" s="269"/>
      <c r="AE33" s="269"/>
      <c r="AK33" s="268">
        <v>0</v>
      </c>
      <c r="AL33" s="269"/>
      <c r="AM33" s="269"/>
      <c r="AN33" s="269"/>
      <c r="AO33" s="269"/>
      <c r="AR33" s="38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33"/>
    </row>
    <row r="35" spans="1:57" s="2" customFormat="1" ht="25.9" customHeight="1">
      <c r="A35" s="33"/>
      <c r="B35" s="34"/>
      <c r="C35" s="39"/>
      <c r="D35" s="40" t="s">
        <v>47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48</v>
      </c>
      <c r="U35" s="41"/>
      <c r="V35" s="41"/>
      <c r="W35" s="41"/>
      <c r="X35" s="302" t="s">
        <v>49</v>
      </c>
      <c r="Y35" s="303"/>
      <c r="Z35" s="303"/>
      <c r="AA35" s="303"/>
      <c r="AB35" s="303"/>
      <c r="AC35" s="41"/>
      <c r="AD35" s="41"/>
      <c r="AE35" s="41"/>
      <c r="AF35" s="41"/>
      <c r="AG35" s="41"/>
      <c r="AH35" s="41"/>
      <c r="AI35" s="41"/>
      <c r="AJ35" s="41"/>
      <c r="AK35" s="304">
        <f>SUM(AK26:AK33)</f>
        <v>0</v>
      </c>
      <c r="AL35" s="303"/>
      <c r="AM35" s="303"/>
      <c r="AN35" s="303"/>
      <c r="AO35" s="305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6.95" customHeight="1">
      <c r="A37" s="33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  <c r="BE37" s="33"/>
    </row>
    <row r="41" spans="1:57" s="2" customFormat="1" ht="6.95" customHeight="1">
      <c r="A41" s="33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  <c r="BE41" s="33"/>
    </row>
    <row r="42" spans="1:57" s="2" customFormat="1" ht="24.95" customHeight="1">
      <c r="A42" s="33"/>
      <c r="B42" s="34"/>
      <c r="C42" s="22" t="s">
        <v>50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4"/>
      <c r="BE42" s="33"/>
    </row>
    <row r="43" spans="1:57" s="2" customFormat="1" ht="6.95" customHeight="1">
      <c r="A43" s="33"/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4"/>
      <c r="BE43" s="33"/>
    </row>
    <row r="44" spans="2:44" s="4" customFormat="1" ht="12" customHeight="1">
      <c r="B44" s="47"/>
      <c r="C44" s="28" t="s">
        <v>14</v>
      </c>
      <c r="L44" s="4" t="str">
        <f>K5</f>
        <v>1</v>
      </c>
      <c r="AR44" s="47"/>
    </row>
    <row r="45" spans="2:44" s="5" customFormat="1" ht="36.95" customHeight="1">
      <c r="B45" s="48"/>
      <c r="C45" s="49" t="s">
        <v>17</v>
      </c>
      <c r="L45" s="293" t="str">
        <f>K6</f>
        <v>Výklenková kaple ve Starých Dobrkovicích p.č. 2064/13, 2085/44, 964/4, k.ú. Kladné, obec Kájov</v>
      </c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R45" s="48"/>
    </row>
    <row r="46" spans="1:57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4"/>
      <c r="BE46" s="33"/>
    </row>
    <row r="47" spans="1:57" s="2" customFormat="1" ht="12" customHeight="1">
      <c r="A47" s="33"/>
      <c r="B47" s="34"/>
      <c r="C47" s="28" t="s">
        <v>21</v>
      </c>
      <c r="D47" s="33"/>
      <c r="E47" s="33"/>
      <c r="F47" s="33"/>
      <c r="G47" s="33"/>
      <c r="H47" s="33"/>
      <c r="I47" s="33"/>
      <c r="J47" s="33"/>
      <c r="K47" s="33"/>
      <c r="L47" s="50" t="str">
        <f>IF(K8="","",K8)</f>
        <v xml:space="preserve"> 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8" t="s">
        <v>23</v>
      </c>
      <c r="AJ47" s="33"/>
      <c r="AK47" s="33"/>
      <c r="AL47" s="33"/>
      <c r="AM47" s="295" t="str">
        <f>IF(AN8="","",AN8)</f>
        <v>4. 1. 2021</v>
      </c>
      <c r="AN47" s="295"/>
      <c r="AO47" s="33"/>
      <c r="AP47" s="33"/>
      <c r="AQ47" s="33"/>
      <c r="AR47" s="34"/>
      <c r="BE47" s="33"/>
    </row>
    <row r="48" spans="1:57" s="2" customFormat="1" ht="6.9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4"/>
      <c r="BE48" s="33"/>
    </row>
    <row r="49" spans="1:57" s="2" customFormat="1" ht="15.2" customHeight="1">
      <c r="A49" s="33"/>
      <c r="B49" s="34"/>
      <c r="C49" s="28" t="s">
        <v>25</v>
      </c>
      <c r="D49" s="33"/>
      <c r="E49" s="33"/>
      <c r="F49" s="33"/>
      <c r="G49" s="33"/>
      <c r="H49" s="33"/>
      <c r="I49" s="33"/>
      <c r="J49" s="33"/>
      <c r="K49" s="33"/>
      <c r="L49" s="4" t="str">
        <f>IF(E11="","",E11)</f>
        <v>Město Český Krumlov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8" t="s">
        <v>31</v>
      </c>
      <c r="AJ49" s="33"/>
      <c r="AK49" s="33"/>
      <c r="AL49" s="33"/>
      <c r="AM49" s="296" t="str">
        <f>IF(E17="","",E17)</f>
        <v>Ing. Karel Jandourek</v>
      </c>
      <c r="AN49" s="297"/>
      <c r="AO49" s="297"/>
      <c r="AP49" s="297"/>
      <c r="AQ49" s="33"/>
      <c r="AR49" s="34"/>
      <c r="AS49" s="298" t="s">
        <v>51</v>
      </c>
      <c r="AT49" s="299"/>
      <c r="AU49" s="52"/>
      <c r="AV49" s="52"/>
      <c r="AW49" s="52"/>
      <c r="AX49" s="52"/>
      <c r="AY49" s="52"/>
      <c r="AZ49" s="52"/>
      <c r="BA49" s="52"/>
      <c r="BB49" s="52"/>
      <c r="BC49" s="52"/>
      <c r="BD49" s="53"/>
      <c r="BE49" s="33"/>
    </row>
    <row r="50" spans="1:57" s="2" customFormat="1" ht="15.2" customHeight="1">
      <c r="A50" s="33"/>
      <c r="B50" s="34"/>
      <c r="C50" s="28" t="s">
        <v>29</v>
      </c>
      <c r="D50" s="33"/>
      <c r="E50" s="33"/>
      <c r="F50" s="33"/>
      <c r="G50" s="33"/>
      <c r="H50" s="33"/>
      <c r="I50" s="33"/>
      <c r="J50" s="33"/>
      <c r="K50" s="33"/>
      <c r="L50" s="4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8" t="s">
        <v>34</v>
      </c>
      <c r="AJ50" s="33"/>
      <c r="AK50" s="33"/>
      <c r="AL50" s="33"/>
      <c r="AM50" s="296" t="str">
        <f>IF(E20="","",E20)</f>
        <v xml:space="preserve"> </v>
      </c>
      <c r="AN50" s="297"/>
      <c r="AO50" s="297"/>
      <c r="AP50" s="297"/>
      <c r="AQ50" s="33"/>
      <c r="AR50" s="34"/>
      <c r="AS50" s="300"/>
      <c r="AT50" s="301"/>
      <c r="AU50" s="54"/>
      <c r="AV50" s="54"/>
      <c r="AW50" s="54"/>
      <c r="AX50" s="54"/>
      <c r="AY50" s="54"/>
      <c r="AZ50" s="54"/>
      <c r="BA50" s="54"/>
      <c r="BB50" s="54"/>
      <c r="BC50" s="54"/>
      <c r="BD50" s="55"/>
      <c r="BE50" s="33"/>
    </row>
    <row r="51" spans="1:57" s="2" customFormat="1" ht="10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4"/>
      <c r="AS51" s="300"/>
      <c r="AT51" s="301"/>
      <c r="AU51" s="54"/>
      <c r="AV51" s="54"/>
      <c r="AW51" s="54"/>
      <c r="AX51" s="54"/>
      <c r="AY51" s="54"/>
      <c r="AZ51" s="54"/>
      <c r="BA51" s="54"/>
      <c r="BB51" s="54"/>
      <c r="BC51" s="54"/>
      <c r="BD51" s="55"/>
      <c r="BE51" s="33"/>
    </row>
    <row r="52" spans="1:57" s="2" customFormat="1" ht="29.25" customHeight="1">
      <c r="A52" s="33"/>
      <c r="B52" s="34"/>
      <c r="C52" s="289" t="s">
        <v>52</v>
      </c>
      <c r="D52" s="290"/>
      <c r="E52" s="290"/>
      <c r="F52" s="290"/>
      <c r="G52" s="290"/>
      <c r="H52" s="56"/>
      <c r="I52" s="291" t="s">
        <v>53</v>
      </c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2" t="s">
        <v>54</v>
      </c>
      <c r="AH52" s="290"/>
      <c r="AI52" s="290"/>
      <c r="AJ52" s="290"/>
      <c r="AK52" s="290"/>
      <c r="AL52" s="290"/>
      <c r="AM52" s="290"/>
      <c r="AN52" s="291" t="s">
        <v>55</v>
      </c>
      <c r="AO52" s="290"/>
      <c r="AP52" s="290"/>
      <c r="AQ52" s="57" t="s">
        <v>56</v>
      </c>
      <c r="AR52" s="34"/>
      <c r="AS52" s="58" t="s">
        <v>57</v>
      </c>
      <c r="AT52" s="59" t="s">
        <v>58</v>
      </c>
      <c r="AU52" s="59" t="s">
        <v>59</v>
      </c>
      <c r="AV52" s="59" t="s">
        <v>60</v>
      </c>
      <c r="AW52" s="59" t="s">
        <v>61</v>
      </c>
      <c r="AX52" s="59" t="s">
        <v>62</v>
      </c>
      <c r="AY52" s="59" t="s">
        <v>63</v>
      </c>
      <c r="AZ52" s="59" t="s">
        <v>64</v>
      </c>
      <c r="BA52" s="59" t="s">
        <v>65</v>
      </c>
      <c r="BB52" s="59" t="s">
        <v>66</v>
      </c>
      <c r="BC52" s="59" t="s">
        <v>67</v>
      </c>
      <c r="BD52" s="60" t="s">
        <v>68</v>
      </c>
      <c r="BE52" s="33"/>
    </row>
    <row r="53" spans="1:57" s="2" customFormat="1" ht="10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4"/>
      <c r="AS53" s="61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  <c r="BE53" s="33"/>
    </row>
    <row r="54" spans="2:90" s="6" customFormat="1" ht="32.45" customHeight="1">
      <c r="B54" s="64"/>
      <c r="C54" s="65" t="s">
        <v>69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286">
        <f>ROUND(AG55,2)</f>
        <v>0</v>
      </c>
      <c r="AH54" s="286"/>
      <c r="AI54" s="286"/>
      <c r="AJ54" s="286"/>
      <c r="AK54" s="286"/>
      <c r="AL54" s="286"/>
      <c r="AM54" s="286"/>
      <c r="AN54" s="287">
        <f>SUM(AG54,AT54)</f>
        <v>0</v>
      </c>
      <c r="AO54" s="287"/>
      <c r="AP54" s="287"/>
      <c r="AQ54" s="68" t="s">
        <v>3</v>
      </c>
      <c r="AR54" s="64"/>
      <c r="AS54" s="69">
        <f>ROUND(AS55,2)</f>
        <v>0</v>
      </c>
      <c r="AT54" s="70">
        <f>ROUND(SUM(AV54:AW54),2)</f>
        <v>0</v>
      </c>
      <c r="AU54" s="71">
        <f>ROUND(AU55,5)</f>
        <v>0</v>
      </c>
      <c r="AV54" s="70">
        <f>ROUND(AZ54*L29,2)</f>
        <v>0</v>
      </c>
      <c r="AW54" s="70">
        <f>ROUND(BA54*L30,2)</f>
        <v>0</v>
      </c>
      <c r="AX54" s="70">
        <f>ROUND(BB54*L29,2)</f>
        <v>0</v>
      </c>
      <c r="AY54" s="70">
        <f>ROUND(BC54*L30,2)</f>
        <v>0</v>
      </c>
      <c r="AZ54" s="70">
        <f>ROUND(AZ55,2)</f>
        <v>0</v>
      </c>
      <c r="BA54" s="70">
        <f>ROUND(BA55,2)</f>
        <v>0</v>
      </c>
      <c r="BB54" s="70">
        <f>ROUND(BB55,2)</f>
        <v>0</v>
      </c>
      <c r="BC54" s="70">
        <f>ROUND(BC55,2)</f>
        <v>0</v>
      </c>
      <c r="BD54" s="72">
        <f>ROUND(BD55,2)</f>
        <v>0</v>
      </c>
      <c r="BS54" s="73" t="s">
        <v>70</v>
      </c>
      <c r="BT54" s="73" t="s">
        <v>71</v>
      </c>
      <c r="BU54" s="74" t="s">
        <v>72</v>
      </c>
      <c r="BV54" s="73" t="s">
        <v>73</v>
      </c>
      <c r="BW54" s="73" t="s">
        <v>5</v>
      </c>
      <c r="BX54" s="73" t="s">
        <v>74</v>
      </c>
      <c r="CL54" s="73" t="s">
        <v>3</v>
      </c>
    </row>
    <row r="55" spans="1:91" s="7" customFormat="1" ht="37.5" customHeight="1">
      <c r="A55" s="75" t="s">
        <v>75</v>
      </c>
      <c r="B55" s="76"/>
      <c r="C55" s="77"/>
      <c r="D55" s="285" t="s">
        <v>15</v>
      </c>
      <c r="E55" s="285"/>
      <c r="F55" s="285"/>
      <c r="G55" s="285"/>
      <c r="H55" s="285"/>
      <c r="I55" s="78"/>
      <c r="J55" s="285" t="s">
        <v>18</v>
      </c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3">
        <f>'1 - Výklenková kaple ve S...'!J30</f>
        <v>0</v>
      </c>
      <c r="AH55" s="284"/>
      <c r="AI55" s="284"/>
      <c r="AJ55" s="284"/>
      <c r="AK55" s="284"/>
      <c r="AL55" s="284"/>
      <c r="AM55" s="284"/>
      <c r="AN55" s="283">
        <f>SUM(AG55,AT55)</f>
        <v>0</v>
      </c>
      <c r="AO55" s="284"/>
      <c r="AP55" s="284"/>
      <c r="AQ55" s="79" t="s">
        <v>76</v>
      </c>
      <c r="AR55" s="76"/>
      <c r="AS55" s="80">
        <v>0</v>
      </c>
      <c r="AT55" s="81">
        <f>ROUND(SUM(AV55:AW55),2)</f>
        <v>0</v>
      </c>
      <c r="AU55" s="82">
        <f>'1 - Výklenková kaple ve S...'!P93</f>
        <v>0</v>
      </c>
      <c r="AV55" s="81">
        <f>'1 - Výklenková kaple ve S...'!J33</f>
        <v>0</v>
      </c>
      <c r="AW55" s="81">
        <f>'1 - Výklenková kaple ve S...'!J34</f>
        <v>0</v>
      </c>
      <c r="AX55" s="81">
        <f>'1 - Výklenková kaple ve S...'!J35</f>
        <v>0</v>
      </c>
      <c r="AY55" s="81">
        <f>'1 - Výklenková kaple ve S...'!J36</f>
        <v>0</v>
      </c>
      <c r="AZ55" s="81">
        <f>'1 - Výklenková kaple ve S...'!F33</f>
        <v>0</v>
      </c>
      <c r="BA55" s="81">
        <f>'1 - Výklenková kaple ve S...'!F34</f>
        <v>0</v>
      </c>
      <c r="BB55" s="81">
        <f>'1 - Výklenková kaple ve S...'!F35</f>
        <v>0</v>
      </c>
      <c r="BC55" s="81">
        <f>'1 - Výklenková kaple ve S...'!F36</f>
        <v>0</v>
      </c>
      <c r="BD55" s="83">
        <f>'1 - Výklenková kaple ve S...'!F37</f>
        <v>0</v>
      </c>
      <c r="BT55" s="84" t="s">
        <v>15</v>
      </c>
      <c r="BV55" s="84" t="s">
        <v>73</v>
      </c>
      <c r="BW55" s="84" t="s">
        <v>77</v>
      </c>
      <c r="BX55" s="84" t="s">
        <v>5</v>
      </c>
      <c r="CL55" s="84" t="s">
        <v>3</v>
      </c>
      <c r="CM55" s="84" t="s">
        <v>78</v>
      </c>
    </row>
    <row r="56" spans="1:57" s="2" customFormat="1" ht="30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4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s="2" customFormat="1" ht="6.95" customHeight="1">
      <c r="A57" s="33"/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34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</sheetData>
  <mergeCells count="42"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AN55:AP55"/>
    <mergeCell ref="AG55:AM55"/>
    <mergeCell ref="D55:H55"/>
    <mergeCell ref="J55:AF55"/>
    <mergeCell ref="AG54:AM54"/>
    <mergeCell ref="AN54:AP54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55" location="'1 - Výklenková kaple ve S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8" t="s">
        <v>6</v>
      </c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8" t="s">
        <v>77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78</v>
      </c>
    </row>
    <row r="4" spans="2:46" s="1" customFormat="1" ht="24.95" customHeight="1">
      <c r="B4" s="21"/>
      <c r="D4" s="22" t="s">
        <v>79</v>
      </c>
      <c r="L4" s="21"/>
      <c r="M4" s="85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26.25" customHeight="1">
      <c r="B7" s="21"/>
      <c r="E7" s="307" t="str">
        <f>'Rekapitulace stavby'!K6</f>
        <v>Výklenková kaple ve Starých Dobrkovicích p.č. 2064/13, 2085/44, 964/4, k.ú. Kladné, obec Kájov</v>
      </c>
      <c r="F7" s="308"/>
      <c r="G7" s="308"/>
      <c r="H7" s="308"/>
      <c r="L7" s="21"/>
    </row>
    <row r="8" spans="1:31" s="2" customFormat="1" ht="12" customHeight="1">
      <c r="A8" s="33"/>
      <c r="B8" s="34"/>
      <c r="C8" s="33"/>
      <c r="D8" s="28" t="s">
        <v>80</v>
      </c>
      <c r="E8" s="33"/>
      <c r="F8" s="33"/>
      <c r="G8" s="33"/>
      <c r="H8" s="33"/>
      <c r="I8" s="33"/>
      <c r="J8" s="33"/>
      <c r="K8" s="33"/>
      <c r="L8" s="8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30" customHeight="1">
      <c r="A9" s="33"/>
      <c r="B9" s="34"/>
      <c r="C9" s="33"/>
      <c r="D9" s="33"/>
      <c r="E9" s="293" t="s">
        <v>81</v>
      </c>
      <c r="F9" s="306"/>
      <c r="G9" s="306"/>
      <c r="H9" s="306"/>
      <c r="I9" s="33"/>
      <c r="J9" s="33"/>
      <c r="K9" s="33"/>
      <c r="L9" s="8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8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8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28" t="s">
        <v>23</v>
      </c>
      <c r="J12" s="51" t="str">
        <f>'Rekapitulace stavby'!AN8</f>
        <v>4. 1. 2021</v>
      </c>
      <c r="K12" s="33"/>
      <c r="L12" s="8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8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">
        <v>3</v>
      </c>
      <c r="K14" s="33"/>
      <c r="L14" s="8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27</v>
      </c>
      <c r="F15" s="33"/>
      <c r="G15" s="33"/>
      <c r="H15" s="33"/>
      <c r="I15" s="28" t="s">
        <v>28</v>
      </c>
      <c r="J15" s="26" t="s">
        <v>3</v>
      </c>
      <c r="K15" s="33"/>
      <c r="L15" s="8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8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8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09" t="str">
        <f>'Rekapitulace stavby'!E14</f>
        <v>Vyplň údaj</v>
      </c>
      <c r="F18" s="274"/>
      <c r="G18" s="274"/>
      <c r="H18" s="274"/>
      <c r="I18" s="28" t="s">
        <v>28</v>
      </c>
      <c r="J18" s="29" t="str">
        <f>'Rekapitulace stavby'!AN14</f>
        <v>Vyplň údaj</v>
      </c>
      <c r="K18" s="33"/>
      <c r="L18" s="8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8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28" t="s">
        <v>26</v>
      </c>
      <c r="J20" s="26" t="s">
        <v>3</v>
      </c>
      <c r="K20" s="33"/>
      <c r="L20" s="8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28" t="s">
        <v>28</v>
      </c>
      <c r="J21" s="26" t="s">
        <v>3</v>
      </c>
      <c r="K21" s="33"/>
      <c r="L21" s="8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8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26</v>
      </c>
      <c r="J23" s="26" t="str">
        <f>IF('Rekapitulace stavby'!AN19="","",'Rekapitulace stavby'!AN19)</f>
        <v/>
      </c>
      <c r="K23" s="33"/>
      <c r="L23" s="8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28</v>
      </c>
      <c r="J24" s="26" t="str">
        <f>IF('Rekapitulace stavby'!AN20="","",'Rekapitulace stavby'!AN20)</f>
        <v/>
      </c>
      <c r="K24" s="33"/>
      <c r="L24" s="8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8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33"/>
      <c r="J26" s="33"/>
      <c r="K26" s="33"/>
      <c r="L26" s="8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95.25" customHeight="1">
      <c r="A27" s="87"/>
      <c r="B27" s="88"/>
      <c r="C27" s="87"/>
      <c r="D27" s="87"/>
      <c r="E27" s="279" t="s">
        <v>82</v>
      </c>
      <c r="F27" s="279"/>
      <c r="G27" s="279"/>
      <c r="H27" s="279"/>
      <c r="I27" s="87"/>
      <c r="J27" s="87"/>
      <c r="K27" s="87"/>
      <c r="L27" s="89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8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8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0" t="s">
        <v>37</v>
      </c>
      <c r="E30" s="33"/>
      <c r="F30" s="33"/>
      <c r="G30" s="33"/>
      <c r="H30" s="33"/>
      <c r="I30" s="33"/>
      <c r="J30" s="67">
        <f>ROUND(J93,2)</f>
        <v>0</v>
      </c>
      <c r="K30" s="33"/>
      <c r="L30" s="8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8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39</v>
      </c>
      <c r="G32" s="33"/>
      <c r="H32" s="33"/>
      <c r="I32" s="37" t="s">
        <v>38</v>
      </c>
      <c r="J32" s="37" t="s">
        <v>40</v>
      </c>
      <c r="K32" s="33"/>
      <c r="L32" s="8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1" t="s">
        <v>41</v>
      </c>
      <c r="E33" s="28" t="s">
        <v>42</v>
      </c>
      <c r="F33" s="92">
        <f>ROUND((SUM(BE93:BE164)),2)</f>
        <v>0</v>
      </c>
      <c r="G33" s="33"/>
      <c r="H33" s="33"/>
      <c r="I33" s="93">
        <v>0.21</v>
      </c>
      <c r="J33" s="92">
        <f>ROUND(((SUM(BE93:BE164))*I33),2)</f>
        <v>0</v>
      </c>
      <c r="K33" s="33"/>
      <c r="L33" s="8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43</v>
      </c>
      <c r="F34" s="92">
        <f>ROUND((SUM(BF93:BF164)),2)</f>
        <v>0</v>
      </c>
      <c r="G34" s="33"/>
      <c r="H34" s="33"/>
      <c r="I34" s="93">
        <v>0.15</v>
      </c>
      <c r="J34" s="92">
        <f>ROUND(((SUM(BF93:BF164))*I34),2)</f>
        <v>0</v>
      </c>
      <c r="K34" s="33"/>
      <c r="L34" s="8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92">
        <f>ROUND((SUM(BG93:BG164)),2)</f>
        <v>0</v>
      </c>
      <c r="G35" s="33"/>
      <c r="H35" s="33"/>
      <c r="I35" s="93">
        <v>0.21</v>
      </c>
      <c r="J35" s="92">
        <f>0</f>
        <v>0</v>
      </c>
      <c r="K35" s="33"/>
      <c r="L35" s="8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92">
        <f>ROUND((SUM(BH93:BH164)),2)</f>
        <v>0</v>
      </c>
      <c r="G36" s="33"/>
      <c r="H36" s="33"/>
      <c r="I36" s="93">
        <v>0.15</v>
      </c>
      <c r="J36" s="92">
        <f>0</f>
        <v>0</v>
      </c>
      <c r="K36" s="33"/>
      <c r="L36" s="8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92">
        <f>ROUND((SUM(BI93:BI164)),2)</f>
        <v>0</v>
      </c>
      <c r="G37" s="33"/>
      <c r="H37" s="33"/>
      <c r="I37" s="93">
        <v>0</v>
      </c>
      <c r="J37" s="92">
        <f>0</f>
        <v>0</v>
      </c>
      <c r="K37" s="33"/>
      <c r="L37" s="8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8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4"/>
      <c r="D39" s="95" t="s">
        <v>47</v>
      </c>
      <c r="E39" s="56"/>
      <c r="F39" s="56"/>
      <c r="G39" s="96" t="s">
        <v>48</v>
      </c>
      <c r="H39" s="97" t="s">
        <v>49</v>
      </c>
      <c r="I39" s="56"/>
      <c r="J39" s="98">
        <f>SUM(J30:J37)</f>
        <v>0</v>
      </c>
      <c r="K39" s="99"/>
      <c r="L39" s="8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8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8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83</v>
      </c>
      <c r="D45" s="33"/>
      <c r="E45" s="33"/>
      <c r="F45" s="33"/>
      <c r="G45" s="33"/>
      <c r="H45" s="33"/>
      <c r="I45" s="33"/>
      <c r="J45" s="33"/>
      <c r="K45" s="33"/>
      <c r="L45" s="86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86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86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26.25" customHeight="1">
      <c r="A48" s="33"/>
      <c r="B48" s="34"/>
      <c r="C48" s="33"/>
      <c r="D48" s="33"/>
      <c r="E48" s="307" t="str">
        <f>E7</f>
        <v>Výklenková kaple ve Starých Dobrkovicích p.č. 2064/13, 2085/44, 964/4, k.ú. Kladné, obec Kájov</v>
      </c>
      <c r="F48" s="308"/>
      <c r="G48" s="308"/>
      <c r="H48" s="308"/>
      <c r="I48" s="33"/>
      <c r="J48" s="33"/>
      <c r="K48" s="33"/>
      <c r="L48" s="86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80</v>
      </c>
      <c r="D49" s="33"/>
      <c r="E49" s="33"/>
      <c r="F49" s="33"/>
      <c r="G49" s="33"/>
      <c r="H49" s="33"/>
      <c r="I49" s="33"/>
      <c r="J49" s="33"/>
      <c r="K49" s="33"/>
      <c r="L49" s="86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30" customHeight="1">
      <c r="A50" s="33"/>
      <c r="B50" s="34"/>
      <c r="C50" s="33"/>
      <c r="D50" s="33"/>
      <c r="E50" s="293" t="str">
        <f>E9</f>
        <v>1 - Výklenková kaple ve Starých Dobrkovicích p.č. 2064/13, 2085/44, 964/4, k.ú. Kladné, obec Kájov</v>
      </c>
      <c r="F50" s="306"/>
      <c r="G50" s="306"/>
      <c r="H50" s="306"/>
      <c r="I50" s="33"/>
      <c r="J50" s="33"/>
      <c r="K50" s="33"/>
      <c r="L50" s="86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86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3"/>
      <c r="E52" s="33"/>
      <c r="F52" s="26" t="str">
        <f>F12</f>
        <v xml:space="preserve"> </v>
      </c>
      <c r="G52" s="33"/>
      <c r="H52" s="33"/>
      <c r="I52" s="28" t="s">
        <v>23</v>
      </c>
      <c r="J52" s="51" t="str">
        <f>IF(J12="","",J12)</f>
        <v>4. 1. 2021</v>
      </c>
      <c r="K52" s="33"/>
      <c r="L52" s="86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86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2" customHeight="1">
      <c r="A54" s="33"/>
      <c r="B54" s="34"/>
      <c r="C54" s="28" t="s">
        <v>25</v>
      </c>
      <c r="D54" s="33"/>
      <c r="E54" s="33"/>
      <c r="F54" s="26" t="str">
        <f>E15</f>
        <v>Město Český Krumlov</v>
      </c>
      <c r="G54" s="33"/>
      <c r="H54" s="33"/>
      <c r="I54" s="28" t="s">
        <v>31</v>
      </c>
      <c r="J54" s="31" t="str">
        <f>E21</f>
        <v>Ing. Karel Jandourek</v>
      </c>
      <c r="K54" s="33"/>
      <c r="L54" s="86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28" t="s">
        <v>34</v>
      </c>
      <c r="J55" s="31" t="str">
        <f>E24</f>
        <v xml:space="preserve"> </v>
      </c>
      <c r="K55" s="33"/>
      <c r="L55" s="86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86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0" t="s">
        <v>84</v>
      </c>
      <c r="D57" s="94"/>
      <c r="E57" s="94"/>
      <c r="F57" s="94"/>
      <c r="G57" s="94"/>
      <c r="H57" s="94"/>
      <c r="I57" s="94"/>
      <c r="J57" s="101" t="s">
        <v>85</v>
      </c>
      <c r="K57" s="94"/>
      <c r="L57" s="86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86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2" t="s">
        <v>69</v>
      </c>
      <c r="D59" s="33"/>
      <c r="E59" s="33"/>
      <c r="F59" s="33"/>
      <c r="G59" s="33"/>
      <c r="H59" s="33"/>
      <c r="I59" s="33"/>
      <c r="J59" s="67">
        <f>J93</f>
        <v>0</v>
      </c>
      <c r="K59" s="33"/>
      <c r="L59" s="86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86</v>
      </c>
    </row>
    <row r="60" spans="2:12" s="9" customFormat="1" ht="24.95" customHeight="1">
      <c r="B60" s="103"/>
      <c r="D60" s="104" t="s">
        <v>87</v>
      </c>
      <c r="E60" s="105"/>
      <c r="F60" s="105"/>
      <c r="G60" s="105"/>
      <c r="H60" s="105"/>
      <c r="I60" s="105"/>
      <c r="J60" s="106">
        <f>J94</f>
        <v>0</v>
      </c>
      <c r="L60" s="103"/>
    </row>
    <row r="61" spans="2:12" s="10" customFormat="1" ht="19.9" customHeight="1">
      <c r="B61" s="107"/>
      <c r="D61" s="108" t="s">
        <v>88</v>
      </c>
      <c r="E61" s="109"/>
      <c r="F61" s="109"/>
      <c r="G61" s="109"/>
      <c r="H61" s="109"/>
      <c r="I61" s="109"/>
      <c r="J61" s="110">
        <f>J95</f>
        <v>0</v>
      </c>
      <c r="L61" s="107"/>
    </row>
    <row r="62" spans="2:12" s="10" customFormat="1" ht="19.9" customHeight="1">
      <c r="B62" s="107"/>
      <c r="D62" s="108" t="s">
        <v>89</v>
      </c>
      <c r="E62" s="109"/>
      <c r="F62" s="109"/>
      <c r="G62" s="109"/>
      <c r="H62" s="109"/>
      <c r="I62" s="109"/>
      <c r="J62" s="110">
        <f>J98</f>
        <v>0</v>
      </c>
      <c r="L62" s="107"/>
    </row>
    <row r="63" spans="2:12" s="10" customFormat="1" ht="14.85" customHeight="1">
      <c r="B63" s="107"/>
      <c r="D63" s="108" t="s">
        <v>90</v>
      </c>
      <c r="E63" s="109"/>
      <c r="F63" s="109"/>
      <c r="G63" s="109"/>
      <c r="H63" s="109"/>
      <c r="I63" s="109"/>
      <c r="J63" s="110">
        <f>J99</f>
        <v>0</v>
      </c>
      <c r="L63" s="107"/>
    </row>
    <row r="64" spans="2:12" s="10" customFormat="1" ht="19.9" customHeight="1">
      <c r="B64" s="107"/>
      <c r="D64" s="108" t="s">
        <v>91</v>
      </c>
      <c r="E64" s="109"/>
      <c r="F64" s="109"/>
      <c r="G64" s="109"/>
      <c r="H64" s="109"/>
      <c r="I64" s="109"/>
      <c r="J64" s="110">
        <f>J119</f>
        <v>0</v>
      </c>
      <c r="L64" s="107"/>
    </row>
    <row r="65" spans="2:12" s="10" customFormat="1" ht="14.85" customHeight="1">
      <c r="B65" s="107"/>
      <c r="D65" s="108" t="s">
        <v>92</v>
      </c>
      <c r="E65" s="109"/>
      <c r="F65" s="109"/>
      <c r="G65" s="109"/>
      <c r="H65" s="109"/>
      <c r="I65" s="109"/>
      <c r="J65" s="110">
        <f>J120</f>
        <v>0</v>
      </c>
      <c r="L65" s="107"/>
    </row>
    <row r="66" spans="2:12" s="10" customFormat="1" ht="14.85" customHeight="1">
      <c r="B66" s="107"/>
      <c r="D66" s="108" t="s">
        <v>93</v>
      </c>
      <c r="E66" s="109"/>
      <c r="F66" s="109"/>
      <c r="G66" s="109"/>
      <c r="H66" s="109"/>
      <c r="I66" s="109"/>
      <c r="J66" s="110">
        <f>J123</f>
        <v>0</v>
      </c>
      <c r="L66" s="107"/>
    </row>
    <row r="67" spans="2:12" s="10" customFormat="1" ht="14.85" customHeight="1">
      <c r="B67" s="107"/>
      <c r="D67" s="108" t="s">
        <v>94</v>
      </c>
      <c r="E67" s="109"/>
      <c r="F67" s="109"/>
      <c r="G67" s="109"/>
      <c r="H67" s="109"/>
      <c r="I67" s="109"/>
      <c r="J67" s="110">
        <f>J131</f>
        <v>0</v>
      </c>
      <c r="L67" s="107"/>
    </row>
    <row r="68" spans="2:12" s="10" customFormat="1" ht="19.9" customHeight="1">
      <c r="B68" s="107"/>
      <c r="D68" s="108" t="s">
        <v>95</v>
      </c>
      <c r="E68" s="109"/>
      <c r="F68" s="109"/>
      <c r="G68" s="109"/>
      <c r="H68" s="109"/>
      <c r="I68" s="109"/>
      <c r="J68" s="110">
        <f>J139</f>
        <v>0</v>
      </c>
      <c r="L68" s="107"/>
    </row>
    <row r="69" spans="2:12" s="10" customFormat="1" ht="19.9" customHeight="1">
      <c r="B69" s="107"/>
      <c r="D69" s="108" t="s">
        <v>96</v>
      </c>
      <c r="E69" s="109"/>
      <c r="F69" s="109"/>
      <c r="G69" s="109"/>
      <c r="H69" s="109"/>
      <c r="I69" s="109"/>
      <c r="J69" s="110">
        <f>J145</f>
        <v>0</v>
      </c>
      <c r="L69" s="107"/>
    </row>
    <row r="70" spans="2:12" s="9" customFormat="1" ht="24.95" customHeight="1">
      <c r="B70" s="103"/>
      <c r="D70" s="104" t="s">
        <v>97</v>
      </c>
      <c r="E70" s="105"/>
      <c r="F70" s="105"/>
      <c r="G70" s="105"/>
      <c r="H70" s="105"/>
      <c r="I70" s="105"/>
      <c r="J70" s="106">
        <f>J147</f>
        <v>0</v>
      </c>
      <c r="L70" s="103"/>
    </row>
    <row r="71" spans="2:12" s="10" customFormat="1" ht="19.9" customHeight="1">
      <c r="B71" s="107"/>
      <c r="D71" s="108" t="s">
        <v>98</v>
      </c>
      <c r="E71" s="109"/>
      <c r="F71" s="109"/>
      <c r="G71" s="109"/>
      <c r="H71" s="109"/>
      <c r="I71" s="109"/>
      <c r="J71" s="110">
        <f>J148</f>
        <v>0</v>
      </c>
      <c r="L71" s="107"/>
    </row>
    <row r="72" spans="2:12" s="10" customFormat="1" ht="19.9" customHeight="1">
      <c r="B72" s="107"/>
      <c r="D72" s="108" t="s">
        <v>99</v>
      </c>
      <c r="E72" s="109"/>
      <c r="F72" s="109"/>
      <c r="G72" s="109"/>
      <c r="H72" s="109"/>
      <c r="I72" s="109"/>
      <c r="J72" s="110">
        <f>J157</f>
        <v>0</v>
      </c>
      <c r="L72" s="107"/>
    </row>
    <row r="73" spans="2:12" s="9" customFormat="1" ht="24.95" customHeight="1">
      <c r="B73" s="103"/>
      <c r="D73" s="104" t="s">
        <v>100</v>
      </c>
      <c r="E73" s="105"/>
      <c r="F73" s="105"/>
      <c r="G73" s="105"/>
      <c r="H73" s="105"/>
      <c r="I73" s="105"/>
      <c r="J73" s="106">
        <f>J161</f>
        <v>0</v>
      </c>
      <c r="L73" s="103"/>
    </row>
    <row r="74" spans="1:31" s="2" customFormat="1" ht="21.7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86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86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9" spans="1:31" s="2" customFormat="1" ht="6.95" customHeight="1">
      <c r="A79" s="33"/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86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24.95" customHeight="1">
      <c r="A80" s="33"/>
      <c r="B80" s="34"/>
      <c r="C80" s="22" t="s">
        <v>101</v>
      </c>
      <c r="D80" s="33"/>
      <c r="E80" s="33"/>
      <c r="F80" s="33"/>
      <c r="G80" s="33"/>
      <c r="H80" s="33"/>
      <c r="I80" s="33"/>
      <c r="J80" s="33"/>
      <c r="K80" s="33"/>
      <c r="L80" s="86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8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17</v>
      </c>
      <c r="D82" s="33"/>
      <c r="E82" s="33"/>
      <c r="F82" s="33"/>
      <c r="G82" s="33"/>
      <c r="H82" s="33"/>
      <c r="I82" s="33"/>
      <c r="J82" s="33"/>
      <c r="K82" s="33"/>
      <c r="L82" s="8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26.25" customHeight="1">
      <c r="A83" s="33"/>
      <c r="B83" s="34"/>
      <c r="C83" s="33"/>
      <c r="D83" s="33"/>
      <c r="E83" s="307" t="str">
        <f>E7</f>
        <v>Výklenková kaple ve Starých Dobrkovicích p.č. 2064/13, 2085/44, 964/4, k.ú. Kladné, obec Kájov</v>
      </c>
      <c r="F83" s="308"/>
      <c r="G83" s="308"/>
      <c r="H83" s="308"/>
      <c r="I83" s="33"/>
      <c r="J83" s="33"/>
      <c r="K83" s="33"/>
      <c r="L83" s="8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80</v>
      </c>
      <c r="D84" s="33"/>
      <c r="E84" s="33"/>
      <c r="F84" s="33"/>
      <c r="G84" s="33"/>
      <c r="H84" s="33"/>
      <c r="I84" s="33"/>
      <c r="J84" s="33"/>
      <c r="K84" s="33"/>
      <c r="L84" s="8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30" customHeight="1">
      <c r="A85" s="33"/>
      <c r="B85" s="34"/>
      <c r="C85" s="33"/>
      <c r="D85" s="33"/>
      <c r="E85" s="293" t="str">
        <f>E9</f>
        <v>1 - Výklenková kaple ve Starých Dobrkovicích p.č. 2064/13, 2085/44, 964/4, k.ú. Kladné, obec Kájov</v>
      </c>
      <c r="F85" s="306"/>
      <c r="G85" s="306"/>
      <c r="H85" s="306"/>
      <c r="I85" s="33"/>
      <c r="J85" s="33"/>
      <c r="K85" s="33"/>
      <c r="L85" s="8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8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21</v>
      </c>
      <c r="D87" s="33"/>
      <c r="E87" s="33"/>
      <c r="F87" s="26" t="str">
        <f>F12</f>
        <v xml:space="preserve"> </v>
      </c>
      <c r="G87" s="33"/>
      <c r="H87" s="33"/>
      <c r="I87" s="28" t="s">
        <v>23</v>
      </c>
      <c r="J87" s="51" t="str">
        <f>IF(J12="","",J12)</f>
        <v>4. 1. 2021</v>
      </c>
      <c r="K87" s="33"/>
      <c r="L87" s="8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8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2" customHeight="1">
      <c r="A89" s="33"/>
      <c r="B89" s="34"/>
      <c r="C89" s="28" t="s">
        <v>25</v>
      </c>
      <c r="D89" s="33"/>
      <c r="E89" s="33"/>
      <c r="F89" s="26" t="str">
        <f>E15</f>
        <v>Město Český Krumlov</v>
      </c>
      <c r="G89" s="33"/>
      <c r="H89" s="33"/>
      <c r="I89" s="28" t="s">
        <v>31</v>
      </c>
      <c r="J89" s="31" t="str">
        <f>E21</f>
        <v>Ing. Karel Jandourek</v>
      </c>
      <c r="K89" s="33"/>
      <c r="L89" s="8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2" customHeight="1">
      <c r="A90" s="33"/>
      <c r="B90" s="34"/>
      <c r="C90" s="28" t="s">
        <v>29</v>
      </c>
      <c r="D90" s="33"/>
      <c r="E90" s="33"/>
      <c r="F90" s="26" t="str">
        <f>IF(E18="","",E18)</f>
        <v>Vyplň údaj</v>
      </c>
      <c r="G90" s="33"/>
      <c r="H90" s="33"/>
      <c r="I90" s="28" t="s">
        <v>34</v>
      </c>
      <c r="J90" s="31" t="str">
        <f>E24</f>
        <v xml:space="preserve"> </v>
      </c>
      <c r="K90" s="33"/>
      <c r="L90" s="8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8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11" customFormat="1" ht="29.25" customHeight="1">
      <c r="A92" s="111"/>
      <c r="B92" s="112"/>
      <c r="C92" s="113" t="s">
        <v>102</v>
      </c>
      <c r="D92" s="114" t="s">
        <v>56</v>
      </c>
      <c r="E92" s="114" t="s">
        <v>52</v>
      </c>
      <c r="F92" s="114" t="s">
        <v>53</v>
      </c>
      <c r="G92" s="114" t="s">
        <v>103</v>
      </c>
      <c r="H92" s="114" t="s">
        <v>104</v>
      </c>
      <c r="I92" s="114" t="s">
        <v>105</v>
      </c>
      <c r="J92" s="114" t="s">
        <v>85</v>
      </c>
      <c r="K92" s="115" t="s">
        <v>106</v>
      </c>
      <c r="L92" s="116"/>
      <c r="M92" s="58" t="s">
        <v>3</v>
      </c>
      <c r="N92" s="59" t="s">
        <v>41</v>
      </c>
      <c r="O92" s="59" t="s">
        <v>107</v>
      </c>
      <c r="P92" s="59" t="s">
        <v>108</v>
      </c>
      <c r="Q92" s="59" t="s">
        <v>109</v>
      </c>
      <c r="R92" s="59" t="s">
        <v>110</v>
      </c>
      <c r="S92" s="59" t="s">
        <v>111</v>
      </c>
      <c r="T92" s="60" t="s">
        <v>112</v>
      </c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</row>
    <row r="93" spans="1:63" s="2" customFormat="1" ht="22.9" customHeight="1">
      <c r="A93" s="33"/>
      <c r="B93" s="34"/>
      <c r="C93" s="65" t="s">
        <v>113</v>
      </c>
      <c r="D93" s="33"/>
      <c r="E93" s="33"/>
      <c r="F93" s="33"/>
      <c r="G93" s="33"/>
      <c r="H93" s="33"/>
      <c r="I93" s="33"/>
      <c r="J93" s="117">
        <f>BK93</f>
        <v>0</v>
      </c>
      <c r="K93" s="33"/>
      <c r="L93" s="34"/>
      <c r="M93" s="61"/>
      <c r="N93" s="52"/>
      <c r="O93" s="62"/>
      <c r="P93" s="118">
        <f>P94+P147+P161</f>
        <v>0</v>
      </c>
      <c r="Q93" s="62"/>
      <c r="R93" s="118">
        <f>R94+R147+R161</f>
        <v>1.8393825000000001</v>
      </c>
      <c r="S93" s="62"/>
      <c r="T93" s="119">
        <f>T94+T147+T161</f>
        <v>3.01386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70</v>
      </c>
      <c r="AU93" s="18" t="s">
        <v>86</v>
      </c>
      <c r="BK93" s="120">
        <f>BK94+BK147+BK161</f>
        <v>0</v>
      </c>
    </row>
    <row r="94" spans="2:63" s="12" customFormat="1" ht="25.9" customHeight="1">
      <c r="B94" s="121"/>
      <c r="D94" s="122" t="s">
        <v>70</v>
      </c>
      <c r="E94" s="123" t="s">
        <v>114</v>
      </c>
      <c r="F94" s="123" t="s">
        <v>115</v>
      </c>
      <c r="I94" s="124"/>
      <c r="J94" s="125">
        <f>BK94</f>
        <v>0</v>
      </c>
      <c r="L94" s="121"/>
      <c r="M94" s="126"/>
      <c r="N94" s="127"/>
      <c r="O94" s="127"/>
      <c r="P94" s="128">
        <f>P95+P98+P119+P139+P145</f>
        <v>0</v>
      </c>
      <c r="Q94" s="127"/>
      <c r="R94" s="128">
        <f>R95+R98+R119+R139+R145</f>
        <v>1.4673275000000001</v>
      </c>
      <c r="S94" s="127"/>
      <c r="T94" s="129">
        <f>T95+T98+T119+T139+T145</f>
        <v>2.6669</v>
      </c>
      <c r="AR94" s="122" t="s">
        <v>15</v>
      </c>
      <c r="AT94" s="130" t="s">
        <v>70</v>
      </c>
      <c r="AU94" s="130" t="s">
        <v>71</v>
      </c>
      <c r="AY94" s="122" t="s">
        <v>116</v>
      </c>
      <c r="BK94" s="131">
        <f>BK95+BK98+BK119+BK139+BK145</f>
        <v>0</v>
      </c>
    </row>
    <row r="95" spans="2:63" s="12" customFormat="1" ht="22.9" customHeight="1">
      <c r="B95" s="121"/>
      <c r="D95" s="122" t="s">
        <v>70</v>
      </c>
      <c r="E95" s="132" t="s">
        <v>15</v>
      </c>
      <c r="F95" s="132" t="s">
        <v>117</v>
      </c>
      <c r="I95" s="124"/>
      <c r="J95" s="133">
        <f>BK95</f>
        <v>0</v>
      </c>
      <c r="L95" s="121"/>
      <c r="M95" s="126"/>
      <c r="N95" s="127"/>
      <c r="O95" s="127"/>
      <c r="P95" s="128">
        <f>SUM(P96:P97)</f>
        <v>0</v>
      </c>
      <c r="Q95" s="127"/>
      <c r="R95" s="128">
        <f>SUM(R96:R97)</f>
        <v>0</v>
      </c>
      <c r="S95" s="127"/>
      <c r="T95" s="129">
        <f>SUM(T96:T97)</f>
        <v>0</v>
      </c>
      <c r="AR95" s="122" t="s">
        <v>15</v>
      </c>
      <c r="AT95" s="130" t="s">
        <v>70</v>
      </c>
      <c r="AU95" s="130" t="s">
        <v>15</v>
      </c>
      <c r="AY95" s="122" t="s">
        <v>116</v>
      </c>
      <c r="BK95" s="131">
        <f>SUM(BK96:BK97)</f>
        <v>0</v>
      </c>
    </row>
    <row r="96" spans="1:65" s="2" customFormat="1" ht="33" customHeight="1">
      <c r="A96" s="33"/>
      <c r="B96" s="134"/>
      <c r="C96" s="135" t="s">
        <v>15</v>
      </c>
      <c r="D96" s="135" t="s">
        <v>118</v>
      </c>
      <c r="E96" s="136" t="s">
        <v>119</v>
      </c>
      <c r="F96" s="137" t="s">
        <v>120</v>
      </c>
      <c r="G96" s="138" t="s">
        <v>121</v>
      </c>
      <c r="H96" s="139">
        <v>2.5</v>
      </c>
      <c r="I96" s="140"/>
      <c r="J96" s="141">
        <f>ROUND(I96*H96,2)</f>
        <v>0</v>
      </c>
      <c r="K96" s="137" t="s">
        <v>3</v>
      </c>
      <c r="L96" s="34"/>
      <c r="M96" s="142" t="s">
        <v>3</v>
      </c>
      <c r="N96" s="143" t="s">
        <v>42</v>
      </c>
      <c r="O96" s="54"/>
      <c r="P96" s="144">
        <f>O96*H96</f>
        <v>0</v>
      </c>
      <c r="Q96" s="144">
        <v>0</v>
      </c>
      <c r="R96" s="144">
        <f>Q96*H96</f>
        <v>0</v>
      </c>
      <c r="S96" s="144">
        <v>0</v>
      </c>
      <c r="T96" s="145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46" t="s">
        <v>122</v>
      </c>
      <c r="AT96" s="146" t="s">
        <v>118</v>
      </c>
      <c r="AU96" s="146" t="s">
        <v>78</v>
      </c>
      <c r="AY96" s="18" t="s">
        <v>116</v>
      </c>
      <c r="BE96" s="147">
        <f>IF(N96="základní",J96,0)</f>
        <v>0</v>
      </c>
      <c r="BF96" s="147">
        <f>IF(N96="snížená",J96,0)</f>
        <v>0</v>
      </c>
      <c r="BG96" s="147">
        <f>IF(N96="zákl. přenesená",J96,0)</f>
        <v>0</v>
      </c>
      <c r="BH96" s="147">
        <f>IF(N96="sníž. přenesená",J96,0)</f>
        <v>0</v>
      </c>
      <c r="BI96" s="147">
        <f>IF(N96="nulová",J96,0)</f>
        <v>0</v>
      </c>
      <c r="BJ96" s="18" t="s">
        <v>15</v>
      </c>
      <c r="BK96" s="147">
        <f>ROUND(I96*H96,2)</f>
        <v>0</v>
      </c>
      <c r="BL96" s="18" t="s">
        <v>122</v>
      </c>
      <c r="BM96" s="146" t="s">
        <v>123</v>
      </c>
    </row>
    <row r="97" spans="1:65" s="2" customFormat="1" ht="24">
      <c r="A97" s="33"/>
      <c r="B97" s="134"/>
      <c r="C97" s="135" t="s">
        <v>78</v>
      </c>
      <c r="D97" s="135" t="s">
        <v>118</v>
      </c>
      <c r="E97" s="136" t="s">
        <v>124</v>
      </c>
      <c r="F97" s="137" t="s">
        <v>125</v>
      </c>
      <c r="G97" s="138" t="s">
        <v>126</v>
      </c>
      <c r="H97" s="139">
        <v>1</v>
      </c>
      <c r="I97" s="140"/>
      <c r="J97" s="141">
        <f>ROUND(I97*H97,2)</f>
        <v>0</v>
      </c>
      <c r="K97" s="137" t="s">
        <v>3</v>
      </c>
      <c r="L97" s="34"/>
      <c r="M97" s="142" t="s">
        <v>3</v>
      </c>
      <c r="N97" s="143" t="s">
        <v>42</v>
      </c>
      <c r="O97" s="54"/>
      <c r="P97" s="144">
        <f>O97*H97</f>
        <v>0</v>
      </c>
      <c r="Q97" s="144">
        <v>0</v>
      </c>
      <c r="R97" s="144">
        <f>Q97*H97</f>
        <v>0</v>
      </c>
      <c r="S97" s="144">
        <v>0</v>
      </c>
      <c r="T97" s="145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46" t="s">
        <v>122</v>
      </c>
      <c r="AT97" s="146" t="s">
        <v>118</v>
      </c>
      <c r="AU97" s="146" t="s">
        <v>78</v>
      </c>
      <c r="AY97" s="18" t="s">
        <v>116</v>
      </c>
      <c r="BE97" s="147">
        <f>IF(N97="základní",J97,0)</f>
        <v>0</v>
      </c>
      <c r="BF97" s="147">
        <f>IF(N97="snížená",J97,0)</f>
        <v>0</v>
      </c>
      <c r="BG97" s="147">
        <f>IF(N97="zákl. přenesená",J97,0)</f>
        <v>0</v>
      </c>
      <c r="BH97" s="147">
        <f>IF(N97="sníž. přenesená",J97,0)</f>
        <v>0</v>
      </c>
      <c r="BI97" s="147">
        <f>IF(N97="nulová",J97,0)</f>
        <v>0</v>
      </c>
      <c r="BJ97" s="18" t="s">
        <v>15</v>
      </c>
      <c r="BK97" s="147">
        <f>ROUND(I97*H97,2)</f>
        <v>0</v>
      </c>
      <c r="BL97" s="18" t="s">
        <v>122</v>
      </c>
      <c r="BM97" s="146" t="s">
        <v>127</v>
      </c>
    </row>
    <row r="98" spans="2:63" s="12" customFormat="1" ht="22.9" customHeight="1">
      <c r="B98" s="121"/>
      <c r="D98" s="122" t="s">
        <v>70</v>
      </c>
      <c r="E98" s="132" t="s">
        <v>128</v>
      </c>
      <c r="F98" s="132" t="s">
        <v>129</v>
      </c>
      <c r="I98" s="124"/>
      <c r="J98" s="133">
        <f>BK98</f>
        <v>0</v>
      </c>
      <c r="L98" s="121"/>
      <c r="M98" s="126"/>
      <c r="N98" s="127"/>
      <c r="O98" s="127"/>
      <c r="P98" s="128">
        <f>P99</f>
        <v>0</v>
      </c>
      <c r="Q98" s="127"/>
      <c r="R98" s="128">
        <f>R99</f>
        <v>0.9032100000000001</v>
      </c>
      <c r="S98" s="127"/>
      <c r="T98" s="129">
        <f>T99</f>
        <v>0</v>
      </c>
      <c r="AR98" s="122" t="s">
        <v>15</v>
      </c>
      <c r="AT98" s="130" t="s">
        <v>70</v>
      </c>
      <c r="AU98" s="130" t="s">
        <v>15</v>
      </c>
      <c r="AY98" s="122" t="s">
        <v>116</v>
      </c>
      <c r="BK98" s="131">
        <f>BK99</f>
        <v>0</v>
      </c>
    </row>
    <row r="99" spans="2:63" s="12" customFormat="1" ht="20.85" customHeight="1">
      <c r="B99" s="121"/>
      <c r="D99" s="122" t="s">
        <v>70</v>
      </c>
      <c r="E99" s="132" t="s">
        <v>130</v>
      </c>
      <c r="F99" s="132" t="s">
        <v>131</v>
      </c>
      <c r="I99" s="124"/>
      <c r="J99" s="133">
        <f>BK99</f>
        <v>0</v>
      </c>
      <c r="L99" s="121"/>
      <c r="M99" s="126"/>
      <c r="N99" s="127"/>
      <c r="O99" s="127"/>
      <c r="P99" s="128">
        <f>SUM(P100:P118)</f>
        <v>0</v>
      </c>
      <c r="Q99" s="127"/>
      <c r="R99" s="128">
        <f>SUM(R100:R118)</f>
        <v>0.9032100000000001</v>
      </c>
      <c r="S99" s="127"/>
      <c r="T99" s="129">
        <f>SUM(T100:T118)</f>
        <v>0</v>
      </c>
      <c r="AR99" s="122" t="s">
        <v>15</v>
      </c>
      <c r="AT99" s="130" t="s">
        <v>70</v>
      </c>
      <c r="AU99" s="130" t="s">
        <v>78</v>
      </c>
      <c r="AY99" s="122" t="s">
        <v>116</v>
      </c>
      <c r="BK99" s="131">
        <f>SUM(BK100:BK118)</f>
        <v>0</v>
      </c>
    </row>
    <row r="100" spans="1:65" s="2" customFormat="1" ht="36">
      <c r="A100" s="33"/>
      <c r="B100" s="134"/>
      <c r="C100" s="135" t="s">
        <v>132</v>
      </c>
      <c r="D100" s="135" t="s">
        <v>118</v>
      </c>
      <c r="E100" s="136" t="s">
        <v>133</v>
      </c>
      <c r="F100" s="137" t="s">
        <v>134</v>
      </c>
      <c r="G100" s="138" t="s">
        <v>135</v>
      </c>
      <c r="H100" s="139">
        <v>14.25</v>
      </c>
      <c r="I100" s="140"/>
      <c r="J100" s="141">
        <f>ROUND(I100*H100,2)</f>
        <v>0</v>
      </c>
      <c r="K100" s="137" t="s">
        <v>136</v>
      </c>
      <c r="L100" s="34"/>
      <c r="M100" s="142" t="s">
        <v>3</v>
      </c>
      <c r="N100" s="143" t="s">
        <v>42</v>
      </c>
      <c r="O100" s="54"/>
      <c r="P100" s="144">
        <f>O100*H100</f>
        <v>0</v>
      </c>
      <c r="Q100" s="144">
        <v>0</v>
      </c>
      <c r="R100" s="144">
        <f>Q100*H100</f>
        <v>0</v>
      </c>
      <c r="S100" s="144">
        <v>0</v>
      </c>
      <c r="T100" s="145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46" t="s">
        <v>122</v>
      </c>
      <c r="AT100" s="146" t="s">
        <v>118</v>
      </c>
      <c r="AU100" s="146" t="s">
        <v>132</v>
      </c>
      <c r="AY100" s="18" t="s">
        <v>116</v>
      </c>
      <c r="BE100" s="147">
        <f>IF(N100="základní",J100,0)</f>
        <v>0</v>
      </c>
      <c r="BF100" s="147">
        <f>IF(N100="snížená",J100,0)</f>
        <v>0</v>
      </c>
      <c r="BG100" s="147">
        <f>IF(N100="zákl. přenesená",J100,0)</f>
        <v>0</v>
      </c>
      <c r="BH100" s="147">
        <f>IF(N100="sníž. přenesená",J100,0)</f>
        <v>0</v>
      </c>
      <c r="BI100" s="147">
        <f>IF(N100="nulová",J100,0)</f>
        <v>0</v>
      </c>
      <c r="BJ100" s="18" t="s">
        <v>15</v>
      </c>
      <c r="BK100" s="147">
        <f>ROUND(I100*H100,2)</f>
        <v>0</v>
      </c>
      <c r="BL100" s="18" t="s">
        <v>122</v>
      </c>
      <c r="BM100" s="146" t="s">
        <v>137</v>
      </c>
    </row>
    <row r="101" spans="2:51" s="13" customFormat="1" ht="12">
      <c r="B101" s="148"/>
      <c r="D101" s="149" t="s">
        <v>138</v>
      </c>
      <c r="E101" s="150" t="s">
        <v>3</v>
      </c>
      <c r="F101" s="151" t="s">
        <v>139</v>
      </c>
      <c r="H101" s="152">
        <v>14.25</v>
      </c>
      <c r="I101" s="153"/>
      <c r="L101" s="148"/>
      <c r="M101" s="154"/>
      <c r="N101" s="155"/>
      <c r="O101" s="155"/>
      <c r="P101" s="155"/>
      <c r="Q101" s="155"/>
      <c r="R101" s="155"/>
      <c r="S101" s="155"/>
      <c r="T101" s="156"/>
      <c r="AT101" s="150" t="s">
        <v>138</v>
      </c>
      <c r="AU101" s="150" t="s">
        <v>132</v>
      </c>
      <c r="AV101" s="13" t="s">
        <v>78</v>
      </c>
      <c r="AW101" s="13" t="s">
        <v>33</v>
      </c>
      <c r="AX101" s="13" t="s">
        <v>15</v>
      </c>
      <c r="AY101" s="150" t="s">
        <v>116</v>
      </c>
    </row>
    <row r="102" spans="1:65" s="2" customFormat="1" ht="24">
      <c r="A102" s="33"/>
      <c r="B102" s="134"/>
      <c r="C102" s="135" t="s">
        <v>122</v>
      </c>
      <c r="D102" s="135" t="s">
        <v>118</v>
      </c>
      <c r="E102" s="136" t="s">
        <v>140</v>
      </c>
      <c r="F102" s="137" t="s">
        <v>141</v>
      </c>
      <c r="G102" s="138" t="s">
        <v>142</v>
      </c>
      <c r="H102" s="139">
        <v>3</v>
      </c>
      <c r="I102" s="140"/>
      <c r="J102" s="141">
        <f>ROUND(I102*H102,2)</f>
        <v>0</v>
      </c>
      <c r="K102" s="137" t="s">
        <v>3</v>
      </c>
      <c r="L102" s="34"/>
      <c r="M102" s="142" t="s">
        <v>3</v>
      </c>
      <c r="N102" s="143" t="s">
        <v>42</v>
      </c>
      <c r="O102" s="54"/>
      <c r="P102" s="144">
        <f>O102*H102</f>
        <v>0</v>
      </c>
      <c r="Q102" s="144">
        <v>0</v>
      </c>
      <c r="R102" s="144">
        <f>Q102*H102</f>
        <v>0</v>
      </c>
      <c r="S102" s="144">
        <v>0</v>
      </c>
      <c r="T102" s="145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46" t="s">
        <v>122</v>
      </c>
      <c r="AT102" s="146" t="s">
        <v>118</v>
      </c>
      <c r="AU102" s="146" t="s">
        <v>132</v>
      </c>
      <c r="AY102" s="18" t="s">
        <v>116</v>
      </c>
      <c r="BE102" s="147">
        <f>IF(N102="základní",J102,0)</f>
        <v>0</v>
      </c>
      <c r="BF102" s="147">
        <f>IF(N102="snížená",J102,0)</f>
        <v>0</v>
      </c>
      <c r="BG102" s="147">
        <f>IF(N102="zákl. přenesená",J102,0)</f>
        <v>0</v>
      </c>
      <c r="BH102" s="147">
        <f>IF(N102="sníž. přenesená",J102,0)</f>
        <v>0</v>
      </c>
      <c r="BI102" s="147">
        <f>IF(N102="nulová",J102,0)</f>
        <v>0</v>
      </c>
      <c r="BJ102" s="18" t="s">
        <v>15</v>
      </c>
      <c r="BK102" s="147">
        <f>ROUND(I102*H102,2)</f>
        <v>0</v>
      </c>
      <c r="BL102" s="18" t="s">
        <v>122</v>
      </c>
      <c r="BM102" s="146" t="s">
        <v>143</v>
      </c>
    </row>
    <row r="103" spans="1:65" s="2" customFormat="1" ht="44.25" customHeight="1">
      <c r="A103" s="33"/>
      <c r="B103" s="134"/>
      <c r="C103" s="135" t="s">
        <v>144</v>
      </c>
      <c r="D103" s="135" t="s">
        <v>118</v>
      </c>
      <c r="E103" s="136" t="s">
        <v>145</v>
      </c>
      <c r="F103" s="137" t="s">
        <v>146</v>
      </c>
      <c r="G103" s="138" t="s">
        <v>135</v>
      </c>
      <c r="H103" s="139">
        <v>31.6</v>
      </c>
      <c r="I103" s="140"/>
      <c r="J103" s="141">
        <f>ROUND(I103*H103,2)</f>
        <v>0</v>
      </c>
      <c r="K103" s="137" t="s">
        <v>3</v>
      </c>
      <c r="L103" s="34"/>
      <c r="M103" s="142" t="s">
        <v>3</v>
      </c>
      <c r="N103" s="143" t="s">
        <v>42</v>
      </c>
      <c r="O103" s="54"/>
      <c r="P103" s="144">
        <f>O103*H103</f>
        <v>0</v>
      </c>
      <c r="Q103" s="144">
        <v>0</v>
      </c>
      <c r="R103" s="144">
        <f>Q103*H103</f>
        <v>0</v>
      </c>
      <c r="S103" s="144">
        <v>0</v>
      </c>
      <c r="T103" s="145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46" t="s">
        <v>122</v>
      </c>
      <c r="AT103" s="146" t="s">
        <v>118</v>
      </c>
      <c r="AU103" s="146" t="s">
        <v>132</v>
      </c>
      <c r="AY103" s="18" t="s">
        <v>116</v>
      </c>
      <c r="BE103" s="147">
        <f>IF(N103="základní",J103,0)</f>
        <v>0</v>
      </c>
      <c r="BF103" s="147">
        <f>IF(N103="snížená",J103,0)</f>
        <v>0</v>
      </c>
      <c r="BG103" s="147">
        <f>IF(N103="zákl. přenesená",J103,0)</f>
        <v>0</v>
      </c>
      <c r="BH103" s="147">
        <f>IF(N103="sníž. přenesená",J103,0)</f>
        <v>0</v>
      </c>
      <c r="BI103" s="147">
        <f>IF(N103="nulová",J103,0)</f>
        <v>0</v>
      </c>
      <c r="BJ103" s="18" t="s">
        <v>15</v>
      </c>
      <c r="BK103" s="147">
        <f>ROUND(I103*H103,2)</f>
        <v>0</v>
      </c>
      <c r="BL103" s="18" t="s">
        <v>122</v>
      </c>
      <c r="BM103" s="146" t="s">
        <v>147</v>
      </c>
    </row>
    <row r="104" spans="2:51" s="14" customFormat="1" ht="12">
      <c r="B104" s="157"/>
      <c r="D104" s="149" t="s">
        <v>138</v>
      </c>
      <c r="E104" s="158" t="s">
        <v>3</v>
      </c>
      <c r="F104" s="159" t="s">
        <v>148</v>
      </c>
      <c r="H104" s="158" t="s">
        <v>3</v>
      </c>
      <c r="I104" s="160"/>
      <c r="L104" s="157"/>
      <c r="M104" s="161"/>
      <c r="N104" s="162"/>
      <c r="O104" s="162"/>
      <c r="P104" s="162"/>
      <c r="Q104" s="162"/>
      <c r="R104" s="162"/>
      <c r="S104" s="162"/>
      <c r="T104" s="163"/>
      <c r="AT104" s="158" t="s">
        <v>138</v>
      </c>
      <c r="AU104" s="158" t="s">
        <v>132</v>
      </c>
      <c r="AV104" s="14" t="s">
        <v>15</v>
      </c>
      <c r="AW104" s="14" t="s">
        <v>33</v>
      </c>
      <c r="AX104" s="14" t="s">
        <v>71</v>
      </c>
      <c r="AY104" s="158" t="s">
        <v>116</v>
      </c>
    </row>
    <row r="105" spans="2:51" s="13" customFormat="1" ht="12">
      <c r="B105" s="148"/>
      <c r="D105" s="149" t="s">
        <v>138</v>
      </c>
      <c r="E105" s="150" t="s">
        <v>3</v>
      </c>
      <c r="F105" s="151" t="s">
        <v>149</v>
      </c>
      <c r="H105" s="152">
        <v>31.6</v>
      </c>
      <c r="I105" s="153"/>
      <c r="L105" s="148"/>
      <c r="M105" s="154"/>
      <c r="N105" s="155"/>
      <c r="O105" s="155"/>
      <c r="P105" s="155"/>
      <c r="Q105" s="155"/>
      <c r="R105" s="155"/>
      <c r="S105" s="155"/>
      <c r="T105" s="156"/>
      <c r="AT105" s="150" t="s">
        <v>138</v>
      </c>
      <c r="AU105" s="150" t="s">
        <v>132</v>
      </c>
      <c r="AV105" s="13" t="s">
        <v>78</v>
      </c>
      <c r="AW105" s="13" t="s">
        <v>33</v>
      </c>
      <c r="AX105" s="13" t="s">
        <v>15</v>
      </c>
      <c r="AY105" s="150" t="s">
        <v>116</v>
      </c>
    </row>
    <row r="106" spans="1:65" s="2" customFormat="1" ht="128.65" customHeight="1">
      <c r="A106" s="33"/>
      <c r="B106" s="134"/>
      <c r="C106" s="135" t="s">
        <v>128</v>
      </c>
      <c r="D106" s="135" t="s">
        <v>118</v>
      </c>
      <c r="E106" s="136" t="s">
        <v>150</v>
      </c>
      <c r="F106" s="137" t="s">
        <v>151</v>
      </c>
      <c r="G106" s="138" t="s">
        <v>135</v>
      </c>
      <c r="H106" s="139">
        <v>31.6</v>
      </c>
      <c r="I106" s="140"/>
      <c r="J106" s="141">
        <f>ROUND(I106*H106,2)</f>
        <v>0</v>
      </c>
      <c r="K106" s="137" t="s">
        <v>3</v>
      </c>
      <c r="L106" s="34"/>
      <c r="M106" s="142" t="s">
        <v>3</v>
      </c>
      <c r="N106" s="143" t="s">
        <v>42</v>
      </c>
      <c r="O106" s="54"/>
      <c r="P106" s="144">
        <f>O106*H106</f>
        <v>0</v>
      </c>
      <c r="Q106" s="144">
        <v>0.0231</v>
      </c>
      <c r="R106" s="144">
        <f>Q106*H106</f>
        <v>0.72996</v>
      </c>
      <c r="S106" s="144">
        <v>0</v>
      </c>
      <c r="T106" s="145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46" t="s">
        <v>122</v>
      </c>
      <c r="AT106" s="146" t="s">
        <v>118</v>
      </c>
      <c r="AU106" s="146" t="s">
        <v>132</v>
      </c>
      <c r="AY106" s="18" t="s">
        <v>116</v>
      </c>
      <c r="BE106" s="147">
        <f>IF(N106="základní",J106,0)</f>
        <v>0</v>
      </c>
      <c r="BF106" s="147">
        <f>IF(N106="snížená",J106,0)</f>
        <v>0</v>
      </c>
      <c r="BG106" s="147">
        <f>IF(N106="zákl. přenesená",J106,0)</f>
        <v>0</v>
      </c>
      <c r="BH106" s="147">
        <f>IF(N106="sníž. přenesená",J106,0)</f>
        <v>0</v>
      </c>
      <c r="BI106" s="147">
        <f>IF(N106="nulová",J106,0)</f>
        <v>0</v>
      </c>
      <c r="BJ106" s="18" t="s">
        <v>15</v>
      </c>
      <c r="BK106" s="147">
        <f>ROUND(I106*H106,2)</f>
        <v>0</v>
      </c>
      <c r="BL106" s="18" t="s">
        <v>122</v>
      </c>
      <c r="BM106" s="146" t="s">
        <v>152</v>
      </c>
    </row>
    <row r="107" spans="1:65" s="2" customFormat="1" ht="134.25" customHeight="1">
      <c r="A107" s="33"/>
      <c r="B107" s="134"/>
      <c r="C107" s="135" t="s">
        <v>153</v>
      </c>
      <c r="D107" s="135" t="s">
        <v>118</v>
      </c>
      <c r="E107" s="136" t="s">
        <v>154</v>
      </c>
      <c r="F107" s="137" t="s">
        <v>155</v>
      </c>
      <c r="G107" s="138" t="s">
        <v>135</v>
      </c>
      <c r="H107" s="139">
        <v>7.5</v>
      </c>
      <c r="I107" s="140"/>
      <c r="J107" s="141">
        <f>ROUND(I107*H107,2)</f>
        <v>0</v>
      </c>
      <c r="K107" s="137" t="s">
        <v>3</v>
      </c>
      <c r="L107" s="34"/>
      <c r="M107" s="142" t="s">
        <v>3</v>
      </c>
      <c r="N107" s="143" t="s">
        <v>42</v>
      </c>
      <c r="O107" s="54"/>
      <c r="P107" s="144">
        <f>O107*H107</f>
        <v>0</v>
      </c>
      <c r="Q107" s="144">
        <v>0.0231</v>
      </c>
      <c r="R107" s="144">
        <f>Q107*H107</f>
        <v>0.17325</v>
      </c>
      <c r="S107" s="144">
        <v>0</v>
      </c>
      <c r="T107" s="145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46" t="s">
        <v>122</v>
      </c>
      <c r="AT107" s="146" t="s">
        <v>118</v>
      </c>
      <c r="AU107" s="146" t="s">
        <v>132</v>
      </c>
      <c r="AY107" s="18" t="s">
        <v>116</v>
      </c>
      <c r="BE107" s="147">
        <f>IF(N107="základní",J107,0)</f>
        <v>0</v>
      </c>
      <c r="BF107" s="147">
        <f>IF(N107="snížená",J107,0)</f>
        <v>0</v>
      </c>
      <c r="BG107" s="147">
        <f>IF(N107="zákl. přenesená",J107,0)</f>
        <v>0</v>
      </c>
      <c r="BH107" s="147">
        <f>IF(N107="sníž. přenesená",J107,0)</f>
        <v>0</v>
      </c>
      <c r="BI107" s="147">
        <f>IF(N107="nulová",J107,0)</f>
        <v>0</v>
      </c>
      <c r="BJ107" s="18" t="s">
        <v>15</v>
      </c>
      <c r="BK107" s="147">
        <f>ROUND(I107*H107,2)</f>
        <v>0</v>
      </c>
      <c r="BL107" s="18" t="s">
        <v>122</v>
      </c>
      <c r="BM107" s="146" t="s">
        <v>156</v>
      </c>
    </row>
    <row r="108" spans="2:51" s="14" customFormat="1" ht="12">
      <c r="B108" s="157"/>
      <c r="D108" s="149" t="s">
        <v>138</v>
      </c>
      <c r="E108" s="158" t="s">
        <v>3</v>
      </c>
      <c r="F108" s="159" t="s">
        <v>157</v>
      </c>
      <c r="H108" s="158" t="s">
        <v>3</v>
      </c>
      <c r="I108" s="160"/>
      <c r="L108" s="157"/>
      <c r="M108" s="161"/>
      <c r="N108" s="162"/>
      <c r="O108" s="162"/>
      <c r="P108" s="162"/>
      <c r="Q108" s="162"/>
      <c r="R108" s="162"/>
      <c r="S108" s="162"/>
      <c r="T108" s="163"/>
      <c r="AT108" s="158" t="s">
        <v>138</v>
      </c>
      <c r="AU108" s="158" t="s">
        <v>132</v>
      </c>
      <c r="AV108" s="14" t="s">
        <v>15</v>
      </c>
      <c r="AW108" s="14" t="s">
        <v>33</v>
      </c>
      <c r="AX108" s="14" t="s">
        <v>71</v>
      </c>
      <c r="AY108" s="158" t="s">
        <v>116</v>
      </c>
    </row>
    <row r="109" spans="2:51" s="13" customFormat="1" ht="12">
      <c r="B109" s="148"/>
      <c r="D109" s="149" t="s">
        <v>138</v>
      </c>
      <c r="E109" s="150" t="s">
        <v>3</v>
      </c>
      <c r="F109" s="151" t="s">
        <v>158</v>
      </c>
      <c r="H109" s="152">
        <v>7.5</v>
      </c>
      <c r="I109" s="153"/>
      <c r="L109" s="148"/>
      <c r="M109" s="154"/>
      <c r="N109" s="155"/>
      <c r="O109" s="155"/>
      <c r="P109" s="155"/>
      <c r="Q109" s="155"/>
      <c r="R109" s="155"/>
      <c r="S109" s="155"/>
      <c r="T109" s="156"/>
      <c r="AT109" s="150" t="s">
        <v>138</v>
      </c>
      <c r="AU109" s="150" t="s">
        <v>132</v>
      </c>
      <c r="AV109" s="13" t="s">
        <v>78</v>
      </c>
      <c r="AW109" s="13" t="s">
        <v>33</v>
      </c>
      <c r="AX109" s="13" t="s">
        <v>15</v>
      </c>
      <c r="AY109" s="150" t="s">
        <v>116</v>
      </c>
    </row>
    <row r="110" spans="1:65" s="2" customFormat="1" ht="36">
      <c r="A110" s="33"/>
      <c r="B110" s="134"/>
      <c r="C110" s="135" t="s">
        <v>159</v>
      </c>
      <c r="D110" s="135" t="s">
        <v>118</v>
      </c>
      <c r="E110" s="136" t="s">
        <v>160</v>
      </c>
      <c r="F110" s="137" t="s">
        <v>161</v>
      </c>
      <c r="G110" s="138" t="s">
        <v>135</v>
      </c>
      <c r="H110" s="139">
        <v>3.75</v>
      </c>
      <c r="I110" s="140"/>
      <c r="J110" s="141">
        <f>ROUND(I110*H110,2)</f>
        <v>0</v>
      </c>
      <c r="K110" s="137" t="s">
        <v>3</v>
      </c>
      <c r="L110" s="34"/>
      <c r="M110" s="142" t="s">
        <v>3</v>
      </c>
      <c r="N110" s="143" t="s">
        <v>42</v>
      </c>
      <c r="O110" s="54"/>
      <c r="P110" s="144">
        <f>O110*H110</f>
        <v>0</v>
      </c>
      <c r="Q110" s="144">
        <v>0</v>
      </c>
      <c r="R110" s="144">
        <f>Q110*H110</f>
        <v>0</v>
      </c>
      <c r="S110" s="144">
        <v>0</v>
      </c>
      <c r="T110" s="145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46" t="s">
        <v>122</v>
      </c>
      <c r="AT110" s="146" t="s">
        <v>118</v>
      </c>
      <c r="AU110" s="146" t="s">
        <v>132</v>
      </c>
      <c r="AY110" s="18" t="s">
        <v>116</v>
      </c>
      <c r="BE110" s="147">
        <f>IF(N110="základní",J110,0)</f>
        <v>0</v>
      </c>
      <c r="BF110" s="147">
        <f>IF(N110="snížená",J110,0)</f>
        <v>0</v>
      </c>
      <c r="BG110" s="147">
        <f>IF(N110="zákl. přenesená",J110,0)</f>
        <v>0</v>
      </c>
      <c r="BH110" s="147">
        <f>IF(N110="sníž. přenesená",J110,0)</f>
        <v>0</v>
      </c>
      <c r="BI110" s="147">
        <f>IF(N110="nulová",J110,0)</f>
        <v>0</v>
      </c>
      <c r="BJ110" s="18" t="s">
        <v>15</v>
      </c>
      <c r="BK110" s="147">
        <f>ROUND(I110*H110,2)</f>
        <v>0</v>
      </c>
      <c r="BL110" s="18" t="s">
        <v>122</v>
      </c>
      <c r="BM110" s="146" t="s">
        <v>162</v>
      </c>
    </row>
    <row r="111" spans="2:51" s="14" customFormat="1" ht="12">
      <c r="B111" s="157"/>
      <c r="D111" s="149" t="s">
        <v>138</v>
      </c>
      <c r="E111" s="158" t="s">
        <v>3</v>
      </c>
      <c r="F111" s="159" t="s">
        <v>163</v>
      </c>
      <c r="H111" s="158" t="s">
        <v>3</v>
      </c>
      <c r="I111" s="160"/>
      <c r="L111" s="157"/>
      <c r="M111" s="161"/>
      <c r="N111" s="162"/>
      <c r="O111" s="162"/>
      <c r="P111" s="162"/>
      <c r="Q111" s="162"/>
      <c r="R111" s="162"/>
      <c r="S111" s="162"/>
      <c r="T111" s="163"/>
      <c r="AT111" s="158" t="s">
        <v>138</v>
      </c>
      <c r="AU111" s="158" t="s">
        <v>132</v>
      </c>
      <c r="AV111" s="14" t="s">
        <v>15</v>
      </c>
      <c r="AW111" s="14" t="s">
        <v>33</v>
      </c>
      <c r="AX111" s="14" t="s">
        <v>71</v>
      </c>
      <c r="AY111" s="158" t="s">
        <v>116</v>
      </c>
    </row>
    <row r="112" spans="2:51" s="13" customFormat="1" ht="12">
      <c r="B112" s="148"/>
      <c r="D112" s="149" t="s">
        <v>138</v>
      </c>
      <c r="E112" s="150" t="s">
        <v>3</v>
      </c>
      <c r="F112" s="151" t="s">
        <v>164</v>
      </c>
      <c r="H112" s="152">
        <v>3.75</v>
      </c>
      <c r="I112" s="153"/>
      <c r="L112" s="148"/>
      <c r="M112" s="154"/>
      <c r="N112" s="155"/>
      <c r="O112" s="155"/>
      <c r="P112" s="155"/>
      <c r="Q112" s="155"/>
      <c r="R112" s="155"/>
      <c r="S112" s="155"/>
      <c r="T112" s="156"/>
      <c r="AT112" s="150" t="s">
        <v>138</v>
      </c>
      <c r="AU112" s="150" t="s">
        <v>132</v>
      </c>
      <c r="AV112" s="13" t="s">
        <v>78</v>
      </c>
      <c r="AW112" s="13" t="s">
        <v>33</v>
      </c>
      <c r="AX112" s="13" t="s">
        <v>15</v>
      </c>
      <c r="AY112" s="150" t="s">
        <v>116</v>
      </c>
    </row>
    <row r="113" spans="1:65" s="2" customFormat="1" ht="72">
      <c r="A113" s="33"/>
      <c r="B113" s="134"/>
      <c r="C113" s="135" t="s">
        <v>165</v>
      </c>
      <c r="D113" s="135" t="s">
        <v>118</v>
      </c>
      <c r="E113" s="136" t="s">
        <v>166</v>
      </c>
      <c r="F113" s="137" t="s">
        <v>167</v>
      </c>
      <c r="G113" s="138" t="s">
        <v>135</v>
      </c>
      <c r="H113" s="139">
        <v>39.1</v>
      </c>
      <c r="I113" s="140"/>
      <c r="J113" s="141">
        <f>ROUND(I113*H113,2)</f>
        <v>0</v>
      </c>
      <c r="K113" s="137" t="s">
        <v>3</v>
      </c>
      <c r="L113" s="34"/>
      <c r="M113" s="142" t="s">
        <v>3</v>
      </c>
      <c r="N113" s="143" t="s">
        <v>42</v>
      </c>
      <c r="O113" s="54"/>
      <c r="P113" s="144">
        <f>O113*H113</f>
        <v>0</v>
      </c>
      <c r="Q113" s="144">
        <v>0</v>
      </c>
      <c r="R113" s="144">
        <f>Q113*H113</f>
        <v>0</v>
      </c>
      <c r="S113" s="144">
        <v>0</v>
      </c>
      <c r="T113" s="145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46" t="s">
        <v>122</v>
      </c>
      <c r="AT113" s="146" t="s">
        <v>118</v>
      </c>
      <c r="AU113" s="146" t="s">
        <v>132</v>
      </c>
      <c r="AY113" s="18" t="s">
        <v>116</v>
      </c>
      <c r="BE113" s="147">
        <f>IF(N113="základní",J113,0)</f>
        <v>0</v>
      </c>
      <c r="BF113" s="147">
        <f>IF(N113="snížená",J113,0)</f>
        <v>0</v>
      </c>
      <c r="BG113" s="147">
        <f>IF(N113="zákl. přenesená",J113,0)</f>
        <v>0</v>
      </c>
      <c r="BH113" s="147">
        <f>IF(N113="sníž. přenesená",J113,0)</f>
        <v>0</v>
      </c>
      <c r="BI113" s="147">
        <f>IF(N113="nulová",J113,0)</f>
        <v>0</v>
      </c>
      <c r="BJ113" s="18" t="s">
        <v>15</v>
      </c>
      <c r="BK113" s="147">
        <f>ROUND(I113*H113,2)</f>
        <v>0</v>
      </c>
      <c r="BL113" s="18" t="s">
        <v>122</v>
      </c>
      <c r="BM113" s="146" t="s">
        <v>168</v>
      </c>
    </row>
    <row r="114" spans="2:51" s="14" customFormat="1" ht="12">
      <c r="B114" s="157"/>
      <c r="D114" s="149" t="s">
        <v>138</v>
      </c>
      <c r="E114" s="158" t="s">
        <v>3</v>
      </c>
      <c r="F114" s="159" t="s">
        <v>148</v>
      </c>
      <c r="H114" s="158" t="s">
        <v>3</v>
      </c>
      <c r="I114" s="160"/>
      <c r="L114" s="157"/>
      <c r="M114" s="161"/>
      <c r="N114" s="162"/>
      <c r="O114" s="162"/>
      <c r="P114" s="162"/>
      <c r="Q114" s="162"/>
      <c r="R114" s="162"/>
      <c r="S114" s="162"/>
      <c r="T114" s="163"/>
      <c r="AT114" s="158" t="s">
        <v>138</v>
      </c>
      <c r="AU114" s="158" t="s">
        <v>132</v>
      </c>
      <c r="AV114" s="14" t="s">
        <v>15</v>
      </c>
      <c r="AW114" s="14" t="s">
        <v>33</v>
      </c>
      <c r="AX114" s="14" t="s">
        <v>71</v>
      </c>
      <c r="AY114" s="158" t="s">
        <v>116</v>
      </c>
    </row>
    <row r="115" spans="2:51" s="13" customFormat="1" ht="12">
      <c r="B115" s="148"/>
      <c r="D115" s="149" t="s">
        <v>138</v>
      </c>
      <c r="E115" s="150" t="s">
        <v>3</v>
      </c>
      <c r="F115" s="151" t="s">
        <v>149</v>
      </c>
      <c r="H115" s="152">
        <v>31.6</v>
      </c>
      <c r="I115" s="153"/>
      <c r="L115" s="148"/>
      <c r="M115" s="154"/>
      <c r="N115" s="155"/>
      <c r="O115" s="155"/>
      <c r="P115" s="155"/>
      <c r="Q115" s="155"/>
      <c r="R115" s="155"/>
      <c r="S115" s="155"/>
      <c r="T115" s="156"/>
      <c r="AT115" s="150" t="s">
        <v>138</v>
      </c>
      <c r="AU115" s="150" t="s">
        <v>132</v>
      </c>
      <c r="AV115" s="13" t="s">
        <v>78</v>
      </c>
      <c r="AW115" s="13" t="s">
        <v>33</v>
      </c>
      <c r="AX115" s="13" t="s">
        <v>71</v>
      </c>
      <c r="AY115" s="150" t="s">
        <v>116</v>
      </c>
    </row>
    <row r="116" spans="2:51" s="14" customFormat="1" ht="12">
      <c r="B116" s="157"/>
      <c r="D116" s="149" t="s">
        <v>138</v>
      </c>
      <c r="E116" s="158" t="s">
        <v>3</v>
      </c>
      <c r="F116" s="159" t="s">
        <v>157</v>
      </c>
      <c r="H116" s="158" t="s">
        <v>3</v>
      </c>
      <c r="I116" s="160"/>
      <c r="L116" s="157"/>
      <c r="M116" s="161"/>
      <c r="N116" s="162"/>
      <c r="O116" s="162"/>
      <c r="P116" s="162"/>
      <c r="Q116" s="162"/>
      <c r="R116" s="162"/>
      <c r="S116" s="162"/>
      <c r="T116" s="163"/>
      <c r="AT116" s="158" t="s">
        <v>138</v>
      </c>
      <c r="AU116" s="158" t="s">
        <v>132</v>
      </c>
      <c r="AV116" s="14" t="s">
        <v>15</v>
      </c>
      <c r="AW116" s="14" t="s">
        <v>33</v>
      </c>
      <c r="AX116" s="14" t="s">
        <v>71</v>
      </c>
      <c r="AY116" s="158" t="s">
        <v>116</v>
      </c>
    </row>
    <row r="117" spans="2:51" s="13" customFormat="1" ht="12">
      <c r="B117" s="148"/>
      <c r="D117" s="149" t="s">
        <v>138</v>
      </c>
      <c r="E117" s="150" t="s">
        <v>3</v>
      </c>
      <c r="F117" s="151" t="s">
        <v>158</v>
      </c>
      <c r="H117" s="152">
        <v>7.5</v>
      </c>
      <c r="I117" s="153"/>
      <c r="L117" s="148"/>
      <c r="M117" s="154"/>
      <c r="N117" s="155"/>
      <c r="O117" s="155"/>
      <c r="P117" s="155"/>
      <c r="Q117" s="155"/>
      <c r="R117" s="155"/>
      <c r="S117" s="155"/>
      <c r="T117" s="156"/>
      <c r="AT117" s="150" t="s">
        <v>138</v>
      </c>
      <c r="AU117" s="150" t="s">
        <v>132</v>
      </c>
      <c r="AV117" s="13" t="s">
        <v>78</v>
      </c>
      <c r="AW117" s="13" t="s">
        <v>33</v>
      </c>
      <c r="AX117" s="13" t="s">
        <v>71</v>
      </c>
      <c r="AY117" s="150" t="s">
        <v>116</v>
      </c>
    </row>
    <row r="118" spans="2:51" s="15" customFormat="1" ht="12">
      <c r="B118" s="164"/>
      <c r="D118" s="149" t="s">
        <v>138</v>
      </c>
      <c r="E118" s="165" t="s">
        <v>3</v>
      </c>
      <c r="F118" s="166" t="s">
        <v>169</v>
      </c>
      <c r="H118" s="167">
        <v>39.1</v>
      </c>
      <c r="I118" s="168"/>
      <c r="L118" s="164"/>
      <c r="M118" s="169"/>
      <c r="N118" s="170"/>
      <c r="O118" s="170"/>
      <c r="P118" s="170"/>
      <c r="Q118" s="170"/>
      <c r="R118" s="170"/>
      <c r="S118" s="170"/>
      <c r="T118" s="171"/>
      <c r="AT118" s="165" t="s">
        <v>138</v>
      </c>
      <c r="AU118" s="165" t="s">
        <v>132</v>
      </c>
      <c r="AV118" s="15" t="s">
        <v>122</v>
      </c>
      <c r="AW118" s="15" t="s">
        <v>33</v>
      </c>
      <c r="AX118" s="15" t="s">
        <v>15</v>
      </c>
      <c r="AY118" s="165" t="s">
        <v>116</v>
      </c>
    </row>
    <row r="119" spans="2:63" s="12" customFormat="1" ht="22.9" customHeight="1">
      <c r="B119" s="121"/>
      <c r="D119" s="122" t="s">
        <v>70</v>
      </c>
      <c r="E119" s="132" t="s">
        <v>165</v>
      </c>
      <c r="F119" s="132" t="s">
        <v>170</v>
      </c>
      <c r="I119" s="124"/>
      <c r="J119" s="133">
        <f>BK119</f>
        <v>0</v>
      </c>
      <c r="L119" s="121"/>
      <c r="M119" s="126"/>
      <c r="N119" s="127"/>
      <c r="O119" s="127"/>
      <c r="P119" s="128">
        <f>P120+P123+P131</f>
        <v>0</v>
      </c>
      <c r="Q119" s="127"/>
      <c r="R119" s="128">
        <f>R120+R123+R131</f>
        <v>0.5641175</v>
      </c>
      <c r="S119" s="127"/>
      <c r="T119" s="129">
        <f>T120+T123+T131</f>
        <v>2.6669</v>
      </c>
      <c r="AR119" s="122" t="s">
        <v>15</v>
      </c>
      <c r="AT119" s="130" t="s">
        <v>70</v>
      </c>
      <c r="AU119" s="130" t="s">
        <v>15</v>
      </c>
      <c r="AY119" s="122" t="s">
        <v>116</v>
      </c>
      <c r="BK119" s="131">
        <f>BK120+BK123+BK131</f>
        <v>0</v>
      </c>
    </row>
    <row r="120" spans="2:63" s="12" customFormat="1" ht="20.85" customHeight="1">
      <c r="B120" s="121"/>
      <c r="D120" s="122" t="s">
        <v>70</v>
      </c>
      <c r="E120" s="132" t="s">
        <v>171</v>
      </c>
      <c r="F120" s="132" t="s">
        <v>172</v>
      </c>
      <c r="I120" s="124"/>
      <c r="J120" s="133">
        <f>BK120</f>
        <v>0</v>
      </c>
      <c r="L120" s="121"/>
      <c r="M120" s="126"/>
      <c r="N120" s="127"/>
      <c r="O120" s="127"/>
      <c r="P120" s="128">
        <f>SUM(P121:P122)</f>
        <v>0</v>
      </c>
      <c r="Q120" s="127"/>
      <c r="R120" s="128">
        <f>SUM(R121:R122)</f>
        <v>0.0029925</v>
      </c>
      <c r="S120" s="127"/>
      <c r="T120" s="129">
        <f>SUM(T121:T122)</f>
        <v>0</v>
      </c>
      <c r="AR120" s="122" t="s">
        <v>15</v>
      </c>
      <c r="AT120" s="130" t="s">
        <v>70</v>
      </c>
      <c r="AU120" s="130" t="s">
        <v>78</v>
      </c>
      <c r="AY120" s="122" t="s">
        <v>116</v>
      </c>
      <c r="BK120" s="131">
        <f>SUM(BK121:BK122)</f>
        <v>0</v>
      </c>
    </row>
    <row r="121" spans="1:65" s="2" customFormat="1" ht="36">
      <c r="A121" s="33"/>
      <c r="B121" s="134"/>
      <c r="C121" s="135" t="s">
        <v>173</v>
      </c>
      <c r="D121" s="135" t="s">
        <v>118</v>
      </c>
      <c r="E121" s="136" t="s">
        <v>174</v>
      </c>
      <c r="F121" s="137" t="s">
        <v>175</v>
      </c>
      <c r="G121" s="138" t="s">
        <v>135</v>
      </c>
      <c r="H121" s="139">
        <v>14.25</v>
      </c>
      <c r="I121" s="140"/>
      <c r="J121" s="141">
        <f>ROUND(I121*H121,2)</f>
        <v>0</v>
      </c>
      <c r="K121" s="137" t="s">
        <v>136</v>
      </c>
      <c r="L121" s="34"/>
      <c r="M121" s="142" t="s">
        <v>3</v>
      </c>
      <c r="N121" s="143" t="s">
        <v>42</v>
      </c>
      <c r="O121" s="54"/>
      <c r="P121" s="144">
        <f>O121*H121</f>
        <v>0</v>
      </c>
      <c r="Q121" s="144">
        <v>0.00021</v>
      </c>
      <c r="R121" s="144">
        <f>Q121*H121</f>
        <v>0.0029925</v>
      </c>
      <c r="S121" s="144">
        <v>0</v>
      </c>
      <c r="T121" s="145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46" t="s">
        <v>122</v>
      </c>
      <c r="AT121" s="146" t="s">
        <v>118</v>
      </c>
      <c r="AU121" s="146" t="s">
        <v>132</v>
      </c>
      <c r="AY121" s="18" t="s">
        <v>116</v>
      </c>
      <c r="BE121" s="147">
        <f>IF(N121="základní",J121,0)</f>
        <v>0</v>
      </c>
      <c r="BF121" s="147">
        <f>IF(N121="snížená",J121,0)</f>
        <v>0</v>
      </c>
      <c r="BG121" s="147">
        <f>IF(N121="zákl. přenesená",J121,0)</f>
        <v>0</v>
      </c>
      <c r="BH121" s="147">
        <f>IF(N121="sníž. přenesená",J121,0)</f>
        <v>0</v>
      </c>
      <c r="BI121" s="147">
        <f>IF(N121="nulová",J121,0)</f>
        <v>0</v>
      </c>
      <c r="BJ121" s="18" t="s">
        <v>15</v>
      </c>
      <c r="BK121" s="147">
        <f>ROUND(I121*H121,2)</f>
        <v>0</v>
      </c>
      <c r="BL121" s="18" t="s">
        <v>122</v>
      </c>
      <c r="BM121" s="146" t="s">
        <v>176</v>
      </c>
    </row>
    <row r="122" spans="2:51" s="13" customFormat="1" ht="12">
      <c r="B122" s="148"/>
      <c r="D122" s="149" t="s">
        <v>138</v>
      </c>
      <c r="E122" s="150" t="s">
        <v>3</v>
      </c>
      <c r="F122" s="151" t="s">
        <v>139</v>
      </c>
      <c r="H122" s="152">
        <v>14.25</v>
      </c>
      <c r="I122" s="153"/>
      <c r="L122" s="148"/>
      <c r="M122" s="154"/>
      <c r="N122" s="155"/>
      <c r="O122" s="155"/>
      <c r="P122" s="155"/>
      <c r="Q122" s="155"/>
      <c r="R122" s="155"/>
      <c r="S122" s="155"/>
      <c r="T122" s="156"/>
      <c r="AT122" s="150" t="s">
        <v>138</v>
      </c>
      <c r="AU122" s="150" t="s">
        <v>132</v>
      </c>
      <c r="AV122" s="13" t="s">
        <v>78</v>
      </c>
      <c r="AW122" s="13" t="s">
        <v>33</v>
      </c>
      <c r="AX122" s="13" t="s">
        <v>15</v>
      </c>
      <c r="AY122" s="150" t="s">
        <v>116</v>
      </c>
    </row>
    <row r="123" spans="2:63" s="12" customFormat="1" ht="20.85" customHeight="1">
      <c r="B123" s="121"/>
      <c r="D123" s="122" t="s">
        <v>70</v>
      </c>
      <c r="E123" s="132" t="s">
        <v>177</v>
      </c>
      <c r="F123" s="132" t="s">
        <v>178</v>
      </c>
      <c r="I123" s="124"/>
      <c r="J123" s="133">
        <f>BK123</f>
        <v>0</v>
      </c>
      <c r="L123" s="121"/>
      <c r="M123" s="126"/>
      <c r="N123" s="127"/>
      <c r="O123" s="127"/>
      <c r="P123" s="128">
        <f>SUM(P124:P130)</f>
        <v>0</v>
      </c>
      <c r="Q123" s="127"/>
      <c r="R123" s="128">
        <f>SUM(R124:R130)</f>
        <v>0</v>
      </c>
      <c r="S123" s="127"/>
      <c r="T123" s="129">
        <f>SUM(T124:T130)</f>
        <v>2.0819</v>
      </c>
      <c r="AR123" s="122" t="s">
        <v>15</v>
      </c>
      <c r="AT123" s="130" t="s">
        <v>70</v>
      </c>
      <c r="AU123" s="130" t="s">
        <v>78</v>
      </c>
      <c r="AY123" s="122" t="s">
        <v>116</v>
      </c>
      <c r="BK123" s="131">
        <f>SUM(BK124:BK130)</f>
        <v>0</v>
      </c>
    </row>
    <row r="124" spans="1:65" s="2" customFormat="1" ht="44.25" customHeight="1">
      <c r="A124" s="33"/>
      <c r="B124" s="134"/>
      <c r="C124" s="135" t="s">
        <v>179</v>
      </c>
      <c r="D124" s="135" t="s">
        <v>118</v>
      </c>
      <c r="E124" s="136" t="s">
        <v>180</v>
      </c>
      <c r="F124" s="137" t="s">
        <v>181</v>
      </c>
      <c r="G124" s="138" t="s">
        <v>135</v>
      </c>
      <c r="H124" s="139">
        <v>31.6</v>
      </c>
      <c r="I124" s="140"/>
      <c r="J124" s="141">
        <f>ROUND(I124*H124,2)</f>
        <v>0</v>
      </c>
      <c r="K124" s="137" t="s">
        <v>136</v>
      </c>
      <c r="L124" s="34"/>
      <c r="M124" s="142" t="s">
        <v>3</v>
      </c>
      <c r="N124" s="143" t="s">
        <v>42</v>
      </c>
      <c r="O124" s="54"/>
      <c r="P124" s="144">
        <f>O124*H124</f>
        <v>0</v>
      </c>
      <c r="Q124" s="144">
        <v>0</v>
      </c>
      <c r="R124" s="144">
        <f>Q124*H124</f>
        <v>0</v>
      </c>
      <c r="S124" s="144">
        <v>0.059</v>
      </c>
      <c r="T124" s="145">
        <f>S124*H124</f>
        <v>1.8644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46" t="s">
        <v>122</v>
      </c>
      <c r="AT124" s="146" t="s">
        <v>118</v>
      </c>
      <c r="AU124" s="146" t="s">
        <v>132</v>
      </c>
      <c r="AY124" s="18" t="s">
        <v>116</v>
      </c>
      <c r="BE124" s="147">
        <f>IF(N124="základní",J124,0)</f>
        <v>0</v>
      </c>
      <c r="BF124" s="147">
        <f>IF(N124="snížená",J124,0)</f>
        <v>0</v>
      </c>
      <c r="BG124" s="147">
        <f>IF(N124="zákl. přenesená",J124,0)</f>
        <v>0</v>
      </c>
      <c r="BH124" s="147">
        <f>IF(N124="sníž. přenesená",J124,0)</f>
        <v>0</v>
      </c>
      <c r="BI124" s="147">
        <f>IF(N124="nulová",J124,0)</f>
        <v>0</v>
      </c>
      <c r="BJ124" s="18" t="s">
        <v>15</v>
      </c>
      <c r="BK124" s="147">
        <f>ROUND(I124*H124,2)</f>
        <v>0</v>
      </c>
      <c r="BL124" s="18" t="s">
        <v>122</v>
      </c>
      <c r="BM124" s="146" t="s">
        <v>182</v>
      </c>
    </row>
    <row r="125" spans="2:51" s="14" customFormat="1" ht="12">
      <c r="B125" s="157"/>
      <c r="D125" s="149" t="s">
        <v>138</v>
      </c>
      <c r="E125" s="158" t="s">
        <v>3</v>
      </c>
      <c r="F125" s="159" t="s">
        <v>148</v>
      </c>
      <c r="H125" s="158" t="s">
        <v>3</v>
      </c>
      <c r="I125" s="160"/>
      <c r="L125" s="157"/>
      <c r="M125" s="161"/>
      <c r="N125" s="162"/>
      <c r="O125" s="162"/>
      <c r="P125" s="162"/>
      <c r="Q125" s="162"/>
      <c r="R125" s="162"/>
      <c r="S125" s="162"/>
      <c r="T125" s="163"/>
      <c r="AT125" s="158" t="s">
        <v>138</v>
      </c>
      <c r="AU125" s="158" t="s">
        <v>132</v>
      </c>
      <c r="AV125" s="14" t="s">
        <v>15</v>
      </c>
      <c r="AW125" s="14" t="s">
        <v>33</v>
      </c>
      <c r="AX125" s="14" t="s">
        <v>71</v>
      </c>
      <c r="AY125" s="158" t="s">
        <v>116</v>
      </c>
    </row>
    <row r="126" spans="2:51" s="13" customFormat="1" ht="12">
      <c r="B126" s="148"/>
      <c r="D126" s="149" t="s">
        <v>138</v>
      </c>
      <c r="E126" s="150" t="s">
        <v>3</v>
      </c>
      <c r="F126" s="151" t="s">
        <v>149</v>
      </c>
      <c r="H126" s="152">
        <v>31.6</v>
      </c>
      <c r="I126" s="153"/>
      <c r="L126" s="148"/>
      <c r="M126" s="154"/>
      <c r="N126" s="155"/>
      <c r="O126" s="155"/>
      <c r="P126" s="155"/>
      <c r="Q126" s="155"/>
      <c r="R126" s="155"/>
      <c r="S126" s="155"/>
      <c r="T126" s="156"/>
      <c r="AT126" s="150" t="s">
        <v>138</v>
      </c>
      <c r="AU126" s="150" t="s">
        <v>132</v>
      </c>
      <c r="AV126" s="13" t="s">
        <v>78</v>
      </c>
      <c r="AW126" s="13" t="s">
        <v>33</v>
      </c>
      <c r="AX126" s="13" t="s">
        <v>15</v>
      </c>
      <c r="AY126" s="150" t="s">
        <v>116</v>
      </c>
    </row>
    <row r="127" spans="1:65" s="2" customFormat="1" ht="44.25" customHeight="1">
      <c r="A127" s="33"/>
      <c r="B127" s="134"/>
      <c r="C127" s="135" t="s">
        <v>183</v>
      </c>
      <c r="D127" s="135" t="s">
        <v>118</v>
      </c>
      <c r="E127" s="136" t="s">
        <v>184</v>
      </c>
      <c r="F127" s="137" t="s">
        <v>185</v>
      </c>
      <c r="G127" s="138" t="s">
        <v>135</v>
      </c>
      <c r="H127" s="139">
        <v>7.5</v>
      </c>
      <c r="I127" s="140"/>
      <c r="J127" s="141">
        <f>ROUND(I127*H127,2)</f>
        <v>0</v>
      </c>
      <c r="K127" s="137" t="s">
        <v>136</v>
      </c>
      <c r="L127" s="34"/>
      <c r="M127" s="142" t="s">
        <v>3</v>
      </c>
      <c r="N127" s="143" t="s">
        <v>42</v>
      </c>
      <c r="O127" s="54"/>
      <c r="P127" s="144">
        <f>O127*H127</f>
        <v>0</v>
      </c>
      <c r="Q127" s="144">
        <v>0</v>
      </c>
      <c r="R127" s="144">
        <f>Q127*H127</f>
        <v>0</v>
      </c>
      <c r="S127" s="144">
        <v>0.029</v>
      </c>
      <c r="T127" s="145">
        <f>S127*H127</f>
        <v>0.2175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46" t="s">
        <v>122</v>
      </c>
      <c r="AT127" s="146" t="s">
        <v>118</v>
      </c>
      <c r="AU127" s="146" t="s">
        <v>132</v>
      </c>
      <c r="AY127" s="18" t="s">
        <v>116</v>
      </c>
      <c r="BE127" s="147">
        <f>IF(N127="základní",J127,0)</f>
        <v>0</v>
      </c>
      <c r="BF127" s="147">
        <f>IF(N127="snížená",J127,0)</f>
        <v>0</v>
      </c>
      <c r="BG127" s="147">
        <f>IF(N127="zákl. přenesená",J127,0)</f>
        <v>0</v>
      </c>
      <c r="BH127" s="147">
        <f>IF(N127="sníž. přenesená",J127,0)</f>
        <v>0</v>
      </c>
      <c r="BI127" s="147">
        <f>IF(N127="nulová",J127,0)</f>
        <v>0</v>
      </c>
      <c r="BJ127" s="18" t="s">
        <v>15</v>
      </c>
      <c r="BK127" s="147">
        <f>ROUND(I127*H127,2)</f>
        <v>0</v>
      </c>
      <c r="BL127" s="18" t="s">
        <v>122</v>
      </c>
      <c r="BM127" s="146" t="s">
        <v>186</v>
      </c>
    </row>
    <row r="128" spans="2:51" s="14" customFormat="1" ht="12">
      <c r="B128" s="157"/>
      <c r="D128" s="149" t="s">
        <v>138</v>
      </c>
      <c r="E128" s="158" t="s">
        <v>3</v>
      </c>
      <c r="F128" s="159" t="s">
        <v>157</v>
      </c>
      <c r="H128" s="158" t="s">
        <v>3</v>
      </c>
      <c r="I128" s="160"/>
      <c r="L128" s="157"/>
      <c r="M128" s="161"/>
      <c r="N128" s="162"/>
      <c r="O128" s="162"/>
      <c r="P128" s="162"/>
      <c r="Q128" s="162"/>
      <c r="R128" s="162"/>
      <c r="S128" s="162"/>
      <c r="T128" s="163"/>
      <c r="AT128" s="158" t="s">
        <v>138</v>
      </c>
      <c r="AU128" s="158" t="s">
        <v>132</v>
      </c>
      <c r="AV128" s="14" t="s">
        <v>15</v>
      </c>
      <c r="AW128" s="14" t="s">
        <v>33</v>
      </c>
      <c r="AX128" s="14" t="s">
        <v>71</v>
      </c>
      <c r="AY128" s="158" t="s">
        <v>116</v>
      </c>
    </row>
    <row r="129" spans="2:51" s="13" customFormat="1" ht="12">
      <c r="B129" s="148"/>
      <c r="D129" s="149" t="s">
        <v>138</v>
      </c>
      <c r="E129" s="150" t="s">
        <v>3</v>
      </c>
      <c r="F129" s="151" t="s">
        <v>187</v>
      </c>
      <c r="H129" s="152">
        <v>7.5</v>
      </c>
      <c r="I129" s="153"/>
      <c r="L129" s="148"/>
      <c r="M129" s="154"/>
      <c r="N129" s="155"/>
      <c r="O129" s="155"/>
      <c r="P129" s="155"/>
      <c r="Q129" s="155"/>
      <c r="R129" s="155"/>
      <c r="S129" s="155"/>
      <c r="T129" s="156"/>
      <c r="AT129" s="150" t="s">
        <v>138</v>
      </c>
      <c r="AU129" s="150" t="s">
        <v>132</v>
      </c>
      <c r="AV129" s="13" t="s">
        <v>78</v>
      </c>
      <c r="AW129" s="13" t="s">
        <v>33</v>
      </c>
      <c r="AX129" s="13" t="s">
        <v>15</v>
      </c>
      <c r="AY129" s="150" t="s">
        <v>116</v>
      </c>
    </row>
    <row r="130" spans="1:65" s="2" customFormat="1" ht="24">
      <c r="A130" s="33"/>
      <c r="B130" s="134"/>
      <c r="C130" s="135" t="s">
        <v>188</v>
      </c>
      <c r="D130" s="135" t="s">
        <v>118</v>
      </c>
      <c r="E130" s="136" t="s">
        <v>189</v>
      </c>
      <c r="F130" s="137" t="s">
        <v>190</v>
      </c>
      <c r="G130" s="138" t="s">
        <v>126</v>
      </c>
      <c r="H130" s="139">
        <v>1</v>
      </c>
      <c r="I130" s="140"/>
      <c r="J130" s="141">
        <f>ROUND(I130*H130,2)</f>
        <v>0</v>
      </c>
      <c r="K130" s="137" t="s">
        <v>3</v>
      </c>
      <c r="L130" s="34"/>
      <c r="M130" s="142" t="s">
        <v>3</v>
      </c>
      <c r="N130" s="143" t="s">
        <v>42</v>
      </c>
      <c r="O130" s="54"/>
      <c r="P130" s="144">
        <f>O130*H130</f>
        <v>0</v>
      </c>
      <c r="Q130" s="144">
        <v>0</v>
      </c>
      <c r="R130" s="144">
        <f>Q130*H130</f>
        <v>0</v>
      </c>
      <c r="S130" s="144">
        <v>0</v>
      </c>
      <c r="T130" s="145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46" t="s">
        <v>122</v>
      </c>
      <c r="AT130" s="146" t="s">
        <v>118</v>
      </c>
      <c r="AU130" s="146" t="s">
        <v>132</v>
      </c>
      <c r="AY130" s="18" t="s">
        <v>116</v>
      </c>
      <c r="BE130" s="147">
        <f>IF(N130="základní",J130,0)</f>
        <v>0</v>
      </c>
      <c r="BF130" s="147">
        <f>IF(N130="snížená",J130,0)</f>
        <v>0</v>
      </c>
      <c r="BG130" s="147">
        <f>IF(N130="zákl. přenesená",J130,0)</f>
        <v>0</v>
      </c>
      <c r="BH130" s="147">
        <f>IF(N130="sníž. přenesená",J130,0)</f>
        <v>0</v>
      </c>
      <c r="BI130" s="147">
        <f>IF(N130="nulová",J130,0)</f>
        <v>0</v>
      </c>
      <c r="BJ130" s="18" t="s">
        <v>15</v>
      </c>
      <c r="BK130" s="147">
        <f>ROUND(I130*H130,2)</f>
        <v>0</v>
      </c>
      <c r="BL130" s="18" t="s">
        <v>122</v>
      </c>
      <c r="BM130" s="146" t="s">
        <v>191</v>
      </c>
    </row>
    <row r="131" spans="2:63" s="12" customFormat="1" ht="20.85" customHeight="1">
      <c r="B131" s="121"/>
      <c r="D131" s="122" t="s">
        <v>70</v>
      </c>
      <c r="E131" s="132" t="s">
        <v>192</v>
      </c>
      <c r="F131" s="132" t="s">
        <v>193</v>
      </c>
      <c r="I131" s="124"/>
      <c r="J131" s="133">
        <f>BK131</f>
        <v>0</v>
      </c>
      <c r="L131" s="121"/>
      <c r="M131" s="126"/>
      <c r="N131" s="127"/>
      <c r="O131" s="127"/>
      <c r="P131" s="128">
        <f>SUM(P132:P138)</f>
        <v>0</v>
      </c>
      <c r="Q131" s="127"/>
      <c r="R131" s="128">
        <f>SUM(R132:R138)</f>
        <v>0.5611250000000001</v>
      </c>
      <c r="S131" s="127"/>
      <c r="T131" s="129">
        <f>SUM(T132:T138)</f>
        <v>0.585</v>
      </c>
      <c r="AR131" s="122" t="s">
        <v>15</v>
      </c>
      <c r="AT131" s="130" t="s">
        <v>70</v>
      </c>
      <c r="AU131" s="130" t="s">
        <v>78</v>
      </c>
      <c r="AY131" s="122" t="s">
        <v>116</v>
      </c>
      <c r="BK131" s="131">
        <f>SUM(BK132:BK138)</f>
        <v>0</v>
      </c>
    </row>
    <row r="132" spans="1:65" s="2" customFormat="1" ht="96">
      <c r="A132" s="33"/>
      <c r="B132" s="134"/>
      <c r="C132" s="135" t="s">
        <v>194</v>
      </c>
      <c r="D132" s="135" t="s">
        <v>118</v>
      </c>
      <c r="E132" s="136" t="s">
        <v>195</v>
      </c>
      <c r="F132" s="137" t="s">
        <v>196</v>
      </c>
      <c r="G132" s="138" t="s">
        <v>121</v>
      </c>
      <c r="H132" s="139">
        <v>0.3</v>
      </c>
      <c r="I132" s="140"/>
      <c r="J132" s="141">
        <f>ROUND(I132*H132,2)</f>
        <v>0</v>
      </c>
      <c r="K132" s="137" t="s">
        <v>3</v>
      </c>
      <c r="L132" s="34"/>
      <c r="M132" s="142" t="s">
        <v>3</v>
      </c>
      <c r="N132" s="143" t="s">
        <v>42</v>
      </c>
      <c r="O132" s="54"/>
      <c r="P132" s="144">
        <f>O132*H132</f>
        <v>0</v>
      </c>
      <c r="Q132" s="144">
        <v>0.50375</v>
      </c>
      <c r="R132" s="144">
        <f>Q132*H132</f>
        <v>0.151125</v>
      </c>
      <c r="S132" s="144">
        <v>1.95</v>
      </c>
      <c r="T132" s="145">
        <f>S132*H132</f>
        <v>0.585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46" t="s">
        <v>122</v>
      </c>
      <c r="AT132" s="146" t="s">
        <v>118</v>
      </c>
      <c r="AU132" s="146" t="s">
        <v>132</v>
      </c>
      <c r="AY132" s="18" t="s">
        <v>116</v>
      </c>
      <c r="BE132" s="147">
        <f>IF(N132="základní",J132,0)</f>
        <v>0</v>
      </c>
      <c r="BF132" s="147">
        <f>IF(N132="snížená",J132,0)</f>
        <v>0</v>
      </c>
      <c r="BG132" s="147">
        <f>IF(N132="zákl. přenesená",J132,0)</f>
        <v>0</v>
      </c>
      <c r="BH132" s="147">
        <f>IF(N132="sníž. přenesená",J132,0)</f>
        <v>0</v>
      </c>
      <c r="BI132" s="147">
        <f>IF(N132="nulová",J132,0)</f>
        <v>0</v>
      </c>
      <c r="BJ132" s="18" t="s">
        <v>15</v>
      </c>
      <c r="BK132" s="147">
        <f>ROUND(I132*H132,2)</f>
        <v>0</v>
      </c>
      <c r="BL132" s="18" t="s">
        <v>122</v>
      </c>
      <c r="BM132" s="146" t="s">
        <v>197</v>
      </c>
    </row>
    <row r="133" spans="2:51" s="13" customFormat="1" ht="12">
      <c r="B133" s="148"/>
      <c r="D133" s="149" t="s">
        <v>138</v>
      </c>
      <c r="E133" s="150" t="s">
        <v>3</v>
      </c>
      <c r="F133" s="151" t="s">
        <v>198</v>
      </c>
      <c r="H133" s="152">
        <v>0.3</v>
      </c>
      <c r="I133" s="153"/>
      <c r="L133" s="148"/>
      <c r="M133" s="154"/>
      <c r="N133" s="155"/>
      <c r="O133" s="155"/>
      <c r="P133" s="155"/>
      <c r="Q133" s="155"/>
      <c r="R133" s="155"/>
      <c r="S133" s="155"/>
      <c r="T133" s="156"/>
      <c r="AT133" s="150" t="s">
        <v>138</v>
      </c>
      <c r="AU133" s="150" t="s">
        <v>132</v>
      </c>
      <c r="AV133" s="13" t="s">
        <v>78</v>
      </c>
      <c r="AW133" s="13" t="s">
        <v>33</v>
      </c>
      <c r="AX133" s="13" t="s">
        <v>15</v>
      </c>
      <c r="AY133" s="150" t="s">
        <v>116</v>
      </c>
    </row>
    <row r="134" spans="1:65" s="2" customFormat="1" ht="24">
      <c r="A134" s="33"/>
      <c r="B134" s="134"/>
      <c r="C134" s="172" t="s">
        <v>9</v>
      </c>
      <c r="D134" s="172" t="s">
        <v>199</v>
      </c>
      <c r="E134" s="173" t="s">
        <v>200</v>
      </c>
      <c r="F134" s="174" t="s">
        <v>201</v>
      </c>
      <c r="G134" s="175" t="s">
        <v>202</v>
      </c>
      <c r="H134" s="176">
        <v>100</v>
      </c>
      <c r="I134" s="177"/>
      <c r="J134" s="178">
        <f>ROUND(I134*H134,2)</f>
        <v>0</v>
      </c>
      <c r="K134" s="174" t="s">
        <v>3</v>
      </c>
      <c r="L134" s="179"/>
      <c r="M134" s="180" t="s">
        <v>3</v>
      </c>
      <c r="N134" s="181" t="s">
        <v>42</v>
      </c>
      <c r="O134" s="54"/>
      <c r="P134" s="144">
        <f>O134*H134</f>
        <v>0</v>
      </c>
      <c r="Q134" s="144">
        <v>0.0041</v>
      </c>
      <c r="R134" s="144">
        <f>Q134*H134</f>
        <v>0.41000000000000003</v>
      </c>
      <c r="S134" s="144">
        <v>0</v>
      </c>
      <c r="T134" s="145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46" t="s">
        <v>159</v>
      </c>
      <c r="AT134" s="146" t="s">
        <v>199</v>
      </c>
      <c r="AU134" s="146" t="s">
        <v>132</v>
      </c>
      <c r="AY134" s="18" t="s">
        <v>116</v>
      </c>
      <c r="BE134" s="147">
        <f>IF(N134="základní",J134,0)</f>
        <v>0</v>
      </c>
      <c r="BF134" s="147">
        <f>IF(N134="snížená",J134,0)</f>
        <v>0</v>
      </c>
      <c r="BG134" s="147">
        <f>IF(N134="zákl. přenesená",J134,0)</f>
        <v>0</v>
      </c>
      <c r="BH134" s="147">
        <f>IF(N134="sníž. přenesená",J134,0)</f>
        <v>0</v>
      </c>
      <c r="BI134" s="147">
        <f>IF(N134="nulová",J134,0)</f>
        <v>0</v>
      </c>
      <c r="BJ134" s="18" t="s">
        <v>15</v>
      </c>
      <c r="BK134" s="147">
        <f>ROUND(I134*H134,2)</f>
        <v>0</v>
      </c>
      <c r="BL134" s="18" t="s">
        <v>122</v>
      </c>
      <c r="BM134" s="146" t="s">
        <v>203</v>
      </c>
    </row>
    <row r="135" spans="2:51" s="13" customFormat="1" ht="12">
      <c r="B135" s="148"/>
      <c r="D135" s="149" t="s">
        <v>138</v>
      </c>
      <c r="F135" s="151" t="s">
        <v>204</v>
      </c>
      <c r="H135" s="152">
        <v>100</v>
      </c>
      <c r="I135" s="153"/>
      <c r="L135" s="148"/>
      <c r="M135" s="154"/>
      <c r="N135" s="155"/>
      <c r="O135" s="155"/>
      <c r="P135" s="155"/>
      <c r="Q135" s="155"/>
      <c r="R135" s="155"/>
      <c r="S135" s="155"/>
      <c r="T135" s="156"/>
      <c r="AT135" s="150" t="s">
        <v>138</v>
      </c>
      <c r="AU135" s="150" t="s">
        <v>132</v>
      </c>
      <c r="AV135" s="13" t="s">
        <v>78</v>
      </c>
      <c r="AW135" s="13" t="s">
        <v>4</v>
      </c>
      <c r="AX135" s="13" t="s">
        <v>15</v>
      </c>
      <c r="AY135" s="150" t="s">
        <v>116</v>
      </c>
    </row>
    <row r="136" spans="1:65" s="2" customFormat="1" ht="24">
      <c r="A136" s="33"/>
      <c r="B136" s="134"/>
      <c r="C136" s="135" t="s">
        <v>205</v>
      </c>
      <c r="D136" s="135" t="s">
        <v>118</v>
      </c>
      <c r="E136" s="136" t="s">
        <v>206</v>
      </c>
      <c r="F136" s="137" t="s">
        <v>207</v>
      </c>
      <c r="G136" s="138" t="s">
        <v>135</v>
      </c>
      <c r="H136" s="139">
        <v>30.1</v>
      </c>
      <c r="I136" s="140"/>
      <c r="J136" s="141">
        <f>ROUND(I136*H136,2)</f>
        <v>0</v>
      </c>
      <c r="K136" s="137" t="s">
        <v>136</v>
      </c>
      <c r="L136" s="34"/>
      <c r="M136" s="142" t="s">
        <v>3</v>
      </c>
      <c r="N136" s="143" t="s">
        <v>42</v>
      </c>
      <c r="O136" s="54"/>
      <c r="P136" s="144">
        <f>O136*H136</f>
        <v>0</v>
      </c>
      <c r="Q136" s="144">
        <v>0</v>
      </c>
      <c r="R136" s="144">
        <f>Q136*H136</f>
        <v>0</v>
      </c>
      <c r="S136" s="144">
        <v>0</v>
      </c>
      <c r="T136" s="145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46" t="s">
        <v>122</v>
      </c>
      <c r="AT136" s="146" t="s">
        <v>118</v>
      </c>
      <c r="AU136" s="146" t="s">
        <v>132</v>
      </c>
      <c r="AY136" s="18" t="s">
        <v>116</v>
      </c>
      <c r="BE136" s="147">
        <f>IF(N136="základní",J136,0)</f>
        <v>0</v>
      </c>
      <c r="BF136" s="147">
        <f>IF(N136="snížená",J136,0)</f>
        <v>0</v>
      </c>
      <c r="BG136" s="147">
        <f>IF(N136="zákl. přenesená",J136,0)</f>
        <v>0</v>
      </c>
      <c r="BH136" s="147">
        <f>IF(N136="sníž. přenesená",J136,0)</f>
        <v>0</v>
      </c>
      <c r="BI136" s="147">
        <f>IF(N136="nulová",J136,0)</f>
        <v>0</v>
      </c>
      <c r="BJ136" s="18" t="s">
        <v>15</v>
      </c>
      <c r="BK136" s="147">
        <f>ROUND(I136*H136,2)</f>
        <v>0</v>
      </c>
      <c r="BL136" s="18" t="s">
        <v>122</v>
      </c>
      <c r="BM136" s="146" t="s">
        <v>208</v>
      </c>
    </row>
    <row r="137" spans="2:51" s="14" customFormat="1" ht="12">
      <c r="B137" s="157"/>
      <c r="D137" s="149" t="s">
        <v>138</v>
      </c>
      <c r="E137" s="158" t="s">
        <v>3</v>
      </c>
      <c r="F137" s="159" t="s">
        <v>148</v>
      </c>
      <c r="H137" s="158" t="s">
        <v>3</v>
      </c>
      <c r="I137" s="160"/>
      <c r="L137" s="157"/>
      <c r="M137" s="161"/>
      <c r="N137" s="162"/>
      <c r="O137" s="162"/>
      <c r="P137" s="162"/>
      <c r="Q137" s="162"/>
      <c r="R137" s="162"/>
      <c r="S137" s="162"/>
      <c r="T137" s="163"/>
      <c r="AT137" s="158" t="s">
        <v>138</v>
      </c>
      <c r="AU137" s="158" t="s">
        <v>132</v>
      </c>
      <c r="AV137" s="14" t="s">
        <v>15</v>
      </c>
      <c r="AW137" s="14" t="s">
        <v>33</v>
      </c>
      <c r="AX137" s="14" t="s">
        <v>71</v>
      </c>
      <c r="AY137" s="158" t="s">
        <v>116</v>
      </c>
    </row>
    <row r="138" spans="2:51" s="13" customFormat="1" ht="12">
      <c r="B138" s="148"/>
      <c r="D138" s="149" t="s">
        <v>138</v>
      </c>
      <c r="E138" s="150" t="s">
        <v>3</v>
      </c>
      <c r="F138" s="151" t="s">
        <v>209</v>
      </c>
      <c r="H138" s="152">
        <v>30.1</v>
      </c>
      <c r="I138" s="153"/>
      <c r="L138" s="148"/>
      <c r="M138" s="154"/>
      <c r="N138" s="155"/>
      <c r="O138" s="155"/>
      <c r="P138" s="155"/>
      <c r="Q138" s="155"/>
      <c r="R138" s="155"/>
      <c r="S138" s="155"/>
      <c r="T138" s="156"/>
      <c r="AT138" s="150" t="s">
        <v>138</v>
      </c>
      <c r="AU138" s="150" t="s">
        <v>132</v>
      </c>
      <c r="AV138" s="13" t="s">
        <v>78</v>
      </c>
      <c r="AW138" s="13" t="s">
        <v>33</v>
      </c>
      <c r="AX138" s="13" t="s">
        <v>15</v>
      </c>
      <c r="AY138" s="150" t="s">
        <v>116</v>
      </c>
    </row>
    <row r="139" spans="2:63" s="12" customFormat="1" ht="22.9" customHeight="1">
      <c r="B139" s="121"/>
      <c r="D139" s="122" t="s">
        <v>70</v>
      </c>
      <c r="E139" s="132" t="s">
        <v>210</v>
      </c>
      <c r="F139" s="132" t="s">
        <v>211</v>
      </c>
      <c r="I139" s="124"/>
      <c r="J139" s="133">
        <f>BK139</f>
        <v>0</v>
      </c>
      <c r="L139" s="121"/>
      <c r="M139" s="126"/>
      <c r="N139" s="127"/>
      <c r="O139" s="127"/>
      <c r="P139" s="128">
        <f>SUM(P140:P144)</f>
        <v>0</v>
      </c>
      <c r="Q139" s="127"/>
      <c r="R139" s="128">
        <f>SUM(R140:R144)</f>
        <v>0</v>
      </c>
      <c r="S139" s="127"/>
      <c r="T139" s="129">
        <f>SUM(T140:T144)</f>
        <v>0</v>
      </c>
      <c r="AR139" s="122" t="s">
        <v>15</v>
      </c>
      <c r="AT139" s="130" t="s">
        <v>70</v>
      </c>
      <c r="AU139" s="130" t="s">
        <v>15</v>
      </c>
      <c r="AY139" s="122" t="s">
        <v>116</v>
      </c>
      <c r="BK139" s="131">
        <f>SUM(BK140:BK144)</f>
        <v>0</v>
      </c>
    </row>
    <row r="140" spans="1:65" s="2" customFormat="1" ht="36">
      <c r="A140" s="33"/>
      <c r="B140" s="134"/>
      <c r="C140" s="135" t="s">
        <v>212</v>
      </c>
      <c r="D140" s="135" t="s">
        <v>118</v>
      </c>
      <c r="E140" s="136" t="s">
        <v>213</v>
      </c>
      <c r="F140" s="137" t="s">
        <v>214</v>
      </c>
      <c r="G140" s="138" t="s">
        <v>215</v>
      </c>
      <c r="H140" s="139">
        <v>3.014</v>
      </c>
      <c r="I140" s="140"/>
      <c r="J140" s="141">
        <f>ROUND(I140*H140,2)</f>
        <v>0</v>
      </c>
      <c r="K140" s="137" t="s">
        <v>136</v>
      </c>
      <c r="L140" s="34"/>
      <c r="M140" s="142" t="s">
        <v>3</v>
      </c>
      <c r="N140" s="143" t="s">
        <v>42</v>
      </c>
      <c r="O140" s="54"/>
      <c r="P140" s="144">
        <f>O140*H140</f>
        <v>0</v>
      </c>
      <c r="Q140" s="144">
        <v>0</v>
      </c>
      <c r="R140" s="144">
        <f>Q140*H140</f>
        <v>0</v>
      </c>
      <c r="S140" s="144">
        <v>0</v>
      </c>
      <c r="T140" s="145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46" t="s">
        <v>122</v>
      </c>
      <c r="AT140" s="146" t="s">
        <v>118</v>
      </c>
      <c r="AU140" s="146" t="s">
        <v>78</v>
      </c>
      <c r="AY140" s="18" t="s">
        <v>116</v>
      </c>
      <c r="BE140" s="147">
        <f>IF(N140="základní",J140,0)</f>
        <v>0</v>
      </c>
      <c r="BF140" s="147">
        <f>IF(N140="snížená",J140,0)</f>
        <v>0</v>
      </c>
      <c r="BG140" s="147">
        <f>IF(N140="zákl. přenesená",J140,0)</f>
        <v>0</v>
      </c>
      <c r="BH140" s="147">
        <f>IF(N140="sníž. přenesená",J140,0)</f>
        <v>0</v>
      </c>
      <c r="BI140" s="147">
        <f>IF(N140="nulová",J140,0)</f>
        <v>0</v>
      </c>
      <c r="BJ140" s="18" t="s">
        <v>15</v>
      </c>
      <c r="BK140" s="147">
        <f>ROUND(I140*H140,2)</f>
        <v>0</v>
      </c>
      <c r="BL140" s="18" t="s">
        <v>122</v>
      </c>
      <c r="BM140" s="146" t="s">
        <v>216</v>
      </c>
    </row>
    <row r="141" spans="1:65" s="2" customFormat="1" ht="33" customHeight="1">
      <c r="A141" s="33"/>
      <c r="B141" s="134"/>
      <c r="C141" s="135" t="s">
        <v>217</v>
      </c>
      <c r="D141" s="135" t="s">
        <v>118</v>
      </c>
      <c r="E141" s="136" t="s">
        <v>218</v>
      </c>
      <c r="F141" s="137" t="s">
        <v>219</v>
      </c>
      <c r="G141" s="138" t="s">
        <v>215</v>
      </c>
      <c r="H141" s="139">
        <v>3.014</v>
      </c>
      <c r="I141" s="140"/>
      <c r="J141" s="141">
        <f>ROUND(I141*H141,2)</f>
        <v>0</v>
      </c>
      <c r="K141" s="137" t="s">
        <v>136</v>
      </c>
      <c r="L141" s="34"/>
      <c r="M141" s="142" t="s">
        <v>3</v>
      </c>
      <c r="N141" s="143" t="s">
        <v>42</v>
      </c>
      <c r="O141" s="54"/>
      <c r="P141" s="144">
        <f>O141*H141</f>
        <v>0</v>
      </c>
      <c r="Q141" s="144">
        <v>0</v>
      </c>
      <c r="R141" s="144">
        <f>Q141*H141</f>
        <v>0</v>
      </c>
      <c r="S141" s="144">
        <v>0</v>
      </c>
      <c r="T141" s="145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46" t="s">
        <v>122</v>
      </c>
      <c r="AT141" s="146" t="s">
        <v>118</v>
      </c>
      <c r="AU141" s="146" t="s">
        <v>78</v>
      </c>
      <c r="AY141" s="18" t="s">
        <v>116</v>
      </c>
      <c r="BE141" s="147">
        <f>IF(N141="základní",J141,0)</f>
        <v>0</v>
      </c>
      <c r="BF141" s="147">
        <f>IF(N141="snížená",J141,0)</f>
        <v>0</v>
      </c>
      <c r="BG141" s="147">
        <f>IF(N141="zákl. přenesená",J141,0)</f>
        <v>0</v>
      </c>
      <c r="BH141" s="147">
        <f>IF(N141="sníž. přenesená",J141,0)</f>
        <v>0</v>
      </c>
      <c r="BI141" s="147">
        <f>IF(N141="nulová",J141,0)</f>
        <v>0</v>
      </c>
      <c r="BJ141" s="18" t="s">
        <v>15</v>
      </c>
      <c r="BK141" s="147">
        <f>ROUND(I141*H141,2)</f>
        <v>0</v>
      </c>
      <c r="BL141" s="18" t="s">
        <v>122</v>
      </c>
      <c r="BM141" s="146" t="s">
        <v>220</v>
      </c>
    </row>
    <row r="142" spans="1:65" s="2" customFormat="1" ht="44.25" customHeight="1">
      <c r="A142" s="33"/>
      <c r="B142" s="134"/>
      <c r="C142" s="135" t="s">
        <v>221</v>
      </c>
      <c r="D142" s="135" t="s">
        <v>118</v>
      </c>
      <c r="E142" s="136" t="s">
        <v>222</v>
      </c>
      <c r="F142" s="137" t="s">
        <v>223</v>
      </c>
      <c r="G142" s="138" t="s">
        <v>215</v>
      </c>
      <c r="H142" s="139">
        <v>105.49</v>
      </c>
      <c r="I142" s="140"/>
      <c r="J142" s="141">
        <f>ROUND(I142*H142,2)</f>
        <v>0</v>
      </c>
      <c r="K142" s="137" t="s">
        <v>136</v>
      </c>
      <c r="L142" s="34"/>
      <c r="M142" s="142" t="s">
        <v>3</v>
      </c>
      <c r="N142" s="143" t="s">
        <v>42</v>
      </c>
      <c r="O142" s="54"/>
      <c r="P142" s="144">
        <f>O142*H142</f>
        <v>0</v>
      </c>
      <c r="Q142" s="144">
        <v>0</v>
      </c>
      <c r="R142" s="144">
        <f>Q142*H142</f>
        <v>0</v>
      </c>
      <c r="S142" s="144">
        <v>0</v>
      </c>
      <c r="T142" s="145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46" t="s">
        <v>122</v>
      </c>
      <c r="AT142" s="146" t="s">
        <v>118</v>
      </c>
      <c r="AU142" s="146" t="s">
        <v>78</v>
      </c>
      <c r="AY142" s="18" t="s">
        <v>116</v>
      </c>
      <c r="BE142" s="147">
        <f>IF(N142="základní",J142,0)</f>
        <v>0</v>
      </c>
      <c r="BF142" s="147">
        <f>IF(N142="snížená",J142,0)</f>
        <v>0</v>
      </c>
      <c r="BG142" s="147">
        <f>IF(N142="zákl. přenesená",J142,0)</f>
        <v>0</v>
      </c>
      <c r="BH142" s="147">
        <f>IF(N142="sníž. přenesená",J142,0)</f>
        <v>0</v>
      </c>
      <c r="BI142" s="147">
        <f>IF(N142="nulová",J142,0)</f>
        <v>0</v>
      </c>
      <c r="BJ142" s="18" t="s">
        <v>15</v>
      </c>
      <c r="BK142" s="147">
        <f>ROUND(I142*H142,2)</f>
        <v>0</v>
      </c>
      <c r="BL142" s="18" t="s">
        <v>122</v>
      </c>
      <c r="BM142" s="146" t="s">
        <v>224</v>
      </c>
    </row>
    <row r="143" spans="2:51" s="13" customFormat="1" ht="12">
      <c r="B143" s="148"/>
      <c r="D143" s="149" t="s">
        <v>138</v>
      </c>
      <c r="F143" s="151" t="s">
        <v>225</v>
      </c>
      <c r="H143" s="152">
        <v>105.49</v>
      </c>
      <c r="I143" s="153"/>
      <c r="L143" s="148"/>
      <c r="M143" s="154"/>
      <c r="N143" s="155"/>
      <c r="O143" s="155"/>
      <c r="P143" s="155"/>
      <c r="Q143" s="155"/>
      <c r="R143" s="155"/>
      <c r="S143" s="155"/>
      <c r="T143" s="156"/>
      <c r="AT143" s="150" t="s">
        <v>138</v>
      </c>
      <c r="AU143" s="150" t="s">
        <v>78</v>
      </c>
      <c r="AV143" s="13" t="s">
        <v>78</v>
      </c>
      <c r="AW143" s="13" t="s">
        <v>4</v>
      </c>
      <c r="AX143" s="13" t="s">
        <v>15</v>
      </c>
      <c r="AY143" s="150" t="s">
        <v>116</v>
      </c>
    </row>
    <row r="144" spans="1:65" s="2" customFormat="1" ht="44.25" customHeight="1">
      <c r="A144" s="33"/>
      <c r="B144" s="134"/>
      <c r="C144" s="135" t="s">
        <v>226</v>
      </c>
      <c r="D144" s="135" t="s">
        <v>118</v>
      </c>
      <c r="E144" s="136" t="s">
        <v>227</v>
      </c>
      <c r="F144" s="137" t="s">
        <v>228</v>
      </c>
      <c r="G144" s="138" t="s">
        <v>215</v>
      </c>
      <c r="H144" s="139">
        <v>3.014</v>
      </c>
      <c r="I144" s="140"/>
      <c r="J144" s="141">
        <f>ROUND(I144*H144,2)</f>
        <v>0</v>
      </c>
      <c r="K144" s="137" t="s">
        <v>136</v>
      </c>
      <c r="L144" s="34"/>
      <c r="M144" s="142" t="s">
        <v>3</v>
      </c>
      <c r="N144" s="143" t="s">
        <v>42</v>
      </c>
      <c r="O144" s="54"/>
      <c r="P144" s="144">
        <f>O144*H144</f>
        <v>0</v>
      </c>
      <c r="Q144" s="144">
        <v>0</v>
      </c>
      <c r="R144" s="144">
        <f>Q144*H144</f>
        <v>0</v>
      </c>
      <c r="S144" s="144">
        <v>0</v>
      </c>
      <c r="T144" s="145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46" t="s">
        <v>122</v>
      </c>
      <c r="AT144" s="146" t="s">
        <v>118</v>
      </c>
      <c r="AU144" s="146" t="s">
        <v>78</v>
      </c>
      <c r="AY144" s="18" t="s">
        <v>116</v>
      </c>
      <c r="BE144" s="147">
        <f>IF(N144="základní",J144,0)</f>
        <v>0</v>
      </c>
      <c r="BF144" s="147">
        <f>IF(N144="snížená",J144,0)</f>
        <v>0</v>
      </c>
      <c r="BG144" s="147">
        <f>IF(N144="zákl. přenesená",J144,0)</f>
        <v>0</v>
      </c>
      <c r="BH144" s="147">
        <f>IF(N144="sníž. přenesená",J144,0)</f>
        <v>0</v>
      </c>
      <c r="BI144" s="147">
        <f>IF(N144="nulová",J144,0)</f>
        <v>0</v>
      </c>
      <c r="BJ144" s="18" t="s">
        <v>15</v>
      </c>
      <c r="BK144" s="147">
        <f>ROUND(I144*H144,2)</f>
        <v>0</v>
      </c>
      <c r="BL144" s="18" t="s">
        <v>122</v>
      </c>
      <c r="BM144" s="146" t="s">
        <v>229</v>
      </c>
    </row>
    <row r="145" spans="2:63" s="12" customFormat="1" ht="22.9" customHeight="1">
      <c r="B145" s="121"/>
      <c r="D145" s="122" t="s">
        <v>70</v>
      </c>
      <c r="E145" s="132" t="s">
        <v>230</v>
      </c>
      <c r="F145" s="132" t="s">
        <v>231</v>
      </c>
      <c r="I145" s="124"/>
      <c r="J145" s="133">
        <f>BK145</f>
        <v>0</v>
      </c>
      <c r="L145" s="121"/>
      <c r="M145" s="126"/>
      <c r="N145" s="127"/>
      <c r="O145" s="127"/>
      <c r="P145" s="128">
        <f>P146</f>
        <v>0</v>
      </c>
      <c r="Q145" s="127"/>
      <c r="R145" s="128">
        <f>R146</f>
        <v>0</v>
      </c>
      <c r="S145" s="127"/>
      <c r="T145" s="129">
        <f>T146</f>
        <v>0</v>
      </c>
      <c r="AR145" s="122" t="s">
        <v>15</v>
      </c>
      <c r="AT145" s="130" t="s">
        <v>70</v>
      </c>
      <c r="AU145" s="130" t="s">
        <v>15</v>
      </c>
      <c r="AY145" s="122" t="s">
        <v>116</v>
      </c>
      <c r="BK145" s="131">
        <f>BK146</f>
        <v>0</v>
      </c>
    </row>
    <row r="146" spans="1:65" s="2" customFormat="1" ht="55.5" customHeight="1">
      <c r="A146" s="33"/>
      <c r="B146" s="134"/>
      <c r="C146" s="135" t="s">
        <v>8</v>
      </c>
      <c r="D146" s="135" t="s">
        <v>118</v>
      </c>
      <c r="E146" s="136" t="s">
        <v>232</v>
      </c>
      <c r="F146" s="137" t="s">
        <v>233</v>
      </c>
      <c r="G146" s="138" t="s">
        <v>215</v>
      </c>
      <c r="H146" s="139">
        <v>1.467</v>
      </c>
      <c r="I146" s="140"/>
      <c r="J146" s="141">
        <f>ROUND(I146*H146,2)</f>
        <v>0</v>
      </c>
      <c r="K146" s="137" t="s">
        <v>136</v>
      </c>
      <c r="L146" s="34"/>
      <c r="M146" s="142" t="s">
        <v>3</v>
      </c>
      <c r="N146" s="143" t="s">
        <v>42</v>
      </c>
      <c r="O146" s="54"/>
      <c r="P146" s="144">
        <f>O146*H146</f>
        <v>0</v>
      </c>
      <c r="Q146" s="144">
        <v>0</v>
      </c>
      <c r="R146" s="144">
        <f>Q146*H146</f>
        <v>0</v>
      </c>
      <c r="S146" s="144">
        <v>0</v>
      </c>
      <c r="T146" s="145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46" t="s">
        <v>122</v>
      </c>
      <c r="AT146" s="146" t="s">
        <v>118</v>
      </c>
      <c r="AU146" s="146" t="s">
        <v>78</v>
      </c>
      <c r="AY146" s="18" t="s">
        <v>116</v>
      </c>
      <c r="BE146" s="147">
        <f>IF(N146="základní",J146,0)</f>
        <v>0</v>
      </c>
      <c r="BF146" s="147">
        <f>IF(N146="snížená",J146,0)</f>
        <v>0</v>
      </c>
      <c r="BG146" s="147">
        <f>IF(N146="zákl. přenesená",J146,0)</f>
        <v>0</v>
      </c>
      <c r="BH146" s="147">
        <f>IF(N146="sníž. přenesená",J146,0)</f>
        <v>0</v>
      </c>
      <c r="BI146" s="147">
        <f>IF(N146="nulová",J146,0)</f>
        <v>0</v>
      </c>
      <c r="BJ146" s="18" t="s">
        <v>15</v>
      </c>
      <c r="BK146" s="147">
        <f>ROUND(I146*H146,2)</f>
        <v>0</v>
      </c>
      <c r="BL146" s="18" t="s">
        <v>122</v>
      </c>
      <c r="BM146" s="146" t="s">
        <v>234</v>
      </c>
    </row>
    <row r="147" spans="2:63" s="12" customFormat="1" ht="25.9" customHeight="1">
      <c r="B147" s="121"/>
      <c r="D147" s="122" t="s">
        <v>70</v>
      </c>
      <c r="E147" s="123" t="s">
        <v>235</v>
      </c>
      <c r="F147" s="123" t="s">
        <v>236</v>
      </c>
      <c r="I147" s="124"/>
      <c r="J147" s="125">
        <f>BK147</f>
        <v>0</v>
      </c>
      <c r="L147" s="121"/>
      <c r="M147" s="126"/>
      <c r="N147" s="127"/>
      <c r="O147" s="127"/>
      <c r="P147" s="128">
        <f>P148+P157</f>
        <v>0</v>
      </c>
      <c r="Q147" s="127"/>
      <c r="R147" s="128">
        <f>R148+R157</f>
        <v>0.37205499999999997</v>
      </c>
      <c r="S147" s="127"/>
      <c r="T147" s="129">
        <f>T148+T157</f>
        <v>0.34696</v>
      </c>
      <c r="AR147" s="122" t="s">
        <v>78</v>
      </c>
      <c r="AT147" s="130" t="s">
        <v>70</v>
      </c>
      <c r="AU147" s="130" t="s">
        <v>71</v>
      </c>
      <c r="AY147" s="122" t="s">
        <v>116</v>
      </c>
      <c r="BK147" s="131">
        <f>BK148+BK157</f>
        <v>0</v>
      </c>
    </row>
    <row r="148" spans="2:63" s="12" customFormat="1" ht="22.9" customHeight="1">
      <c r="B148" s="121"/>
      <c r="D148" s="122" t="s">
        <v>70</v>
      </c>
      <c r="E148" s="132" t="s">
        <v>237</v>
      </c>
      <c r="F148" s="132" t="s">
        <v>238</v>
      </c>
      <c r="I148" s="124"/>
      <c r="J148" s="133">
        <f>BK148</f>
        <v>0</v>
      </c>
      <c r="L148" s="121"/>
      <c r="M148" s="126"/>
      <c r="N148" s="127"/>
      <c r="O148" s="127"/>
      <c r="P148" s="128">
        <f>SUM(P149:P156)</f>
        <v>0</v>
      </c>
      <c r="Q148" s="127"/>
      <c r="R148" s="128">
        <f>SUM(R149:R156)</f>
        <v>0.37205499999999997</v>
      </c>
      <c r="S148" s="127"/>
      <c r="T148" s="129">
        <f>SUM(T149:T156)</f>
        <v>0.34696</v>
      </c>
      <c r="AR148" s="122" t="s">
        <v>78</v>
      </c>
      <c r="AT148" s="130" t="s">
        <v>70</v>
      </c>
      <c r="AU148" s="130" t="s">
        <v>15</v>
      </c>
      <c r="AY148" s="122" t="s">
        <v>116</v>
      </c>
      <c r="BK148" s="131">
        <f>SUM(BK149:BK156)</f>
        <v>0</v>
      </c>
    </row>
    <row r="149" spans="1:65" s="2" customFormat="1" ht="24">
      <c r="A149" s="33"/>
      <c r="B149" s="134"/>
      <c r="C149" s="135" t="s">
        <v>239</v>
      </c>
      <c r="D149" s="135" t="s">
        <v>118</v>
      </c>
      <c r="E149" s="136" t="s">
        <v>240</v>
      </c>
      <c r="F149" s="137" t="s">
        <v>241</v>
      </c>
      <c r="G149" s="138" t="s">
        <v>135</v>
      </c>
      <c r="H149" s="139">
        <v>4</v>
      </c>
      <c r="I149" s="140"/>
      <c r="J149" s="141">
        <f>ROUND(I149*H149,2)</f>
        <v>0</v>
      </c>
      <c r="K149" s="137" t="s">
        <v>136</v>
      </c>
      <c r="L149" s="34"/>
      <c r="M149" s="142" t="s">
        <v>3</v>
      </c>
      <c r="N149" s="143" t="s">
        <v>42</v>
      </c>
      <c r="O149" s="54"/>
      <c r="P149" s="144">
        <f>O149*H149</f>
        <v>0</v>
      </c>
      <c r="Q149" s="144">
        <v>0</v>
      </c>
      <c r="R149" s="144">
        <f>Q149*H149</f>
        <v>0</v>
      </c>
      <c r="S149" s="144">
        <v>0.0664</v>
      </c>
      <c r="T149" s="145">
        <f>S149*H149</f>
        <v>0.2656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46" t="s">
        <v>205</v>
      </c>
      <c r="AT149" s="146" t="s">
        <v>118</v>
      </c>
      <c r="AU149" s="146" t="s">
        <v>78</v>
      </c>
      <c r="AY149" s="18" t="s">
        <v>116</v>
      </c>
      <c r="BE149" s="147">
        <f>IF(N149="základní",J149,0)</f>
        <v>0</v>
      </c>
      <c r="BF149" s="147">
        <f>IF(N149="snížená",J149,0)</f>
        <v>0</v>
      </c>
      <c r="BG149" s="147">
        <f>IF(N149="zákl. přenesená",J149,0)</f>
        <v>0</v>
      </c>
      <c r="BH149" s="147">
        <f>IF(N149="sníž. přenesená",J149,0)</f>
        <v>0</v>
      </c>
      <c r="BI149" s="147">
        <f>IF(N149="nulová",J149,0)</f>
        <v>0</v>
      </c>
      <c r="BJ149" s="18" t="s">
        <v>15</v>
      </c>
      <c r="BK149" s="147">
        <f>ROUND(I149*H149,2)</f>
        <v>0</v>
      </c>
      <c r="BL149" s="18" t="s">
        <v>205</v>
      </c>
      <c r="BM149" s="146" t="s">
        <v>242</v>
      </c>
    </row>
    <row r="150" spans="2:51" s="13" customFormat="1" ht="12">
      <c r="B150" s="148"/>
      <c r="D150" s="149" t="s">
        <v>138</v>
      </c>
      <c r="E150" s="150" t="s">
        <v>3</v>
      </c>
      <c r="F150" s="151" t="s">
        <v>243</v>
      </c>
      <c r="H150" s="152">
        <v>4</v>
      </c>
      <c r="I150" s="153"/>
      <c r="L150" s="148"/>
      <c r="M150" s="154"/>
      <c r="N150" s="155"/>
      <c r="O150" s="155"/>
      <c r="P150" s="155"/>
      <c r="Q150" s="155"/>
      <c r="R150" s="155"/>
      <c r="S150" s="155"/>
      <c r="T150" s="156"/>
      <c r="AT150" s="150" t="s">
        <v>138</v>
      </c>
      <c r="AU150" s="150" t="s">
        <v>78</v>
      </c>
      <c r="AV150" s="13" t="s">
        <v>78</v>
      </c>
      <c r="AW150" s="13" t="s">
        <v>33</v>
      </c>
      <c r="AX150" s="13" t="s">
        <v>15</v>
      </c>
      <c r="AY150" s="150" t="s">
        <v>116</v>
      </c>
    </row>
    <row r="151" spans="1:65" s="2" customFormat="1" ht="33" customHeight="1">
      <c r="A151" s="33"/>
      <c r="B151" s="134"/>
      <c r="C151" s="135" t="s">
        <v>244</v>
      </c>
      <c r="D151" s="135" t="s">
        <v>118</v>
      </c>
      <c r="E151" s="136" t="s">
        <v>245</v>
      </c>
      <c r="F151" s="137" t="s">
        <v>246</v>
      </c>
      <c r="G151" s="138" t="s">
        <v>247</v>
      </c>
      <c r="H151" s="139">
        <v>4.5</v>
      </c>
      <c r="I151" s="140"/>
      <c r="J151" s="141">
        <f aca="true" t="shared" si="0" ref="J151:J156">ROUND(I151*H151,2)</f>
        <v>0</v>
      </c>
      <c r="K151" s="137" t="s">
        <v>136</v>
      </c>
      <c r="L151" s="34"/>
      <c r="M151" s="142" t="s">
        <v>3</v>
      </c>
      <c r="N151" s="143" t="s">
        <v>42</v>
      </c>
      <c r="O151" s="54"/>
      <c r="P151" s="144">
        <f aca="true" t="shared" si="1" ref="P151:P156">O151*H151</f>
        <v>0</v>
      </c>
      <c r="Q151" s="144">
        <v>0</v>
      </c>
      <c r="R151" s="144">
        <f aca="true" t="shared" si="2" ref="R151:R156">Q151*H151</f>
        <v>0</v>
      </c>
      <c r="S151" s="144">
        <v>0.01808</v>
      </c>
      <c r="T151" s="145">
        <f aca="true" t="shared" si="3" ref="T151:T156">S151*H151</f>
        <v>0.08135999999999999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46" t="s">
        <v>205</v>
      </c>
      <c r="AT151" s="146" t="s">
        <v>118</v>
      </c>
      <c r="AU151" s="146" t="s">
        <v>78</v>
      </c>
      <c r="AY151" s="18" t="s">
        <v>116</v>
      </c>
      <c r="BE151" s="147">
        <f aca="true" t="shared" si="4" ref="BE151:BE156">IF(N151="základní",J151,0)</f>
        <v>0</v>
      </c>
      <c r="BF151" s="147">
        <f aca="true" t="shared" si="5" ref="BF151:BF156">IF(N151="snížená",J151,0)</f>
        <v>0</v>
      </c>
      <c r="BG151" s="147">
        <f aca="true" t="shared" si="6" ref="BG151:BG156">IF(N151="zákl. přenesená",J151,0)</f>
        <v>0</v>
      </c>
      <c r="BH151" s="147">
        <f aca="true" t="shared" si="7" ref="BH151:BH156">IF(N151="sníž. přenesená",J151,0)</f>
        <v>0</v>
      </c>
      <c r="BI151" s="147">
        <f aca="true" t="shared" si="8" ref="BI151:BI156">IF(N151="nulová",J151,0)</f>
        <v>0</v>
      </c>
      <c r="BJ151" s="18" t="s">
        <v>15</v>
      </c>
      <c r="BK151" s="147">
        <f aca="true" t="shared" si="9" ref="BK151:BK156">ROUND(I151*H151,2)</f>
        <v>0</v>
      </c>
      <c r="BL151" s="18" t="s">
        <v>205</v>
      </c>
      <c r="BM151" s="146" t="s">
        <v>248</v>
      </c>
    </row>
    <row r="152" spans="1:65" s="2" customFormat="1" ht="24">
      <c r="A152" s="33"/>
      <c r="B152" s="134"/>
      <c r="C152" s="135" t="s">
        <v>249</v>
      </c>
      <c r="D152" s="135" t="s">
        <v>118</v>
      </c>
      <c r="E152" s="136" t="s">
        <v>250</v>
      </c>
      <c r="F152" s="137" t="s">
        <v>251</v>
      </c>
      <c r="G152" s="138" t="s">
        <v>135</v>
      </c>
      <c r="H152" s="139">
        <v>4</v>
      </c>
      <c r="I152" s="140"/>
      <c r="J152" s="141">
        <f t="shared" si="0"/>
        <v>0</v>
      </c>
      <c r="K152" s="137" t="s">
        <v>136</v>
      </c>
      <c r="L152" s="34"/>
      <c r="M152" s="142" t="s">
        <v>3</v>
      </c>
      <c r="N152" s="143" t="s">
        <v>42</v>
      </c>
      <c r="O152" s="54"/>
      <c r="P152" s="144">
        <f t="shared" si="1"/>
        <v>0</v>
      </c>
      <c r="Q152" s="144">
        <v>0.07669</v>
      </c>
      <c r="R152" s="144">
        <f t="shared" si="2"/>
        <v>0.30676</v>
      </c>
      <c r="S152" s="144">
        <v>0</v>
      </c>
      <c r="T152" s="145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46" t="s">
        <v>205</v>
      </c>
      <c r="AT152" s="146" t="s">
        <v>118</v>
      </c>
      <c r="AU152" s="146" t="s">
        <v>78</v>
      </c>
      <c r="AY152" s="18" t="s">
        <v>116</v>
      </c>
      <c r="BE152" s="147">
        <f t="shared" si="4"/>
        <v>0</v>
      </c>
      <c r="BF152" s="147">
        <f t="shared" si="5"/>
        <v>0</v>
      </c>
      <c r="BG152" s="147">
        <f t="shared" si="6"/>
        <v>0</v>
      </c>
      <c r="BH152" s="147">
        <f t="shared" si="7"/>
        <v>0</v>
      </c>
      <c r="BI152" s="147">
        <f t="shared" si="8"/>
        <v>0</v>
      </c>
      <c r="BJ152" s="18" t="s">
        <v>15</v>
      </c>
      <c r="BK152" s="147">
        <f t="shared" si="9"/>
        <v>0</v>
      </c>
      <c r="BL152" s="18" t="s">
        <v>205</v>
      </c>
      <c r="BM152" s="146" t="s">
        <v>252</v>
      </c>
    </row>
    <row r="153" spans="1:65" s="2" customFormat="1" ht="33" customHeight="1">
      <c r="A153" s="33"/>
      <c r="B153" s="134"/>
      <c r="C153" s="135" t="s">
        <v>253</v>
      </c>
      <c r="D153" s="135" t="s">
        <v>118</v>
      </c>
      <c r="E153" s="136" t="s">
        <v>254</v>
      </c>
      <c r="F153" s="137" t="s">
        <v>255</v>
      </c>
      <c r="G153" s="138" t="s">
        <v>247</v>
      </c>
      <c r="H153" s="139">
        <v>4.5</v>
      </c>
      <c r="I153" s="140"/>
      <c r="J153" s="141">
        <f t="shared" si="0"/>
        <v>0</v>
      </c>
      <c r="K153" s="137" t="s">
        <v>136</v>
      </c>
      <c r="L153" s="34"/>
      <c r="M153" s="142" t="s">
        <v>3</v>
      </c>
      <c r="N153" s="143" t="s">
        <v>42</v>
      </c>
      <c r="O153" s="54"/>
      <c r="P153" s="144">
        <f t="shared" si="1"/>
        <v>0</v>
      </c>
      <c r="Q153" s="144">
        <v>0.01451</v>
      </c>
      <c r="R153" s="144">
        <f t="shared" si="2"/>
        <v>0.065295</v>
      </c>
      <c r="S153" s="144">
        <v>0</v>
      </c>
      <c r="T153" s="145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46" t="s">
        <v>205</v>
      </c>
      <c r="AT153" s="146" t="s">
        <v>118</v>
      </c>
      <c r="AU153" s="146" t="s">
        <v>78</v>
      </c>
      <c r="AY153" s="18" t="s">
        <v>116</v>
      </c>
      <c r="BE153" s="147">
        <f t="shared" si="4"/>
        <v>0</v>
      </c>
      <c r="BF153" s="147">
        <f t="shared" si="5"/>
        <v>0</v>
      </c>
      <c r="BG153" s="147">
        <f t="shared" si="6"/>
        <v>0</v>
      </c>
      <c r="BH153" s="147">
        <f t="shared" si="7"/>
        <v>0</v>
      </c>
      <c r="BI153" s="147">
        <f t="shared" si="8"/>
        <v>0</v>
      </c>
      <c r="BJ153" s="18" t="s">
        <v>15</v>
      </c>
      <c r="BK153" s="147">
        <f t="shared" si="9"/>
        <v>0</v>
      </c>
      <c r="BL153" s="18" t="s">
        <v>205</v>
      </c>
      <c r="BM153" s="146" t="s">
        <v>256</v>
      </c>
    </row>
    <row r="154" spans="1:65" s="2" customFormat="1" ht="24">
      <c r="A154" s="33"/>
      <c r="B154" s="134"/>
      <c r="C154" s="135" t="s">
        <v>257</v>
      </c>
      <c r="D154" s="135" t="s">
        <v>118</v>
      </c>
      <c r="E154" s="136" t="s">
        <v>258</v>
      </c>
      <c r="F154" s="137" t="s">
        <v>259</v>
      </c>
      <c r="G154" s="138" t="s">
        <v>142</v>
      </c>
      <c r="H154" s="139">
        <v>5</v>
      </c>
      <c r="I154" s="140"/>
      <c r="J154" s="141">
        <f t="shared" si="0"/>
        <v>0</v>
      </c>
      <c r="K154" s="137" t="s">
        <v>3</v>
      </c>
      <c r="L154" s="34"/>
      <c r="M154" s="142" t="s">
        <v>3</v>
      </c>
      <c r="N154" s="143" t="s">
        <v>42</v>
      </c>
      <c r="O154" s="54"/>
      <c r="P154" s="144">
        <f t="shared" si="1"/>
        <v>0</v>
      </c>
      <c r="Q154" s="144">
        <v>0</v>
      </c>
      <c r="R154" s="144">
        <f t="shared" si="2"/>
        <v>0</v>
      </c>
      <c r="S154" s="144">
        <v>0</v>
      </c>
      <c r="T154" s="145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46" t="s">
        <v>205</v>
      </c>
      <c r="AT154" s="146" t="s">
        <v>118</v>
      </c>
      <c r="AU154" s="146" t="s">
        <v>78</v>
      </c>
      <c r="AY154" s="18" t="s">
        <v>116</v>
      </c>
      <c r="BE154" s="147">
        <f t="shared" si="4"/>
        <v>0</v>
      </c>
      <c r="BF154" s="147">
        <f t="shared" si="5"/>
        <v>0</v>
      </c>
      <c r="BG154" s="147">
        <f t="shared" si="6"/>
        <v>0</v>
      </c>
      <c r="BH154" s="147">
        <f t="shared" si="7"/>
        <v>0</v>
      </c>
      <c r="BI154" s="147">
        <f t="shared" si="8"/>
        <v>0</v>
      </c>
      <c r="BJ154" s="18" t="s">
        <v>15</v>
      </c>
      <c r="BK154" s="147">
        <f t="shared" si="9"/>
        <v>0</v>
      </c>
      <c r="BL154" s="18" t="s">
        <v>205</v>
      </c>
      <c r="BM154" s="146" t="s">
        <v>260</v>
      </c>
    </row>
    <row r="155" spans="1:65" s="2" customFormat="1" ht="33" customHeight="1">
      <c r="A155" s="33"/>
      <c r="B155" s="134"/>
      <c r="C155" s="135" t="s">
        <v>261</v>
      </c>
      <c r="D155" s="135" t="s">
        <v>118</v>
      </c>
      <c r="E155" s="136" t="s">
        <v>262</v>
      </c>
      <c r="F155" s="137" t="s">
        <v>263</v>
      </c>
      <c r="G155" s="138" t="s">
        <v>142</v>
      </c>
      <c r="H155" s="139">
        <v>2</v>
      </c>
      <c r="I155" s="140"/>
      <c r="J155" s="141">
        <f t="shared" si="0"/>
        <v>0</v>
      </c>
      <c r="K155" s="137" t="s">
        <v>3</v>
      </c>
      <c r="L155" s="34"/>
      <c r="M155" s="142" t="s">
        <v>3</v>
      </c>
      <c r="N155" s="143" t="s">
        <v>42</v>
      </c>
      <c r="O155" s="54"/>
      <c r="P155" s="144">
        <f t="shared" si="1"/>
        <v>0</v>
      </c>
      <c r="Q155" s="144">
        <v>0</v>
      </c>
      <c r="R155" s="144">
        <f t="shared" si="2"/>
        <v>0</v>
      </c>
      <c r="S155" s="144">
        <v>0</v>
      </c>
      <c r="T155" s="145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46" t="s">
        <v>205</v>
      </c>
      <c r="AT155" s="146" t="s">
        <v>118</v>
      </c>
      <c r="AU155" s="146" t="s">
        <v>78</v>
      </c>
      <c r="AY155" s="18" t="s">
        <v>116</v>
      </c>
      <c r="BE155" s="147">
        <f t="shared" si="4"/>
        <v>0</v>
      </c>
      <c r="BF155" s="147">
        <f t="shared" si="5"/>
        <v>0</v>
      </c>
      <c r="BG155" s="147">
        <f t="shared" si="6"/>
        <v>0</v>
      </c>
      <c r="BH155" s="147">
        <f t="shared" si="7"/>
        <v>0</v>
      </c>
      <c r="BI155" s="147">
        <f t="shared" si="8"/>
        <v>0</v>
      </c>
      <c r="BJ155" s="18" t="s">
        <v>15</v>
      </c>
      <c r="BK155" s="147">
        <f t="shared" si="9"/>
        <v>0</v>
      </c>
      <c r="BL155" s="18" t="s">
        <v>205</v>
      </c>
      <c r="BM155" s="146" t="s">
        <v>264</v>
      </c>
    </row>
    <row r="156" spans="1:65" s="2" customFormat="1" ht="44.25" customHeight="1">
      <c r="A156" s="33"/>
      <c r="B156" s="134"/>
      <c r="C156" s="135" t="s">
        <v>265</v>
      </c>
      <c r="D156" s="135" t="s">
        <v>118</v>
      </c>
      <c r="E156" s="136" t="s">
        <v>266</v>
      </c>
      <c r="F156" s="137" t="s">
        <v>267</v>
      </c>
      <c r="G156" s="138" t="s">
        <v>215</v>
      </c>
      <c r="H156" s="139">
        <v>0.372</v>
      </c>
      <c r="I156" s="140"/>
      <c r="J156" s="141">
        <f t="shared" si="0"/>
        <v>0</v>
      </c>
      <c r="K156" s="137" t="s">
        <v>136</v>
      </c>
      <c r="L156" s="34"/>
      <c r="M156" s="142" t="s">
        <v>3</v>
      </c>
      <c r="N156" s="143" t="s">
        <v>42</v>
      </c>
      <c r="O156" s="54"/>
      <c r="P156" s="144">
        <f t="shared" si="1"/>
        <v>0</v>
      </c>
      <c r="Q156" s="144">
        <v>0</v>
      </c>
      <c r="R156" s="144">
        <f t="shared" si="2"/>
        <v>0</v>
      </c>
      <c r="S156" s="144">
        <v>0</v>
      </c>
      <c r="T156" s="145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46" t="s">
        <v>205</v>
      </c>
      <c r="AT156" s="146" t="s">
        <v>118</v>
      </c>
      <c r="AU156" s="146" t="s">
        <v>78</v>
      </c>
      <c r="AY156" s="18" t="s">
        <v>116</v>
      </c>
      <c r="BE156" s="147">
        <f t="shared" si="4"/>
        <v>0</v>
      </c>
      <c r="BF156" s="147">
        <f t="shared" si="5"/>
        <v>0</v>
      </c>
      <c r="BG156" s="147">
        <f t="shared" si="6"/>
        <v>0</v>
      </c>
      <c r="BH156" s="147">
        <f t="shared" si="7"/>
        <v>0</v>
      </c>
      <c r="BI156" s="147">
        <f t="shared" si="8"/>
        <v>0</v>
      </c>
      <c r="BJ156" s="18" t="s">
        <v>15</v>
      </c>
      <c r="BK156" s="147">
        <f t="shared" si="9"/>
        <v>0</v>
      </c>
      <c r="BL156" s="18" t="s">
        <v>205</v>
      </c>
      <c r="BM156" s="146" t="s">
        <v>268</v>
      </c>
    </row>
    <row r="157" spans="2:63" s="12" customFormat="1" ht="22.9" customHeight="1">
      <c r="B157" s="121"/>
      <c r="D157" s="122" t="s">
        <v>70</v>
      </c>
      <c r="E157" s="132" t="s">
        <v>269</v>
      </c>
      <c r="F157" s="132" t="s">
        <v>270</v>
      </c>
      <c r="I157" s="124"/>
      <c r="J157" s="133">
        <f>BK157</f>
        <v>0</v>
      </c>
      <c r="L157" s="121"/>
      <c r="M157" s="126"/>
      <c r="N157" s="127"/>
      <c r="O157" s="127"/>
      <c r="P157" s="128">
        <f>SUM(P158:P160)</f>
        <v>0</v>
      </c>
      <c r="Q157" s="127"/>
      <c r="R157" s="128">
        <f>SUM(R158:R160)</f>
        <v>0</v>
      </c>
      <c r="S157" s="127"/>
      <c r="T157" s="129">
        <f>SUM(T158:T160)</f>
        <v>0</v>
      </c>
      <c r="AR157" s="122" t="s">
        <v>78</v>
      </c>
      <c r="AT157" s="130" t="s">
        <v>70</v>
      </c>
      <c r="AU157" s="130" t="s">
        <v>15</v>
      </c>
      <c r="AY157" s="122" t="s">
        <v>116</v>
      </c>
      <c r="BK157" s="131">
        <f>SUM(BK158:BK160)</f>
        <v>0</v>
      </c>
    </row>
    <row r="158" spans="1:65" s="2" customFormat="1" ht="16.5" customHeight="1">
      <c r="A158" s="33"/>
      <c r="B158" s="134"/>
      <c r="C158" s="135" t="s">
        <v>271</v>
      </c>
      <c r="D158" s="135" t="s">
        <v>118</v>
      </c>
      <c r="E158" s="136" t="s">
        <v>272</v>
      </c>
      <c r="F158" s="137" t="s">
        <v>273</v>
      </c>
      <c r="G158" s="138" t="s">
        <v>135</v>
      </c>
      <c r="H158" s="139">
        <v>3.75</v>
      </c>
      <c r="I158" s="140"/>
      <c r="J158" s="141">
        <f>ROUND(I158*H158,2)</f>
        <v>0</v>
      </c>
      <c r="K158" s="137" t="s">
        <v>136</v>
      </c>
      <c r="L158" s="34"/>
      <c r="M158" s="142" t="s">
        <v>3</v>
      </c>
      <c r="N158" s="143" t="s">
        <v>42</v>
      </c>
      <c r="O158" s="54"/>
      <c r="P158" s="144">
        <f>O158*H158</f>
        <v>0</v>
      </c>
      <c r="Q158" s="144">
        <v>0</v>
      </c>
      <c r="R158" s="144">
        <f>Q158*H158</f>
        <v>0</v>
      </c>
      <c r="S158" s="144">
        <v>0</v>
      </c>
      <c r="T158" s="145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46" t="s">
        <v>205</v>
      </c>
      <c r="AT158" s="146" t="s">
        <v>118</v>
      </c>
      <c r="AU158" s="146" t="s">
        <v>78</v>
      </c>
      <c r="AY158" s="18" t="s">
        <v>116</v>
      </c>
      <c r="BE158" s="147">
        <f>IF(N158="základní",J158,0)</f>
        <v>0</v>
      </c>
      <c r="BF158" s="147">
        <f>IF(N158="snížená",J158,0)</f>
        <v>0</v>
      </c>
      <c r="BG158" s="147">
        <f>IF(N158="zákl. přenesená",J158,0)</f>
        <v>0</v>
      </c>
      <c r="BH158" s="147">
        <f>IF(N158="sníž. přenesená",J158,0)</f>
        <v>0</v>
      </c>
      <c r="BI158" s="147">
        <f>IF(N158="nulová",J158,0)</f>
        <v>0</v>
      </c>
      <c r="BJ158" s="18" t="s">
        <v>15</v>
      </c>
      <c r="BK158" s="147">
        <f>ROUND(I158*H158,2)</f>
        <v>0</v>
      </c>
      <c r="BL158" s="18" t="s">
        <v>205</v>
      </c>
      <c r="BM158" s="146" t="s">
        <v>274</v>
      </c>
    </row>
    <row r="159" spans="2:51" s="14" customFormat="1" ht="12">
      <c r="B159" s="157"/>
      <c r="D159" s="149" t="s">
        <v>138</v>
      </c>
      <c r="E159" s="158" t="s">
        <v>3</v>
      </c>
      <c r="F159" s="159" t="s">
        <v>163</v>
      </c>
      <c r="H159" s="158" t="s">
        <v>3</v>
      </c>
      <c r="I159" s="160"/>
      <c r="L159" s="157"/>
      <c r="M159" s="161"/>
      <c r="N159" s="162"/>
      <c r="O159" s="162"/>
      <c r="P159" s="162"/>
      <c r="Q159" s="162"/>
      <c r="R159" s="162"/>
      <c r="S159" s="162"/>
      <c r="T159" s="163"/>
      <c r="AT159" s="158" t="s">
        <v>138</v>
      </c>
      <c r="AU159" s="158" t="s">
        <v>78</v>
      </c>
      <c r="AV159" s="14" t="s">
        <v>15</v>
      </c>
      <c r="AW159" s="14" t="s">
        <v>33</v>
      </c>
      <c r="AX159" s="14" t="s">
        <v>71</v>
      </c>
      <c r="AY159" s="158" t="s">
        <v>116</v>
      </c>
    </row>
    <row r="160" spans="2:51" s="13" customFormat="1" ht="12">
      <c r="B160" s="148"/>
      <c r="D160" s="149" t="s">
        <v>138</v>
      </c>
      <c r="E160" s="150" t="s">
        <v>3</v>
      </c>
      <c r="F160" s="151" t="s">
        <v>164</v>
      </c>
      <c r="H160" s="152">
        <v>3.75</v>
      </c>
      <c r="I160" s="153"/>
      <c r="L160" s="148"/>
      <c r="M160" s="154"/>
      <c r="N160" s="155"/>
      <c r="O160" s="155"/>
      <c r="P160" s="155"/>
      <c r="Q160" s="155"/>
      <c r="R160" s="155"/>
      <c r="S160" s="155"/>
      <c r="T160" s="156"/>
      <c r="AT160" s="150" t="s">
        <v>138</v>
      </c>
      <c r="AU160" s="150" t="s">
        <v>78</v>
      </c>
      <c r="AV160" s="13" t="s">
        <v>78</v>
      </c>
      <c r="AW160" s="13" t="s">
        <v>33</v>
      </c>
      <c r="AX160" s="13" t="s">
        <v>15</v>
      </c>
      <c r="AY160" s="150" t="s">
        <v>116</v>
      </c>
    </row>
    <row r="161" spans="2:63" s="12" customFormat="1" ht="25.9" customHeight="1">
      <c r="B161" s="121"/>
      <c r="D161" s="122" t="s">
        <v>70</v>
      </c>
      <c r="E161" s="123" t="s">
        <v>275</v>
      </c>
      <c r="F161" s="123" t="s">
        <v>276</v>
      </c>
      <c r="I161" s="124"/>
      <c r="J161" s="125">
        <f>BK161</f>
        <v>0</v>
      </c>
      <c r="L161" s="121"/>
      <c r="M161" s="126"/>
      <c r="N161" s="127"/>
      <c r="O161" s="127"/>
      <c r="P161" s="128">
        <f>SUM(P162:P164)</f>
        <v>0</v>
      </c>
      <c r="Q161" s="127"/>
      <c r="R161" s="128">
        <f>SUM(R162:R164)</f>
        <v>0</v>
      </c>
      <c r="S161" s="127"/>
      <c r="T161" s="129">
        <f>SUM(T162:T164)</f>
        <v>0</v>
      </c>
      <c r="AR161" s="122" t="s">
        <v>144</v>
      </c>
      <c r="AT161" s="130" t="s">
        <v>70</v>
      </c>
      <c r="AU161" s="130" t="s">
        <v>71</v>
      </c>
      <c r="AY161" s="122" t="s">
        <v>116</v>
      </c>
      <c r="BK161" s="131">
        <f>SUM(BK162:BK164)</f>
        <v>0</v>
      </c>
    </row>
    <row r="162" spans="1:65" s="2" customFormat="1" ht="16.5" customHeight="1">
      <c r="A162" s="33"/>
      <c r="B162" s="134"/>
      <c r="C162" s="135" t="s">
        <v>277</v>
      </c>
      <c r="D162" s="135" t="s">
        <v>118</v>
      </c>
      <c r="E162" s="136" t="s">
        <v>278</v>
      </c>
      <c r="F162" s="137" t="s">
        <v>279</v>
      </c>
      <c r="G162" s="138" t="s">
        <v>126</v>
      </c>
      <c r="H162" s="139">
        <v>1</v>
      </c>
      <c r="I162" s="140"/>
      <c r="J162" s="141">
        <f>ROUND(I162*H162,2)</f>
        <v>0</v>
      </c>
      <c r="K162" s="137" t="s">
        <v>3</v>
      </c>
      <c r="L162" s="34"/>
      <c r="M162" s="142" t="s">
        <v>3</v>
      </c>
      <c r="N162" s="143" t="s">
        <v>42</v>
      </c>
      <c r="O162" s="54"/>
      <c r="P162" s="144">
        <f>O162*H162</f>
        <v>0</v>
      </c>
      <c r="Q162" s="144">
        <v>0</v>
      </c>
      <c r="R162" s="144">
        <f>Q162*H162</f>
        <v>0</v>
      </c>
      <c r="S162" s="144">
        <v>0</v>
      </c>
      <c r="T162" s="145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46" t="s">
        <v>122</v>
      </c>
      <c r="AT162" s="146" t="s">
        <v>118</v>
      </c>
      <c r="AU162" s="146" t="s">
        <v>15</v>
      </c>
      <c r="AY162" s="18" t="s">
        <v>116</v>
      </c>
      <c r="BE162" s="147">
        <f>IF(N162="základní",J162,0)</f>
        <v>0</v>
      </c>
      <c r="BF162" s="147">
        <f>IF(N162="snížená",J162,0)</f>
        <v>0</v>
      </c>
      <c r="BG162" s="147">
        <f>IF(N162="zákl. přenesená",J162,0)</f>
        <v>0</v>
      </c>
      <c r="BH162" s="147">
        <f>IF(N162="sníž. přenesená",J162,0)</f>
        <v>0</v>
      </c>
      <c r="BI162" s="147">
        <f>IF(N162="nulová",J162,0)</f>
        <v>0</v>
      </c>
      <c r="BJ162" s="18" t="s">
        <v>15</v>
      </c>
      <c r="BK162" s="147">
        <f>ROUND(I162*H162,2)</f>
        <v>0</v>
      </c>
      <c r="BL162" s="18" t="s">
        <v>122</v>
      </c>
      <c r="BM162" s="146" t="s">
        <v>280</v>
      </c>
    </row>
    <row r="163" spans="1:65" s="2" customFormat="1" ht="16.5" customHeight="1">
      <c r="A163" s="33"/>
      <c r="B163" s="134"/>
      <c r="C163" s="135" t="s">
        <v>281</v>
      </c>
      <c r="D163" s="135" t="s">
        <v>118</v>
      </c>
      <c r="E163" s="136" t="s">
        <v>282</v>
      </c>
      <c r="F163" s="137" t="s">
        <v>283</v>
      </c>
      <c r="G163" s="138" t="s">
        <v>126</v>
      </c>
      <c r="H163" s="139">
        <v>1</v>
      </c>
      <c r="I163" s="140"/>
      <c r="J163" s="141">
        <f>ROUND(I163*H163,2)</f>
        <v>0</v>
      </c>
      <c r="K163" s="137" t="s">
        <v>3</v>
      </c>
      <c r="L163" s="34"/>
      <c r="M163" s="142" t="s">
        <v>3</v>
      </c>
      <c r="N163" s="143" t="s">
        <v>42</v>
      </c>
      <c r="O163" s="54"/>
      <c r="P163" s="144">
        <f>O163*H163</f>
        <v>0</v>
      </c>
      <c r="Q163" s="144">
        <v>0</v>
      </c>
      <c r="R163" s="144">
        <f>Q163*H163</f>
        <v>0</v>
      </c>
      <c r="S163" s="144">
        <v>0</v>
      </c>
      <c r="T163" s="145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46" t="s">
        <v>122</v>
      </c>
      <c r="AT163" s="146" t="s">
        <v>118</v>
      </c>
      <c r="AU163" s="146" t="s">
        <v>15</v>
      </c>
      <c r="AY163" s="18" t="s">
        <v>116</v>
      </c>
      <c r="BE163" s="147">
        <f>IF(N163="základní",J163,0)</f>
        <v>0</v>
      </c>
      <c r="BF163" s="147">
        <f>IF(N163="snížená",J163,0)</f>
        <v>0</v>
      </c>
      <c r="BG163" s="147">
        <f>IF(N163="zákl. přenesená",J163,0)</f>
        <v>0</v>
      </c>
      <c r="BH163" s="147">
        <f>IF(N163="sníž. přenesená",J163,0)</f>
        <v>0</v>
      </c>
      <c r="BI163" s="147">
        <f>IF(N163="nulová",J163,0)</f>
        <v>0</v>
      </c>
      <c r="BJ163" s="18" t="s">
        <v>15</v>
      </c>
      <c r="BK163" s="147">
        <f>ROUND(I163*H163,2)</f>
        <v>0</v>
      </c>
      <c r="BL163" s="18" t="s">
        <v>122</v>
      </c>
      <c r="BM163" s="146" t="s">
        <v>284</v>
      </c>
    </row>
    <row r="164" spans="1:65" s="2" customFormat="1" ht="16.5" customHeight="1">
      <c r="A164" s="33"/>
      <c r="B164" s="134"/>
      <c r="C164" s="135" t="s">
        <v>285</v>
      </c>
      <c r="D164" s="135" t="s">
        <v>118</v>
      </c>
      <c r="E164" s="136" t="s">
        <v>286</v>
      </c>
      <c r="F164" s="137" t="s">
        <v>287</v>
      </c>
      <c r="G164" s="138" t="s">
        <v>126</v>
      </c>
      <c r="H164" s="139">
        <v>1</v>
      </c>
      <c r="I164" s="140"/>
      <c r="J164" s="141">
        <f>ROUND(I164*H164,2)</f>
        <v>0</v>
      </c>
      <c r="K164" s="137" t="s">
        <v>3</v>
      </c>
      <c r="L164" s="34"/>
      <c r="M164" s="182" t="s">
        <v>3</v>
      </c>
      <c r="N164" s="183" t="s">
        <v>42</v>
      </c>
      <c r="O164" s="184"/>
      <c r="P164" s="185">
        <f>O164*H164</f>
        <v>0</v>
      </c>
      <c r="Q164" s="185">
        <v>0</v>
      </c>
      <c r="R164" s="185">
        <f>Q164*H164</f>
        <v>0</v>
      </c>
      <c r="S164" s="185">
        <v>0</v>
      </c>
      <c r="T164" s="186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46" t="s">
        <v>122</v>
      </c>
      <c r="AT164" s="146" t="s">
        <v>118</v>
      </c>
      <c r="AU164" s="146" t="s">
        <v>15</v>
      </c>
      <c r="AY164" s="18" t="s">
        <v>116</v>
      </c>
      <c r="BE164" s="147">
        <f>IF(N164="základní",J164,0)</f>
        <v>0</v>
      </c>
      <c r="BF164" s="147">
        <f>IF(N164="snížená",J164,0)</f>
        <v>0</v>
      </c>
      <c r="BG164" s="147">
        <f>IF(N164="zákl. přenesená",J164,0)</f>
        <v>0</v>
      </c>
      <c r="BH164" s="147">
        <f>IF(N164="sníž. přenesená",J164,0)</f>
        <v>0</v>
      </c>
      <c r="BI164" s="147">
        <f>IF(N164="nulová",J164,0)</f>
        <v>0</v>
      </c>
      <c r="BJ164" s="18" t="s">
        <v>15</v>
      </c>
      <c r="BK164" s="147">
        <f>ROUND(I164*H164,2)</f>
        <v>0</v>
      </c>
      <c r="BL164" s="18" t="s">
        <v>122</v>
      </c>
      <c r="BM164" s="146" t="s">
        <v>288</v>
      </c>
    </row>
    <row r="165" spans="1:31" s="2" customFormat="1" ht="6.95" customHeight="1">
      <c r="A165" s="33"/>
      <c r="B165" s="43"/>
      <c r="C165" s="44"/>
      <c r="D165" s="44"/>
      <c r="E165" s="44"/>
      <c r="F165" s="44"/>
      <c r="G165" s="44"/>
      <c r="H165" s="44"/>
      <c r="I165" s="44"/>
      <c r="J165" s="44"/>
      <c r="K165" s="44"/>
      <c r="L165" s="34"/>
      <c r="M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</row>
  </sheetData>
  <autoFilter ref="C92:K164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87" customWidth="1"/>
    <col min="2" max="2" width="1.7109375" style="187" customWidth="1"/>
    <col min="3" max="4" width="5.00390625" style="187" customWidth="1"/>
    <col min="5" max="5" width="11.7109375" style="187" customWidth="1"/>
    <col min="6" max="6" width="9.140625" style="187" customWidth="1"/>
    <col min="7" max="7" width="5.00390625" style="187" customWidth="1"/>
    <col min="8" max="8" width="77.8515625" style="187" customWidth="1"/>
    <col min="9" max="10" width="20.00390625" style="187" customWidth="1"/>
    <col min="11" max="11" width="1.7109375" style="187" customWidth="1"/>
  </cols>
  <sheetData>
    <row r="1" s="1" customFormat="1" ht="37.5" customHeight="1"/>
    <row r="2" spans="2:11" s="1" customFormat="1" ht="7.5" customHeight="1">
      <c r="B2" s="188"/>
      <c r="C2" s="189"/>
      <c r="D2" s="189"/>
      <c r="E2" s="189"/>
      <c r="F2" s="189"/>
      <c r="G2" s="189"/>
      <c r="H2" s="189"/>
      <c r="I2" s="189"/>
      <c r="J2" s="189"/>
      <c r="K2" s="190"/>
    </row>
    <row r="3" spans="2:11" s="16" customFormat="1" ht="45" customHeight="1">
      <c r="B3" s="191"/>
      <c r="C3" s="311" t="s">
        <v>289</v>
      </c>
      <c r="D3" s="311"/>
      <c r="E3" s="311"/>
      <c r="F3" s="311"/>
      <c r="G3" s="311"/>
      <c r="H3" s="311"/>
      <c r="I3" s="311"/>
      <c r="J3" s="311"/>
      <c r="K3" s="192"/>
    </row>
    <row r="4" spans="2:11" s="1" customFormat="1" ht="25.5" customHeight="1">
      <c r="B4" s="193"/>
      <c r="C4" s="316" t="s">
        <v>290</v>
      </c>
      <c r="D4" s="316"/>
      <c r="E4" s="316"/>
      <c r="F4" s="316"/>
      <c r="G4" s="316"/>
      <c r="H4" s="316"/>
      <c r="I4" s="316"/>
      <c r="J4" s="316"/>
      <c r="K4" s="194"/>
    </row>
    <row r="5" spans="2:11" s="1" customFormat="1" ht="5.25" customHeight="1">
      <c r="B5" s="193"/>
      <c r="C5" s="195"/>
      <c r="D5" s="195"/>
      <c r="E5" s="195"/>
      <c r="F5" s="195"/>
      <c r="G5" s="195"/>
      <c r="H5" s="195"/>
      <c r="I5" s="195"/>
      <c r="J5" s="195"/>
      <c r="K5" s="194"/>
    </row>
    <row r="6" spans="2:11" s="1" customFormat="1" ht="15" customHeight="1">
      <c r="B6" s="193"/>
      <c r="C6" s="315" t="s">
        <v>291</v>
      </c>
      <c r="D6" s="315"/>
      <c r="E6" s="315"/>
      <c r="F6" s="315"/>
      <c r="G6" s="315"/>
      <c r="H6" s="315"/>
      <c r="I6" s="315"/>
      <c r="J6" s="315"/>
      <c r="K6" s="194"/>
    </row>
    <row r="7" spans="2:11" s="1" customFormat="1" ht="15" customHeight="1">
      <c r="B7" s="197"/>
      <c r="C7" s="315" t="s">
        <v>292</v>
      </c>
      <c r="D7" s="315"/>
      <c r="E7" s="315"/>
      <c r="F7" s="315"/>
      <c r="G7" s="315"/>
      <c r="H7" s="315"/>
      <c r="I7" s="315"/>
      <c r="J7" s="315"/>
      <c r="K7" s="194"/>
    </row>
    <row r="8" spans="2:11" s="1" customFormat="1" ht="12.75" customHeight="1">
      <c r="B8" s="197"/>
      <c r="C8" s="196"/>
      <c r="D8" s="196"/>
      <c r="E8" s="196"/>
      <c r="F8" s="196"/>
      <c r="G8" s="196"/>
      <c r="H8" s="196"/>
      <c r="I8" s="196"/>
      <c r="J8" s="196"/>
      <c r="K8" s="194"/>
    </row>
    <row r="9" spans="2:11" s="1" customFormat="1" ht="15" customHeight="1">
      <c r="B9" s="197"/>
      <c r="C9" s="315" t="s">
        <v>293</v>
      </c>
      <c r="D9" s="315"/>
      <c r="E9" s="315"/>
      <c r="F9" s="315"/>
      <c r="G9" s="315"/>
      <c r="H9" s="315"/>
      <c r="I9" s="315"/>
      <c r="J9" s="315"/>
      <c r="K9" s="194"/>
    </row>
    <row r="10" spans="2:11" s="1" customFormat="1" ht="15" customHeight="1">
      <c r="B10" s="197"/>
      <c r="C10" s="196"/>
      <c r="D10" s="315" t="s">
        <v>294</v>
      </c>
      <c r="E10" s="315"/>
      <c r="F10" s="315"/>
      <c r="G10" s="315"/>
      <c r="H10" s="315"/>
      <c r="I10" s="315"/>
      <c r="J10" s="315"/>
      <c r="K10" s="194"/>
    </row>
    <row r="11" spans="2:11" s="1" customFormat="1" ht="15" customHeight="1">
      <c r="B11" s="197"/>
      <c r="C11" s="198"/>
      <c r="D11" s="315" t="s">
        <v>295</v>
      </c>
      <c r="E11" s="315"/>
      <c r="F11" s="315"/>
      <c r="G11" s="315"/>
      <c r="H11" s="315"/>
      <c r="I11" s="315"/>
      <c r="J11" s="315"/>
      <c r="K11" s="194"/>
    </row>
    <row r="12" spans="2:11" s="1" customFormat="1" ht="15" customHeight="1">
      <c r="B12" s="197"/>
      <c r="C12" s="198"/>
      <c r="D12" s="196"/>
      <c r="E12" s="196"/>
      <c r="F12" s="196"/>
      <c r="G12" s="196"/>
      <c r="H12" s="196"/>
      <c r="I12" s="196"/>
      <c r="J12" s="196"/>
      <c r="K12" s="194"/>
    </row>
    <row r="13" spans="2:11" s="1" customFormat="1" ht="15" customHeight="1">
      <c r="B13" s="197"/>
      <c r="C13" s="198"/>
      <c r="D13" s="199" t="s">
        <v>296</v>
      </c>
      <c r="E13" s="196"/>
      <c r="F13" s="196"/>
      <c r="G13" s="196"/>
      <c r="H13" s="196"/>
      <c r="I13" s="196"/>
      <c r="J13" s="196"/>
      <c r="K13" s="194"/>
    </row>
    <row r="14" spans="2:11" s="1" customFormat="1" ht="12.75" customHeight="1">
      <c r="B14" s="197"/>
      <c r="C14" s="198"/>
      <c r="D14" s="198"/>
      <c r="E14" s="198"/>
      <c r="F14" s="198"/>
      <c r="G14" s="198"/>
      <c r="H14" s="198"/>
      <c r="I14" s="198"/>
      <c r="J14" s="198"/>
      <c r="K14" s="194"/>
    </row>
    <row r="15" spans="2:11" s="1" customFormat="1" ht="15" customHeight="1">
      <c r="B15" s="197"/>
      <c r="C15" s="198"/>
      <c r="D15" s="315" t="s">
        <v>297</v>
      </c>
      <c r="E15" s="315"/>
      <c r="F15" s="315"/>
      <c r="G15" s="315"/>
      <c r="H15" s="315"/>
      <c r="I15" s="315"/>
      <c r="J15" s="315"/>
      <c r="K15" s="194"/>
    </row>
    <row r="16" spans="2:11" s="1" customFormat="1" ht="15" customHeight="1">
      <c r="B16" s="197"/>
      <c r="C16" s="198"/>
      <c r="D16" s="315" t="s">
        <v>298</v>
      </c>
      <c r="E16" s="315"/>
      <c r="F16" s="315"/>
      <c r="G16" s="315"/>
      <c r="H16" s="315"/>
      <c r="I16" s="315"/>
      <c r="J16" s="315"/>
      <c r="K16" s="194"/>
    </row>
    <row r="17" spans="2:11" s="1" customFormat="1" ht="15" customHeight="1">
      <c r="B17" s="197"/>
      <c r="C17" s="198"/>
      <c r="D17" s="315" t="s">
        <v>299</v>
      </c>
      <c r="E17" s="315"/>
      <c r="F17" s="315"/>
      <c r="G17" s="315"/>
      <c r="H17" s="315"/>
      <c r="I17" s="315"/>
      <c r="J17" s="315"/>
      <c r="K17" s="194"/>
    </row>
    <row r="18" spans="2:11" s="1" customFormat="1" ht="15" customHeight="1">
      <c r="B18" s="197"/>
      <c r="C18" s="198"/>
      <c r="D18" s="198"/>
      <c r="E18" s="200" t="s">
        <v>76</v>
      </c>
      <c r="F18" s="315" t="s">
        <v>300</v>
      </c>
      <c r="G18" s="315"/>
      <c r="H18" s="315"/>
      <c r="I18" s="315"/>
      <c r="J18" s="315"/>
      <c r="K18" s="194"/>
    </row>
    <row r="19" spans="2:11" s="1" customFormat="1" ht="15" customHeight="1">
      <c r="B19" s="197"/>
      <c r="C19" s="198"/>
      <c r="D19" s="198"/>
      <c r="E19" s="200" t="s">
        <v>301</v>
      </c>
      <c r="F19" s="315" t="s">
        <v>302</v>
      </c>
      <c r="G19" s="315"/>
      <c r="H19" s="315"/>
      <c r="I19" s="315"/>
      <c r="J19" s="315"/>
      <c r="K19" s="194"/>
    </row>
    <row r="20" spans="2:11" s="1" customFormat="1" ht="15" customHeight="1">
      <c r="B20" s="197"/>
      <c r="C20" s="198"/>
      <c r="D20" s="198"/>
      <c r="E20" s="200" t="s">
        <v>303</v>
      </c>
      <c r="F20" s="315" t="s">
        <v>304</v>
      </c>
      <c r="G20" s="315"/>
      <c r="H20" s="315"/>
      <c r="I20" s="315"/>
      <c r="J20" s="315"/>
      <c r="K20" s="194"/>
    </row>
    <row r="21" spans="2:11" s="1" customFormat="1" ht="15" customHeight="1">
      <c r="B21" s="197"/>
      <c r="C21" s="198"/>
      <c r="D21" s="198"/>
      <c r="E21" s="200" t="s">
        <v>305</v>
      </c>
      <c r="F21" s="315" t="s">
        <v>306</v>
      </c>
      <c r="G21" s="315"/>
      <c r="H21" s="315"/>
      <c r="I21" s="315"/>
      <c r="J21" s="315"/>
      <c r="K21" s="194"/>
    </row>
    <row r="22" spans="2:11" s="1" customFormat="1" ht="15" customHeight="1">
      <c r="B22" s="197"/>
      <c r="C22" s="198"/>
      <c r="D22" s="198"/>
      <c r="E22" s="200" t="s">
        <v>307</v>
      </c>
      <c r="F22" s="315" t="s">
        <v>308</v>
      </c>
      <c r="G22" s="315"/>
      <c r="H22" s="315"/>
      <c r="I22" s="315"/>
      <c r="J22" s="315"/>
      <c r="K22" s="194"/>
    </row>
    <row r="23" spans="2:11" s="1" customFormat="1" ht="15" customHeight="1">
      <c r="B23" s="197"/>
      <c r="C23" s="198"/>
      <c r="D23" s="198"/>
      <c r="E23" s="200" t="s">
        <v>309</v>
      </c>
      <c r="F23" s="315" t="s">
        <v>310</v>
      </c>
      <c r="G23" s="315"/>
      <c r="H23" s="315"/>
      <c r="I23" s="315"/>
      <c r="J23" s="315"/>
      <c r="K23" s="194"/>
    </row>
    <row r="24" spans="2:11" s="1" customFormat="1" ht="12.75" customHeight="1">
      <c r="B24" s="197"/>
      <c r="C24" s="198"/>
      <c r="D24" s="198"/>
      <c r="E24" s="198"/>
      <c r="F24" s="198"/>
      <c r="G24" s="198"/>
      <c r="H24" s="198"/>
      <c r="I24" s="198"/>
      <c r="J24" s="198"/>
      <c r="K24" s="194"/>
    </row>
    <row r="25" spans="2:11" s="1" customFormat="1" ht="15" customHeight="1">
      <c r="B25" s="197"/>
      <c r="C25" s="315" t="s">
        <v>311</v>
      </c>
      <c r="D25" s="315"/>
      <c r="E25" s="315"/>
      <c r="F25" s="315"/>
      <c r="G25" s="315"/>
      <c r="H25" s="315"/>
      <c r="I25" s="315"/>
      <c r="J25" s="315"/>
      <c r="K25" s="194"/>
    </row>
    <row r="26" spans="2:11" s="1" customFormat="1" ht="15" customHeight="1">
      <c r="B26" s="197"/>
      <c r="C26" s="315" t="s">
        <v>312</v>
      </c>
      <c r="D26" s="315"/>
      <c r="E26" s="315"/>
      <c r="F26" s="315"/>
      <c r="G26" s="315"/>
      <c r="H26" s="315"/>
      <c r="I26" s="315"/>
      <c r="J26" s="315"/>
      <c r="K26" s="194"/>
    </row>
    <row r="27" spans="2:11" s="1" customFormat="1" ht="15" customHeight="1">
      <c r="B27" s="197"/>
      <c r="C27" s="196"/>
      <c r="D27" s="315" t="s">
        <v>313</v>
      </c>
      <c r="E27" s="315"/>
      <c r="F27" s="315"/>
      <c r="G27" s="315"/>
      <c r="H27" s="315"/>
      <c r="I27" s="315"/>
      <c r="J27" s="315"/>
      <c r="K27" s="194"/>
    </row>
    <row r="28" spans="2:11" s="1" customFormat="1" ht="15" customHeight="1">
      <c r="B28" s="197"/>
      <c r="C28" s="198"/>
      <c r="D28" s="315" t="s">
        <v>314</v>
      </c>
      <c r="E28" s="315"/>
      <c r="F28" s="315"/>
      <c r="G28" s="315"/>
      <c r="H28" s="315"/>
      <c r="I28" s="315"/>
      <c r="J28" s="315"/>
      <c r="K28" s="194"/>
    </row>
    <row r="29" spans="2:11" s="1" customFormat="1" ht="12.75" customHeight="1">
      <c r="B29" s="197"/>
      <c r="C29" s="198"/>
      <c r="D29" s="198"/>
      <c r="E29" s="198"/>
      <c r="F29" s="198"/>
      <c r="G29" s="198"/>
      <c r="H29" s="198"/>
      <c r="I29" s="198"/>
      <c r="J29" s="198"/>
      <c r="K29" s="194"/>
    </row>
    <row r="30" spans="2:11" s="1" customFormat="1" ht="15" customHeight="1">
      <c r="B30" s="197"/>
      <c r="C30" s="198"/>
      <c r="D30" s="315" t="s">
        <v>315</v>
      </c>
      <c r="E30" s="315"/>
      <c r="F30" s="315"/>
      <c r="G30" s="315"/>
      <c r="H30" s="315"/>
      <c r="I30" s="315"/>
      <c r="J30" s="315"/>
      <c r="K30" s="194"/>
    </row>
    <row r="31" spans="2:11" s="1" customFormat="1" ht="15" customHeight="1">
      <c r="B31" s="197"/>
      <c r="C31" s="198"/>
      <c r="D31" s="315" t="s">
        <v>316</v>
      </c>
      <c r="E31" s="315"/>
      <c r="F31" s="315"/>
      <c r="G31" s="315"/>
      <c r="H31" s="315"/>
      <c r="I31" s="315"/>
      <c r="J31" s="315"/>
      <c r="K31" s="194"/>
    </row>
    <row r="32" spans="2:11" s="1" customFormat="1" ht="12.75" customHeight="1">
      <c r="B32" s="197"/>
      <c r="C32" s="198"/>
      <c r="D32" s="198"/>
      <c r="E32" s="198"/>
      <c r="F32" s="198"/>
      <c r="G32" s="198"/>
      <c r="H32" s="198"/>
      <c r="I32" s="198"/>
      <c r="J32" s="198"/>
      <c r="K32" s="194"/>
    </row>
    <row r="33" spans="2:11" s="1" customFormat="1" ht="15" customHeight="1">
      <c r="B33" s="197"/>
      <c r="C33" s="198"/>
      <c r="D33" s="315" t="s">
        <v>317</v>
      </c>
      <c r="E33" s="315"/>
      <c r="F33" s="315"/>
      <c r="G33" s="315"/>
      <c r="H33" s="315"/>
      <c r="I33" s="315"/>
      <c r="J33" s="315"/>
      <c r="K33" s="194"/>
    </row>
    <row r="34" spans="2:11" s="1" customFormat="1" ht="15" customHeight="1">
      <c r="B34" s="197"/>
      <c r="C34" s="198"/>
      <c r="D34" s="315" t="s">
        <v>318</v>
      </c>
      <c r="E34" s="315"/>
      <c r="F34" s="315"/>
      <c r="G34" s="315"/>
      <c r="H34" s="315"/>
      <c r="I34" s="315"/>
      <c r="J34" s="315"/>
      <c r="K34" s="194"/>
    </row>
    <row r="35" spans="2:11" s="1" customFormat="1" ht="15" customHeight="1">
      <c r="B35" s="197"/>
      <c r="C35" s="198"/>
      <c r="D35" s="315" t="s">
        <v>319</v>
      </c>
      <c r="E35" s="315"/>
      <c r="F35" s="315"/>
      <c r="G35" s="315"/>
      <c r="H35" s="315"/>
      <c r="I35" s="315"/>
      <c r="J35" s="315"/>
      <c r="K35" s="194"/>
    </row>
    <row r="36" spans="2:11" s="1" customFormat="1" ht="15" customHeight="1">
      <c r="B36" s="197"/>
      <c r="C36" s="198"/>
      <c r="D36" s="196"/>
      <c r="E36" s="199" t="s">
        <v>102</v>
      </c>
      <c r="F36" s="196"/>
      <c r="G36" s="315" t="s">
        <v>320</v>
      </c>
      <c r="H36" s="315"/>
      <c r="I36" s="315"/>
      <c r="J36" s="315"/>
      <c r="K36" s="194"/>
    </row>
    <row r="37" spans="2:11" s="1" customFormat="1" ht="30.75" customHeight="1">
      <c r="B37" s="197"/>
      <c r="C37" s="198"/>
      <c r="D37" s="196"/>
      <c r="E37" s="199" t="s">
        <v>321</v>
      </c>
      <c r="F37" s="196"/>
      <c r="G37" s="315" t="s">
        <v>322</v>
      </c>
      <c r="H37" s="315"/>
      <c r="I37" s="315"/>
      <c r="J37" s="315"/>
      <c r="K37" s="194"/>
    </row>
    <row r="38" spans="2:11" s="1" customFormat="1" ht="15" customHeight="1">
      <c r="B38" s="197"/>
      <c r="C38" s="198"/>
      <c r="D38" s="196"/>
      <c r="E38" s="199" t="s">
        <v>52</v>
      </c>
      <c r="F38" s="196"/>
      <c r="G38" s="315" t="s">
        <v>323</v>
      </c>
      <c r="H38" s="315"/>
      <c r="I38" s="315"/>
      <c r="J38" s="315"/>
      <c r="K38" s="194"/>
    </row>
    <row r="39" spans="2:11" s="1" customFormat="1" ht="15" customHeight="1">
      <c r="B39" s="197"/>
      <c r="C39" s="198"/>
      <c r="D39" s="196"/>
      <c r="E39" s="199" t="s">
        <v>53</v>
      </c>
      <c r="F39" s="196"/>
      <c r="G39" s="315" t="s">
        <v>324</v>
      </c>
      <c r="H39" s="315"/>
      <c r="I39" s="315"/>
      <c r="J39" s="315"/>
      <c r="K39" s="194"/>
    </row>
    <row r="40" spans="2:11" s="1" customFormat="1" ht="15" customHeight="1">
      <c r="B40" s="197"/>
      <c r="C40" s="198"/>
      <c r="D40" s="196"/>
      <c r="E40" s="199" t="s">
        <v>103</v>
      </c>
      <c r="F40" s="196"/>
      <c r="G40" s="315" t="s">
        <v>325</v>
      </c>
      <c r="H40" s="315"/>
      <c r="I40" s="315"/>
      <c r="J40" s="315"/>
      <c r="K40" s="194"/>
    </row>
    <row r="41" spans="2:11" s="1" customFormat="1" ht="15" customHeight="1">
      <c r="B41" s="197"/>
      <c r="C41" s="198"/>
      <c r="D41" s="196"/>
      <c r="E41" s="199" t="s">
        <v>104</v>
      </c>
      <c r="F41" s="196"/>
      <c r="G41" s="315" t="s">
        <v>326</v>
      </c>
      <c r="H41" s="315"/>
      <c r="I41" s="315"/>
      <c r="J41" s="315"/>
      <c r="K41" s="194"/>
    </row>
    <row r="42" spans="2:11" s="1" customFormat="1" ht="15" customHeight="1">
      <c r="B42" s="197"/>
      <c r="C42" s="198"/>
      <c r="D42" s="196"/>
      <c r="E42" s="199" t="s">
        <v>327</v>
      </c>
      <c r="F42" s="196"/>
      <c r="G42" s="315" t="s">
        <v>328</v>
      </c>
      <c r="H42" s="315"/>
      <c r="I42" s="315"/>
      <c r="J42" s="315"/>
      <c r="K42" s="194"/>
    </row>
    <row r="43" spans="2:11" s="1" customFormat="1" ht="15" customHeight="1">
      <c r="B43" s="197"/>
      <c r="C43" s="198"/>
      <c r="D43" s="196"/>
      <c r="E43" s="199"/>
      <c r="F43" s="196"/>
      <c r="G43" s="315" t="s">
        <v>329</v>
      </c>
      <c r="H43" s="315"/>
      <c r="I43" s="315"/>
      <c r="J43" s="315"/>
      <c r="K43" s="194"/>
    </row>
    <row r="44" spans="2:11" s="1" customFormat="1" ht="15" customHeight="1">
      <c r="B44" s="197"/>
      <c r="C44" s="198"/>
      <c r="D44" s="196"/>
      <c r="E44" s="199" t="s">
        <v>330</v>
      </c>
      <c r="F44" s="196"/>
      <c r="G44" s="315" t="s">
        <v>331</v>
      </c>
      <c r="H44" s="315"/>
      <c r="I44" s="315"/>
      <c r="J44" s="315"/>
      <c r="K44" s="194"/>
    </row>
    <row r="45" spans="2:11" s="1" customFormat="1" ht="15" customHeight="1">
      <c r="B45" s="197"/>
      <c r="C45" s="198"/>
      <c r="D45" s="196"/>
      <c r="E45" s="199" t="s">
        <v>106</v>
      </c>
      <c r="F45" s="196"/>
      <c r="G45" s="315" t="s">
        <v>332</v>
      </c>
      <c r="H45" s="315"/>
      <c r="I45" s="315"/>
      <c r="J45" s="315"/>
      <c r="K45" s="194"/>
    </row>
    <row r="46" spans="2:11" s="1" customFormat="1" ht="12.75" customHeight="1">
      <c r="B46" s="197"/>
      <c r="C46" s="198"/>
      <c r="D46" s="196"/>
      <c r="E46" s="196"/>
      <c r="F46" s="196"/>
      <c r="G46" s="196"/>
      <c r="H46" s="196"/>
      <c r="I46" s="196"/>
      <c r="J46" s="196"/>
      <c r="K46" s="194"/>
    </row>
    <row r="47" spans="2:11" s="1" customFormat="1" ht="15" customHeight="1">
      <c r="B47" s="197"/>
      <c r="C47" s="198"/>
      <c r="D47" s="315" t="s">
        <v>333</v>
      </c>
      <c r="E47" s="315"/>
      <c r="F47" s="315"/>
      <c r="G47" s="315"/>
      <c r="H47" s="315"/>
      <c r="I47" s="315"/>
      <c r="J47" s="315"/>
      <c r="K47" s="194"/>
    </row>
    <row r="48" spans="2:11" s="1" customFormat="1" ht="15" customHeight="1">
      <c r="B48" s="197"/>
      <c r="C48" s="198"/>
      <c r="D48" s="198"/>
      <c r="E48" s="315" t="s">
        <v>334</v>
      </c>
      <c r="F48" s="315"/>
      <c r="G48" s="315"/>
      <c r="H48" s="315"/>
      <c r="I48" s="315"/>
      <c r="J48" s="315"/>
      <c r="K48" s="194"/>
    </row>
    <row r="49" spans="2:11" s="1" customFormat="1" ht="15" customHeight="1">
      <c r="B49" s="197"/>
      <c r="C49" s="198"/>
      <c r="D49" s="198"/>
      <c r="E49" s="315" t="s">
        <v>335</v>
      </c>
      <c r="F49" s="315"/>
      <c r="G49" s="315"/>
      <c r="H49" s="315"/>
      <c r="I49" s="315"/>
      <c r="J49" s="315"/>
      <c r="K49" s="194"/>
    </row>
    <row r="50" spans="2:11" s="1" customFormat="1" ht="15" customHeight="1">
      <c r="B50" s="197"/>
      <c r="C50" s="198"/>
      <c r="D50" s="198"/>
      <c r="E50" s="315" t="s">
        <v>336</v>
      </c>
      <c r="F50" s="315"/>
      <c r="G50" s="315"/>
      <c r="H50" s="315"/>
      <c r="I50" s="315"/>
      <c r="J50" s="315"/>
      <c r="K50" s="194"/>
    </row>
    <row r="51" spans="2:11" s="1" customFormat="1" ht="15" customHeight="1">
      <c r="B51" s="197"/>
      <c r="C51" s="198"/>
      <c r="D51" s="315" t="s">
        <v>337</v>
      </c>
      <c r="E51" s="315"/>
      <c r="F51" s="315"/>
      <c r="G51" s="315"/>
      <c r="H51" s="315"/>
      <c r="I51" s="315"/>
      <c r="J51" s="315"/>
      <c r="K51" s="194"/>
    </row>
    <row r="52" spans="2:11" s="1" customFormat="1" ht="25.5" customHeight="1">
      <c r="B52" s="193"/>
      <c r="C52" s="316" t="s">
        <v>338</v>
      </c>
      <c r="D52" s="316"/>
      <c r="E52" s="316"/>
      <c r="F52" s="316"/>
      <c r="G52" s="316"/>
      <c r="H52" s="316"/>
      <c r="I52" s="316"/>
      <c r="J52" s="316"/>
      <c r="K52" s="194"/>
    </row>
    <row r="53" spans="2:11" s="1" customFormat="1" ht="5.25" customHeight="1">
      <c r="B53" s="193"/>
      <c r="C53" s="195"/>
      <c r="D53" s="195"/>
      <c r="E53" s="195"/>
      <c r="F53" s="195"/>
      <c r="G53" s="195"/>
      <c r="H53" s="195"/>
      <c r="I53" s="195"/>
      <c r="J53" s="195"/>
      <c r="K53" s="194"/>
    </row>
    <row r="54" spans="2:11" s="1" customFormat="1" ht="15" customHeight="1">
      <c r="B54" s="193"/>
      <c r="C54" s="315" t="s">
        <v>339</v>
      </c>
      <c r="D54" s="315"/>
      <c r="E54" s="315"/>
      <c r="F54" s="315"/>
      <c r="G54" s="315"/>
      <c r="H54" s="315"/>
      <c r="I54" s="315"/>
      <c r="J54" s="315"/>
      <c r="K54" s="194"/>
    </row>
    <row r="55" spans="2:11" s="1" customFormat="1" ht="15" customHeight="1">
      <c r="B55" s="193"/>
      <c r="C55" s="315" t="s">
        <v>340</v>
      </c>
      <c r="D55" s="315"/>
      <c r="E55" s="315"/>
      <c r="F55" s="315"/>
      <c r="G55" s="315"/>
      <c r="H55" s="315"/>
      <c r="I55" s="315"/>
      <c r="J55" s="315"/>
      <c r="K55" s="194"/>
    </row>
    <row r="56" spans="2:11" s="1" customFormat="1" ht="12.75" customHeight="1">
      <c r="B56" s="193"/>
      <c r="C56" s="196"/>
      <c r="D56" s="196"/>
      <c r="E56" s="196"/>
      <c r="F56" s="196"/>
      <c r="G56" s="196"/>
      <c r="H56" s="196"/>
      <c r="I56" s="196"/>
      <c r="J56" s="196"/>
      <c r="K56" s="194"/>
    </row>
    <row r="57" spans="2:11" s="1" customFormat="1" ht="15" customHeight="1">
      <c r="B57" s="193"/>
      <c r="C57" s="315" t="s">
        <v>341</v>
      </c>
      <c r="D57" s="315"/>
      <c r="E57" s="315"/>
      <c r="F57" s="315"/>
      <c r="G57" s="315"/>
      <c r="H57" s="315"/>
      <c r="I57" s="315"/>
      <c r="J57" s="315"/>
      <c r="K57" s="194"/>
    </row>
    <row r="58" spans="2:11" s="1" customFormat="1" ht="15" customHeight="1">
      <c r="B58" s="193"/>
      <c r="C58" s="198"/>
      <c r="D58" s="315" t="s">
        <v>342</v>
      </c>
      <c r="E58" s="315"/>
      <c r="F58" s="315"/>
      <c r="G58" s="315"/>
      <c r="H58" s="315"/>
      <c r="I58" s="315"/>
      <c r="J58" s="315"/>
      <c r="K58" s="194"/>
    </row>
    <row r="59" spans="2:11" s="1" customFormat="1" ht="15" customHeight="1">
      <c r="B59" s="193"/>
      <c r="C59" s="198"/>
      <c r="D59" s="315" t="s">
        <v>343</v>
      </c>
      <c r="E59" s="315"/>
      <c r="F59" s="315"/>
      <c r="G59" s="315"/>
      <c r="H59" s="315"/>
      <c r="I59" s="315"/>
      <c r="J59" s="315"/>
      <c r="K59" s="194"/>
    </row>
    <row r="60" spans="2:11" s="1" customFormat="1" ht="15" customHeight="1">
      <c r="B60" s="193"/>
      <c r="C60" s="198"/>
      <c r="D60" s="315" t="s">
        <v>344</v>
      </c>
      <c r="E60" s="315"/>
      <c r="F60" s="315"/>
      <c r="G60" s="315"/>
      <c r="H60" s="315"/>
      <c r="I60" s="315"/>
      <c r="J60" s="315"/>
      <c r="K60" s="194"/>
    </row>
    <row r="61" spans="2:11" s="1" customFormat="1" ht="15" customHeight="1">
      <c r="B61" s="193"/>
      <c r="C61" s="198"/>
      <c r="D61" s="315" t="s">
        <v>345</v>
      </c>
      <c r="E61" s="315"/>
      <c r="F61" s="315"/>
      <c r="G61" s="315"/>
      <c r="H61" s="315"/>
      <c r="I61" s="315"/>
      <c r="J61" s="315"/>
      <c r="K61" s="194"/>
    </row>
    <row r="62" spans="2:11" s="1" customFormat="1" ht="15" customHeight="1">
      <c r="B62" s="193"/>
      <c r="C62" s="198"/>
      <c r="D62" s="317" t="s">
        <v>346</v>
      </c>
      <c r="E62" s="317"/>
      <c r="F62" s="317"/>
      <c r="G62" s="317"/>
      <c r="H62" s="317"/>
      <c r="I62" s="317"/>
      <c r="J62" s="317"/>
      <c r="K62" s="194"/>
    </row>
    <row r="63" spans="2:11" s="1" customFormat="1" ht="15" customHeight="1">
      <c r="B63" s="193"/>
      <c r="C63" s="198"/>
      <c r="D63" s="315" t="s">
        <v>347</v>
      </c>
      <c r="E63" s="315"/>
      <c r="F63" s="315"/>
      <c r="G63" s="315"/>
      <c r="H63" s="315"/>
      <c r="I63" s="315"/>
      <c r="J63" s="315"/>
      <c r="K63" s="194"/>
    </row>
    <row r="64" spans="2:11" s="1" customFormat="1" ht="12.75" customHeight="1">
      <c r="B64" s="193"/>
      <c r="C64" s="198"/>
      <c r="D64" s="198"/>
      <c r="E64" s="201"/>
      <c r="F64" s="198"/>
      <c r="G64" s="198"/>
      <c r="H64" s="198"/>
      <c r="I64" s="198"/>
      <c r="J64" s="198"/>
      <c r="K64" s="194"/>
    </row>
    <row r="65" spans="2:11" s="1" customFormat="1" ht="15" customHeight="1">
      <c r="B65" s="193"/>
      <c r="C65" s="198"/>
      <c r="D65" s="315" t="s">
        <v>348</v>
      </c>
      <c r="E65" s="315"/>
      <c r="F65" s="315"/>
      <c r="G65" s="315"/>
      <c r="H65" s="315"/>
      <c r="I65" s="315"/>
      <c r="J65" s="315"/>
      <c r="K65" s="194"/>
    </row>
    <row r="66" spans="2:11" s="1" customFormat="1" ht="15" customHeight="1">
      <c r="B66" s="193"/>
      <c r="C66" s="198"/>
      <c r="D66" s="317" t="s">
        <v>349</v>
      </c>
      <c r="E66" s="317"/>
      <c r="F66" s="317"/>
      <c r="G66" s="317"/>
      <c r="H66" s="317"/>
      <c r="I66" s="317"/>
      <c r="J66" s="317"/>
      <c r="K66" s="194"/>
    </row>
    <row r="67" spans="2:11" s="1" customFormat="1" ht="15" customHeight="1">
      <c r="B67" s="193"/>
      <c r="C67" s="198"/>
      <c r="D67" s="315" t="s">
        <v>350</v>
      </c>
      <c r="E67" s="315"/>
      <c r="F67" s="315"/>
      <c r="G67" s="315"/>
      <c r="H67" s="315"/>
      <c r="I67" s="315"/>
      <c r="J67" s="315"/>
      <c r="K67" s="194"/>
    </row>
    <row r="68" spans="2:11" s="1" customFormat="1" ht="15" customHeight="1">
      <c r="B68" s="193"/>
      <c r="C68" s="198"/>
      <c r="D68" s="315" t="s">
        <v>351</v>
      </c>
      <c r="E68" s="315"/>
      <c r="F68" s="315"/>
      <c r="G68" s="315"/>
      <c r="H68" s="315"/>
      <c r="I68" s="315"/>
      <c r="J68" s="315"/>
      <c r="K68" s="194"/>
    </row>
    <row r="69" spans="2:11" s="1" customFormat="1" ht="15" customHeight="1">
      <c r="B69" s="193"/>
      <c r="C69" s="198"/>
      <c r="D69" s="315" t="s">
        <v>352</v>
      </c>
      <c r="E69" s="315"/>
      <c r="F69" s="315"/>
      <c r="G69" s="315"/>
      <c r="H69" s="315"/>
      <c r="I69" s="315"/>
      <c r="J69" s="315"/>
      <c r="K69" s="194"/>
    </row>
    <row r="70" spans="2:11" s="1" customFormat="1" ht="15" customHeight="1">
      <c r="B70" s="193"/>
      <c r="C70" s="198"/>
      <c r="D70" s="315" t="s">
        <v>353</v>
      </c>
      <c r="E70" s="315"/>
      <c r="F70" s="315"/>
      <c r="G70" s="315"/>
      <c r="H70" s="315"/>
      <c r="I70" s="315"/>
      <c r="J70" s="315"/>
      <c r="K70" s="194"/>
    </row>
    <row r="71" spans="2:11" s="1" customFormat="1" ht="12.75" customHeight="1">
      <c r="B71" s="202"/>
      <c r="C71" s="203"/>
      <c r="D71" s="203"/>
      <c r="E71" s="203"/>
      <c r="F71" s="203"/>
      <c r="G71" s="203"/>
      <c r="H71" s="203"/>
      <c r="I71" s="203"/>
      <c r="J71" s="203"/>
      <c r="K71" s="204"/>
    </row>
    <row r="72" spans="2:11" s="1" customFormat="1" ht="18.75" customHeight="1">
      <c r="B72" s="205"/>
      <c r="C72" s="205"/>
      <c r="D72" s="205"/>
      <c r="E72" s="205"/>
      <c r="F72" s="205"/>
      <c r="G72" s="205"/>
      <c r="H72" s="205"/>
      <c r="I72" s="205"/>
      <c r="J72" s="205"/>
      <c r="K72" s="206"/>
    </row>
    <row r="73" spans="2:11" s="1" customFormat="1" ht="18.75" customHeight="1">
      <c r="B73" s="206"/>
      <c r="C73" s="206"/>
      <c r="D73" s="206"/>
      <c r="E73" s="206"/>
      <c r="F73" s="206"/>
      <c r="G73" s="206"/>
      <c r="H73" s="206"/>
      <c r="I73" s="206"/>
      <c r="J73" s="206"/>
      <c r="K73" s="206"/>
    </row>
    <row r="74" spans="2:11" s="1" customFormat="1" ht="7.5" customHeight="1">
      <c r="B74" s="207"/>
      <c r="C74" s="208"/>
      <c r="D74" s="208"/>
      <c r="E74" s="208"/>
      <c r="F74" s="208"/>
      <c r="G74" s="208"/>
      <c r="H74" s="208"/>
      <c r="I74" s="208"/>
      <c r="J74" s="208"/>
      <c r="K74" s="209"/>
    </row>
    <row r="75" spans="2:11" s="1" customFormat="1" ht="45" customHeight="1">
      <c r="B75" s="210"/>
      <c r="C75" s="310" t="s">
        <v>354</v>
      </c>
      <c r="D75" s="310"/>
      <c r="E75" s="310"/>
      <c r="F75" s="310"/>
      <c r="G75" s="310"/>
      <c r="H75" s="310"/>
      <c r="I75" s="310"/>
      <c r="J75" s="310"/>
      <c r="K75" s="211"/>
    </row>
    <row r="76" spans="2:11" s="1" customFormat="1" ht="17.25" customHeight="1">
      <c r="B76" s="210"/>
      <c r="C76" s="212" t="s">
        <v>355</v>
      </c>
      <c r="D76" s="212"/>
      <c r="E76" s="212"/>
      <c r="F76" s="212" t="s">
        <v>356</v>
      </c>
      <c r="G76" s="213"/>
      <c r="H76" s="212" t="s">
        <v>53</v>
      </c>
      <c r="I76" s="212" t="s">
        <v>56</v>
      </c>
      <c r="J76" s="212" t="s">
        <v>357</v>
      </c>
      <c r="K76" s="211"/>
    </row>
    <row r="77" spans="2:11" s="1" customFormat="1" ht="17.25" customHeight="1">
      <c r="B77" s="210"/>
      <c r="C77" s="214" t="s">
        <v>358</v>
      </c>
      <c r="D77" s="214"/>
      <c r="E77" s="214"/>
      <c r="F77" s="215" t="s">
        <v>359</v>
      </c>
      <c r="G77" s="216"/>
      <c r="H77" s="214"/>
      <c r="I77" s="214"/>
      <c r="J77" s="214" t="s">
        <v>360</v>
      </c>
      <c r="K77" s="211"/>
    </row>
    <row r="78" spans="2:11" s="1" customFormat="1" ht="5.25" customHeight="1">
      <c r="B78" s="210"/>
      <c r="C78" s="217"/>
      <c r="D78" s="217"/>
      <c r="E78" s="217"/>
      <c r="F78" s="217"/>
      <c r="G78" s="218"/>
      <c r="H78" s="217"/>
      <c r="I78" s="217"/>
      <c r="J78" s="217"/>
      <c r="K78" s="211"/>
    </row>
    <row r="79" spans="2:11" s="1" customFormat="1" ht="15" customHeight="1">
      <c r="B79" s="210"/>
      <c r="C79" s="199" t="s">
        <v>52</v>
      </c>
      <c r="D79" s="219"/>
      <c r="E79" s="219"/>
      <c r="F79" s="220" t="s">
        <v>361</v>
      </c>
      <c r="G79" s="221"/>
      <c r="H79" s="199" t="s">
        <v>362</v>
      </c>
      <c r="I79" s="199" t="s">
        <v>363</v>
      </c>
      <c r="J79" s="199">
        <v>20</v>
      </c>
      <c r="K79" s="211"/>
    </row>
    <row r="80" spans="2:11" s="1" customFormat="1" ht="15" customHeight="1">
      <c r="B80" s="210"/>
      <c r="C80" s="199" t="s">
        <v>364</v>
      </c>
      <c r="D80" s="199"/>
      <c r="E80" s="199"/>
      <c r="F80" s="220" t="s">
        <v>361</v>
      </c>
      <c r="G80" s="221"/>
      <c r="H80" s="199" t="s">
        <v>365</v>
      </c>
      <c r="I80" s="199" t="s">
        <v>363</v>
      </c>
      <c r="J80" s="199">
        <v>120</v>
      </c>
      <c r="K80" s="211"/>
    </row>
    <row r="81" spans="2:11" s="1" customFormat="1" ht="15" customHeight="1">
      <c r="B81" s="222"/>
      <c r="C81" s="199" t="s">
        <v>366</v>
      </c>
      <c r="D81" s="199"/>
      <c r="E81" s="199"/>
      <c r="F81" s="220" t="s">
        <v>367</v>
      </c>
      <c r="G81" s="221"/>
      <c r="H81" s="199" t="s">
        <v>368</v>
      </c>
      <c r="I81" s="199" t="s">
        <v>363</v>
      </c>
      <c r="J81" s="199">
        <v>50</v>
      </c>
      <c r="K81" s="211"/>
    </row>
    <row r="82" spans="2:11" s="1" customFormat="1" ht="15" customHeight="1">
      <c r="B82" s="222"/>
      <c r="C82" s="199" t="s">
        <v>369</v>
      </c>
      <c r="D82" s="199"/>
      <c r="E82" s="199"/>
      <c r="F82" s="220" t="s">
        <v>361</v>
      </c>
      <c r="G82" s="221"/>
      <c r="H82" s="199" t="s">
        <v>370</v>
      </c>
      <c r="I82" s="199" t="s">
        <v>371</v>
      </c>
      <c r="J82" s="199"/>
      <c r="K82" s="211"/>
    </row>
    <row r="83" spans="2:11" s="1" customFormat="1" ht="15" customHeight="1">
      <c r="B83" s="222"/>
      <c r="C83" s="223" t="s">
        <v>372</v>
      </c>
      <c r="D83" s="223"/>
      <c r="E83" s="223"/>
      <c r="F83" s="224" t="s">
        <v>367</v>
      </c>
      <c r="G83" s="223"/>
      <c r="H83" s="223" t="s">
        <v>373</v>
      </c>
      <c r="I83" s="223" t="s">
        <v>363</v>
      </c>
      <c r="J83" s="223">
        <v>15</v>
      </c>
      <c r="K83" s="211"/>
    </row>
    <row r="84" spans="2:11" s="1" customFormat="1" ht="15" customHeight="1">
      <c r="B84" s="222"/>
      <c r="C84" s="223" t="s">
        <v>374</v>
      </c>
      <c r="D84" s="223"/>
      <c r="E84" s="223"/>
      <c r="F84" s="224" t="s">
        <v>367</v>
      </c>
      <c r="G84" s="223"/>
      <c r="H84" s="223" t="s">
        <v>375</v>
      </c>
      <c r="I84" s="223" t="s">
        <v>363</v>
      </c>
      <c r="J84" s="223">
        <v>15</v>
      </c>
      <c r="K84" s="211"/>
    </row>
    <row r="85" spans="2:11" s="1" customFormat="1" ht="15" customHeight="1">
      <c r="B85" s="222"/>
      <c r="C85" s="223" t="s">
        <v>376</v>
      </c>
      <c r="D85" s="223"/>
      <c r="E85" s="223"/>
      <c r="F85" s="224" t="s">
        <v>367</v>
      </c>
      <c r="G85" s="223"/>
      <c r="H85" s="223" t="s">
        <v>377</v>
      </c>
      <c r="I85" s="223" t="s">
        <v>363</v>
      </c>
      <c r="J85" s="223">
        <v>20</v>
      </c>
      <c r="K85" s="211"/>
    </row>
    <row r="86" spans="2:11" s="1" customFormat="1" ht="15" customHeight="1">
      <c r="B86" s="222"/>
      <c r="C86" s="223" t="s">
        <v>378</v>
      </c>
      <c r="D86" s="223"/>
      <c r="E86" s="223"/>
      <c r="F86" s="224" t="s">
        <v>367</v>
      </c>
      <c r="G86" s="223"/>
      <c r="H86" s="223" t="s">
        <v>379</v>
      </c>
      <c r="I86" s="223" t="s">
        <v>363</v>
      </c>
      <c r="J86" s="223">
        <v>20</v>
      </c>
      <c r="K86" s="211"/>
    </row>
    <row r="87" spans="2:11" s="1" customFormat="1" ht="15" customHeight="1">
      <c r="B87" s="222"/>
      <c r="C87" s="199" t="s">
        <v>380</v>
      </c>
      <c r="D87" s="199"/>
      <c r="E87" s="199"/>
      <c r="F87" s="220" t="s">
        <v>367</v>
      </c>
      <c r="G87" s="221"/>
      <c r="H87" s="199" t="s">
        <v>381</v>
      </c>
      <c r="I87" s="199" t="s">
        <v>363</v>
      </c>
      <c r="J87" s="199">
        <v>50</v>
      </c>
      <c r="K87" s="211"/>
    </row>
    <row r="88" spans="2:11" s="1" customFormat="1" ht="15" customHeight="1">
      <c r="B88" s="222"/>
      <c r="C88" s="199" t="s">
        <v>382</v>
      </c>
      <c r="D88" s="199"/>
      <c r="E88" s="199"/>
      <c r="F88" s="220" t="s">
        <v>367</v>
      </c>
      <c r="G88" s="221"/>
      <c r="H88" s="199" t="s">
        <v>383</v>
      </c>
      <c r="I88" s="199" t="s">
        <v>363</v>
      </c>
      <c r="J88" s="199">
        <v>20</v>
      </c>
      <c r="K88" s="211"/>
    </row>
    <row r="89" spans="2:11" s="1" customFormat="1" ht="15" customHeight="1">
      <c r="B89" s="222"/>
      <c r="C89" s="199" t="s">
        <v>384</v>
      </c>
      <c r="D89" s="199"/>
      <c r="E89" s="199"/>
      <c r="F89" s="220" t="s">
        <v>367</v>
      </c>
      <c r="G89" s="221"/>
      <c r="H89" s="199" t="s">
        <v>385</v>
      </c>
      <c r="I89" s="199" t="s">
        <v>363</v>
      </c>
      <c r="J89" s="199">
        <v>20</v>
      </c>
      <c r="K89" s="211"/>
    </row>
    <row r="90" spans="2:11" s="1" customFormat="1" ht="15" customHeight="1">
      <c r="B90" s="222"/>
      <c r="C90" s="199" t="s">
        <v>386</v>
      </c>
      <c r="D90" s="199"/>
      <c r="E90" s="199"/>
      <c r="F90" s="220" t="s">
        <v>367</v>
      </c>
      <c r="G90" s="221"/>
      <c r="H90" s="199" t="s">
        <v>387</v>
      </c>
      <c r="I90" s="199" t="s">
        <v>363</v>
      </c>
      <c r="J90" s="199">
        <v>50</v>
      </c>
      <c r="K90" s="211"/>
    </row>
    <row r="91" spans="2:11" s="1" customFormat="1" ht="15" customHeight="1">
      <c r="B91" s="222"/>
      <c r="C91" s="199" t="s">
        <v>388</v>
      </c>
      <c r="D91" s="199"/>
      <c r="E91" s="199"/>
      <c r="F91" s="220" t="s">
        <v>367</v>
      </c>
      <c r="G91" s="221"/>
      <c r="H91" s="199" t="s">
        <v>388</v>
      </c>
      <c r="I91" s="199" t="s">
        <v>363</v>
      </c>
      <c r="J91" s="199">
        <v>50</v>
      </c>
      <c r="K91" s="211"/>
    </row>
    <row r="92" spans="2:11" s="1" customFormat="1" ht="15" customHeight="1">
      <c r="B92" s="222"/>
      <c r="C92" s="199" t="s">
        <v>389</v>
      </c>
      <c r="D92" s="199"/>
      <c r="E92" s="199"/>
      <c r="F92" s="220" t="s">
        <v>367</v>
      </c>
      <c r="G92" s="221"/>
      <c r="H92" s="199" t="s">
        <v>390</v>
      </c>
      <c r="I92" s="199" t="s">
        <v>363</v>
      </c>
      <c r="J92" s="199">
        <v>255</v>
      </c>
      <c r="K92" s="211"/>
    </row>
    <row r="93" spans="2:11" s="1" customFormat="1" ht="15" customHeight="1">
      <c r="B93" s="222"/>
      <c r="C93" s="199" t="s">
        <v>391</v>
      </c>
      <c r="D93" s="199"/>
      <c r="E93" s="199"/>
      <c r="F93" s="220" t="s">
        <v>361</v>
      </c>
      <c r="G93" s="221"/>
      <c r="H93" s="199" t="s">
        <v>392</v>
      </c>
      <c r="I93" s="199" t="s">
        <v>393</v>
      </c>
      <c r="J93" s="199"/>
      <c r="K93" s="211"/>
    </row>
    <row r="94" spans="2:11" s="1" customFormat="1" ht="15" customHeight="1">
      <c r="B94" s="222"/>
      <c r="C94" s="199" t="s">
        <v>394</v>
      </c>
      <c r="D94" s="199"/>
      <c r="E94" s="199"/>
      <c r="F94" s="220" t="s">
        <v>361</v>
      </c>
      <c r="G94" s="221"/>
      <c r="H94" s="199" t="s">
        <v>395</v>
      </c>
      <c r="I94" s="199" t="s">
        <v>396</v>
      </c>
      <c r="J94" s="199"/>
      <c r="K94" s="211"/>
    </row>
    <row r="95" spans="2:11" s="1" customFormat="1" ht="15" customHeight="1">
      <c r="B95" s="222"/>
      <c r="C95" s="199" t="s">
        <v>397</v>
      </c>
      <c r="D95" s="199"/>
      <c r="E95" s="199"/>
      <c r="F95" s="220" t="s">
        <v>361</v>
      </c>
      <c r="G95" s="221"/>
      <c r="H95" s="199" t="s">
        <v>397</v>
      </c>
      <c r="I95" s="199" t="s">
        <v>396</v>
      </c>
      <c r="J95" s="199"/>
      <c r="K95" s="211"/>
    </row>
    <row r="96" spans="2:11" s="1" customFormat="1" ht="15" customHeight="1">
      <c r="B96" s="222"/>
      <c r="C96" s="199" t="s">
        <v>37</v>
      </c>
      <c r="D96" s="199"/>
      <c r="E96" s="199"/>
      <c r="F96" s="220" t="s">
        <v>361</v>
      </c>
      <c r="G96" s="221"/>
      <c r="H96" s="199" t="s">
        <v>398</v>
      </c>
      <c r="I96" s="199" t="s">
        <v>396</v>
      </c>
      <c r="J96" s="199"/>
      <c r="K96" s="211"/>
    </row>
    <row r="97" spans="2:11" s="1" customFormat="1" ht="15" customHeight="1">
      <c r="B97" s="222"/>
      <c r="C97" s="199" t="s">
        <v>47</v>
      </c>
      <c r="D97" s="199"/>
      <c r="E97" s="199"/>
      <c r="F97" s="220" t="s">
        <v>361</v>
      </c>
      <c r="G97" s="221"/>
      <c r="H97" s="199" t="s">
        <v>399</v>
      </c>
      <c r="I97" s="199" t="s">
        <v>396</v>
      </c>
      <c r="J97" s="199"/>
      <c r="K97" s="211"/>
    </row>
    <row r="98" spans="2:11" s="1" customFormat="1" ht="15" customHeight="1">
      <c r="B98" s="225"/>
      <c r="C98" s="226"/>
      <c r="D98" s="226"/>
      <c r="E98" s="226"/>
      <c r="F98" s="226"/>
      <c r="G98" s="226"/>
      <c r="H98" s="226"/>
      <c r="I98" s="226"/>
      <c r="J98" s="226"/>
      <c r="K98" s="227"/>
    </row>
    <row r="99" spans="2:11" s="1" customFormat="1" ht="18.75" customHeight="1">
      <c r="B99" s="228"/>
      <c r="C99" s="229"/>
      <c r="D99" s="229"/>
      <c r="E99" s="229"/>
      <c r="F99" s="229"/>
      <c r="G99" s="229"/>
      <c r="H99" s="229"/>
      <c r="I99" s="229"/>
      <c r="J99" s="229"/>
      <c r="K99" s="228"/>
    </row>
    <row r="100" spans="2:11" s="1" customFormat="1" ht="18.75" customHeight="1"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</row>
    <row r="101" spans="2:11" s="1" customFormat="1" ht="7.5" customHeight="1">
      <c r="B101" s="207"/>
      <c r="C101" s="208"/>
      <c r="D101" s="208"/>
      <c r="E101" s="208"/>
      <c r="F101" s="208"/>
      <c r="G101" s="208"/>
      <c r="H101" s="208"/>
      <c r="I101" s="208"/>
      <c r="J101" s="208"/>
      <c r="K101" s="209"/>
    </row>
    <row r="102" spans="2:11" s="1" customFormat="1" ht="45" customHeight="1">
      <c r="B102" s="210"/>
      <c r="C102" s="310" t="s">
        <v>400</v>
      </c>
      <c r="D102" s="310"/>
      <c r="E102" s="310"/>
      <c r="F102" s="310"/>
      <c r="G102" s="310"/>
      <c r="H102" s="310"/>
      <c r="I102" s="310"/>
      <c r="J102" s="310"/>
      <c r="K102" s="211"/>
    </row>
    <row r="103" spans="2:11" s="1" customFormat="1" ht="17.25" customHeight="1">
      <c r="B103" s="210"/>
      <c r="C103" s="212" t="s">
        <v>355</v>
      </c>
      <c r="D103" s="212"/>
      <c r="E103" s="212"/>
      <c r="F103" s="212" t="s">
        <v>356</v>
      </c>
      <c r="G103" s="213"/>
      <c r="H103" s="212" t="s">
        <v>53</v>
      </c>
      <c r="I103" s="212" t="s">
        <v>56</v>
      </c>
      <c r="J103" s="212" t="s">
        <v>357</v>
      </c>
      <c r="K103" s="211"/>
    </row>
    <row r="104" spans="2:11" s="1" customFormat="1" ht="17.25" customHeight="1">
      <c r="B104" s="210"/>
      <c r="C104" s="214" t="s">
        <v>358</v>
      </c>
      <c r="D104" s="214"/>
      <c r="E104" s="214"/>
      <c r="F104" s="215" t="s">
        <v>359</v>
      </c>
      <c r="G104" s="216"/>
      <c r="H104" s="214"/>
      <c r="I104" s="214"/>
      <c r="J104" s="214" t="s">
        <v>360</v>
      </c>
      <c r="K104" s="211"/>
    </row>
    <row r="105" spans="2:11" s="1" customFormat="1" ht="5.25" customHeight="1">
      <c r="B105" s="210"/>
      <c r="C105" s="212"/>
      <c r="D105" s="212"/>
      <c r="E105" s="212"/>
      <c r="F105" s="212"/>
      <c r="G105" s="230"/>
      <c r="H105" s="212"/>
      <c r="I105" s="212"/>
      <c r="J105" s="212"/>
      <c r="K105" s="211"/>
    </row>
    <row r="106" spans="2:11" s="1" customFormat="1" ht="15" customHeight="1">
      <c r="B106" s="210"/>
      <c r="C106" s="199" t="s">
        <v>52</v>
      </c>
      <c r="D106" s="219"/>
      <c r="E106" s="219"/>
      <c r="F106" s="220" t="s">
        <v>361</v>
      </c>
      <c r="G106" s="199"/>
      <c r="H106" s="199" t="s">
        <v>401</v>
      </c>
      <c r="I106" s="199" t="s">
        <v>363</v>
      </c>
      <c r="J106" s="199">
        <v>20</v>
      </c>
      <c r="K106" s="211"/>
    </row>
    <row r="107" spans="2:11" s="1" customFormat="1" ht="15" customHeight="1">
      <c r="B107" s="210"/>
      <c r="C107" s="199" t="s">
        <v>364</v>
      </c>
      <c r="D107" s="199"/>
      <c r="E107" s="199"/>
      <c r="F107" s="220" t="s">
        <v>361</v>
      </c>
      <c r="G107" s="199"/>
      <c r="H107" s="199" t="s">
        <v>401</v>
      </c>
      <c r="I107" s="199" t="s">
        <v>363</v>
      </c>
      <c r="J107" s="199">
        <v>120</v>
      </c>
      <c r="K107" s="211"/>
    </row>
    <row r="108" spans="2:11" s="1" customFormat="1" ht="15" customHeight="1">
      <c r="B108" s="222"/>
      <c r="C108" s="199" t="s">
        <v>366</v>
      </c>
      <c r="D108" s="199"/>
      <c r="E108" s="199"/>
      <c r="F108" s="220" t="s">
        <v>367</v>
      </c>
      <c r="G108" s="199"/>
      <c r="H108" s="199" t="s">
        <v>401</v>
      </c>
      <c r="I108" s="199" t="s">
        <v>363</v>
      </c>
      <c r="J108" s="199">
        <v>50</v>
      </c>
      <c r="K108" s="211"/>
    </row>
    <row r="109" spans="2:11" s="1" customFormat="1" ht="15" customHeight="1">
      <c r="B109" s="222"/>
      <c r="C109" s="199" t="s">
        <v>369</v>
      </c>
      <c r="D109" s="199"/>
      <c r="E109" s="199"/>
      <c r="F109" s="220" t="s">
        <v>361</v>
      </c>
      <c r="G109" s="199"/>
      <c r="H109" s="199" t="s">
        <v>401</v>
      </c>
      <c r="I109" s="199" t="s">
        <v>371</v>
      </c>
      <c r="J109" s="199"/>
      <c r="K109" s="211"/>
    </row>
    <row r="110" spans="2:11" s="1" customFormat="1" ht="15" customHeight="1">
      <c r="B110" s="222"/>
      <c r="C110" s="199" t="s">
        <v>380</v>
      </c>
      <c r="D110" s="199"/>
      <c r="E110" s="199"/>
      <c r="F110" s="220" t="s">
        <v>367</v>
      </c>
      <c r="G110" s="199"/>
      <c r="H110" s="199" t="s">
        <v>401</v>
      </c>
      <c r="I110" s="199" t="s">
        <v>363</v>
      </c>
      <c r="J110" s="199">
        <v>50</v>
      </c>
      <c r="K110" s="211"/>
    </row>
    <row r="111" spans="2:11" s="1" customFormat="1" ht="15" customHeight="1">
      <c r="B111" s="222"/>
      <c r="C111" s="199" t="s">
        <v>388</v>
      </c>
      <c r="D111" s="199"/>
      <c r="E111" s="199"/>
      <c r="F111" s="220" t="s">
        <v>367</v>
      </c>
      <c r="G111" s="199"/>
      <c r="H111" s="199" t="s">
        <v>401</v>
      </c>
      <c r="I111" s="199" t="s">
        <v>363</v>
      </c>
      <c r="J111" s="199">
        <v>50</v>
      </c>
      <c r="K111" s="211"/>
    </row>
    <row r="112" spans="2:11" s="1" customFormat="1" ht="15" customHeight="1">
      <c r="B112" s="222"/>
      <c r="C112" s="199" t="s">
        <v>386</v>
      </c>
      <c r="D112" s="199"/>
      <c r="E112" s="199"/>
      <c r="F112" s="220" t="s">
        <v>367</v>
      </c>
      <c r="G112" s="199"/>
      <c r="H112" s="199" t="s">
        <v>401</v>
      </c>
      <c r="I112" s="199" t="s">
        <v>363</v>
      </c>
      <c r="J112" s="199">
        <v>50</v>
      </c>
      <c r="K112" s="211"/>
    </row>
    <row r="113" spans="2:11" s="1" customFormat="1" ht="15" customHeight="1">
      <c r="B113" s="222"/>
      <c r="C113" s="199" t="s">
        <v>52</v>
      </c>
      <c r="D113" s="199"/>
      <c r="E113" s="199"/>
      <c r="F113" s="220" t="s">
        <v>361</v>
      </c>
      <c r="G113" s="199"/>
      <c r="H113" s="199" t="s">
        <v>402</v>
      </c>
      <c r="I113" s="199" t="s">
        <v>363</v>
      </c>
      <c r="J113" s="199">
        <v>20</v>
      </c>
      <c r="K113" s="211"/>
    </row>
    <row r="114" spans="2:11" s="1" customFormat="1" ht="15" customHeight="1">
      <c r="B114" s="222"/>
      <c r="C114" s="199" t="s">
        <v>403</v>
      </c>
      <c r="D114" s="199"/>
      <c r="E114" s="199"/>
      <c r="F114" s="220" t="s">
        <v>361</v>
      </c>
      <c r="G114" s="199"/>
      <c r="H114" s="199" t="s">
        <v>404</v>
      </c>
      <c r="I114" s="199" t="s">
        <v>363</v>
      </c>
      <c r="J114" s="199">
        <v>120</v>
      </c>
      <c r="K114" s="211"/>
    </row>
    <row r="115" spans="2:11" s="1" customFormat="1" ht="15" customHeight="1">
      <c r="B115" s="222"/>
      <c r="C115" s="199" t="s">
        <v>37</v>
      </c>
      <c r="D115" s="199"/>
      <c r="E115" s="199"/>
      <c r="F115" s="220" t="s">
        <v>361</v>
      </c>
      <c r="G115" s="199"/>
      <c r="H115" s="199" t="s">
        <v>405</v>
      </c>
      <c r="I115" s="199" t="s">
        <v>396</v>
      </c>
      <c r="J115" s="199"/>
      <c r="K115" s="211"/>
    </row>
    <row r="116" spans="2:11" s="1" customFormat="1" ht="15" customHeight="1">
      <c r="B116" s="222"/>
      <c r="C116" s="199" t="s">
        <v>47</v>
      </c>
      <c r="D116" s="199"/>
      <c r="E116" s="199"/>
      <c r="F116" s="220" t="s">
        <v>361</v>
      </c>
      <c r="G116" s="199"/>
      <c r="H116" s="199" t="s">
        <v>406</v>
      </c>
      <c r="I116" s="199" t="s">
        <v>396</v>
      </c>
      <c r="J116" s="199"/>
      <c r="K116" s="211"/>
    </row>
    <row r="117" spans="2:11" s="1" customFormat="1" ht="15" customHeight="1">
      <c r="B117" s="222"/>
      <c r="C117" s="199" t="s">
        <v>56</v>
      </c>
      <c r="D117" s="199"/>
      <c r="E117" s="199"/>
      <c r="F117" s="220" t="s">
        <v>361</v>
      </c>
      <c r="G117" s="199"/>
      <c r="H117" s="199" t="s">
        <v>407</v>
      </c>
      <c r="I117" s="199" t="s">
        <v>408</v>
      </c>
      <c r="J117" s="199"/>
      <c r="K117" s="211"/>
    </row>
    <row r="118" spans="2:11" s="1" customFormat="1" ht="15" customHeight="1">
      <c r="B118" s="225"/>
      <c r="C118" s="231"/>
      <c r="D118" s="231"/>
      <c r="E118" s="231"/>
      <c r="F118" s="231"/>
      <c r="G118" s="231"/>
      <c r="H118" s="231"/>
      <c r="I118" s="231"/>
      <c r="J118" s="231"/>
      <c r="K118" s="227"/>
    </row>
    <row r="119" spans="2:11" s="1" customFormat="1" ht="18.75" customHeight="1">
      <c r="B119" s="232"/>
      <c r="C119" s="233"/>
      <c r="D119" s="233"/>
      <c r="E119" s="233"/>
      <c r="F119" s="234"/>
      <c r="G119" s="233"/>
      <c r="H119" s="233"/>
      <c r="I119" s="233"/>
      <c r="J119" s="233"/>
      <c r="K119" s="232"/>
    </row>
    <row r="120" spans="2:11" s="1" customFormat="1" ht="18.75" customHeight="1"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</row>
    <row r="121" spans="2:11" s="1" customFormat="1" ht="7.5" customHeight="1">
      <c r="B121" s="235"/>
      <c r="C121" s="236"/>
      <c r="D121" s="236"/>
      <c r="E121" s="236"/>
      <c r="F121" s="236"/>
      <c r="G121" s="236"/>
      <c r="H121" s="236"/>
      <c r="I121" s="236"/>
      <c r="J121" s="236"/>
      <c r="K121" s="237"/>
    </row>
    <row r="122" spans="2:11" s="1" customFormat="1" ht="45" customHeight="1">
      <c r="B122" s="238"/>
      <c r="C122" s="311" t="s">
        <v>409</v>
      </c>
      <c r="D122" s="311"/>
      <c r="E122" s="311"/>
      <c r="F122" s="311"/>
      <c r="G122" s="311"/>
      <c r="H122" s="311"/>
      <c r="I122" s="311"/>
      <c r="J122" s="311"/>
      <c r="K122" s="239"/>
    </row>
    <row r="123" spans="2:11" s="1" customFormat="1" ht="17.25" customHeight="1">
      <c r="B123" s="240"/>
      <c r="C123" s="212" t="s">
        <v>355</v>
      </c>
      <c r="D123" s="212"/>
      <c r="E123" s="212"/>
      <c r="F123" s="212" t="s">
        <v>356</v>
      </c>
      <c r="G123" s="213"/>
      <c r="H123" s="212" t="s">
        <v>53</v>
      </c>
      <c r="I123" s="212" t="s">
        <v>56</v>
      </c>
      <c r="J123" s="212" t="s">
        <v>357</v>
      </c>
      <c r="K123" s="241"/>
    </row>
    <row r="124" spans="2:11" s="1" customFormat="1" ht="17.25" customHeight="1">
      <c r="B124" s="240"/>
      <c r="C124" s="214" t="s">
        <v>358</v>
      </c>
      <c r="D124" s="214"/>
      <c r="E124" s="214"/>
      <c r="F124" s="215" t="s">
        <v>359</v>
      </c>
      <c r="G124" s="216"/>
      <c r="H124" s="214"/>
      <c r="I124" s="214"/>
      <c r="J124" s="214" t="s">
        <v>360</v>
      </c>
      <c r="K124" s="241"/>
    </row>
    <row r="125" spans="2:11" s="1" customFormat="1" ht="5.25" customHeight="1">
      <c r="B125" s="242"/>
      <c r="C125" s="217"/>
      <c r="D125" s="217"/>
      <c r="E125" s="217"/>
      <c r="F125" s="217"/>
      <c r="G125" s="243"/>
      <c r="H125" s="217"/>
      <c r="I125" s="217"/>
      <c r="J125" s="217"/>
      <c r="K125" s="244"/>
    </row>
    <row r="126" spans="2:11" s="1" customFormat="1" ht="15" customHeight="1">
      <c r="B126" s="242"/>
      <c r="C126" s="199" t="s">
        <v>364</v>
      </c>
      <c r="D126" s="219"/>
      <c r="E126" s="219"/>
      <c r="F126" s="220" t="s">
        <v>361</v>
      </c>
      <c r="G126" s="199"/>
      <c r="H126" s="199" t="s">
        <v>401</v>
      </c>
      <c r="I126" s="199" t="s">
        <v>363</v>
      </c>
      <c r="J126" s="199">
        <v>120</v>
      </c>
      <c r="K126" s="245"/>
    </row>
    <row r="127" spans="2:11" s="1" customFormat="1" ht="15" customHeight="1">
      <c r="B127" s="242"/>
      <c r="C127" s="199" t="s">
        <v>410</v>
      </c>
      <c r="D127" s="199"/>
      <c r="E127" s="199"/>
      <c r="F127" s="220" t="s">
        <v>361</v>
      </c>
      <c r="G127" s="199"/>
      <c r="H127" s="199" t="s">
        <v>411</v>
      </c>
      <c r="I127" s="199" t="s">
        <v>363</v>
      </c>
      <c r="J127" s="199" t="s">
        <v>412</v>
      </c>
      <c r="K127" s="245"/>
    </row>
    <row r="128" spans="2:11" s="1" customFormat="1" ht="15" customHeight="1">
      <c r="B128" s="242"/>
      <c r="C128" s="199" t="s">
        <v>309</v>
      </c>
      <c r="D128" s="199"/>
      <c r="E128" s="199"/>
      <c r="F128" s="220" t="s">
        <v>361</v>
      </c>
      <c r="G128" s="199"/>
      <c r="H128" s="199" t="s">
        <v>413</v>
      </c>
      <c r="I128" s="199" t="s">
        <v>363</v>
      </c>
      <c r="J128" s="199" t="s">
        <v>412</v>
      </c>
      <c r="K128" s="245"/>
    </row>
    <row r="129" spans="2:11" s="1" customFormat="1" ht="15" customHeight="1">
      <c r="B129" s="242"/>
      <c r="C129" s="199" t="s">
        <v>372</v>
      </c>
      <c r="D129" s="199"/>
      <c r="E129" s="199"/>
      <c r="F129" s="220" t="s">
        <v>367</v>
      </c>
      <c r="G129" s="199"/>
      <c r="H129" s="199" t="s">
        <v>373</v>
      </c>
      <c r="I129" s="199" t="s">
        <v>363</v>
      </c>
      <c r="J129" s="199">
        <v>15</v>
      </c>
      <c r="K129" s="245"/>
    </row>
    <row r="130" spans="2:11" s="1" customFormat="1" ht="15" customHeight="1">
      <c r="B130" s="242"/>
      <c r="C130" s="223" t="s">
        <v>374</v>
      </c>
      <c r="D130" s="223"/>
      <c r="E130" s="223"/>
      <c r="F130" s="224" t="s">
        <v>367</v>
      </c>
      <c r="G130" s="223"/>
      <c r="H130" s="223" t="s">
        <v>375</v>
      </c>
      <c r="I130" s="223" t="s">
        <v>363</v>
      </c>
      <c r="J130" s="223">
        <v>15</v>
      </c>
      <c r="K130" s="245"/>
    </row>
    <row r="131" spans="2:11" s="1" customFormat="1" ht="15" customHeight="1">
      <c r="B131" s="242"/>
      <c r="C131" s="223" t="s">
        <v>376</v>
      </c>
      <c r="D131" s="223"/>
      <c r="E131" s="223"/>
      <c r="F131" s="224" t="s">
        <v>367</v>
      </c>
      <c r="G131" s="223"/>
      <c r="H131" s="223" t="s">
        <v>377</v>
      </c>
      <c r="I131" s="223" t="s">
        <v>363</v>
      </c>
      <c r="J131" s="223">
        <v>20</v>
      </c>
      <c r="K131" s="245"/>
    </row>
    <row r="132" spans="2:11" s="1" customFormat="1" ht="15" customHeight="1">
      <c r="B132" s="242"/>
      <c r="C132" s="223" t="s">
        <v>378</v>
      </c>
      <c r="D132" s="223"/>
      <c r="E132" s="223"/>
      <c r="F132" s="224" t="s">
        <v>367</v>
      </c>
      <c r="G132" s="223"/>
      <c r="H132" s="223" t="s">
        <v>379</v>
      </c>
      <c r="I132" s="223" t="s">
        <v>363</v>
      </c>
      <c r="J132" s="223">
        <v>20</v>
      </c>
      <c r="K132" s="245"/>
    </row>
    <row r="133" spans="2:11" s="1" customFormat="1" ht="15" customHeight="1">
      <c r="B133" s="242"/>
      <c r="C133" s="199" t="s">
        <v>366</v>
      </c>
      <c r="D133" s="199"/>
      <c r="E133" s="199"/>
      <c r="F133" s="220" t="s">
        <v>367</v>
      </c>
      <c r="G133" s="199"/>
      <c r="H133" s="199" t="s">
        <v>401</v>
      </c>
      <c r="I133" s="199" t="s">
        <v>363</v>
      </c>
      <c r="J133" s="199">
        <v>50</v>
      </c>
      <c r="K133" s="245"/>
    </row>
    <row r="134" spans="2:11" s="1" customFormat="1" ht="15" customHeight="1">
      <c r="B134" s="242"/>
      <c r="C134" s="199" t="s">
        <v>380</v>
      </c>
      <c r="D134" s="199"/>
      <c r="E134" s="199"/>
      <c r="F134" s="220" t="s">
        <v>367</v>
      </c>
      <c r="G134" s="199"/>
      <c r="H134" s="199" t="s">
        <v>401</v>
      </c>
      <c r="I134" s="199" t="s">
        <v>363</v>
      </c>
      <c r="J134" s="199">
        <v>50</v>
      </c>
      <c r="K134" s="245"/>
    </row>
    <row r="135" spans="2:11" s="1" customFormat="1" ht="15" customHeight="1">
      <c r="B135" s="242"/>
      <c r="C135" s="199" t="s">
        <v>386</v>
      </c>
      <c r="D135" s="199"/>
      <c r="E135" s="199"/>
      <c r="F135" s="220" t="s">
        <v>367</v>
      </c>
      <c r="G135" s="199"/>
      <c r="H135" s="199" t="s">
        <v>401</v>
      </c>
      <c r="I135" s="199" t="s">
        <v>363</v>
      </c>
      <c r="J135" s="199">
        <v>50</v>
      </c>
      <c r="K135" s="245"/>
    </row>
    <row r="136" spans="2:11" s="1" customFormat="1" ht="15" customHeight="1">
      <c r="B136" s="242"/>
      <c r="C136" s="199" t="s">
        <v>388</v>
      </c>
      <c r="D136" s="199"/>
      <c r="E136" s="199"/>
      <c r="F136" s="220" t="s">
        <v>367</v>
      </c>
      <c r="G136" s="199"/>
      <c r="H136" s="199" t="s">
        <v>401</v>
      </c>
      <c r="I136" s="199" t="s">
        <v>363</v>
      </c>
      <c r="J136" s="199">
        <v>50</v>
      </c>
      <c r="K136" s="245"/>
    </row>
    <row r="137" spans="2:11" s="1" customFormat="1" ht="15" customHeight="1">
      <c r="B137" s="242"/>
      <c r="C137" s="199" t="s">
        <v>389</v>
      </c>
      <c r="D137" s="199"/>
      <c r="E137" s="199"/>
      <c r="F137" s="220" t="s">
        <v>367</v>
      </c>
      <c r="G137" s="199"/>
      <c r="H137" s="199" t="s">
        <v>414</v>
      </c>
      <c r="I137" s="199" t="s">
        <v>363</v>
      </c>
      <c r="J137" s="199">
        <v>255</v>
      </c>
      <c r="K137" s="245"/>
    </row>
    <row r="138" spans="2:11" s="1" customFormat="1" ht="15" customHeight="1">
      <c r="B138" s="242"/>
      <c r="C138" s="199" t="s">
        <v>391</v>
      </c>
      <c r="D138" s="199"/>
      <c r="E138" s="199"/>
      <c r="F138" s="220" t="s">
        <v>361</v>
      </c>
      <c r="G138" s="199"/>
      <c r="H138" s="199" t="s">
        <v>415</v>
      </c>
      <c r="I138" s="199" t="s">
        <v>393</v>
      </c>
      <c r="J138" s="199"/>
      <c r="K138" s="245"/>
    </row>
    <row r="139" spans="2:11" s="1" customFormat="1" ht="15" customHeight="1">
      <c r="B139" s="242"/>
      <c r="C139" s="199" t="s">
        <v>394</v>
      </c>
      <c r="D139" s="199"/>
      <c r="E139" s="199"/>
      <c r="F139" s="220" t="s">
        <v>361</v>
      </c>
      <c r="G139" s="199"/>
      <c r="H139" s="199" t="s">
        <v>416</v>
      </c>
      <c r="I139" s="199" t="s">
        <v>396</v>
      </c>
      <c r="J139" s="199"/>
      <c r="K139" s="245"/>
    </row>
    <row r="140" spans="2:11" s="1" customFormat="1" ht="15" customHeight="1">
      <c r="B140" s="242"/>
      <c r="C140" s="199" t="s">
        <v>397</v>
      </c>
      <c r="D140" s="199"/>
      <c r="E140" s="199"/>
      <c r="F140" s="220" t="s">
        <v>361</v>
      </c>
      <c r="G140" s="199"/>
      <c r="H140" s="199" t="s">
        <v>397</v>
      </c>
      <c r="I140" s="199" t="s">
        <v>396</v>
      </c>
      <c r="J140" s="199"/>
      <c r="K140" s="245"/>
    </row>
    <row r="141" spans="2:11" s="1" customFormat="1" ht="15" customHeight="1">
      <c r="B141" s="242"/>
      <c r="C141" s="199" t="s">
        <v>37</v>
      </c>
      <c r="D141" s="199"/>
      <c r="E141" s="199"/>
      <c r="F141" s="220" t="s">
        <v>361</v>
      </c>
      <c r="G141" s="199"/>
      <c r="H141" s="199" t="s">
        <v>417</v>
      </c>
      <c r="I141" s="199" t="s">
        <v>396</v>
      </c>
      <c r="J141" s="199"/>
      <c r="K141" s="245"/>
    </row>
    <row r="142" spans="2:11" s="1" customFormat="1" ht="15" customHeight="1">
      <c r="B142" s="242"/>
      <c r="C142" s="199" t="s">
        <v>418</v>
      </c>
      <c r="D142" s="199"/>
      <c r="E142" s="199"/>
      <c r="F142" s="220" t="s">
        <v>361</v>
      </c>
      <c r="G142" s="199"/>
      <c r="H142" s="199" t="s">
        <v>419</v>
      </c>
      <c r="I142" s="199" t="s">
        <v>396</v>
      </c>
      <c r="J142" s="199"/>
      <c r="K142" s="245"/>
    </row>
    <row r="143" spans="2:11" s="1" customFormat="1" ht="15" customHeight="1">
      <c r="B143" s="246"/>
      <c r="C143" s="247"/>
      <c r="D143" s="247"/>
      <c r="E143" s="247"/>
      <c r="F143" s="247"/>
      <c r="G143" s="247"/>
      <c r="H143" s="247"/>
      <c r="I143" s="247"/>
      <c r="J143" s="247"/>
      <c r="K143" s="248"/>
    </row>
    <row r="144" spans="2:11" s="1" customFormat="1" ht="18.75" customHeight="1">
      <c r="B144" s="233"/>
      <c r="C144" s="233"/>
      <c r="D144" s="233"/>
      <c r="E144" s="233"/>
      <c r="F144" s="234"/>
      <c r="G144" s="233"/>
      <c r="H144" s="233"/>
      <c r="I144" s="233"/>
      <c r="J144" s="233"/>
      <c r="K144" s="233"/>
    </row>
    <row r="145" spans="2:11" s="1" customFormat="1" ht="18.75" customHeight="1"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</row>
    <row r="146" spans="2:11" s="1" customFormat="1" ht="7.5" customHeight="1">
      <c r="B146" s="207"/>
      <c r="C146" s="208"/>
      <c r="D146" s="208"/>
      <c r="E146" s="208"/>
      <c r="F146" s="208"/>
      <c r="G146" s="208"/>
      <c r="H146" s="208"/>
      <c r="I146" s="208"/>
      <c r="J146" s="208"/>
      <c r="K146" s="209"/>
    </row>
    <row r="147" spans="2:11" s="1" customFormat="1" ht="45" customHeight="1">
      <c r="B147" s="210"/>
      <c r="C147" s="310" t="s">
        <v>420</v>
      </c>
      <c r="D147" s="310"/>
      <c r="E147" s="310"/>
      <c r="F147" s="310"/>
      <c r="G147" s="310"/>
      <c r="H147" s="310"/>
      <c r="I147" s="310"/>
      <c r="J147" s="310"/>
      <c r="K147" s="211"/>
    </row>
    <row r="148" spans="2:11" s="1" customFormat="1" ht="17.25" customHeight="1">
      <c r="B148" s="210"/>
      <c r="C148" s="212" t="s">
        <v>355</v>
      </c>
      <c r="D148" s="212"/>
      <c r="E148" s="212"/>
      <c r="F148" s="212" t="s">
        <v>356</v>
      </c>
      <c r="G148" s="213"/>
      <c r="H148" s="212" t="s">
        <v>53</v>
      </c>
      <c r="I148" s="212" t="s">
        <v>56</v>
      </c>
      <c r="J148" s="212" t="s">
        <v>357</v>
      </c>
      <c r="K148" s="211"/>
    </row>
    <row r="149" spans="2:11" s="1" customFormat="1" ht="17.25" customHeight="1">
      <c r="B149" s="210"/>
      <c r="C149" s="214" t="s">
        <v>358</v>
      </c>
      <c r="D149" s="214"/>
      <c r="E149" s="214"/>
      <c r="F149" s="215" t="s">
        <v>359</v>
      </c>
      <c r="G149" s="216"/>
      <c r="H149" s="214"/>
      <c r="I149" s="214"/>
      <c r="J149" s="214" t="s">
        <v>360</v>
      </c>
      <c r="K149" s="211"/>
    </row>
    <row r="150" spans="2:11" s="1" customFormat="1" ht="5.25" customHeight="1">
      <c r="B150" s="222"/>
      <c r="C150" s="217"/>
      <c r="D150" s="217"/>
      <c r="E150" s="217"/>
      <c r="F150" s="217"/>
      <c r="G150" s="218"/>
      <c r="H150" s="217"/>
      <c r="I150" s="217"/>
      <c r="J150" s="217"/>
      <c r="K150" s="245"/>
    </row>
    <row r="151" spans="2:11" s="1" customFormat="1" ht="15" customHeight="1">
      <c r="B151" s="222"/>
      <c r="C151" s="249" t="s">
        <v>364</v>
      </c>
      <c r="D151" s="199"/>
      <c r="E151" s="199"/>
      <c r="F151" s="250" t="s">
        <v>361</v>
      </c>
      <c r="G151" s="199"/>
      <c r="H151" s="249" t="s">
        <v>401</v>
      </c>
      <c r="I151" s="249" t="s">
        <v>363</v>
      </c>
      <c r="J151" s="249">
        <v>120</v>
      </c>
      <c r="K151" s="245"/>
    </row>
    <row r="152" spans="2:11" s="1" customFormat="1" ht="15" customHeight="1">
      <c r="B152" s="222"/>
      <c r="C152" s="249" t="s">
        <v>410</v>
      </c>
      <c r="D152" s="199"/>
      <c r="E152" s="199"/>
      <c r="F152" s="250" t="s">
        <v>361</v>
      </c>
      <c r="G152" s="199"/>
      <c r="H152" s="249" t="s">
        <v>421</v>
      </c>
      <c r="I152" s="249" t="s">
        <v>363</v>
      </c>
      <c r="J152" s="249" t="s">
        <v>412</v>
      </c>
      <c r="K152" s="245"/>
    </row>
    <row r="153" spans="2:11" s="1" customFormat="1" ht="15" customHeight="1">
      <c r="B153" s="222"/>
      <c r="C153" s="249" t="s">
        <v>309</v>
      </c>
      <c r="D153" s="199"/>
      <c r="E153" s="199"/>
      <c r="F153" s="250" t="s">
        <v>361</v>
      </c>
      <c r="G153" s="199"/>
      <c r="H153" s="249" t="s">
        <v>422</v>
      </c>
      <c r="I153" s="249" t="s">
        <v>363</v>
      </c>
      <c r="J153" s="249" t="s">
        <v>412</v>
      </c>
      <c r="K153" s="245"/>
    </row>
    <row r="154" spans="2:11" s="1" customFormat="1" ht="15" customHeight="1">
      <c r="B154" s="222"/>
      <c r="C154" s="249" t="s">
        <v>366</v>
      </c>
      <c r="D154" s="199"/>
      <c r="E154" s="199"/>
      <c r="F154" s="250" t="s">
        <v>367</v>
      </c>
      <c r="G154" s="199"/>
      <c r="H154" s="249" t="s">
        <v>401</v>
      </c>
      <c r="I154" s="249" t="s">
        <v>363</v>
      </c>
      <c r="J154" s="249">
        <v>50</v>
      </c>
      <c r="K154" s="245"/>
    </row>
    <row r="155" spans="2:11" s="1" customFormat="1" ht="15" customHeight="1">
      <c r="B155" s="222"/>
      <c r="C155" s="249" t="s">
        <v>369</v>
      </c>
      <c r="D155" s="199"/>
      <c r="E155" s="199"/>
      <c r="F155" s="250" t="s">
        <v>361</v>
      </c>
      <c r="G155" s="199"/>
      <c r="H155" s="249" t="s">
        <v>401</v>
      </c>
      <c r="I155" s="249" t="s">
        <v>371</v>
      </c>
      <c r="J155" s="249"/>
      <c r="K155" s="245"/>
    </row>
    <row r="156" spans="2:11" s="1" customFormat="1" ht="15" customHeight="1">
      <c r="B156" s="222"/>
      <c r="C156" s="249" t="s">
        <v>380</v>
      </c>
      <c r="D156" s="199"/>
      <c r="E156" s="199"/>
      <c r="F156" s="250" t="s">
        <v>367</v>
      </c>
      <c r="G156" s="199"/>
      <c r="H156" s="249" t="s">
        <v>401</v>
      </c>
      <c r="I156" s="249" t="s">
        <v>363</v>
      </c>
      <c r="J156" s="249">
        <v>50</v>
      </c>
      <c r="K156" s="245"/>
    </row>
    <row r="157" spans="2:11" s="1" customFormat="1" ht="15" customHeight="1">
      <c r="B157" s="222"/>
      <c r="C157" s="249" t="s">
        <v>388</v>
      </c>
      <c r="D157" s="199"/>
      <c r="E157" s="199"/>
      <c r="F157" s="250" t="s">
        <v>367</v>
      </c>
      <c r="G157" s="199"/>
      <c r="H157" s="249" t="s">
        <v>401</v>
      </c>
      <c r="I157" s="249" t="s">
        <v>363</v>
      </c>
      <c r="J157" s="249">
        <v>50</v>
      </c>
      <c r="K157" s="245"/>
    </row>
    <row r="158" spans="2:11" s="1" customFormat="1" ht="15" customHeight="1">
      <c r="B158" s="222"/>
      <c r="C158" s="249" t="s">
        <v>386</v>
      </c>
      <c r="D158" s="199"/>
      <c r="E158" s="199"/>
      <c r="F158" s="250" t="s">
        <v>367</v>
      </c>
      <c r="G158" s="199"/>
      <c r="H158" s="249" t="s">
        <v>401</v>
      </c>
      <c r="I158" s="249" t="s">
        <v>363</v>
      </c>
      <c r="J158" s="249">
        <v>50</v>
      </c>
      <c r="K158" s="245"/>
    </row>
    <row r="159" spans="2:11" s="1" customFormat="1" ht="15" customHeight="1">
      <c r="B159" s="222"/>
      <c r="C159" s="249" t="s">
        <v>84</v>
      </c>
      <c r="D159" s="199"/>
      <c r="E159" s="199"/>
      <c r="F159" s="250" t="s">
        <v>361</v>
      </c>
      <c r="G159" s="199"/>
      <c r="H159" s="249" t="s">
        <v>423</v>
      </c>
      <c r="I159" s="249" t="s">
        <v>363</v>
      </c>
      <c r="J159" s="249" t="s">
        <v>424</v>
      </c>
      <c r="K159" s="245"/>
    </row>
    <row r="160" spans="2:11" s="1" customFormat="1" ht="15" customHeight="1">
      <c r="B160" s="222"/>
      <c r="C160" s="249" t="s">
        <v>425</v>
      </c>
      <c r="D160" s="199"/>
      <c r="E160" s="199"/>
      <c r="F160" s="250" t="s">
        <v>361</v>
      </c>
      <c r="G160" s="199"/>
      <c r="H160" s="249" t="s">
        <v>426</v>
      </c>
      <c r="I160" s="249" t="s">
        <v>396</v>
      </c>
      <c r="J160" s="249"/>
      <c r="K160" s="245"/>
    </row>
    <row r="161" spans="2:11" s="1" customFormat="1" ht="15" customHeight="1">
      <c r="B161" s="251"/>
      <c r="C161" s="231"/>
      <c r="D161" s="231"/>
      <c r="E161" s="231"/>
      <c r="F161" s="231"/>
      <c r="G161" s="231"/>
      <c r="H161" s="231"/>
      <c r="I161" s="231"/>
      <c r="J161" s="231"/>
      <c r="K161" s="252"/>
    </row>
    <row r="162" spans="2:11" s="1" customFormat="1" ht="18.75" customHeight="1">
      <c r="B162" s="233"/>
      <c r="C162" s="243"/>
      <c r="D162" s="243"/>
      <c r="E162" s="243"/>
      <c r="F162" s="253"/>
      <c r="G162" s="243"/>
      <c r="H162" s="243"/>
      <c r="I162" s="243"/>
      <c r="J162" s="243"/>
      <c r="K162" s="233"/>
    </row>
    <row r="163" spans="2:11" s="1" customFormat="1" ht="18.75" customHeight="1"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</row>
    <row r="164" spans="2:11" s="1" customFormat="1" ht="7.5" customHeight="1">
      <c r="B164" s="188"/>
      <c r="C164" s="189"/>
      <c r="D164" s="189"/>
      <c r="E164" s="189"/>
      <c r="F164" s="189"/>
      <c r="G164" s="189"/>
      <c r="H164" s="189"/>
      <c r="I164" s="189"/>
      <c r="J164" s="189"/>
      <c r="K164" s="190"/>
    </row>
    <row r="165" spans="2:11" s="1" customFormat="1" ht="45" customHeight="1">
      <c r="B165" s="191"/>
      <c r="C165" s="311" t="s">
        <v>427</v>
      </c>
      <c r="D165" s="311"/>
      <c r="E165" s="311"/>
      <c r="F165" s="311"/>
      <c r="G165" s="311"/>
      <c r="H165" s="311"/>
      <c r="I165" s="311"/>
      <c r="J165" s="311"/>
      <c r="K165" s="192"/>
    </row>
    <row r="166" spans="2:11" s="1" customFormat="1" ht="17.25" customHeight="1">
      <c r="B166" s="191"/>
      <c r="C166" s="212" t="s">
        <v>355</v>
      </c>
      <c r="D166" s="212"/>
      <c r="E166" s="212"/>
      <c r="F166" s="212" t="s">
        <v>356</v>
      </c>
      <c r="G166" s="254"/>
      <c r="H166" s="255" t="s">
        <v>53</v>
      </c>
      <c r="I166" s="255" t="s">
        <v>56</v>
      </c>
      <c r="J166" s="212" t="s">
        <v>357</v>
      </c>
      <c r="K166" s="192"/>
    </row>
    <row r="167" spans="2:11" s="1" customFormat="1" ht="17.25" customHeight="1">
      <c r="B167" s="193"/>
      <c r="C167" s="214" t="s">
        <v>358</v>
      </c>
      <c r="D167" s="214"/>
      <c r="E167" s="214"/>
      <c r="F167" s="215" t="s">
        <v>359</v>
      </c>
      <c r="G167" s="256"/>
      <c r="H167" s="257"/>
      <c r="I167" s="257"/>
      <c r="J167" s="214" t="s">
        <v>360</v>
      </c>
      <c r="K167" s="194"/>
    </row>
    <row r="168" spans="2:11" s="1" customFormat="1" ht="5.25" customHeight="1">
      <c r="B168" s="222"/>
      <c r="C168" s="217"/>
      <c r="D168" s="217"/>
      <c r="E168" s="217"/>
      <c r="F168" s="217"/>
      <c r="G168" s="218"/>
      <c r="H168" s="217"/>
      <c r="I168" s="217"/>
      <c r="J168" s="217"/>
      <c r="K168" s="245"/>
    </row>
    <row r="169" spans="2:11" s="1" customFormat="1" ht="15" customHeight="1">
      <c r="B169" s="222"/>
      <c r="C169" s="199" t="s">
        <v>364</v>
      </c>
      <c r="D169" s="199"/>
      <c r="E169" s="199"/>
      <c r="F169" s="220" t="s">
        <v>361</v>
      </c>
      <c r="G169" s="199"/>
      <c r="H169" s="199" t="s">
        <v>401</v>
      </c>
      <c r="I169" s="199" t="s">
        <v>363</v>
      </c>
      <c r="J169" s="199">
        <v>120</v>
      </c>
      <c r="K169" s="245"/>
    </row>
    <row r="170" spans="2:11" s="1" customFormat="1" ht="15" customHeight="1">
      <c r="B170" s="222"/>
      <c r="C170" s="199" t="s">
        <v>410</v>
      </c>
      <c r="D170" s="199"/>
      <c r="E170" s="199"/>
      <c r="F170" s="220" t="s">
        <v>361</v>
      </c>
      <c r="G170" s="199"/>
      <c r="H170" s="199" t="s">
        <v>411</v>
      </c>
      <c r="I170" s="199" t="s">
        <v>363</v>
      </c>
      <c r="J170" s="199" t="s">
        <v>412</v>
      </c>
      <c r="K170" s="245"/>
    </row>
    <row r="171" spans="2:11" s="1" customFormat="1" ht="15" customHeight="1">
      <c r="B171" s="222"/>
      <c r="C171" s="199" t="s">
        <v>309</v>
      </c>
      <c r="D171" s="199"/>
      <c r="E171" s="199"/>
      <c r="F171" s="220" t="s">
        <v>361</v>
      </c>
      <c r="G171" s="199"/>
      <c r="H171" s="199" t="s">
        <v>428</v>
      </c>
      <c r="I171" s="199" t="s">
        <v>363</v>
      </c>
      <c r="J171" s="199" t="s">
        <v>412</v>
      </c>
      <c r="K171" s="245"/>
    </row>
    <row r="172" spans="2:11" s="1" customFormat="1" ht="15" customHeight="1">
      <c r="B172" s="222"/>
      <c r="C172" s="199" t="s">
        <v>366</v>
      </c>
      <c r="D172" s="199"/>
      <c r="E172" s="199"/>
      <c r="F172" s="220" t="s">
        <v>367</v>
      </c>
      <c r="G172" s="199"/>
      <c r="H172" s="199" t="s">
        <v>428</v>
      </c>
      <c r="I172" s="199" t="s">
        <v>363</v>
      </c>
      <c r="J172" s="199">
        <v>50</v>
      </c>
      <c r="K172" s="245"/>
    </row>
    <row r="173" spans="2:11" s="1" customFormat="1" ht="15" customHeight="1">
      <c r="B173" s="222"/>
      <c r="C173" s="199" t="s">
        <v>369</v>
      </c>
      <c r="D173" s="199"/>
      <c r="E173" s="199"/>
      <c r="F173" s="220" t="s">
        <v>361</v>
      </c>
      <c r="G173" s="199"/>
      <c r="H173" s="199" t="s">
        <v>428</v>
      </c>
      <c r="I173" s="199" t="s">
        <v>371</v>
      </c>
      <c r="J173" s="199"/>
      <c r="K173" s="245"/>
    </row>
    <row r="174" spans="2:11" s="1" customFormat="1" ht="15" customHeight="1">
      <c r="B174" s="222"/>
      <c r="C174" s="199" t="s">
        <v>380</v>
      </c>
      <c r="D174" s="199"/>
      <c r="E174" s="199"/>
      <c r="F174" s="220" t="s">
        <v>367</v>
      </c>
      <c r="G174" s="199"/>
      <c r="H174" s="199" t="s">
        <v>428</v>
      </c>
      <c r="I174" s="199" t="s">
        <v>363</v>
      </c>
      <c r="J174" s="199">
        <v>50</v>
      </c>
      <c r="K174" s="245"/>
    </row>
    <row r="175" spans="2:11" s="1" customFormat="1" ht="15" customHeight="1">
      <c r="B175" s="222"/>
      <c r="C175" s="199" t="s">
        <v>388</v>
      </c>
      <c r="D175" s="199"/>
      <c r="E175" s="199"/>
      <c r="F175" s="220" t="s">
        <v>367</v>
      </c>
      <c r="G175" s="199"/>
      <c r="H175" s="199" t="s">
        <v>428</v>
      </c>
      <c r="I175" s="199" t="s">
        <v>363</v>
      </c>
      <c r="J175" s="199">
        <v>50</v>
      </c>
      <c r="K175" s="245"/>
    </row>
    <row r="176" spans="2:11" s="1" customFormat="1" ht="15" customHeight="1">
      <c r="B176" s="222"/>
      <c r="C176" s="199" t="s">
        <v>386</v>
      </c>
      <c r="D176" s="199"/>
      <c r="E176" s="199"/>
      <c r="F176" s="220" t="s">
        <v>367</v>
      </c>
      <c r="G176" s="199"/>
      <c r="H176" s="199" t="s">
        <v>428</v>
      </c>
      <c r="I176" s="199" t="s">
        <v>363</v>
      </c>
      <c r="J176" s="199">
        <v>50</v>
      </c>
      <c r="K176" s="245"/>
    </row>
    <row r="177" spans="2:11" s="1" customFormat="1" ht="15" customHeight="1">
      <c r="B177" s="222"/>
      <c r="C177" s="199" t="s">
        <v>102</v>
      </c>
      <c r="D177" s="199"/>
      <c r="E177" s="199"/>
      <c r="F177" s="220" t="s">
        <v>361</v>
      </c>
      <c r="G177" s="199"/>
      <c r="H177" s="199" t="s">
        <v>429</v>
      </c>
      <c r="I177" s="199" t="s">
        <v>430</v>
      </c>
      <c r="J177" s="199"/>
      <c r="K177" s="245"/>
    </row>
    <row r="178" spans="2:11" s="1" customFormat="1" ht="15" customHeight="1">
      <c r="B178" s="222"/>
      <c r="C178" s="199" t="s">
        <v>56</v>
      </c>
      <c r="D178" s="199"/>
      <c r="E178" s="199"/>
      <c r="F178" s="220" t="s">
        <v>361</v>
      </c>
      <c r="G178" s="199"/>
      <c r="H178" s="199" t="s">
        <v>431</v>
      </c>
      <c r="I178" s="199" t="s">
        <v>432</v>
      </c>
      <c r="J178" s="199">
        <v>1</v>
      </c>
      <c r="K178" s="245"/>
    </row>
    <row r="179" spans="2:11" s="1" customFormat="1" ht="15" customHeight="1">
      <c r="B179" s="222"/>
      <c r="C179" s="199" t="s">
        <v>52</v>
      </c>
      <c r="D179" s="199"/>
      <c r="E179" s="199"/>
      <c r="F179" s="220" t="s">
        <v>361</v>
      </c>
      <c r="G179" s="199"/>
      <c r="H179" s="199" t="s">
        <v>433</v>
      </c>
      <c r="I179" s="199" t="s">
        <v>363</v>
      </c>
      <c r="J179" s="199">
        <v>20</v>
      </c>
      <c r="K179" s="245"/>
    </row>
    <row r="180" spans="2:11" s="1" customFormat="1" ht="15" customHeight="1">
      <c r="B180" s="222"/>
      <c r="C180" s="199" t="s">
        <v>53</v>
      </c>
      <c r="D180" s="199"/>
      <c r="E180" s="199"/>
      <c r="F180" s="220" t="s">
        <v>361</v>
      </c>
      <c r="G180" s="199"/>
      <c r="H180" s="199" t="s">
        <v>434</v>
      </c>
      <c r="I180" s="199" t="s">
        <v>363</v>
      </c>
      <c r="J180" s="199">
        <v>255</v>
      </c>
      <c r="K180" s="245"/>
    </row>
    <row r="181" spans="2:11" s="1" customFormat="1" ht="15" customHeight="1">
      <c r="B181" s="222"/>
      <c r="C181" s="199" t="s">
        <v>103</v>
      </c>
      <c r="D181" s="199"/>
      <c r="E181" s="199"/>
      <c r="F181" s="220" t="s">
        <v>361</v>
      </c>
      <c r="G181" s="199"/>
      <c r="H181" s="199" t="s">
        <v>325</v>
      </c>
      <c r="I181" s="199" t="s">
        <v>363</v>
      </c>
      <c r="J181" s="199">
        <v>10</v>
      </c>
      <c r="K181" s="245"/>
    </row>
    <row r="182" spans="2:11" s="1" customFormat="1" ht="15" customHeight="1">
      <c r="B182" s="222"/>
      <c r="C182" s="199" t="s">
        <v>104</v>
      </c>
      <c r="D182" s="199"/>
      <c r="E182" s="199"/>
      <c r="F182" s="220" t="s">
        <v>361</v>
      </c>
      <c r="G182" s="199"/>
      <c r="H182" s="199" t="s">
        <v>435</v>
      </c>
      <c r="I182" s="199" t="s">
        <v>396</v>
      </c>
      <c r="J182" s="199"/>
      <c r="K182" s="245"/>
    </row>
    <row r="183" spans="2:11" s="1" customFormat="1" ht="15" customHeight="1">
      <c r="B183" s="222"/>
      <c r="C183" s="199" t="s">
        <v>436</v>
      </c>
      <c r="D183" s="199"/>
      <c r="E183" s="199"/>
      <c r="F183" s="220" t="s">
        <v>361</v>
      </c>
      <c r="G183" s="199"/>
      <c r="H183" s="199" t="s">
        <v>437</v>
      </c>
      <c r="I183" s="199" t="s">
        <v>396</v>
      </c>
      <c r="J183" s="199"/>
      <c r="K183" s="245"/>
    </row>
    <row r="184" spans="2:11" s="1" customFormat="1" ht="15" customHeight="1">
      <c r="B184" s="222"/>
      <c r="C184" s="199" t="s">
        <v>425</v>
      </c>
      <c r="D184" s="199"/>
      <c r="E184" s="199"/>
      <c r="F184" s="220" t="s">
        <v>361</v>
      </c>
      <c r="G184" s="199"/>
      <c r="H184" s="199" t="s">
        <v>438</v>
      </c>
      <c r="I184" s="199" t="s">
        <v>396</v>
      </c>
      <c r="J184" s="199"/>
      <c r="K184" s="245"/>
    </row>
    <row r="185" spans="2:11" s="1" customFormat="1" ht="15" customHeight="1">
      <c r="B185" s="222"/>
      <c r="C185" s="199" t="s">
        <v>106</v>
      </c>
      <c r="D185" s="199"/>
      <c r="E185" s="199"/>
      <c r="F185" s="220" t="s">
        <v>367</v>
      </c>
      <c r="G185" s="199"/>
      <c r="H185" s="199" t="s">
        <v>439</v>
      </c>
      <c r="I185" s="199" t="s">
        <v>363</v>
      </c>
      <c r="J185" s="199">
        <v>50</v>
      </c>
      <c r="K185" s="245"/>
    </row>
    <row r="186" spans="2:11" s="1" customFormat="1" ht="15" customHeight="1">
      <c r="B186" s="222"/>
      <c r="C186" s="199" t="s">
        <v>440</v>
      </c>
      <c r="D186" s="199"/>
      <c r="E186" s="199"/>
      <c r="F186" s="220" t="s">
        <v>367</v>
      </c>
      <c r="G186" s="199"/>
      <c r="H186" s="199" t="s">
        <v>441</v>
      </c>
      <c r="I186" s="199" t="s">
        <v>442</v>
      </c>
      <c r="J186" s="199"/>
      <c r="K186" s="245"/>
    </row>
    <row r="187" spans="2:11" s="1" customFormat="1" ht="15" customHeight="1">
      <c r="B187" s="222"/>
      <c r="C187" s="199" t="s">
        <v>443</v>
      </c>
      <c r="D187" s="199"/>
      <c r="E187" s="199"/>
      <c r="F187" s="220" t="s">
        <v>367</v>
      </c>
      <c r="G187" s="199"/>
      <c r="H187" s="199" t="s">
        <v>444</v>
      </c>
      <c r="I187" s="199" t="s">
        <v>442</v>
      </c>
      <c r="J187" s="199"/>
      <c r="K187" s="245"/>
    </row>
    <row r="188" spans="2:11" s="1" customFormat="1" ht="15" customHeight="1">
      <c r="B188" s="222"/>
      <c r="C188" s="199" t="s">
        <v>445</v>
      </c>
      <c r="D188" s="199"/>
      <c r="E188" s="199"/>
      <c r="F188" s="220" t="s">
        <v>367</v>
      </c>
      <c r="G188" s="199"/>
      <c r="H188" s="199" t="s">
        <v>446</v>
      </c>
      <c r="I188" s="199" t="s">
        <v>442</v>
      </c>
      <c r="J188" s="199"/>
      <c r="K188" s="245"/>
    </row>
    <row r="189" spans="2:11" s="1" customFormat="1" ht="15" customHeight="1">
      <c r="B189" s="222"/>
      <c r="C189" s="258" t="s">
        <v>447</v>
      </c>
      <c r="D189" s="199"/>
      <c r="E189" s="199"/>
      <c r="F189" s="220" t="s">
        <v>367</v>
      </c>
      <c r="G189" s="199"/>
      <c r="H189" s="199" t="s">
        <v>448</v>
      </c>
      <c r="I189" s="199" t="s">
        <v>449</v>
      </c>
      <c r="J189" s="259" t="s">
        <v>450</v>
      </c>
      <c r="K189" s="245"/>
    </row>
    <row r="190" spans="2:11" s="1" customFormat="1" ht="15" customHeight="1">
      <c r="B190" s="222"/>
      <c r="C190" s="258" t="s">
        <v>41</v>
      </c>
      <c r="D190" s="199"/>
      <c r="E190" s="199"/>
      <c r="F190" s="220" t="s">
        <v>361</v>
      </c>
      <c r="G190" s="199"/>
      <c r="H190" s="196" t="s">
        <v>451</v>
      </c>
      <c r="I190" s="199" t="s">
        <v>452</v>
      </c>
      <c r="J190" s="199"/>
      <c r="K190" s="245"/>
    </row>
    <row r="191" spans="2:11" s="1" customFormat="1" ht="15" customHeight="1">
      <c r="B191" s="222"/>
      <c r="C191" s="258" t="s">
        <v>453</v>
      </c>
      <c r="D191" s="199"/>
      <c r="E191" s="199"/>
      <c r="F191" s="220" t="s">
        <v>361</v>
      </c>
      <c r="G191" s="199"/>
      <c r="H191" s="199" t="s">
        <v>454</v>
      </c>
      <c r="I191" s="199" t="s">
        <v>396</v>
      </c>
      <c r="J191" s="199"/>
      <c r="K191" s="245"/>
    </row>
    <row r="192" spans="2:11" s="1" customFormat="1" ht="15" customHeight="1">
      <c r="B192" s="222"/>
      <c r="C192" s="258" t="s">
        <v>455</v>
      </c>
      <c r="D192" s="199"/>
      <c r="E192" s="199"/>
      <c r="F192" s="220" t="s">
        <v>361</v>
      </c>
      <c r="G192" s="199"/>
      <c r="H192" s="199" t="s">
        <v>456</v>
      </c>
      <c r="I192" s="199" t="s">
        <v>396</v>
      </c>
      <c r="J192" s="199"/>
      <c r="K192" s="245"/>
    </row>
    <row r="193" spans="2:11" s="1" customFormat="1" ht="15" customHeight="1">
      <c r="B193" s="222"/>
      <c r="C193" s="258" t="s">
        <v>457</v>
      </c>
      <c r="D193" s="199"/>
      <c r="E193" s="199"/>
      <c r="F193" s="220" t="s">
        <v>367</v>
      </c>
      <c r="G193" s="199"/>
      <c r="H193" s="199" t="s">
        <v>458</v>
      </c>
      <c r="I193" s="199" t="s">
        <v>396</v>
      </c>
      <c r="J193" s="199"/>
      <c r="K193" s="245"/>
    </row>
    <row r="194" spans="2:11" s="1" customFormat="1" ht="15" customHeight="1">
      <c r="B194" s="251"/>
      <c r="C194" s="260"/>
      <c r="D194" s="231"/>
      <c r="E194" s="231"/>
      <c r="F194" s="231"/>
      <c r="G194" s="231"/>
      <c r="H194" s="231"/>
      <c r="I194" s="231"/>
      <c r="J194" s="231"/>
      <c r="K194" s="252"/>
    </row>
    <row r="195" spans="2:11" s="1" customFormat="1" ht="18.75" customHeight="1">
      <c r="B195" s="233"/>
      <c r="C195" s="243"/>
      <c r="D195" s="243"/>
      <c r="E195" s="243"/>
      <c r="F195" s="253"/>
      <c r="G195" s="243"/>
      <c r="H195" s="243"/>
      <c r="I195" s="243"/>
      <c r="J195" s="243"/>
      <c r="K195" s="233"/>
    </row>
    <row r="196" spans="2:11" s="1" customFormat="1" ht="18.75" customHeight="1">
      <c r="B196" s="233"/>
      <c r="C196" s="243"/>
      <c r="D196" s="243"/>
      <c r="E196" s="243"/>
      <c r="F196" s="253"/>
      <c r="G196" s="243"/>
      <c r="H196" s="243"/>
      <c r="I196" s="243"/>
      <c r="J196" s="243"/>
      <c r="K196" s="233"/>
    </row>
    <row r="197" spans="2:11" s="1" customFormat="1" ht="18.75" customHeight="1">
      <c r="B197" s="206"/>
      <c r="C197" s="206"/>
      <c r="D197" s="206"/>
      <c r="E197" s="206"/>
      <c r="F197" s="206"/>
      <c r="G197" s="206"/>
      <c r="H197" s="206"/>
      <c r="I197" s="206"/>
      <c r="J197" s="206"/>
      <c r="K197" s="206"/>
    </row>
    <row r="198" spans="2:11" s="1" customFormat="1" ht="13.5">
      <c r="B198" s="188"/>
      <c r="C198" s="189"/>
      <c r="D198" s="189"/>
      <c r="E198" s="189"/>
      <c r="F198" s="189"/>
      <c r="G198" s="189"/>
      <c r="H198" s="189"/>
      <c r="I198" s="189"/>
      <c r="J198" s="189"/>
      <c r="K198" s="190"/>
    </row>
    <row r="199" spans="2:11" s="1" customFormat="1" ht="21">
      <c r="B199" s="191"/>
      <c r="C199" s="311" t="s">
        <v>459</v>
      </c>
      <c r="D199" s="311"/>
      <c r="E199" s="311"/>
      <c r="F199" s="311"/>
      <c r="G199" s="311"/>
      <c r="H199" s="311"/>
      <c r="I199" s="311"/>
      <c r="J199" s="311"/>
      <c r="K199" s="192"/>
    </row>
    <row r="200" spans="2:11" s="1" customFormat="1" ht="25.5" customHeight="1">
      <c r="B200" s="191"/>
      <c r="C200" s="261" t="s">
        <v>460</v>
      </c>
      <c r="D200" s="261"/>
      <c r="E200" s="261"/>
      <c r="F200" s="261" t="s">
        <v>461</v>
      </c>
      <c r="G200" s="262"/>
      <c r="H200" s="312" t="s">
        <v>462</v>
      </c>
      <c r="I200" s="312"/>
      <c r="J200" s="312"/>
      <c r="K200" s="192"/>
    </row>
    <row r="201" spans="2:11" s="1" customFormat="1" ht="5.25" customHeight="1">
      <c r="B201" s="222"/>
      <c r="C201" s="217"/>
      <c r="D201" s="217"/>
      <c r="E201" s="217"/>
      <c r="F201" s="217"/>
      <c r="G201" s="243"/>
      <c r="H201" s="217"/>
      <c r="I201" s="217"/>
      <c r="J201" s="217"/>
      <c r="K201" s="245"/>
    </row>
    <row r="202" spans="2:11" s="1" customFormat="1" ht="15" customHeight="1">
      <c r="B202" s="222"/>
      <c r="C202" s="199" t="s">
        <v>452</v>
      </c>
      <c r="D202" s="199"/>
      <c r="E202" s="199"/>
      <c r="F202" s="220" t="s">
        <v>42</v>
      </c>
      <c r="G202" s="199"/>
      <c r="H202" s="313" t="s">
        <v>463</v>
      </c>
      <c r="I202" s="313"/>
      <c r="J202" s="313"/>
      <c r="K202" s="245"/>
    </row>
    <row r="203" spans="2:11" s="1" customFormat="1" ht="15" customHeight="1">
      <c r="B203" s="222"/>
      <c r="C203" s="199"/>
      <c r="D203" s="199"/>
      <c r="E203" s="199"/>
      <c r="F203" s="220" t="s">
        <v>43</v>
      </c>
      <c r="G203" s="199"/>
      <c r="H203" s="313" t="s">
        <v>464</v>
      </c>
      <c r="I203" s="313"/>
      <c r="J203" s="313"/>
      <c r="K203" s="245"/>
    </row>
    <row r="204" spans="2:11" s="1" customFormat="1" ht="15" customHeight="1">
      <c r="B204" s="222"/>
      <c r="C204" s="199"/>
      <c r="D204" s="199"/>
      <c r="E204" s="199"/>
      <c r="F204" s="220" t="s">
        <v>46</v>
      </c>
      <c r="G204" s="199"/>
      <c r="H204" s="313" t="s">
        <v>465</v>
      </c>
      <c r="I204" s="313"/>
      <c r="J204" s="313"/>
      <c r="K204" s="245"/>
    </row>
    <row r="205" spans="2:11" s="1" customFormat="1" ht="15" customHeight="1">
      <c r="B205" s="222"/>
      <c r="C205" s="199"/>
      <c r="D205" s="199"/>
      <c r="E205" s="199"/>
      <c r="F205" s="220" t="s">
        <v>44</v>
      </c>
      <c r="G205" s="199"/>
      <c r="H205" s="313" t="s">
        <v>466</v>
      </c>
      <c r="I205" s="313"/>
      <c r="J205" s="313"/>
      <c r="K205" s="245"/>
    </row>
    <row r="206" spans="2:11" s="1" customFormat="1" ht="15" customHeight="1">
      <c r="B206" s="222"/>
      <c r="C206" s="199"/>
      <c r="D206" s="199"/>
      <c r="E206" s="199"/>
      <c r="F206" s="220" t="s">
        <v>45</v>
      </c>
      <c r="G206" s="199"/>
      <c r="H206" s="313" t="s">
        <v>467</v>
      </c>
      <c r="I206" s="313"/>
      <c r="J206" s="313"/>
      <c r="K206" s="245"/>
    </row>
    <row r="207" spans="2:11" s="1" customFormat="1" ht="15" customHeight="1">
      <c r="B207" s="222"/>
      <c r="C207" s="199"/>
      <c r="D207" s="199"/>
      <c r="E207" s="199"/>
      <c r="F207" s="220"/>
      <c r="G207" s="199"/>
      <c r="H207" s="199"/>
      <c r="I207" s="199"/>
      <c r="J207" s="199"/>
      <c r="K207" s="245"/>
    </row>
    <row r="208" spans="2:11" s="1" customFormat="1" ht="15" customHeight="1">
      <c r="B208" s="222"/>
      <c r="C208" s="199" t="s">
        <v>408</v>
      </c>
      <c r="D208" s="199"/>
      <c r="E208" s="199"/>
      <c r="F208" s="220" t="s">
        <v>76</v>
      </c>
      <c r="G208" s="199"/>
      <c r="H208" s="313" t="s">
        <v>468</v>
      </c>
      <c r="I208" s="313"/>
      <c r="J208" s="313"/>
      <c r="K208" s="245"/>
    </row>
    <row r="209" spans="2:11" s="1" customFormat="1" ht="15" customHeight="1">
      <c r="B209" s="222"/>
      <c r="C209" s="199"/>
      <c r="D209" s="199"/>
      <c r="E209" s="199"/>
      <c r="F209" s="220" t="s">
        <v>303</v>
      </c>
      <c r="G209" s="199"/>
      <c r="H209" s="313" t="s">
        <v>304</v>
      </c>
      <c r="I209" s="313"/>
      <c r="J209" s="313"/>
      <c r="K209" s="245"/>
    </row>
    <row r="210" spans="2:11" s="1" customFormat="1" ht="15" customHeight="1">
      <c r="B210" s="222"/>
      <c r="C210" s="199"/>
      <c r="D210" s="199"/>
      <c r="E210" s="199"/>
      <c r="F210" s="220" t="s">
        <v>301</v>
      </c>
      <c r="G210" s="199"/>
      <c r="H210" s="313" t="s">
        <v>469</v>
      </c>
      <c r="I210" s="313"/>
      <c r="J210" s="313"/>
      <c r="K210" s="245"/>
    </row>
    <row r="211" spans="2:11" s="1" customFormat="1" ht="15" customHeight="1">
      <c r="B211" s="263"/>
      <c r="C211" s="199"/>
      <c r="D211" s="199"/>
      <c r="E211" s="199"/>
      <c r="F211" s="220" t="s">
        <v>305</v>
      </c>
      <c r="G211" s="258"/>
      <c r="H211" s="314" t="s">
        <v>306</v>
      </c>
      <c r="I211" s="314"/>
      <c r="J211" s="314"/>
      <c r="K211" s="264"/>
    </row>
    <row r="212" spans="2:11" s="1" customFormat="1" ht="15" customHeight="1">
      <c r="B212" s="263"/>
      <c r="C212" s="199"/>
      <c r="D212" s="199"/>
      <c r="E212" s="199"/>
      <c r="F212" s="220" t="s">
        <v>307</v>
      </c>
      <c r="G212" s="258"/>
      <c r="H212" s="314" t="s">
        <v>470</v>
      </c>
      <c r="I212" s="314"/>
      <c r="J212" s="314"/>
      <c r="K212" s="264"/>
    </row>
    <row r="213" spans="2:11" s="1" customFormat="1" ht="15" customHeight="1">
      <c r="B213" s="263"/>
      <c r="C213" s="199"/>
      <c r="D213" s="199"/>
      <c r="E213" s="199"/>
      <c r="F213" s="220"/>
      <c r="G213" s="258"/>
      <c r="H213" s="249"/>
      <c r="I213" s="249"/>
      <c r="J213" s="249"/>
      <c r="K213" s="264"/>
    </row>
    <row r="214" spans="2:11" s="1" customFormat="1" ht="15" customHeight="1">
      <c r="B214" s="263"/>
      <c r="C214" s="199" t="s">
        <v>432</v>
      </c>
      <c r="D214" s="199"/>
      <c r="E214" s="199"/>
      <c r="F214" s="220">
        <v>1</v>
      </c>
      <c r="G214" s="258"/>
      <c r="H214" s="314" t="s">
        <v>471</v>
      </c>
      <c r="I214" s="314"/>
      <c r="J214" s="314"/>
      <c r="K214" s="264"/>
    </row>
    <row r="215" spans="2:11" s="1" customFormat="1" ht="15" customHeight="1">
      <c r="B215" s="263"/>
      <c r="C215" s="199"/>
      <c r="D215" s="199"/>
      <c r="E215" s="199"/>
      <c r="F215" s="220">
        <v>2</v>
      </c>
      <c r="G215" s="258"/>
      <c r="H215" s="314" t="s">
        <v>472</v>
      </c>
      <c r="I215" s="314"/>
      <c r="J215" s="314"/>
      <c r="K215" s="264"/>
    </row>
    <row r="216" spans="2:11" s="1" customFormat="1" ht="15" customHeight="1">
      <c r="B216" s="263"/>
      <c r="C216" s="199"/>
      <c r="D216" s="199"/>
      <c r="E216" s="199"/>
      <c r="F216" s="220">
        <v>3</v>
      </c>
      <c r="G216" s="258"/>
      <c r="H216" s="314" t="s">
        <v>473</v>
      </c>
      <c r="I216" s="314"/>
      <c r="J216" s="314"/>
      <c r="K216" s="264"/>
    </row>
    <row r="217" spans="2:11" s="1" customFormat="1" ht="15" customHeight="1">
      <c r="B217" s="263"/>
      <c r="C217" s="199"/>
      <c r="D217" s="199"/>
      <c r="E217" s="199"/>
      <c r="F217" s="220">
        <v>4</v>
      </c>
      <c r="G217" s="258"/>
      <c r="H217" s="314" t="s">
        <v>474</v>
      </c>
      <c r="I217" s="314"/>
      <c r="J217" s="314"/>
      <c r="K217" s="264"/>
    </row>
    <row r="218" spans="2:11" s="1" customFormat="1" ht="12.75" customHeight="1">
      <c r="B218" s="265"/>
      <c r="C218" s="266"/>
      <c r="D218" s="266"/>
      <c r="E218" s="266"/>
      <c r="F218" s="266"/>
      <c r="G218" s="266"/>
      <c r="H218" s="266"/>
      <c r="I218" s="266"/>
      <c r="J218" s="266"/>
      <c r="K218" s="26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Kadlecová</dc:creator>
  <cp:keywords/>
  <dc:description/>
  <cp:lastModifiedBy>Petr Pešek</cp:lastModifiedBy>
  <dcterms:created xsi:type="dcterms:W3CDTF">2021-01-06T12:10:47Z</dcterms:created>
  <dcterms:modified xsi:type="dcterms:W3CDTF">2022-06-09T09:48:23Z</dcterms:modified>
  <cp:category/>
  <cp:version/>
  <cp:contentType/>
  <cp:contentStatus/>
</cp:coreProperties>
</file>