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SMI\VZ\2022\2022_10 MŠ Plešivec 279 Úprava stávající zpevněné plochy\VZMR\zadání\konečné\zadávací dokumentace\"/>
    </mc:Choice>
  </mc:AlternateContent>
  <xr:revisionPtr revIDLastSave="0" documentId="13_ncr:1_{4EE06FEE-9F53-4245-AF5C-BC171D82E31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7" i="12" l="1"/>
  <c r="F39" i="1" s="1"/>
  <c r="AD77" i="12"/>
  <c r="G39" i="1" s="1"/>
  <c r="G40" i="1" s="1"/>
  <c r="G25" i="1" s="1"/>
  <c r="G26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O12" i="12"/>
  <c r="Q12" i="12"/>
  <c r="U12" i="12"/>
  <c r="G14" i="12"/>
  <c r="I14" i="12"/>
  <c r="K14" i="12"/>
  <c r="M14" i="12"/>
  <c r="O14" i="12"/>
  <c r="Q14" i="12"/>
  <c r="U14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Q29" i="12"/>
  <c r="U29" i="12"/>
  <c r="G31" i="12"/>
  <c r="I31" i="12"/>
  <c r="K31" i="12"/>
  <c r="M31" i="12"/>
  <c r="O31" i="12"/>
  <c r="Q31" i="12"/>
  <c r="U31" i="12"/>
  <c r="G34" i="12"/>
  <c r="I34" i="12"/>
  <c r="K34" i="12"/>
  <c r="M34" i="12"/>
  <c r="O34" i="12"/>
  <c r="Q34" i="12"/>
  <c r="U34" i="12"/>
  <c r="G36" i="12"/>
  <c r="M36" i="12" s="1"/>
  <c r="I36" i="12"/>
  <c r="K36" i="12"/>
  <c r="K33" i="12" s="1"/>
  <c r="O36" i="12"/>
  <c r="Q36" i="12"/>
  <c r="U36" i="12"/>
  <c r="G38" i="12"/>
  <c r="M38" i="12" s="1"/>
  <c r="I38" i="12"/>
  <c r="K38" i="12"/>
  <c r="O38" i="12"/>
  <c r="Q38" i="12"/>
  <c r="U38" i="12"/>
  <c r="G40" i="12"/>
  <c r="G33" i="12" s="1"/>
  <c r="I48" i="1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I49" i="1" s="1"/>
  <c r="G43" i="12"/>
  <c r="M43" i="12" s="1"/>
  <c r="M42" i="12" s="1"/>
  <c r="I43" i="12"/>
  <c r="I42" i="12" s="1"/>
  <c r="K43" i="12"/>
  <c r="K42" i="12" s="1"/>
  <c r="O43" i="12"/>
  <c r="O42" i="12" s="1"/>
  <c r="Q43" i="12"/>
  <c r="Q42" i="12" s="1"/>
  <c r="U43" i="12"/>
  <c r="U42" i="12" s="1"/>
  <c r="G44" i="12"/>
  <c r="I50" i="1" s="1"/>
  <c r="O44" i="12"/>
  <c r="G45" i="12"/>
  <c r="I45" i="12"/>
  <c r="K45" i="12"/>
  <c r="M45" i="12"/>
  <c r="O45" i="12"/>
  <c r="Q45" i="12"/>
  <c r="U45" i="12"/>
  <c r="G47" i="12"/>
  <c r="M47" i="12" s="1"/>
  <c r="I47" i="12"/>
  <c r="K47" i="12"/>
  <c r="K44" i="12" s="1"/>
  <c r="O47" i="12"/>
  <c r="Q47" i="12"/>
  <c r="U47" i="12"/>
  <c r="U44" i="12" s="1"/>
  <c r="Q50" i="12"/>
  <c r="G51" i="12"/>
  <c r="G50" i="12" s="1"/>
  <c r="I51" i="1" s="1"/>
  <c r="I51" i="12"/>
  <c r="I50" i="12" s="1"/>
  <c r="K51" i="12"/>
  <c r="K50" i="12" s="1"/>
  <c r="O51" i="12"/>
  <c r="O50" i="12" s="1"/>
  <c r="Q51" i="12"/>
  <c r="U51" i="12"/>
  <c r="U50" i="12" s="1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8" i="12"/>
  <c r="M58" i="12" s="1"/>
  <c r="I58" i="12"/>
  <c r="I53" i="12" s="1"/>
  <c r="K58" i="12"/>
  <c r="O58" i="12"/>
  <c r="Q58" i="12"/>
  <c r="U58" i="12"/>
  <c r="G59" i="12"/>
  <c r="M59" i="12" s="1"/>
  <c r="I59" i="12"/>
  <c r="K59" i="12"/>
  <c r="O59" i="12"/>
  <c r="Q59" i="12"/>
  <c r="U59" i="12"/>
  <c r="I60" i="12"/>
  <c r="G61" i="12"/>
  <c r="G60" i="12" s="1"/>
  <c r="I53" i="1" s="1"/>
  <c r="I61" i="12"/>
  <c r="K61" i="12"/>
  <c r="K60" i="12" s="1"/>
  <c r="O61" i="12"/>
  <c r="O60" i="12" s="1"/>
  <c r="Q61" i="12"/>
  <c r="Q60" i="12" s="1"/>
  <c r="U61" i="12"/>
  <c r="U60" i="12" s="1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9" i="12"/>
  <c r="M69" i="12" s="1"/>
  <c r="I69" i="12"/>
  <c r="K69" i="12"/>
  <c r="O69" i="12"/>
  <c r="Q69" i="12"/>
  <c r="U69" i="12"/>
  <c r="G71" i="12"/>
  <c r="I71" i="12"/>
  <c r="K71" i="12"/>
  <c r="K70" i="12" s="1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Q44" i="12" l="1"/>
  <c r="O62" i="12"/>
  <c r="K62" i="12"/>
  <c r="Q53" i="12"/>
  <c r="Q70" i="12"/>
  <c r="U70" i="12"/>
  <c r="U53" i="12"/>
  <c r="U33" i="12"/>
  <c r="G8" i="12"/>
  <c r="I70" i="12"/>
  <c r="G70" i="12"/>
  <c r="I55" i="1" s="1"/>
  <c r="I19" i="1" s="1"/>
  <c r="K8" i="12"/>
  <c r="Q62" i="12"/>
  <c r="I44" i="12"/>
  <c r="O33" i="12"/>
  <c r="Q33" i="12"/>
  <c r="I8" i="12"/>
  <c r="K53" i="12"/>
  <c r="O8" i="12"/>
  <c r="Q8" i="12"/>
  <c r="I62" i="12"/>
  <c r="I33" i="12"/>
  <c r="O70" i="12"/>
  <c r="U62" i="12"/>
  <c r="O53" i="12"/>
  <c r="U8" i="12"/>
  <c r="H39" i="1"/>
  <c r="I39" i="1" s="1"/>
  <c r="I40" i="1" s="1"/>
  <c r="J39" i="1" s="1"/>
  <c r="J40" i="1" s="1"/>
  <c r="F40" i="1"/>
  <c r="M44" i="12"/>
  <c r="M62" i="12"/>
  <c r="M53" i="12"/>
  <c r="M71" i="12"/>
  <c r="M70" i="12" s="1"/>
  <c r="G62" i="12"/>
  <c r="I54" i="1" s="1"/>
  <c r="I17" i="1" s="1"/>
  <c r="M61" i="12"/>
  <c r="M60" i="12" s="1"/>
  <c r="G53" i="12"/>
  <c r="I52" i="1" s="1"/>
  <c r="M51" i="12"/>
  <c r="M50" i="12" s="1"/>
  <c r="M40" i="12"/>
  <c r="M33" i="12" s="1"/>
  <c r="M12" i="12"/>
  <c r="M8" i="12" s="1"/>
  <c r="H40" i="1"/>
  <c r="I47" i="1" l="1"/>
  <c r="G77" i="12"/>
  <c r="G23" i="1"/>
  <c r="G28" i="1"/>
  <c r="I16" i="1" l="1"/>
  <c r="I21" i="1" s="1"/>
  <c r="I56" i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<sst xmlns="http://schemas.openxmlformats.org/spreadsheetml/2006/main" count="373" uniqueCount="208">
  <si>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</si>
  <si>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</si>
  <si>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</si>
  <si>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</si>
  <si>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</si>
  <si>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</si>
  <si>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</si>
  <si>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</si>
  <si>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</si>
  <si>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</si>
  <si>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</si>
  <si>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</si>
  <si>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</si>
  <si>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</si>
  <si>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</si>
  <si>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</si>
  <si>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</si>
  <si>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</si>
  <si>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</si>
  <si>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</si>
  <si>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</si>
  <si>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</si>
  <si>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</si>
  <si>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</si>
  <si>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</si>
  <si>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</si>
  <si>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</si>
  <si>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</si>
  <si>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</si>
  <si>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</si>
  <si>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</si>
  <si>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</si>
  <si>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</si>
  <si>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</si>
  <si>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</si>
  <si>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</si>
  <si>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</si>
  <si>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</si>
  <si>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</si>
  <si>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</si>
  <si>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</si>
  <si>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</si>
  <si>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</si>
  <si>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</si>
  <si>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Oprava zpevněné plochy a kanalizace v areálu MŠ Plešivec, Český Krumlov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</si>
  <si>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</si>
  <si>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</si>
  <si>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</si>
  <si>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</si>
  <si>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</si>
  <si>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</si>
  <si>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</si>
  <si>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</si>
  <si>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</si>
  <si>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</si>
  <si>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</si>
  <si>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</si>
  <si>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</si>
  <si>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</si>
  <si>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</si>
  <si>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</si>
  <si>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</si>
  <si>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</si>
  <si>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</si>
  <si>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</si>
  <si>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</si>
  <si>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</si>
  <si>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</si>
  <si>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</si>
  <si>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</si>
  <si>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</si>
  <si>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</si>
  <si>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</si>
  <si>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</si>
  <si>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</si>
  <si>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</si>
  <si>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</si>
  <si>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</si>
  <si>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</si>
  <si>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</si>
  <si>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</si>
  <si>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</si>
  <si>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</si>
  <si>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</si>
  <si>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</si>
  <si>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</si>
  <si>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</si>
  <si>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</si>
  <si>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</si>
  <si>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</si>
  <si>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</si>
  <si>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</si>
  <si>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</si>
  <si>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</si>
  <si>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</si>
  <si>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113108405R00</t>
  </si>
  <si>
    <t>Odstranění asfaltové vrstvy pl.nad 50 m2, tl. 4 cm</t>
  </si>
  <si>
    <t>m2</t>
  </si>
  <si>
    <t>POL1_0</t>
  </si>
  <si>
    <t>113109330R00</t>
  </si>
  <si>
    <t>Odstranění podkladu pl.50 m2, bet.prostý tl.30 cm</t>
  </si>
  <si>
    <t>113109405R00</t>
  </si>
  <si>
    <t>Odstranění podkladu pl. nad 50 m2, beton, tl. 5 cm</t>
  </si>
  <si>
    <t>122201102R00</t>
  </si>
  <si>
    <t>Odkopávky nezapažené v hor. 3 do 1000 m3</t>
  </si>
  <si>
    <t>m3</t>
  </si>
  <si>
    <t>(375+4+64)*0,5</t>
  </si>
  <si>
    <t>VV</t>
  </si>
  <si>
    <t>132201110R00</t>
  </si>
  <si>
    <t>Hloubení rýh š.do 60 cm v hor.3 do 50 m3, STROJNĚ</t>
  </si>
  <si>
    <t>výměna kanalizace:(8+6+1,5)*0,6*1</t>
  </si>
  <si>
    <t>113201111R00</t>
  </si>
  <si>
    <t>Vytrhání obrubníků chodníkových a parkových</t>
  </si>
  <si>
    <t>m</t>
  </si>
  <si>
    <t>112201103R00</t>
  </si>
  <si>
    <t>Odstranění pařezů pod úrovní, o průměru 50 - 70 cm</t>
  </si>
  <si>
    <t>kus</t>
  </si>
  <si>
    <t>175101101RT2</t>
  </si>
  <si>
    <t>Obsyp potrubí bez prohození sypaniny, s dodáním štěrkopísku frakce 0 - 22 mm</t>
  </si>
  <si>
    <t>(8+6+1,5)*0,6*0,4</t>
  </si>
  <si>
    <t>174101101R00</t>
  </si>
  <si>
    <t>Zásyp jam, rýh, šachet se zhutněním</t>
  </si>
  <si>
    <t>(8+6+1,5)*0,6*0,6</t>
  </si>
  <si>
    <t>162701105R00</t>
  </si>
  <si>
    <t>Vodorovné přemístění výkopku z hor.1-4 do 10000 m</t>
  </si>
  <si>
    <t>221,5+9,3-5,58</t>
  </si>
  <si>
    <t>162701109R00</t>
  </si>
  <si>
    <t>Příplatek k vod. přemístění hor.1-4 za další 1 km</t>
  </si>
  <si>
    <t>225,22*3</t>
  </si>
  <si>
    <t>171201201R00</t>
  </si>
  <si>
    <t>Uložení sypaniny na skl.-sypanina na výšku přes 2m</t>
  </si>
  <si>
    <t>181101102R00</t>
  </si>
  <si>
    <t>Úprava pláně v zářezech v hor. 1-4, se zhutněním</t>
  </si>
  <si>
    <t>375+4+64</t>
  </si>
  <si>
    <t>199000005R00</t>
  </si>
  <si>
    <t>Poplatek za skládku zeminy 1- 4</t>
  </si>
  <si>
    <t>t</t>
  </si>
  <si>
    <t>225,22*1,4</t>
  </si>
  <si>
    <t>181300012RAA</t>
  </si>
  <si>
    <t>Rozprostření ornice v rovině tloušťka 20 cm, dovoz ornice ze vzdálenosti 500 m, osetí trávou</t>
  </si>
  <si>
    <t>POL2_0</t>
  </si>
  <si>
    <t>kolem obrubníků:23*1</t>
  </si>
  <si>
    <t>596215040R00</t>
  </si>
  <si>
    <t>Kladení zámkové dlažby tl. 8 cm do drtě tl. 4 cm</t>
  </si>
  <si>
    <t>592452655R</t>
  </si>
  <si>
    <t>Dlažba skladebná betonová přírodní 20x10x8 cm, barva přírodní šedá, povrch standard</t>
  </si>
  <si>
    <t>POL3_0</t>
  </si>
  <si>
    <t>443*1,02</t>
  </si>
  <si>
    <t>564791111R00</t>
  </si>
  <si>
    <t>Podklad pro zpevněné plochy z kam.drceného 0/63 mm</t>
  </si>
  <si>
    <t>tl. 350 mm:443*0,35</t>
  </si>
  <si>
    <t>564231111R00</t>
  </si>
  <si>
    <t>Podklad ze štěrkopísku 0/8 mm, po zhutnění tloušťky 10 cm</t>
  </si>
  <si>
    <t>564811111RT2</t>
  </si>
  <si>
    <t>Podklad ze štěrkodrti po zhutnění tloušťky 5 cm, štěrkodrť frakce 8/16  mm</t>
  </si>
  <si>
    <t>899332111R00</t>
  </si>
  <si>
    <t>Výšková úprava vstupu do 20 cm, snížení poklopu</t>
  </si>
  <si>
    <t>916661111R00</t>
  </si>
  <si>
    <t>Osazení park. obrubníků do lože z C 12/15 s opěrou</t>
  </si>
  <si>
    <t>24+23</t>
  </si>
  <si>
    <t>59217510R</t>
  </si>
  <si>
    <t>Obrubník betonový, barva přírodní, 100x8x25 cm</t>
  </si>
  <si>
    <t>47*1,01</t>
  </si>
  <si>
    <t>zaokrouhlení:0,53</t>
  </si>
  <si>
    <t>969021121R00</t>
  </si>
  <si>
    <t>Vybourání kanalizačního potrubí DN do 200 mm</t>
  </si>
  <si>
    <t>8+6</t>
  </si>
  <si>
    <t>979081111R00</t>
  </si>
  <si>
    <t>Odvoz suti a vybour. hmot na skládku do 1 km</t>
  </si>
  <si>
    <t>979081121R00</t>
  </si>
  <si>
    <t>Příplatek k odvozu za každý další 1 km</t>
  </si>
  <si>
    <t>106,292*12</t>
  </si>
  <si>
    <t>979082111R00</t>
  </si>
  <si>
    <t>Vnitrostaveništní doprava suti do 10 m</t>
  </si>
  <si>
    <t>979086112R00</t>
  </si>
  <si>
    <t>Nakládání nebo překládání suti a vybouraných hmot</t>
  </si>
  <si>
    <t>979990111R00</t>
  </si>
  <si>
    <t>Poplatek za skládku suti</t>
  </si>
  <si>
    <t>998223011R00</t>
  </si>
  <si>
    <t>Přesun hmot, pozemní komunikace, kryt dlážděný</t>
  </si>
  <si>
    <t>721176222R00</t>
  </si>
  <si>
    <t>Potrubí KG svodné (ležaté) v zemi D 110 x 3,2 mm</t>
  </si>
  <si>
    <t>721176224R00</t>
  </si>
  <si>
    <t>Potrubí KG svodné (ležaté) v zemi D 160 x 4,0 mm</t>
  </si>
  <si>
    <t>721211530RT1</t>
  </si>
  <si>
    <t>Lapač splavenin, vodorovný odtok, D 110 mm, litinová mřížka</t>
  </si>
  <si>
    <t>721211550RT3</t>
  </si>
  <si>
    <t xml:space="preserve">Vpusť dvorní, litinová mříž 300x300 mm, vodorovný odtok, D 110 mm - viz samostatný výkres </t>
  </si>
  <si>
    <t>ozn. 3:1</t>
  </si>
  <si>
    <t>998721101R00</t>
  </si>
  <si>
    <t>Přesun hmot pro vnitřní kanalizaci, výšky do 6 m</t>
  </si>
  <si>
    <t>005111021R</t>
  </si>
  <si>
    <t>Vytyčení inženýrských sítí</t>
  </si>
  <si>
    <t>Soubor</t>
  </si>
  <si>
    <t>POL99_0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</si>
  <si>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</si>
  <si>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</si>
  <si>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</si>
  <si>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</si>
  <si>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</si>
  <si>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</si>
  <si>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005241020R</t>
  </si>
  <si>
    <t xml:space="preserve">Geodetické zaměření skutečného provedení  </t>
  </si>
  <si>
    <t/>
  </si>
  <si>
    <t>SUM</t>
  </si>
  <si>
    <t>POPUZIV</t>
  </si>
  <si>
    <t>END</t>
  </si>
  <si>
    <t>Rekapitulace (položkový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</si>
</sst>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207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219" t="s">
        <v>44</v>
      </c>
      <c r="E2" s="220"/>
      <c r="F2" s="220"/>
      <c r="G2" s="220"/>
      <c r="H2" s="220"/>
      <c r="I2" s="220"/>
      <c r="J2" s="221"/>
      <c r="O2" s="2"/>
    </row>
    <row r="3" spans="1:15" ht="23.25" hidden="1" customHeight="1" x14ac:dyDescent="0.2">
      <c r="A3" s="4"/>
      <c r="B3" s="83" t="s">
        <v>42</v>
      </c>
      <c r="C3" s="84"/>
      <c r="D3" s="247"/>
      <c r="E3" s="248"/>
      <c r="F3" s="248"/>
      <c r="G3" s="248"/>
      <c r="H3" s="248"/>
      <c r="I3" s="248"/>
      <c r="J3" s="249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5"/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6"/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2"/>
      <c r="F16" s="223"/>
      <c r="G16" s="222"/>
      <c r="H16" s="223"/>
      <c r="I16" s="222">
        <f>SUMIF(F47:F55,A16,I47:I55)+SUMIF(F47:F55,"PSU",I47:I55)</f>
        <v>0</v>
      </c>
      <c r="J16" s="22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2"/>
      <c r="F17" s="223"/>
      <c r="G17" s="222"/>
      <c r="H17" s="223"/>
      <c r="I17" s="222">
        <f>SUMIF(F47:F55,A17,I47:I55)</f>
        <v>0</v>
      </c>
      <c r="J17" s="22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2"/>
      <c r="F18" s="223"/>
      <c r="G18" s="222"/>
      <c r="H18" s="223"/>
      <c r="I18" s="222">
        <f>SUMIF(F47:F55,A18,I47:I55)</f>
        <v>0</v>
      </c>
      <c r="J18" s="224"/>
    </row>
    <row r="19" spans="1:10" ht="23.25" customHeight="1" x14ac:dyDescent="0.2">
      <c r="A19" s="141" t="s">
        <v>66</v>
      </c>
      <c r="B19" s="142" t="s">
        <v>26</v>
      </c>
      <c r="C19" s="58"/>
      <c r="D19" s="59"/>
      <c r="E19" s="222"/>
      <c r="F19" s="223"/>
      <c r="G19" s="222"/>
      <c r="H19" s="223"/>
      <c r="I19" s="222">
        <f>SUMIF(F47:F55,A19,I47:I55)</f>
        <v>0</v>
      </c>
      <c r="J19" s="224"/>
    </row>
    <row r="20" spans="1:10" ht="23.25" customHeight="1" x14ac:dyDescent="0.2">
      <c r="A20" s="141" t="s">
        <v>67</v>
      </c>
      <c r="B20" s="142" t="s">
        <v>27</v>
      </c>
      <c r="C20" s="58"/>
      <c r="D20" s="59"/>
      <c r="E20" s="222"/>
      <c r="F20" s="223"/>
      <c r="G20" s="222"/>
      <c r="H20" s="223"/>
      <c r="I20" s="222">
        <f>SUMIF(F47:F55,A20,I47:I55)</f>
        <v>0</v>
      </c>
      <c r="J20" s="224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44691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45</v>
      </c>
      <c r="C39" s="210" t="s">
        <v>44</v>
      </c>
      <c r="D39" s="211"/>
      <c r="E39" s="211"/>
      <c r="F39" s="108">
        <f>'Rozpočet Pol'!AC77</f>
        <v>0</v>
      </c>
      <c r="G39" s="109">
        <f>'Rozpočet Pol'!AD77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46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48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49</v>
      </c>
      <c r="G46" s="129"/>
      <c r="H46" s="129"/>
      <c r="I46" s="215" t="s">
        <v>28</v>
      </c>
      <c r="J46" s="215"/>
    </row>
    <row r="47" spans="1:10" ht="25.5" customHeight="1" x14ac:dyDescent="0.2">
      <c r="A47" s="122"/>
      <c r="B47" s="130" t="s">
        <v>50</v>
      </c>
      <c r="C47" s="217" t="s">
        <v>51</v>
      </c>
      <c r="D47" s="218"/>
      <c r="E47" s="218"/>
      <c r="F47" s="132" t="s">
        <v>23</v>
      </c>
      <c r="G47" s="133"/>
      <c r="H47" s="133"/>
      <c r="I47" s="216">
        <f>'Rozpočet Pol'!G8</f>
        <v>0</v>
      </c>
      <c r="J47" s="216"/>
    </row>
    <row r="48" spans="1:10" ht="25.5" customHeight="1" x14ac:dyDescent="0.2">
      <c r="A48" s="122"/>
      <c r="B48" s="124" t="s">
        <v>52</v>
      </c>
      <c r="C48" s="208" t="s">
        <v>53</v>
      </c>
      <c r="D48" s="209"/>
      <c r="E48" s="209"/>
      <c r="F48" s="134" t="s">
        <v>23</v>
      </c>
      <c r="G48" s="135"/>
      <c r="H48" s="135"/>
      <c r="I48" s="207">
        <f>'Rozpočet Pol'!G33</f>
        <v>0</v>
      </c>
      <c r="J48" s="207"/>
    </row>
    <row r="49" spans="1:10" ht="25.5" customHeight="1" x14ac:dyDescent="0.2">
      <c r="A49" s="122"/>
      <c r="B49" s="124" t="s">
        <v>54</v>
      </c>
      <c r="C49" s="208" t="s">
        <v>55</v>
      </c>
      <c r="D49" s="209"/>
      <c r="E49" s="209"/>
      <c r="F49" s="134" t="s">
        <v>23</v>
      </c>
      <c r="G49" s="135"/>
      <c r="H49" s="135"/>
      <c r="I49" s="207">
        <f>'Rozpočet Pol'!G42</f>
        <v>0</v>
      </c>
      <c r="J49" s="207"/>
    </row>
    <row r="50" spans="1:10" ht="25.5" customHeight="1" x14ac:dyDescent="0.2">
      <c r="A50" s="122"/>
      <c r="B50" s="124" t="s">
        <v>56</v>
      </c>
      <c r="C50" s="208" t="s">
        <v>57</v>
      </c>
      <c r="D50" s="209"/>
      <c r="E50" s="209"/>
      <c r="F50" s="134" t="s">
        <v>23</v>
      </c>
      <c r="G50" s="135"/>
      <c r="H50" s="135"/>
      <c r="I50" s="207">
        <f>'Rozpočet Pol'!G44</f>
        <v>0</v>
      </c>
      <c r="J50" s="207"/>
    </row>
    <row r="51" spans="1:10" ht="25.5" customHeight="1" x14ac:dyDescent="0.2">
      <c r="A51" s="122"/>
      <c r="B51" s="124" t="s">
        <v>58</v>
      </c>
      <c r="C51" s="208" t="s">
        <v>59</v>
      </c>
      <c r="D51" s="209"/>
      <c r="E51" s="209"/>
      <c r="F51" s="134" t="s">
        <v>23</v>
      </c>
      <c r="G51" s="135"/>
      <c r="H51" s="135"/>
      <c r="I51" s="207">
        <f>'Rozpočet Pol'!G50</f>
        <v>0</v>
      </c>
      <c r="J51" s="207"/>
    </row>
    <row r="52" spans="1:10" ht="25.5" customHeight="1" x14ac:dyDescent="0.2">
      <c r="A52" s="122"/>
      <c r="B52" s="124" t="s">
        <v>60</v>
      </c>
      <c r="C52" s="208" t="s">
        <v>61</v>
      </c>
      <c r="D52" s="209"/>
      <c r="E52" s="209"/>
      <c r="F52" s="134" t="s">
        <v>23</v>
      </c>
      <c r="G52" s="135"/>
      <c r="H52" s="135"/>
      <c r="I52" s="207">
        <f>'Rozpočet Pol'!G53</f>
        <v>0</v>
      </c>
      <c r="J52" s="207"/>
    </row>
    <row r="53" spans="1:10" ht="25.5" customHeight="1" x14ac:dyDescent="0.2">
      <c r="A53" s="122"/>
      <c r="B53" s="124" t="s">
        <v>62</v>
      </c>
      <c r="C53" s="208" t="s">
        <v>63</v>
      </c>
      <c r="D53" s="209"/>
      <c r="E53" s="209"/>
      <c r="F53" s="134" t="s">
        <v>23</v>
      </c>
      <c r="G53" s="135"/>
      <c r="H53" s="135"/>
      <c r="I53" s="207">
        <f>'Rozpočet Pol'!G60</f>
        <v>0</v>
      </c>
      <c r="J53" s="207"/>
    </row>
    <row r="54" spans="1:10" ht="25.5" customHeight="1" x14ac:dyDescent="0.2">
      <c r="A54" s="122"/>
      <c r="B54" s="124" t="s">
        <v>64</v>
      </c>
      <c r="C54" s="208" t="s">
        <v>65</v>
      </c>
      <c r="D54" s="209"/>
      <c r="E54" s="209"/>
      <c r="F54" s="134" t="s">
        <v>24</v>
      </c>
      <c r="G54" s="135"/>
      <c r="H54" s="135"/>
      <c r="I54" s="207">
        <f>'Rozpočet Pol'!G62</f>
        <v>0</v>
      </c>
      <c r="J54" s="207"/>
    </row>
    <row r="55" spans="1:10" ht="25.5" customHeight="1" x14ac:dyDescent="0.2">
      <c r="A55" s="122"/>
      <c r="B55" s="131" t="s">
        <v>66</v>
      </c>
      <c r="C55" s="204" t="s">
        <v>26</v>
      </c>
      <c r="D55" s="205"/>
      <c r="E55" s="205"/>
      <c r="F55" s="136" t="s">
        <v>66</v>
      </c>
      <c r="G55" s="137"/>
      <c r="H55" s="137"/>
      <c r="I55" s="203">
        <f>'Rozpočet Pol'!G70</f>
        <v>0</v>
      </c>
      <c r="J55" s="203"/>
    </row>
    <row r="56" spans="1:10" ht="25.5" customHeight="1" x14ac:dyDescent="0.2">
      <c r="A56" s="123"/>
      <c r="B56" s="127" t="s">
        <v>1</v>
      </c>
      <c r="C56" s="127"/>
      <c r="D56" s="128"/>
      <c r="E56" s="128"/>
      <c r="F56" s="138"/>
      <c r="G56" s="139"/>
      <c r="H56" s="139"/>
      <c r="I56" s="206">
        <f>SUM(I47:I55)</f>
        <v>0</v>
      </c>
      <c r="J56" s="206"/>
    </row>
    <row r="57" spans="1:10" x14ac:dyDescent="0.2">
      <c r="F57" s="140"/>
      <c r="G57" s="96"/>
      <c r="H57" s="140"/>
      <c r="I57" s="96"/>
      <c r="J57" s="96"/>
    </row>
    <row r="58" spans="1:10" x14ac:dyDescent="0.2">
      <c r="F58" s="140"/>
      <c r="G58" s="96"/>
      <c r="H58" s="140"/>
      <c r="I58" s="96"/>
      <c r="J58" s="96"/>
    </row>
    <row r="59" spans="1:10" x14ac:dyDescent="0.2">
      <c r="F59" s="140"/>
      <c r="G59" s="96"/>
      <c r="H59" s="140"/>
      <c r="I59" s="96"/>
      <c r="J59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7"/>
  <sheetViews>
    <sheetView tabSelected="1" topLeftCell="A33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69</v>
      </c>
    </row>
    <row r="2" spans="1:60" ht="24.95" customHeight="1" x14ac:dyDescent="0.2">
      <c r="A2" s="145" t="s">
        <v>68</v>
      </c>
      <c r="B2" s="143"/>
      <c r="C2" s="267" t="s">
        <v>44</v>
      </c>
      <c r="D2" s="268"/>
      <c r="E2" s="268"/>
      <c r="F2" s="268"/>
      <c r="G2" s="269"/>
      <c r="AE2" t="s">
        <v>70</v>
      </c>
    </row>
    <row r="3" spans="1:60" ht="24.95" hidden="1" customHeight="1" x14ac:dyDescent="0.2">
      <c r="A3" s="146" t="s">
        <v>7</v>
      </c>
      <c r="B3" s="144"/>
      <c r="C3" s="270"/>
      <c r="D3" s="271"/>
      <c r="E3" s="271"/>
      <c r="F3" s="271"/>
      <c r="G3" s="272"/>
      <c r="AE3" t="s">
        <v>71</v>
      </c>
    </row>
    <row r="4" spans="1:60" ht="24.95" hidden="1" customHeight="1" x14ac:dyDescent="0.2">
      <c r="A4" s="146" t="s">
        <v>8</v>
      </c>
      <c r="B4" s="144"/>
      <c r="C4" s="270"/>
      <c r="D4" s="271"/>
      <c r="E4" s="271"/>
      <c r="F4" s="271"/>
      <c r="G4" s="272"/>
      <c r="AE4" t="s">
        <v>72</v>
      </c>
    </row>
    <row r="5" spans="1:60" hidden="1" x14ac:dyDescent="0.2">
      <c r="A5" s="147" t="s">
        <v>73</v>
      </c>
      <c r="B5" s="148"/>
      <c r="C5" s="149"/>
      <c r="D5" s="150"/>
      <c r="E5" s="150"/>
      <c r="F5" s="150"/>
      <c r="G5" s="151"/>
      <c r="AE5" t="s">
        <v>74</v>
      </c>
    </row>
    <row r="7" spans="1:60" ht="38.25" x14ac:dyDescent="0.2">
      <c r="A7" s="156" t="s">
        <v>75</v>
      </c>
      <c r="B7" s="157" t="s">
        <v>76</v>
      </c>
      <c r="C7" s="157" t="s">
        <v>77</v>
      </c>
      <c r="D7" s="156" t="s">
        <v>78</v>
      </c>
      <c r="E7" s="156" t="s">
        <v>79</v>
      </c>
      <c r="F7" s="152" t="s">
        <v>80</v>
      </c>
      <c r="G7" s="175" t="s">
        <v>28</v>
      </c>
      <c r="H7" s="176" t="s">
        <v>29</v>
      </c>
      <c r="I7" s="176" t="s">
        <v>81</v>
      </c>
      <c r="J7" s="176" t="s">
        <v>30</v>
      </c>
      <c r="K7" s="176" t="s">
        <v>82</v>
      </c>
      <c r="L7" s="176" t="s">
        <v>83</v>
      </c>
      <c r="M7" s="176" t="s">
        <v>84</v>
      </c>
      <c r="N7" s="176" t="s">
        <v>85</v>
      </c>
      <c r="O7" s="176" t="s">
        <v>86</v>
      </c>
      <c r="P7" s="176" t="s">
        <v>87</v>
      </c>
      <c r="Q7" s="176" t="s">
        <v>88</v>
      </c>
      <c r="R7" s="176" t="s">
        <v>89</v>
      </c>
      <c r="S7" s="176" t="s">
        <v>90</v>
      </c>
      <c r="T7" s="176" t="s">
        <v>91</v>
      </c>
      <c r="U7" s="159" t="s">
        <v>92</v>
      </c>
    </row>
    <row r="8" spans="1:60" x14ac:dyDescent="0.2">
      <c r="A8" s="177" t="s">
        <v>93</v>
      </c>
      <c r="B8" s="178" t="s">
        <v>50</v>
      </c>
      <c r="C8" s="179" t="s">
        <v>51</v>
      </c>
      <c r="D8" s="180"/>
      <c r="E8" s="181"/>
      <c r="F8" s="182"/>
      <c r="G8" s="182">
        <f>SUMIF(AE9:AE32,"&lt;&gt;NOR",G9:G32)</f>
        <v>0</v>
      </c>
      <c r="H8" s="182"/>
      <c r="I8" s="182">
        <f>SUM(I9:I32)</f>
        <v>0</v>
      </c>
      <c r="J8" s="182"/>
      <c r="K8" s="182">
        <f>SUM(K9:K32)</f>
        <v>0</v>
      </c>
      <c r="L8" s="182"/>
      <c r="M8" s="182">
        <f>SUM(M9:M32)</f>
        <v>0</v>
      </c>
      <c r="N8" s="158"/>
      <c r="O8" s="158">
        <f>SUM(O9:O32)</f>
        <v>6.3247899999999992</v>
      </c>
      <c r="P8" s="158"/>
      <c r="Q8" s="158">
        <f>SUM(Q9:Q32)</f>
        <v>105.41</v>
      </c>
      <c r="R8" s="158"/>
      <c r="S8" s="158"/>
      <c r="T8" s="177"/>
      <c r="U8" s="158">
        <f>SUM(U9:U32)</f>
        <v>115.16000000000001</v>
      </c>
      <c r="AE8" t="s">
        <v>94</v>
      </c>
    </row>
    <row r="9" spans="1:60" outlineLevel="1" x14ac:dyDescent="0.2">
      <c r="A9" s="154">
        <v>1</v>
      </c>
      <c r="B9" s="160" t="s">
        <v>95</v>
      </c>
      <c r="C9" s="195" t="s">
        <v>96</v>
      </c>
      <c r="D9" s="162" t="s">
        <v>97</v>
      </c>
      <c r="E9" s="169">
        <v>375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63">
        <v>0</v>
      </c>
      <c r="O9" s="163">
        <f>ROUND(E9*N9,5)</f>
        <v>0</v>
      </c>
      <c r="P9" s="163">
        <v>0.11</v>
      </c>
      <c r="Q9" s="163">
        <f>ROUND(E9*P9,5)</f>
        <v>41.25</v>
      </c>
      <c r="R9" s="163"/>
      <c r="S9" s="163"/>
      <c r="T9" s="164">
        <v>4.2999999999999997E-2</v>
      </c>
      <c r="U9" s="163">
        <f>ROUND(E9*T9,2)</f>
        <v>16.13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99</v>
      </c>
      <c r="C10" s="195" t="s">
        <v>100</v>
      </c>
      <c r="D10" s="162" t="s">
        <v>97</v>
      </c>
      <c r="E10" s="169">
        <v>4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63">
        <v>0</v>
      </c>
      <c r="O10" s="163">
        <f>ROUND(E10*N10,5)</f>
        <v>0</v>
      </c>
      <c r="P10" s="163">
        <v>0.72</v>
      </c>
      <c r="Q10" s="163">
        <f>ROUND(E10*P10,5)</f>
        <v>2.88</v>
      </c>
      <c r="R10" s="163"/>
      <c r="S10" s="163"/>
      <c r="T10" s="164">
        <v>2.0670000000000002</v>
      </c>
      <c r="U10" s="163">
        <f>ROUND(E10*T10,2)</f>
        <v>8.27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98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101</v>
      </c>
      <c r="C11" s="195" t="s">
        <v>102</v>
      </c>
      <c r="D11" s="162" t="s">
        <v>97</v>
      </c>
      <c r="E11" s="169">
        <v>375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63">
        <v>0</v>
      </c>
      <c r="O11" s="163">
        <f>ROUND(E11*N11,5)</f>
        <v>0</v>
      </c>
      <c r="P11" s="163">
        <v>0.12</v>
      </c>
      <c r="Q11" s="163">
        <f>ROUND(E11*P11,5)</f>
        <v>45</v>
      </c>
      <c r="R11" s="163"/>
      <c r="S11" s="163"/>
      <c r="T11" s="164">
        <v>1.4999999999999999E-2</v>
      </c>
      <c r="U11" s="163">
        <f>ROUND(E11*T11,2)</f>
        <v>5.63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103</v>
      </c>
      <c r="C12" s="195" t="s">
        <v>104</v>
      </c>
      <c r="D12" s="162" t="s">
        <v>105</v>
      </c>
      <c r="E12" s="169">
        <v>221.5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0.187</v>
      </c>
      <c r="U12" s="163">
        <f>ROUND(E12*T12,2)</f>
        <v>41.42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98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6" t="s">
        <v>106</v>
      </c>
      <c r="D13" s="165"/>
      <c r="E13" s="170">
        <v>221.5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107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5</v>
      </c>
      <c r="B14" s="160" t="s">
        <v>108</v>
      </c>
      <c r="C14" s="195" t="s">
        <v>109</v>
      </c>
      <c r="D14" s="162" t="s">
        <v>105</v>
      </c>
      <c r="E14" s="169">
        <v>9.2999999999999989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63">
        <v>0</v>
      </c>
      <c r="O14" s="163">
        <f>ROUND(E14*N14,5)</f>
        <v>0</v>
      </c>
      <c r="P14" s="163">
        <v>0</v>
      </c>
      <c r="Q14" s="163">
        <f>ROUND(E14*P14,5)</f>
        <v>0</v>
      </c>
      <c r="R14" s="163"/>
      <c r="S14" s="163"/>
      <c r="T14" s="164">
        <v>0.36499999999999999</v>
      </c>
      <c r="U14" s="163">
        <f>ROUND(E14*T14,2)</f>
        <v>3.39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6" t="s">
        <v>110</v>
      </c>
      <c r="D15" s="165"/>
      <c r="E15" s="170">
        <v>9.3000000000000007</v>
      </c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107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0" t="s">
        <v>111</v>
      </c>
      <c r="C16" s="195" t="s">
        <v>112</v>
      </c>
      <c r="D16" s="162" t="s">
        <v>113</v>
      </c>
      <c r="E16" s="169">
        <v>74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63">
        <v>0</v>
      </c>
      <c r="O16" s="163">
        <f>ROUND(E16*N16,5)</f>
        <v>0</v>
      </c>
      <c r="P16" s="163">
        <v>0.22</v>
      </c>
      <c r="Q16" s="163">
        <f>ROUND(E16*P16,5)</f>
        <v>16.28</v>
      </c>
      <c r="R16" s="163"/>
      <c r="S16" s="163"/>
      <c r="T16" s="164">
        <v>0.14299999999999999</v>
      </c>
      <c r="U16" s="163">
        <f>ROUND(E16*T16,2)</f>
        <v>10.58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7</v>
      </c>
      <c r="B17" s="160" t="s">
        <v>114</v>
      </c>
      <c r="C17" s="195" t="s">
        <v>115</v>
      </c>
      <c r="D17" s="162" t="s">
        <v>116</v>
      </c>
      <c r="E17" s="169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63">
        <v>1E-4</v>
      </c>
      <c r="O17" s="163">
        <f>ROUND(E17*N17,5)</f>
        <v>1E-4</v>
      </c>
      <c r="P17" s="163">
        <v>0</v>
      </c>
      <c r="Q17" s="163">
        <f>ROUND(E17*P17,5)</f>
        <v>0</v>
      </c>
      <c r="R17" s="163"/>
      <c r="S17" s="163"/>
      <c r="T17" s="164">
        <v>2.5619999999999998</v>
      </c>
      <c r="U17" s="163">
        <f>ROUND(E17*T17,2)</f>
        <v>2.56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8</v>
      </c>
      <c r="B18" s="160" t="s">
        <v>117</v>
      </c>
      <c r="C18" s="195" t="s">
        <v>118</v>
      </c>
      <c r="D18" s="162" t="s">
        <v>105</v>
      </c>
      <c r="E18" s="169">
        <v>3.7199999999999998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63">
        <v>1.7</v>
      </c>
      <c r="O18" s="163">
        <f>ROUND(E18*N18,5)</f>
        <v>6.3239999999999998</v>
      </c>
      <c r="P18" s="163">
        <v>0</v>
      </c>
      <c r="Q18" s="163">
        <f>ROUND(E18*P18,5)</f>
        <v>0</v>
      </c>
      <c r="R18" s="163"/>
      <c r="S18" s="163"/>
      <c r="T18" s="164">
        <v>1.587</v>
      </c>
      <c r="U18" s="163">
        <f>ROUND(E18*T18,2)</f>
        <v>5.9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119</v>
      </c>
      <c r="D19" s="165"/>
      <c r="E19" s="170">
        <v>3.72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107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9</v>
      </c>
      <c r="B20" s="160" t="s">
        <v>120</v>
      </c>
      <c r="C20" s="195" t="s">
        <v>121</v>
      </c>
      <c r="D20" s="162" t="s">
        <v>105</v>
      </c>
      <c r="E20" s="169">
        <v>5.58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0.20200000000000001</v>
      </c>
      <c r="U20" s="163">
        <f>ROUND(E20*T20,2)</f>
        <v>1.1299999999999999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6" t="s">
        <v>122</v>
      </c>
      <c r="D21" s="165"/>
      <c r="E21" s="170">
        <v>5.58</v>
      </c>
      <c r="F21" s="173"/>
      <c r="G21" s="173"/>
      <c r="H21" s="173"/>
      <c r="I21" s="173"/>
      <c r="J21" s="173"/>
      <c r="K21" s="173"/>
      <c r="L21" s="173"/>
      <c r="M21" s="173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107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10</v>
      </c>
      <c r="B22" s="160" t="s">
        <v>123</v>
      </c>
      <c r="C22" s="195" t="s">
        <v>124</v>
      </c>
      <c r="D22" s="162" t="s">
        <v>105</v>
      </c>
      <c r="E22" s="169">
        <v>225.22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1.0999999999999999E-2</v>
      </c>
      <c r="U22" s="163">
        <f>ROUND(E22*T22,2)</f>
        <v>2.48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6" t="s">
        <v>125</v>
      </c>
      <c r="D23" s="165"/>
      <c r="E23" s="170">
        <v>225.22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107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11</v>
      </c>
      <c r="B24" s="160" t="s">
        <v>126</v>
      </c>
      <c r="C24" s="195" t="s">
        <v>127</v>
      </c>
      <c r="D24" s="162" t="s">
        <v>105</v>
      </c>
      <c r="E24" s="169">
        <v>675.66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0</v>
      </c>
      <c r="U24" s="163">
        <f>ROUND(E24*T24,2)</f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98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6" t="s">
        <v>128</v>
      </c>
      <c r="D25" s="165"/>
      <c r="E25" s="170">
        <v>675.66</v>
      </c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107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12</v>
      </c>
      <c r="B26" s="160" t="s">
        <v>129</v>
      </c>
      <c r="C26" s="195" t="s">
        <v>130</v>
      </c>
      <c r="D26" s="162" t="s">
        <v>105</v>
      </c>
      <c r="E26" s="169">
        <v>225.22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63">
        <v>0</v>
      </c>
      <c r="O26" s="163">
        <f>ROUND(E26*N26,5)</f>
        <v>0</v>
      </c>
      <c r="P26" s="163">
        <v>0</v>
      </c>
      <c r="Q26" s="163">
        <f>ROUND(E26*P26,5)</f>
        <v>0</v>
      </c>
      <c r="R26" s="163"/>
      <c r="S26" s="163"/>
      <c r="T26" s="164">
        <v>8.9999999999999993E-3</v>
      </c>
      <c r="U26" s="163">
        <f>ROUND(E26*T26,2)</f>
        <v>2.0299999999999998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98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13</v>
      </c>
      <c r="B27" s="160" t="s">
        <v>131</v>
      </c>
      <c r="C27" s="195" t="s">
        <v>132</v>
      </c>
      <c r="D27" s="162" t="s">
        <v>97</v>
      </c>
      <c r="E27" s="169">
        <v>443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1.7999999999999999E-2</v>
      </c>
      <c r="U27" s="163">
        <f>ROUND(E27*T27,2)</f>
        <v>7.97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196" t="s">
        <v>133</v>
      </c>
      <c r="D28" s="165"/>
      <c r="E28" s="170">
        <v>443</v>
      </c>
      <c r="F28" s="173"/>
      <c r="G28" s="173"/>
      <c r="H28" s="173"/>
      <c r="I28" s="173"/>
      <c r="J28" s="173"/>
      <c r="K28" s="173"/>
      <c r="L28" s="173"/>
      <c r="M28" s="173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107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14</v>
      </c>
      <c r="B29" s="160" t="s">
        <v>134</v>
      </c>
      <c r="C29" s="195" t="s">
        <v>135</v>
      </c>
      <c r="D29" s="162" t="s">
        <v>136</v>
      </c>
      <c r="E29" s="169">
        <v>315.30799999999999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63">
        <v>0</v>
      </c>
      <c r="O29" s="163">
        <f>ROUND(E29*N29,5)</f>
        <v>0</v>
      </c>
      <c r="P29" s="163">
        <v>0</v>
      </c>
      <c r="Q29" s="163">
        <f>ROUND(E29*P29,5)</f>
        <v>0</v>
      </c>
      <c r="R29" s="163"/>
      <c r="S29" s="163"/>
      <c r="T29" s="164">
        <v>0</v>
      </c>
      <c r="U29" s="163">
        <f>ROUND(E29*T29,2)</f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6" t="s">
        <v>137</v>
      </c>
      <c r="D30" s="165"/>
      <c r="E30" s="170">
        <v>315.30799999999999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107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15</v>
      </c>
      <c r="B31" s="160" t="s">
        <v>138</v>
      </c>
      <c r="C31" s="195" t="s">
        <v>139</v>
      </c>
      <c r="D31" s="162" t="s">
        <v>97</v>
      </c>
      <c r="E31" s="169">
        <v>23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63">
        <v>3.0000000000000001E-5</v>
      </c>
      <c r="O31" s="163">
        <f>ROUND(E31*N31,5)</f>
        <v>6.8999999999999997E-4</v>
      </c>
      <c r="P31" s="163">
        <v>0</v>
      </c>
      <c r="Q31" s="163">
        <f>ROUND(E31*P31,5)</f>
        <v>0</v>
      </c>
      <c r="R31" s="163"/>
      <c r="S31" s="163"/>
      <c r="T31" s="164">
        <v>0.33367000000000002</v>
      </c>
      <c r="U31" s="163">
        <f>ROUND(E31*T31,2)</f>
        <v>7.67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140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196" t="s">
        <v>141</v>
      </c>
      <c r="D32" s="165"/>
      <c r="E32" s="170">
        <v>23</v>
      </c>
      <c r="F32" s="173"/>
      <c r="G32" s="173"/>
      <c r="H32" s="173"/>
      <c r="I32" s="173"/>
      <c r="J32" s="173"/>
      <c r="K32" s="173"/>
      <c r="L32" s="173"/>
      <c r="M32" s="173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107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55" t="s">
        <v>93</v>
      </c>
      <c r="B33" s="161" t="s">
        <v>52</v>
      </c>
      <c r="C33" s="197" t="s">
        <v>53</v>
      </c>
      <c r="D33" s="166"/>
      <c r="E33" s="171"/>
      <c r="F33" s="174"/>
      <c r="G33" s="174">
        <f>SUMIF(AE34:AE41,"&lt;&gt;NOR",G34:G41)</f>
        <v>0</v>
      </c>
      <c r="H33" s="174"/>
      <c r="I33" s="174">
        <f>SUM(I34:I41)</f>
        <v>0</v>
      </c>
      <c r="J33" s="174"/>
      <c r="K33" s="174">
        <f>SUM(K34:K41)</f>
        <v>0</v>
      </c>
      <c r="L33" s="174"/>
      <c r="M33" s="174">
        <f>SUM(M34:M41)</f>
        <v>0</v>
      </c>
      <c r="N33" s="167"/>
      <c r="O33" s="167">
        <f>SUM(O34:O41)</f>
        <v>599.47645999999997</v>
      </c>
      <c r="P33" s="167"/>
      <c r="Q33" s="167">
        <f>SUM(Q34:Q41)</f>
        <v>0</v>
      </c>
      <c r="R33" s="167"/>
      <c r="S33" s="167"/>
      <c r="T33" s="168"/>
      <c r="U33" s="167">
        <f>SUM(U34:U41)</f>
        <v>261.25</v>
      </c>
      <c r="AE33" t="s">
        <v>94</v>
      </c>
    </row>
    <row r="34" spans="1:60" outlineLevel="1" x14ac:dyDescent="0.2">
      <c r="A34" s="154">
        <v>16</v>
      </c>
      <c r="B34" s="160" t="s">
        <v>142</v>
      </c>
      <c r="C34" s="195" t="s">
        <v>143</v>
      </c>
      <c r="D34" s="162" t="s">
        <v>97</v>
      </c>
      <c r="E34" s="169">
        <v>443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63">
        <v>7.3899999999999993E-2</v>
      </c>
      <c r="O34" s="163">
        <f>ROUND(E34*N34,5)</f>
        <v>32.737699999999997</v>
      </c>
      <c r="P34" s="163">
        <v>0</v>
      </c>
      <c r="Q34" s="163">
        <f>ROUND(E34*P34,5)</f>
        <v>0</v>
      </c>
      <c r="R34" s="163"/>
      <c r="S34" s="163"/>
      <c r="T34" s="164">
        <v>0.47799999999999998</v>
      </c>
      <c r="U34" s="163">
        <f>ROUND(E34*T34,2)</f>
        <v>211.75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98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133</v>
      </c>
      <c r="D35" s="165"/>
      <c r="E35" s="170">
        <v>443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107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17</v>
      </c>
      <c r="B36" s="160" t="s">
        <v>144</v>
      </c>
      <c r="C36" s="195" t="s">
        <v>145</v>
      </c>
      <c r="D36" s="162" t="s">
        <v>97</v>
      </c>
      <c r="E36" s="169">
        <v>451.86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63">
        <v>0.17599999999999999</v>
      </c>
      <c r="O36" s="163">
        <f>ROUND(E36*N36,5)</f>
        <v>79.527360000000002</v>
      </c>
      <c r="P36" s="163">
        <v>0</v>
      </c>
      <c r="Q36" s="163">
        <f>ROUND(E36*P36,5)</f>
        <v>0</v>
      </c>
      <c r="R36" s="163"/>
      <c r="S36" s="163"/>
      <c r="T36" s="164">
        <v>0</v>
      </c>
      <c r="U36" s="163">
        <f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146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0"/>
      <c r="C37" s="196" t="s">
        <v>147</v>
      </c>
      <c r="D37" s="165"/>
      <c r="E37" s="170">
        <v>451.86</v>
      </c>
      <c r="F37" s="173"/>
      <c r="G37" s="173"/>
      <c r="H37" s="173"/>
      <c r="I37" s="173"/>
      <c r="J37" s="173"/>
      <c r="K37" s="173"/>
      <c r="L37" s="173"/>
      <c r="M37" s="173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107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54">
        <v>18</v>
      </c>
      <c r="B38" s="160" t="s">
        <v>148</v>
      </c>
      <c r="C38" s="195" t="s">
        <v>149</v>
      </c>
      <c r="D38" s="162" t="s">
        <v>105</v>
      </c>
      <c r="E38" s="169">
        <v>155.04999999999998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63">
        <v>2.2040000000000002</v>
      </c>
      <c r="O38" s="163">
        <f>ROUND(E38*N38,5)</f>
        <v>341.73020000000002</v>
      </c>
      <c r="P38" s="163">
        <v>0</v>
      </c>
      <c r="Q38" s="163">
        <f>ROUND(E38*P38,5)</f>
        <v>0</v>
      </c>
      <c r="R38" s="163"/>
      <c r="S38" s="163"/>
      <c r="T38" s="164">
        <v>0.185</v>
      </c>
      <c r="U38" s="163">
        <f>ROUND(E38*T38,2)</f>
        <v>28.68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98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6" t="s">
        <v>150</v>
      </c>
      <c r="D39" s="165"/>
      <c r="E39" s="170">
        <v>155.05000000000001</v>
      </c>
      <c r="F39" s="173"/>
      <c r="G39" s="173"/>
      <c r="H39" s="173"/>
      <c r="I39" s="173"/>
      <c r="J39" s="173"/>
      <c r="K39" s="173"/>
      <c r="L39" s="173"/>
      <c r="M39" s="173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107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19</v>
      </c>
      <c r="B40" s="160" t="s">
        <v>151</v>
      </c>
      <c r="C40" s="195" t="s">
        <v>152</v>
      </c>
      <c r="D40" s="162" t="s">
        <v>97</v>
      </c>
      <c r="E40" s="169">
        <v>443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63">
        <v>0.2024</v>
      </c>
      <c r="O40" s="163">
        <f>ROUND(E40*N40,5)</f>
        <v>89.663200000000003</v>
      </c>
      <c r="P40" s="163">
        <v>0</v>
      </c>
      <c r="Q40" s="163">
        <f>ROUND(E40*P40,5)</f>
        <v>0</v>
      </c>
      <c r="R40" s="163"/>
      <c r="S40" s="163"/>
      <c r="T40" s="164">
        <v>2.5999999999999999E-2</v>
      </c>
      <c r="U40" s="163">
        <f>ROUND(E40*T40,2)</f>
        <v>11.52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98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54">
        <v>20</v>
      </c>
      <c r="B41" s="160" t="s">
        <v>153</v>
      </c>
      <c r="C41" s="195" t="s">
        <v>154</v>
      </c>
      <c r="D41" s="162" t="s">
        <v>97</v>
      </c>
      <c r="E41" s="169">
        <v>443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63">
        <v>0.126</v>
      </c>
      <c r="O41" s="163">
        <f>ROUND(E41*N41,5)</f>
        <v>55.817999999999998</v>
      </c>
      <c r="P41" s="163">
        <v>0</v>
      </c>
      <c r="Q41" s="163">
        <f>ROUND(E41*P41,5)</f>
        <v>0</v>
      </c>
      <c r="R41" s="163"/>
      <c r="S41" s="163"/>
      <c r="T41" s="164">
        <v>2.1000000000000001E-2</v>
      </c>
      <c r="U41" s="163">
        <f>ROUND(E41*T41,2)</f>
        <v>9.3000000000000007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98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55" t="s">
        <v>93</v>
      </c>
      <c r="B42" s="161" t="s">
        <v>54</v>
      </c>
      <c r="C42" s="197" t="s">
        <v>55</v>
      </c>
      <c r="D42" s="166"/>
      <c r="E42" s="171"/>
      <c r="F42" s="174"/>
      <c r="G42" s="174">
        <f>SUMIF(AE43:AE43,"&lt;&gt;NOR",G43:G43)</f>
        <v>0</v>
      </c>
      <c r="H42" s="174"/>
      <c r="I42" s="174">
        <f>SUM(I43:I43)</f>
        <v>0</v>
      </c>
      <c r="J42" s="174"/>
      <c r="K42" s="174">
        <f>SUM(K43:K43)</f>
        <v>0</v>
      </c>
      <c r="L42" s="174"/>
      <c r="M42" s="174">
        <f>SUM(M43:M43)</f>
        <v>0</v>
      </c>
      <c r="N42" s="167"/>
      <c r="O42" s="167">
        <f>SUM(O43:O43)</f>
        <v>0.65947999999999996</v>
      </c>
      <c r="P42" s="167"/>
      <c r="Q42" s="167">
        <f>SUM(Q43:Q43)</f>
        <v>0</v>
      </c>
      <c r="R42" s="167"/>
      <c r="S42" s="167"/>
      <c r="T42" s="168"/>
      <c r="U42" s="167">
        <f>SUM(U43:U43)</f>
        <v>5.32</v>
      </c>
      <c r="AE42" t="s">
        <v>94</v>
      </c>
    </row>
    <row r="43" spans="1:60" outlineLevel="1" x14ac:dyDescent="0.2">
      <c r="A43" s="154">
        <v>21</v>
      </c>
      <c r="B43" s="160" t="s">
        <v>155</v>
      </c>
      <c r="C43" s="195" t="s">
        <v>156</v>
      </c>
      <c r="D43" s="162" t="s">
        <v>116</v>
      </c>
      <c r="E43" s="169">
        <v>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63">
        <v>0.32973999999999998</v>
      </c>
      <c r="O43" s="163">
        <f>ROUND(E43*N43,5)</f>
        <v>0.65947999999999996</v>
      </c>
      <c r="P43" s="163">
        <v>0</v>
      </c>
      <c r="Q43" s="163">
        <f>ROUND(E43*P43,5)</f>
        <v>0</v>
      </c>
      <c r="R43" s="163"/>
      <c r="S43" s="163"/>
      <c r="T43" s="164">
        <v>2.6579999999999999</v>
      </c>
      <c r="U43" s="163">
        <f>ROUND(E43*T43,2)</f>
        <v>5.32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98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">
      <c r="A44" s="155" t="s">
        <v>93</v>
      </c>
      <c r="B44" s="161" t="s">
        <v>56</v>
      </c>
      <c r="C44" s="197" t="s">
        <v>57</v>
      </c>
      <c r="D44" s="166"/>
      <c r="E44" s="171"/>
      <c r="F44" s="174"/>
      <c r="G44" s="174">
        <f>SUMIF(AE45:AE49,"&lt;&gt;NOR",G45:G49)</f>
        <v>0</v>
      </c>
      <c r="H44" s="174"/>
      <c r="I44" s="174">
        <f>SUM(I45:I49)</f>
        <v>0</v>
      </c>
      <c r="J44" s="174"/>
      <c r="K44" s="174">
        <f>SUM(K45:K49)</f>
        <v>0</v>
      </c>
      <c r="L44" s="174"/>
      <c r="M44" s="174">
        <f>SUM(M45:M49)</f>
        <v>0</v>
      </c>
      <c r="N44" s="167"/>
      <c r="O44" s="167">
        <f>SUM(O45:O49)</f>
        <v>9.0395000000000003</v>
      </c>
      <c r="P44" s="167"/>
      <c r="Q44" s="167">
        <f>SUM(Q45:Q49)</f>
        <v>0</v>
      </c>
      <c r="R44" s="167"/>
      <c r="S44" s="167"/>
      <c r="T44" s="168"/>
      <c r="U44" s="167">
        <f>SUM(U45:U49)</f>
        <v>7.61</v>
      </c>
      <c r="AE44" t="s">
        <v>94</v>
      </c>
    </row>
    <row r="45" spans="1:60" outlineLevel="1" x14ac:dyDescent="0.2">
      <c r="A45" s="154">
        <v>22</v>
      </c>
      <c r="B45" s="160" t="s">
        <v>157</v>
      </c>
      <c r="C45" s="195" t="s">
        <v>158</v>
      </c>
      <c r="D45" s="162" t="s">
        <v>113</v>
      </c>
      <c r="E45" s="169">
        <v>47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63">
        <v>0.1525</v>
      </c>
      <c r="O45" s="163">
        <f>ROUND(E45*N45,5)</f>
        <v>7.1675000000000004</v>
      </c>
      <c r="P45" s="163">
        <v>0</v>
      </c>
      <c r="Q45" s="163">
        <f>ROUND(E45*P45,5)</f>
        <v>0</v>
      </c>
      <c r="R45" s="163"/>
      <c r="S45" s="163"/>
      <c r="T45" s="164">
        <v>0.16200000000000001</v>
      </c>
      <c r="U45" s="163">
        <f>ROUND(E45*T45,2)</f>
        <v>7.61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98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0"/>
      <c r="C46" s="196" t="s">
        <v>159</v>
      </c>
      <c r="D46" s="165"/>
      <c r="E46" s="170">
        <v>47</v>
      </c>
      <c r="F46" s="173"/>
      <c r="G46" s="173"/>
      <c r="H46" s="173"/>
      <c r="I46" s="173"/>
      <c r="J46" s="173"/>
      <c r="K46" s="173"/>
      <c r="L46" s="173"/>
      <c r="M46" s="173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107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23</v>
      </c>
      <c r="B47" s="160" t="s">
        <v>160</v>
      </c>
      <c r="C47" s="195" t="s">
        <v>161</v>
      </c>
      <c r="D47" s="162" t="s">
        <v>116</v>
      </c>
      <c r="E47" s="169">
        <v>48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63">
        <v>3.9E-2</v>
      </c>
      <c r="O47" s="163">
        <f>ROUND(E47*N47,5)</f>
        <v>1.8720000000000001</v>
      </c>
      <c r="P47" s="163">
        <v>0</v>
      </c>
      <c r="Q47" s="163">
        <f>ROUND(E47*P47,5)</f>
        <v>0</v>
      </c>
      <c r="R47" s="163"/>
      <c r="S47" s="163"/>
      <c r="T47" s="164">
        <v>0</v>
      </c>
      <c r="U47" s="163">
        <f>ROUND(E47*T47,2)</f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146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6" t="s">
        <v>162</v>
      </c>
      <c r="D48" s="165"/>
      <c r="E48" s="170">
        <v>47.47</v>
      </c>
      <c r="F48" s="173"/>
      <c r="G48" s="173"/>
      <c r="H48" s="173"/>
      <c r="I48" s="173"/>
      <c r="J48" s="173"/>
      <c r="K48" s="173"/>
      <c r="L48" s="173"/>
      <c r="M48" s="173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107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6" t="s">
        <v>163</v>
      </c>
      <c r="D49" s="165"/>
      <c r="E49" s="170">
        <v>0.53</v>
      </c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107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x14ac:dyDescent="0.2">
      <c r="A50" s="155" t="s">
        <v>93</v>
      </c>
      <c r="B50" s="161" t="s">
        <v>58</v>
      </c>
      <c r="C50" s="197" t="s">
        <v>59</v>
      </c>
      <c r="D50" s="166"/>
      <c r="E50" s="171"/>
      <c r="F50" s="174"/>
      <c r="G50" s="174">
        <f>SUMIF(AE51:AE52,"&lt;&gt;NOR",G51:G52)</f>
        <v>0</v>
      </c>
      <c r="H50" s="174"/>
      <c r="I50" s="174">
        <f>SUM(I51:I52)</f>
        <v>0</v>
      </c>
      <c r="J50" s="174"/>
      <c r="K50" s="174">
        <f>SUM(K51:K52)</f>
        <v>0</v>
      </c>
      <c r="L50" s="174"/>
      <c r="M50" s="174">
        <f>SUM(M51:M52)</f>
        <v>0</v>
      </c>
      <c r="N50" s="167"/>
      <c r="O50" s="167">
        <f>SUM(O51:O52)</f>
        <v>8.26E-3</v>
      </c>
      <c r="P50" s="167"/>
      <c r="Q50" s="167">
        <f>SUM(Q51:Q52)</f>
        <v>0.88200000000000001</v>
      </c>
      <c r="R50" s="167"/>
      <c r="S50" s="167"/>
      <c r="T50" s="168"/>
      <c r="U50" s="167">
        <f>SUM(U51:U52)</f>
        <v>6.9</v>
      </c>
      <c r="AE50" t="s">
        <v>94</v>
      </c>
    </row>
    <row r="51" spans="1:60" outlineLevel="1" x14ac:dyDescent="0.2">
      <c r="A51" s="154">
        <v>24</v>
      </c>
      <c r="B51" s="160" t="s">
        <v>164</v>
      </c>
      <c r="C51" s="195" t="s">
        <v>165</v>
      </c>
      <c r="D51" s="162" t="s">
        <v>113</v>
      </c>
      <c r="E51" s="169">
        <v>14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63">
        <v>5.9000000000000003E-4</v>
      </c>
      <c r="O51" s="163">
        <f>ROUND(E51*N51,5)</f>
        <v>8.26E-3</v>
      </c>
      <c r="P51" s="163">
        <v>6.3E-2</v>
      </c>
      <c r="Q51" s="163">
        <f>ROUND(E51*P51,5)</f>
        <v>0.88200000000000001</v>
      </c>
      <c r="R51" s="163"/>
      <c r="S51" s="163"/>
      <c r="T51" s="164">
        <v>0.49299999999999999</v>
      </c>
      <c r="U51" s="163">
        <f>ROUND(E51*T51,2)</f>
        <v>6.9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98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6" t="s">
        <v>166</v>
      </c>
      <c r="D52" s="165"/>
      <c r="E52" s="170">
        <v>14</v>
      </c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107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55" t="s">
        <v>93</v>
      </c>
      <c r="B53" s="161" t="s">
        <v>60</v>
      </c>
      <c r="C53" s="197" t="s">
        <v>61</v>
      </c>
      <c r="D53" s="166"/>
      <c r="E53" s="171"/>
      <c r="F53" s="174"/>
      <c r="G53" s="174">
        <f>SUMIF(AE54:AE59,"&lt;&gt;NOR",G54:G59)</f>
        <v>0</v>
      </c>
      <c r="H53" s="174"/>
      <c r="I53" s="174">
        <f>SUM(I54:I59)</f>
        <v>0</v>
      </c>
      <c r="J53" s="174"/>
      <c r="K53" s="174">
        <f>SUM(K54:K59)</f>
        <v>0</v>
      </c>
      <c r="L53" s="174"/>
      <c r="M53" s="174">
        <f>SUM(M54:M59)</f>
        <v>0</v>
      </c>
      <c r="N53" s="167"/>
      <c r="O53" s="167">
        <f>SUM(O54:O59)</f>
        <v>0</v>
      </c>
      <c r="P53" s="167"/>
      <c r="Q53" s="167">
        <f>SUM(Q54:Q59)</f>
        <v>0</v>
      </c>
      <c r="R53" s="167"/>
      <c r="S53" s="167"/>
      <c r="T53" s="168"/>
      <c r="U53" s="167">
        <f>SUM(U54:U59)</f>
        <v>181.64999999999998</v>
      </c>
      <c r="AE53" t="s">
        <v>94</v>
      </c>
    </row>
    <row r="54" spans="1:60" outlineLevel="1" x14ac:dyDescent="0.2">
      <c r="A54" s="154">
        <v>25</v>
      </c>
      <c r="B54" s="160" t="s">
        <v>167</v>
      </c>
      <c r="C54" s="195" t="s">
        <v>168</v>
      </c>
      <c r="D54" s="162" t="s">
        <v>136</v>
      </c>
      <c r="E54" s="169">
        <v>106.292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0.49</v>
      </c>
      <c r="U54" s="163">
        <f>ROUND(E54*T54,2)</f>
        <v>52.08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98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26</v>
      </c>
      <c r="B55" s="160" t="s">
        <v>169</v>
      </c>
      <c r="C55" s="195" t="s">
        <v>170</v>
      </c>
      <c r="D55" s="162" t="s">
        <v>136</v>
      </c>
      <c r="E55" s="169">
        <v>1275.5039999999999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</v>
      </c>
      <c r="U55" s="163">
        <f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98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6" t="s">
        <v>171</v>
      </c>
      <c r="D56" s="165"/>
      <c r="E56" s="170">
        <v>1275.5039999999999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107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27</v>
      </c>
      <c r="B57" s="160" t="s">
        <v>172</v>
      </c>
      <c r="C57" s="195" t="s">
        <v>173</v>
      </c>
      <c r="D57" s="162" t="s">
        <v>136</v>
      </c>
      <c r="E57" s="169">
        <v>106.292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0.94199999999999995</v>
      </c>
      <c r="U57" s="163">
        <f>ROUND(E57*T57,2)</f>
        <v>100.13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98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28</v>
      </c>
      <c r="B58" s="160" t="s">
        <v>174</v>
      </c>
      <c r="C58" s="195" t="s">
        <v>175</v>
      </c>
      <c r="D58" s="162" t="s">
        <v>136</v>
      </c>
      <c r="E58" s="169">
        <v>106.292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0.27700000000000002</v>
      </c>
      <c r="U58" s="163">
        <f>ROUND(E58*T58,2)</f>
        <v>29.44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98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29</v>
      </c>
      <c r="B59" s="160" t="s">
        <v>176</v>
      </c>
      <c r="C59" s="195" t="s">
        <v>177</v>
      </c>
      <c r="D59" s="162" t="s">
        <v>136</v>
      </c>
      <c r="E59" s="169">
        <v>106.292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0</v>
      </c>
      <c r="U59" s="163">
        <f>ROUND(E59*T59,2)</f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98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155" t="s">
        <v>93</v>
      </c>
      <c r="B60" s="161" t="s">
        <v>62</v>
      </c>
      <c r="C60" s="197" t="s">
        <v>63</v>
      </c>
      <c r="D60" s="166"/>
      <c r="E60" s="171"/>
      <c r="F60" s="174"/>
      <c r="G60" s="174">
        <f>SUMIF(AE61:AE61,"&lt;&gt;NOR",G61:G61)</f>
        <v>0</v>
      </c>
      <c r="H60" s="174"/>
      <c r="I60" s="174">
        <f>SUM(I61:I61)</f>
        <v>0</v>
      </c>
      <c r="J60" s="174"/>
      <c r="K60" s="174">
        <f>SUM(K61:K61)</f>
        <v>0</v>
      </c>
      <c r="L60" s="174"/>
      <c r="M60" s="174">
        <f>SUM(M61:M61)</f>
        <v>0</v>
      </c>
      <c r="N60" s="167"/>
      <c r="O60" s="167">
        <f>SUM(O61:O61)</f>
        <v>0</v>
      </c>
      <c r="P60" s="167"/>
      <c r="Q60" s="167">
        <f>SUM(Q61:Q61)</f>
        <v>0</v>
      </c>
      <c r="R60" s="167"/>
      <c r="S60" s="167"/>
      <c r="T60" s="168"/>
      <c r="U60" s="167">
        <f>SUM(U61:U61)</f>
        <v>240.05</v>
      </c>
      <c r="AE60" t="s">
        <v>94</v>
      </c>
    </row>
    <row r="61" spans="1:60" outlineLevel="1" x14ac:dyDescent="0.2">
      <c r="A61" s="154">
        <v>30</v>
      </c>
      <c r="B61" s="160" t="s">
        <v>178</v>
      </c>
      <c r="C61" s="195" t="s">
        <v>179</v>
      </c>
      <c r="D61" s="162" t="s">
        <v>136</v>
      </c>
      <c r="E61" s="169">
        <v>615.50849000000005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63">
        <v>0</v>
      </c>
      <c r="O61" s="163">
        <f>ROUND(E61*N61,5)</f>
        <v>0</v>
      </c>
      <c r="P61" s="163">
        <v>0</v>
      </c>
      <c r="Q61" s="163">
        <f>ROUND(E61*P61,5)</f>
        <v>0</v>
      </c>
      <c r="R61" s="163"/>
      <c r="S61" s="163"/>
      <c r="T61" s="164">
        <v>0.39</v>
      </c>
      <c r="U61" s="163">
        <f>ROUND(E61*T61,2)</f>
        <v>240.05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98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155" t="s">
        <v>93</v>
      </c>
      <c r="B62" s="161" t="s">
        <v>64</v>
      </c>
      <c r="C62" s="197" t="s">
        <v>65</v>
      </c>
      <c r="D62" s="166"/>
      <c r="E62" s="171"/>
      <c r="F62" s="174"/>
      <c r="G62" s="174">
        <f>SUMIF(AE63:AE69,"&lt;&gt;NOR",G63:G69)</f>
        <v>0</v>
      </c>
      <c r="H62" s="174"/>
      <c r="I62" s="174">
        <f>SUM(I63:I69)</f>
        <v>0</v>
      </c>
      <c r="J62" s="174"/>
      <c r="K62" s="174">
        <f>SUM(K63:K69)</f>
        <v>0</v>
      </c>
      <c r="L62" s="174"/>
      <c r="M62" s="174">
        <f>SUM(M63:M69)</f>
        <v>0</v>
      </c>
      <c r="N62" s="167"/>
      <c r="O62" s="167">
        <f>SUM(O63:O69)</f>
        <v>0.30443999999999999</v>
      </c>
      <c r="P62" s="167"/>
      <c r="Q62" s="167">
        <f>SUM(Q63:Q69)</f>
        <v>0</v>
      </c>
      <c r="R62" s="167"/>
      <c r="S62" s="167"/>
      <c r="T62" s="168"/>
      <c r="U62" s="167">
        <f>SUM(U63:U69)</f>
        <v>10.45</v>
      </c>
      <c r="AE62" t="s">
        <v>94</v>
      </c>
    </row>
    <row r="63" spans="1:60" outlineLevel="1" x14ac:dyDescent="0.2">
      <c r="A63" s="154">
        <v>31</v>
      </c>
      <c r="B63" s="160" t="s">
        <v>180</v>
      </c>
      <c r="C63" s="195" t="s">
        <v>181</v>
      </c>
      <c r="D63" s="162" t="s">
        <v>113</v>
      </c>
      <c r="E63" s="169">
        <v>1.5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63">
        <v>2.0999999999999999E-3</v>
      </c>
      <c r="O63" s="163">
        <f>ROUND(E63*N63,5)</f>
        <v>3.15E-3</v>
      </c>
      <c r="P63" s="163">
        <v>0</v>
      </c>
      <c r="Q63" s="163">
        <f>ROUND(E63*P63,5)</f>
        <v>0</v>
      </c>
      <c r="R63" s="163"/>
      <c r="S63" s="163"/>
      <c r="T63" s="164">
        <v>0.8</v>
      </c>
      <c r="U63" s="163">
        <f>ROUND(E63*T63,2)</f>
        <v>1.2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98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32</v>
      </c>
      <c r="B64" s="160" t="s">
        <v>182</v>
      </c>
      <c r="C64" s="195" t="s">
        <v>183</v>
      </c>
      <c r="D64" s="162" t="s">
        <v>113</v>
      </c>
      <c r="E64" s="169">
        <v>14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63">
        <v>3.5699999999999998E-3</v>
      </c>
      <c r="O64" s="163">
        <f>ROUND(E64*N64,5)</f>
        <v>4.9979999999999997E-2</v>
      </c>
      <c r="P64" s="163">
        <v>0</v>
      </c>
      <c r="Q64" s="163">
        <f>ROUND(E64*P64,5)</f>
        <v>0</v>
      </c>
      <c r="R64" s="163"/>
      <c r="S64" s="163"/>
      <c r="T64" s="164">
        <v>0.55000000000000004</v>
      </c>
      <c r="U64" s="163">
        <f>ROUND(E64*T64,2)</f>
        <v>7.7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98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0"/>
      <c r="C65" s="196" t="s">
        <v>166</v>
      </c>
      <c r="D65" s="165"/>
      <c r="E65" s="170">
        <v>14</v>
      </c>
      <c r="F65" s="173"/>
      <c r="G65" s="173"/>
      <c r="H65" s="173"/>
      <c r="I65" s="173"/>
      <c r="J65" s="173"/>
      <c r="K65" s="173"/>
      <c r="L65" s="173"/>
      <c r="M65" s="173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107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54">
        <v>33</v>
      </c>
      <c r="B66" s="160" t="s">
        <v>184</v>
      </c>
      <c r="C66" s="195" t="s">
        <v>185</v>
      </c>
      <c r="D66" s="162" t="s">
        <v>116</v>
      </c>
      <c r="E66" s="169">
        <v>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63">
        <v>8.2019999999999996E-2</v>
      </c>
      <c r="O66" s="163">
        <f>ROUND(E66*N66,5)</f>
        <v>0.16403999999999999</v>
      </c>
      <c r="P66" s="163">
        <v>0</v>
      </c>
      <c r="Q66" s="163">
        <f>ROUND(E66*P66,5)</f>
        <v>0</v>
      </c>
      <c r="R66" s="163"/>
      <c r="S66" s="163"/>
      <c r="T66" s="164">
        <v>0.3</v>
      </c>
      <c r="U66" s="163">
        <f>ROUND(E66*T66,2)</f>
        <v>0.6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98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34</v>
      </c>
      <c r="B67" s="160" t="s">
        <v>186</v>
      </c>
      <c r="C67" s="195" t="s">
        <v>187</v>
      </c>
      <c r="D67" s="162" t="s">
        <v>116</v>
      </c>
      <c r="E67" s="169">
        <v>1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63">
        <v>8.727E-2</v>
      </c>
      <c r="O67" s="163">
        <f>ROUND(E67*N67,5)</f>
        <v>8.727E-2</v>
      </c>
      <c r="P67" s="163">
        <v>0</v>
      </c>
      <c r="Q67" s="163">
        <f>ROUND(E67*P67,5)</f>
        <v>0</v>
      </c>
      <c r="R67" s="163"/>
      <c r="S67" s="163"/>
      <c r="T67" s="164">
        <v>0.5</v>
      </c>
      <c r="U67" s="163">
        <f>ROUND(E67*T67,2)</f>
        <v>0.5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98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196" t="s">
        <v>188</v>
      </c>
      <c r="D68" s="165"/>
      <c r="E68" s="170">
        <v>1</v>
      </c>
      <c r="F68" s="173"/>
      <c r="G68" s="173"/>
      <c r="H68" s="173"/>
      <c r="I68" s="173"/>
      <c r="J68" s="173"/>
      <c r="K68" s="173"/>
      <c r="L68" s="173"/>
      <c r="M68" s="173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107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35</v>
      </c>
      <c r="B69" s="160" t="s">
        <v>189</v>
      </c>
      <c r="C69" s="195" t="s">
        <v>190</v>
      </c>
      <c r="D69" s="162" t="s">
        <v>136</v>
      </c>
      <c r="E69" s="169">
        <v>0.30443999999999999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1.47</v>
      </c>
      <c r="U69" s="163">
        <f>ROUND(E69*T69,2)</f>
        <v>0.45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98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93</v>
      </c>
      <c r="B70" s="161" t="s">
        <v>66</v>
      </c>
      <c r="C70" s="197" t="s">
        <v>26</v>
      </c>
      <c r="D70" s="166"/>
      <c r="E70" s="171"/>
      <c r="F70" s="174"/>
      <c r="G70" s="174">
        <f>SUMIF(AE71:AE75,"&lt;&gt;NOR",G71:G75)</f>
        <v>0</v>
      </c>
      <c r="H70" s="174"/>
      <c r="I70" s="174">
        <f>SUM(I71:I75)</f>
        <v>0</v>
      </c>
      <c r="J70" s="174"/>
      <c r="K70" s="174">
        <f>SUM(K71:K75)</f>
        <v>0</v>
      </c>
      <c r="L70" s="174"/>
      <c r="M70" s="174">
        <f>SUM(M71:M75)</f>
        <v>0</v>
      </c>
      <c r="N70" s="167"/>
      <c r="O70" s="167">
        <f>SUM(O71:O75)</f>
        <v>0</v>
      </c>
      <c r="P70" s="167"/>
      <c r="Q70" s="167">
        <f>SUM(Q71:Q75)</f>
        <v>0</v>
      </c>
      <c r="R70" s="167"/>
      <c r="S70" s="167"/>
      <c r="T70" s="168"/>
      <c r="U70" s="167">
        <f>SUM(U71:U75)</f>
        <v>0</v>
      </c>
      <c r="AE70" t="s">
        <v>94</v>
      </c>
    </row>
    <row r="71" spans="1:60" outlineLevel="1" x14ac:dyDescent="0.2">
      <c r="A71" s="154">
        <v>36</v>
      </c>
      <c r="B71" s="160" t="s">
        <v>191</v>
      </c>
      <c r="C71" s="195" t="s">
        <v>192</v>
      </c>
      <c r="D71" s="162" t="s">
        <v>193</v>
      </c>
      <c r="E71" s="169">
        <v>1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63">
        <v>0</v>
      </c>
      <c r="O71" s="163">
        <f>ROUND(E71*N71,5)</f>
        <v>0</v>
      </c>
      <c r="P71" s="163">
        <v>0</v>
      </c>
      <c r="Q71" s="163">
        <f>ROUND(E71*P71,5)</f>
        <v>0</v>
      </c>
      <c r="R71" s="163"/>
      <c r="S71" s="163"/>
      <c r="T71" s="164">
        <v>0</v>
      </c>
      <c r="U71" s="163">
        <f>ROUND(E71*T71,2)</f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194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37</v>
      </c>
      <c r="B72" s="160" t="s">
        <v>195</v>
      </c>
      <c r="C72" s="195" t="s">
        <v>196</v>
      </c>
      <c r="D72" s="162" t="s">
        <v>193</v>
      </c>
      <c r="E72" s="169">
        <v>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63">
        <v>0</v>
      </c>
      <c r="O72" s="163">
        <f>ROUND(E72*N72,5)</f>
        <v>0</v>
      </c>
      <c r="P72" s="163">
        <v>0</v>
      </c>
      <c r="Q72" s="163">
        <f>ROUND(E72*P72,5)</f>
        <v>0</v>
      </c>
      <c r="R72" s="163"/>
      <c r="S72" s="163"/>
      <c r="T72" s="164">
        <v>0</v>
      </c>
      <c r="U72" s="163">
        <f>ROUND(E72*T72,2)</f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194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38</v>
      </c>
      <c r="B73" s="160" t="s">
        <v>197</v>
      </c>
      <c r="C73" s="195" t="s">
        <v>198</v>
      </c>
      <c r="D73" s="162" t="s">
        <v>193</v>
      </c>
      <c r="E73" s="169">
        <v>1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63">
        <v>0</v>
      </c>
      <c r="O73" s="163">
        <f>ROUND(E73*N73,5)</f>
        <v>0</v>
      </c>
      <c r="P73" s="163">
        <v>0</v>
      </c>
      <c r="Q73" s="163">
        <f>ROUND(E73*P73,5)</f>
        <v>0</v>
      </c>
      <c r="R73" s="163"/>
      <c r="S73" s="163"/>
      <c r="T73" s="164">
        <v>0</v>
      </c>
      <c r="U73" s="163">
        <f>ROUND(E73*T73,2)</f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194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39</v>
      </c>
      <c r="B74" s="160" t="s">
        <v>199</v>
      </c>
      <c r="C74" s="195" t="s">
        <v>200</v>
      </c>
      <c r="D74" s="162" t="s">
        <v>193</v>
      </c>
      <c r="E74" s="169">
        <v>1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63">
        <v>0</v>
      </c>
      <c r="O74" s="163">
        <f>ROUND(E74*N74,5)</f>
        <v>0</v>
      </c>
      <c r="P74" s="163">
        <v>0</v>
      </c>
      <c r="Q74" s="163">
        <f>ROUND(E74*P74,5)</f>
        <v>0</v>
      </c>
      <c r="R74" s="163"/>
      <c r="S74" s="163"/>
      <c r="T74" s="164">
        <v>0</v>
      </c>
      <c r="U74" s="163">
        <f>ROUND(E74*T74,2)</f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194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83">
        <v>40</v>
      </c>
      <c r="B75" s="184" t="s">
        <v>201</v>
      </c>
      <c r="C75" s="198" t="s">
        <v>202</v>
      </c>
      <c r="D75" s="185" t="s">
        <v>193</v>
      </c>
      <c r="E75" s="186">
        <v>1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21</v>
      </c>
      <c r="M75" s="188">
        <f>G75*(1+L75/100)</f>
        <v>0</v>
      </c>
      <c r="N75" s="189">
        <v>0</v>
      </c>
      <c r="O75" s="189">
        <f>ROUND(E75*N75,5)</f>
        <v>0</v>
      </c>
      <c r="P75" s="189">
        <v>0</v>
      </c>
      <c r="Q75" s="189">
        <f>ROUND(E75*P75,5)</f>
        <v>0</v>
      </c>
      <c r="R75" s="189"/>
      <c r="S75" s="189"/>
      <c r="T75" s="190">
        <v>0</v>
      </c>
      <c r="U75" s="189">
        <f>ROUND(E75*T75,2)</f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194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6"/>
      <c r="B76" s="7" t="s">
        <v>203</v>
      </c>
      <c r="C76" s="199" t="s">
        <v>203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C76">
        <v>15</v>
      </c>
      <c r="AD76">
        <v>21</v>
      </c>
    </row>
    <row r="77" spans="1:60" x14ac:dyDescent="0.2">
      <c r="A77" s="191"/>
      <c r="B77" s="192">
        <v>26</v>
      </c>
      <c r="C77" s="200" t="s">
        <v>203</v>
      </c>
      <c r="D77" s="193"/>
      <c r="E77" s="193"/>
      <c r="F77" s="193"/>
      <c r="G77" s="194">
        <f>G8+G33+G42+G44+G50+G53+G60+G62+G70</f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C77">
        <f>SUMIF(L7:L75,AC76,G7:G75)</f>
        <v>0</v>
      </c>
      <c r="AD77">
        <f>SUMIF(L7:L75,AD76,G7:G75)</f>
        <v>0</v>
      </c>
      <c r="AE77" t="s">
        <v>204</v>
      </c>
    </row>
    <row r="78" spans="1:60" x14ac:dyDescent="0.2">
      <c r="A78" s="6"/>
      <c r="B78" s="7" t="s">
        <v>203</v>
      </c>
      <c r="C78" s="199" t="s">
        <v>203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6"/>
      <c r="B79" s="7" t="s">
        <v>203</v>
      </c>
      <c r="C79" s="199" t="s">
        <v>203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273">
        <v>33</v>
      </c>
      <c r="B80" s="273"/>
      <c r="C80" s="27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254"/>
      <c r="B81" s="255"/>
      <c r="C81" s="256"/>
      <c r="D81" s="255"/>
      <c r="E81" s="255"/>
      <c r="F81" s="255"/>
      <c r="G81" s="25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E81" t="s">
        <v>205</v>
      </c>
    </row>
    <row r="82" spans="1:31" x14ac:dyDescent="0.2">
      <c r="A82" s="258"/>
      <c r="B82" s="259"/>
      <c r="C82" s="260"/>
      <c r="D82" s="259"/>
      <c r="E82" s="259"/>
      <c r="F82" s="259"/>
      <c r="G82" s="26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258"/>
      <c r="B83" s="259"/>
      <c r="C83" s="260"/>
      <c r="D83" s="259"/>
      <c r="E83" s="259"/>
      <c r="F83" s="259"/>
      <c r="G83" s="26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258"/>
      <c r="B84" s="259"/>
      <c r="C84" s="260"/>
      <c r="D84" s="259"/>
      <c r="E84" s="259"/>
      <c r="F84" s="259"/>
      <c r="G84" s="26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262"/>
      <c r="B85" s="263"/>
      <c r="C85" s="264"/>
      <c r="D85" s="263"/>
      <c r="E85" s="263"/>
      <c r="F85" s="263"/>
      <c r="G85" s="26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6"/>
      <c r="B86" s="7" t="s">
        <v>203</v>
      </c>
      <c r="C86" s="199" t="s">
        <v>203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2">
      <c r="C87" s="201"/>
      <c r="AE87" t="s">
        <v>206</v>
      </c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kavka</dc:creator>
  <cp:lastModifiedBy>Petr Pešek</cp:lastModifiedBy>
  <cp:lastPrinted>2014-02-28T09:52:57Z</cp:lastPrinted>
  <dcterms:created xsi:type="dcterms:W3CDTF">2009-04-08T07:15:50Z</dcterms:created>
  <dcterms:modified xsi:type="dcterms:W3CDTF">2022-05-10T11:30:51Z</dcterms:modified>
</cp:coreProperties>
</file>