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3140" windowHeight="14505" activeTab="0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'Položky'!$A$1:$G$228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<sst xmlns="http://schemas.openxmlformats.org/spreadsheetml/2006/main" count="694" uniqueCount="464">
  <si>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</si>
  <si>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</si>
  <si>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</si>
  <si>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</si>
  <si>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</si>
  <si>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</si>
  <si>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</si>
  <si>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</si>
  <si>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</si>
  <si>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</si>
  <si>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</si>
  <si>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</si>
  <si>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</si>
  <si>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</si>
  <si>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</si>
  <si>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</si>
  <si>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</si>
  <si>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</si>
  <si>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</si>
  <si>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</si>
  <si>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</si>
  <si>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</si>
  <si>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</si>
  <si>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</si>
  <si>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</si>
  <si>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</si>
  <si>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</si>
  <si>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</si>
  <si>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</si>
  <si>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</si>
  <si>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</si>
  <si>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</si>
  <si>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</si>
  <si>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</si>
  <si>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</si>
  <si>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</si>
  <si>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</si>
  <si>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</si>
  <si>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</si>
  <si>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</si>
  <si>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</si>
  <si>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</si>
  <si>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</si>
  <si>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</si>
  <si>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</si>
  <si>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</si>
  <si>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</si>
  <si>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</si>
  <si>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</si>
  <si>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</si>
  <si>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</si>
  <si>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</si>
  <si>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</si>
  <si>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</si>
  <si>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</si>
  <si>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</si>
  <si>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</si>
  <si>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</si>
  <si>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</si>
  <si>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</si>
  <si>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</si>
  <si>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</si>
  <si>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</si>
  <si>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</si>
  <si>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</si>
  <si>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</si>
  <si>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</si>
  <si>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</si>
  <si>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</si>
  <si>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</si>
  <si>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</si>
  <si>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</si>
  <si>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</si>
  <si>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</si>
  <si>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</si>
  <si>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</si>
  <si>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</si>
  <si>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14/117</t>
  </si>
  <si>
    <t>119001401R00</t>
  </si>
  <si>
    <t>m</t>
  </si>
  <si>
    <t>vodovod DN 50-100 křížení:1,0*5</t>
  </si>
  <si>
    <t>119001421R00</t>
  </si>
  <si>
    <t xml:space="preserve">Dočasné zajištění kabelů - do počtu 3 kabelů </t>
  </si>
  <si>
    <t>křížení:1,0*2</t>
  </si>
  <si>
    <t>122861101R00</t>
  </si>
  <si>
    <t xml:space="preserve">Těžení jednotlivých balvanů hor. 6 a 7 </t>
  </si>
  <si>
    <t>m3</t>
  </si>
  <si>
    <t>1%:0,94</t>
  </si>
  <si>
    <t>130001101R00</t>
  </si>
  <si>
    <t xml:space="preserve">Příplatek za ztížené hloubení v blízkosti vedení </t>
  </si>
  <si>
    <t>1,0*1,0*1,5*7</t>
  </si>
  <si>
    <t>132201201R00</t>
  </si>
  <si>
    <t xml:space="preserve">Hloubení rýh šířky do 200 cm v hor.3 do 100 m3 </t>
  </si>
  <si>
    <t>Začátek provozního součtu</t>
  </si>
  <si>
    <t>řad 1:34,0*1,0*1,6</t>
  </si>
  <si>
    <t>přerušovací šachta VŠ-1:((1,25*1,25*3,14)+(2,0*2,0*3,14))*0,5*2,5</t>
  </si>
  <si>
    <t>přeliv P-1+přítok P-2 vč.chráničky:3,5*1,0*1,5</t>
  </si>
  <si>
    <t>havarijní propojení P-3:14,0*0,8*1,1</t>
  </si>
  <si>
    <t>pro drenáž:34,0*0,15*0,1</t>
  </si>
  <si>
    <t>Konec provozního součtu</t>
  </si>
  <si>
    <t>40%:94,31*0,4</t>
  </si>
  <si>
    <t>132201209R00</t>
  </si>
  <si>
    <t xml:space="preserve">Příplatek za lepivost - hloubení rýh 200cm v hor.3 </t>
  </si>
  <si>
    <t>132301201R00</t>
  </si>
  <si>
    <t xml:space="preserve">Hloubení rýh šířky do 200 cm v hor.4 do 100 m3 </t>
  </si>
  <si>
    <t>50%:94,31*0,5</t>
  </si>
  <si>
    <t>132301209R00</t>
  </si>
  <si>
    <t xml:space="preserve">Příplatek za lepivost - hloubení rýh 200cm v hor.4 </t>
  </si>
  <si>
    <t>132401201R00</t>
  </si>
  <si>
    <t xml:space="preserve">Hloubení rýh šířky do 200 cm v hor.5 </t>
  </si>
  <si>
    <t>10%:94,31*0,1</t>
  </si>
  <si>
    <t>139900001</t>
  </si>
  <si>
    <t>Kopané sondy (vyhledání stávajícího potrubí) + zpětný zásyp vč.úpravy povrchu vel.1,0x1,0x2,0m</t>
  </si>
  <si>
    <t>kus</t>
  </si>
  <si>
    <t>151101101R00</t>
  </si>
  <si>
    <t xml:space="preserve">Pažení a rozepření stěn rýh - příložné - hl. do 2m </t>
  </si>
  <si>
    <t>m2</t>
  </si>
  <si>
    <t>2*34,0*1,6+2*3,5*1,5</t>
  </si>
  <si>
    <t>151101102R00</t>
  </si>
  <si>
    <t xml:space="preserve">Pažení a rozepření stěn rýh - příložné - hl. do 4m </t>
  </si>
  <si>
    <t>4*2,5*2,5</t>
  </si>
  <si>
    <t>151101111R00</t>
  </si>
  <si>
    <t xml:space="preserve">Odstranění pažení stěn rýh - příložné - hl. do 2 m 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</si>
  <si>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</si>
  <si>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</si>
  <si>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</si>
  <si>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</si>
  <si>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 z výkopů:94,31*0,3</t>
  </si>
  <si>
    <t>162201101R00</t>
  </si>
  <si>
    <t xml:space="preserve">Vodorovné přemístění výkopku z hor.1-4 do 20 m </t>
  </si>
  <si>
    <t>zbývající výkopy pro terénní úpravy:94,31-67,93</t>
  </si>
  <si>
    <t>167101100R00</t>
  </si>
  <si>
    <t xml:space="preserve">Nakládání výkopku z hor.1-5 v množství do 100 m3 </t>
  </si>
  <si>
    <t>zbývajííc výkopy do násypů:26,38</t>
  </si>
  <si>
    <t>171201101R00</t>
  </si>
  <si>
    <t xml:space="preserve">Uložení sypaniny do násypů nezhutněných </t>
  </si>
  <si>
    <t>terénní úpravy- rozhrnutí zbývajících výkopů:26,38</t>
  </si>
  <si>
    <t>174101101R00</t>
  </si>
  <si>
    <t xml:space="preserve">Zásyp jam, rýh, šachet se zhutněním </t>
  </si>
  <si>
    <t>řad 1:54,4-3,4-7,61-1,35</t>
  </si>
  <si>
    <t>VŠ-1:21,83-0,49-0,47-6,28-0,11</t>
  </si>
  <si>
    <t>P-1,P-2 vč.chráničky:5,25-1,0-2,005</t>
  </si>
  <si>
    <t>P-3:12,32-1,12-2,039</t>
  </si>
  <si>
    <t>175101101R00</t>
  </si>
  <si>
    <t xml:space="preserve">Obsyp potrubí bez prohození sypaniny </t>
  </si>
  <si>
    <t>štěrkopískem zrno 0-8:</t>
  </si>
  <si>
    <t>řad 1:20,0*1,0*0,26-0,40</t>
  </si>
  <si>
    <t>14,0*1,0*0,21-0,13</t>
  </si>
  <si>
    <t>P-1,P-2:10,0*1,0*0,21-0,095</t>
  </si>
  <si>
    <t>P-3:14,0*0,8*0,19-0,089</t>
  </si>
  <si>
    <t>181101102R00</t>
  </si>
  <si>
    <t xml:space="preserve">Úprava pláně v zářezech v hor. 1-4, se zhutněním </t>
  </si>
  <si>
    <t>24,0*1,0+3,14*1,25*1,25+3,5*1,0+14,0*0,8</t>
  </si>
  <si>
    <t>181201102R00</t>
  </si>
  <si>
    <t xml:space="preserve">Úprava pláně v násypech v hor. 1-4, se zhutněním </t>
  </si>
  <si>
    <t>34,0*1,0+3,14*2,0*2,0+3,5*1,0+14,0*0,8</t>
  </si>
  <si>
    <t>182201101R00</t>
  </si>
  <si>
    <t xml:space="preserve">Svahování násypů </t>
  </si>
  <si>
    <t>násypy -plocha bude upřesněna:14,0*12,0</t>
  </si>
  <si>
    <t>181300010RAD</t>
  </si>
  <si>
    <t>Rozprostření ornice v rovině tloušťka 15 cm dovoz ornice ze vzdálenosti 10 km, osetí trávou</t>
  </si>
  <si>
    <t>bude upřesněno :</t>
  </si>
  <si>
    <t>násypy:14,0*12,0</t>
  </si>
  <si>
    <t>řad 1:22,0*1,0</t>
  </si>
  <si>
    <t>58337320</t>
  </si>
  <si>
    <t>Štěrkopísek frakce 0-8</t>
  </si>
  <si>
    <t>T</t>
  </si>
  <si>
    <t>11,65*1,67</t>
  </si>
  <si>
    <t>11</t>
  </si>
  <si>
    <t>Přípravné a přidružené práce</t>
  </si>
  <si>
    <t>1101</t>
  </si>
  <si>
    <t xml:space="preserve">Geodetické vytýčení stavby </t>
  </si>
  <si>
    <t>100m</t>
  </si>
  <si>
    <t>1102</t>
  </si>
  <si>
    <t xml:space="preserve">Vytýčení stávajících podzemních sítí a zařízení </t>
  </si>
  <si>
    <t>kpl</t>
  </si>
  <si>
    <t>1103</t>
  </si>
  <si>
    <t xml:space="preserve">Geodetické zaměření skutečného provedení stavby </t>
  </si>
  <si>
    <t>1104</t>
  </si>
  <si>
    <t xml:space="preserve">Dokumentace skutečného provedení stavby (DSPS) </t>
  </si>
  <si>
    <t>1105</t>
  </si>
  <si>
    <t>Objekty zařízení staveniště vč.napojení na inž.sítě</t>
  </si>
  <si>
    <t>1106</t>
  </si>
  <si>
    <t xml:space="preserve">Osazení dočasného dopravního značení </t>
  </si>
  <si>
    <t>1107</t>
  </si>
  <si>
    <t xml:space="preserve">Pronájem dopravního značení </t>
  </si>
  <si>
    <t>den</t>
  </si>
  <si>
    <t>2</t>
  </si>
  <si>
    <t>Základy a zvláštní zakládání</t>
  </si>
  <si>
    <t>212571121R00</t>
  </si>
  <si>
    <t>34,0*0,15*0,10</t>
  </si>
  <si>
    <t>212753114R00</t>
  </si>
  <si>
    <t>28690001</t>
  </si>
  <si>
    <t>Trubka drenážní DN 100</t>
  </si>
  <si>
    <t>45</t>
  </si>
  <si>
    <t>Podkladní a vedlejší konstrukce</t>
  </si>
  <si>
    <t>210220021R00</t>
  </si>
  <si>
    <t>210229001</t>
  </si>
  <si>
    <t xml:space="preserve">Uzemnění vodičů vyvedením k poklopům </t>
  </si>
  <si>
    <t>451572110R00</t>
  </si>
  <si>
    <t xml:space="preserve">Lože pod potrubí ze štěrkopísku 0-20 mm </t>
  </si>
  <si>
    <t>(44,0*1,0+14,0*0,8)*0,10</t>
  </si>
  <si>
    <t>451573111R00</t>
  </si>
  <si>
    <t xml:space="preserve">Lože pod potrubí,objekty  ze štěrkopísku 8-20 </t>
  </si>
  <si>
    <t>pod šachtu :1,25*1,25*3,14*0,10</t>
  </si>
  <si>
    <t>452111162R00</t>
  </si>
  <si>
    <t xml:space="preserve">Osazení plastových podkladových desek </t>
  </si>
  <si>
    <t>452321131R00</t>
  </si>
  <si>
    <t>pod VŠ -1:3,14*1,1*1,1*0,15</t>
  </si>
  <si>
    <t>452351101R00</t>
  </si>
  <si>
    <t>Bednění desek nebo sedlových loží pod potrubí vč.odbednění</t>
  </si>
  <si>
    <t>VŠ-1:3,14*1,1*1,1*0,15</t>
  </si>
  <si>
    <t>452360921</t>
  </si>
  <si>
    <t>Výztuž podkladních desek  svařovanou sítí průměr drátu  6,0, oka 100/100 mm</t>
  </si>
  <si>
    <t>t</t>
  </si>
  <si>
    <t>pod VŠ-1:3,14*1,1*1,1*4,44*0,001*1,1</t>
  </si>
  <si>
    <t>460490012R00</t>
  </si>
  <si>
    <t>Zakrytí potrubí u výstražnou folií PVC, barva bílá š. 20 cm</t>
  </si>
  <si>
    <t>2860013</t>
  </si>
  <si>
    <t>Podkladová deska pro uliční poklop šoupátkový (recyklovaný plast)</t>
  </si>
  <si>
    <t>5</t>
  </si>
  <si>
    <t>Komunikace</t>
  </si>
  <si>
    <t>113106121R00</t>
  </si>
  <si>
    <t xml:space="preserve">Rozebrání dlažeb z betonových dlaždic na sucho </t>
  </si>
  <si>
    <t>0,5*0,5*4</t>
  </si>
  <si>
    <t>566901111R00</t>
  </si>
  <si>
    <t>Vyspravení podkladu po překopech štěrkopískem 16-32</t>
  </si>
  <si>
    <t>svážnice:4,5*1,0*0,30</t>
  </si>
  <si>
    <t>596811111R00</t>
  </si>
  <si>
    <t xml:space="preserve">Kladení dlaždic kom.pro pěší, lože z kameniva těž. </t>
  </si>
  <si>
    <t>dlaždice 50/50- zpětné osazení:0,5*0,5*4</t>
  </si>
  <si>
    <t>979054441R00</t>
  </si>
  <si>
    <t xml:space="preserve">Očištění vybour. dlaždic s výplní kamen. těženým </t>
  </si>
  <si>
    <t>pro zpětné položení:05*0,5*4</t>
  </si>
  <si>
    <t>8</t>
  </si>
  <si>
    <t>Trubní vedení</t>
  </si>
  <si>
    <t>850265100R00</t>
  </si>
  <si>
    <t xml:space="preserve">Výřez nebo výsek na potrubí AC DN 100 </t>
  </si>
  <si>
    <t>850265101R00</t>
  </si>
  <si>
    <t xml:space="preserve">Výřez nebo výsek na potrubí nerez DN 100 </t>
  </si>
  <si>
    <t>857262121R00</t>
  </si>
  <si>
    <t xml:space="preserve">Montáž tvarovek litin. jednoos. přír. výkop DN 100 </t>
  </si>
  <si>
    <t>PP-ocel:6</t>
  </si>
  <si>
    <t>zaslepovací příruba:1</t>
  </si>
  <si>
    <t>příruba:4</t>
  </si>
  <si>
    <t>vtokový koš:1</t>
  </si>
  <si>
    <t>857264121R00</t>
  </si>
  <si>
    <t xml:space="preserve">Montáž tvarovek litin. odboč. přír. výkop DN 100 </t>
  </si>
  <si>
    <t>871151121R00</t>
  </si>
  <si>
    <t>871181121R00</t>
  </si>
  <si>
    <t>871241121R00</t>
  </si>
  <si>
    <t>Montáž potrubí polyetylenového ve výkopu d 90 mm vč.tvarovek</t>
  </si>
  <si>
    <t>871251121R00</t>
  </si>
  <si>
    <t>871311121R00</t>
  </si>
  <si>
    <t>891211221R00</t>
  </si>
  <si>
    <t>891241111R00</t>
  </si>
  <si>
    <t xml:space="preserve">Montáž vodovodních šoupátek ve výkopu DN 80 </t>
  </si>
  <si>
    <t>891261111R00</t>
  </si>
  <si>
    <t xml:space="preserve">Montáž vodovodních šoupátek ve výkopu DN 100 </t>
  </si>
  <si>
    <t>89126530000</t>
  </si>
  <si>
    <t xml:space="preserve">Montáž spojek PE </t>
  </si>
  <si>
    <t>892211111R00</t>
  </si>
  <si>
    <t>úsek</t>
  </si>
  <si>
    <t>892271111R00</t>
  </si>
  <si>
    <t>892273111R00</t>
  </si>
  <si>
    <t>892273119</t>
  </si>
  <si>
    <t xml:space="preserve">Laboratorní rozbor vody </t>
  </si>
  <si>
    <t>893700001</t>
  </si>
  <si>
    <t>894201220</t>
  </si>
  <si>
    <t>výplň pláště šachty VŠ-1:2,5</t>
  </si>
  <si>
    <t>899103111R00</t>
  </si>
  <si>
    <t xml:space="preserve">Osazení poklopu s rámem do 150 kg </t>
  </si>
  <si>
    <t>VŠ-1:1</t>
  </si>
  <si>
    <t>899401112R00</t>
  </si>
  <si>
    <t xml:space="preserve">Osazení poklopů litinových šoupátkových </t>
  </si>
  <si>
    <t>899712111R00</t>
  </si>
  <si>
    <t xml:space="preserve">Orientační tabulky na zdivu </t>
  </si>
  <si>
    <t>89990001</t>
  </si>
  <si>
    <t>2861390</t>
  </si>
  <si>
    <t>Hadice pro chemikálie PE 19/31</t>
  </si>
  <si>
    <t>28614361</t>
  </si>
  <si>
    <t>5,0*1,015</t>
  </si>
  <si>
    <t>28614362</t>
  </si>
  <si>
    <t>13,0*1,015</t>
  </si>
  <si>
    <t>28614363</t>
  </si>
  <si>
    <t>25,0*1,015</t>
  </si>
  <si>
    <t>28614364</t>
  </si>
  <si>
    <t>20,0*1,015</t>
  </si>
  <si>
    <t>28614600</t>
  </si>
  <si>
    <t>Koleno PE 30st. DN 80 mm, SDR 11 dlouhé provedení pro svařování elektrospojkami  K.PE 90-30st.</t>
  </si>
  <si>
    <t>28614601</t>
  </si>
  <si>
    <t>Koleno PE 45st. DN 80 mm, SDR 11 dlouhé provedení pro svařování elektrospojkami  K.PE 90-45st.</t>
  </si>
  <si>
    <t>28614602</t>
  </si>
  <si>
    <t>Koleno PE 90st. DN 80 mm, SDR 11 dlouhé provedení pro svařování elektrospojkami   K.PE 90-90st.</t>
  </si>
  <si>
    <t>28614603</t>
  </si>
  <si>
    <t>Koleno PE15st. DN 100 mm, SDR 11 dlouhé provedení pro svařování elektrospojkami, K.PE 110-15st.</t>
  </si>
  <si>
    <t>28614604</t>
  </si>
  <si>
    <t>Koleno PE 30st. DN 100 mm, SDR 11 dlouhé provedení pro svařování elektrospojkami, K.PE 110-30st.</t>
  </si>
  <si>
    <t>28614605</t>
  </si>
  <si>
    <t>Koleno PE 90st. DN 100 mm, SDR 11 dlouhé provedení pro svařování elektrospojkami, K.PE 110-90st.</t>
  </si>
  <si>
    <t>28614606</t>
  </si>
  <si>
    <t>Koleno PE 15st. DN 150 mm, SDR 11 dlouhé provedení pro svařování elektrospojkami, K.PE 160-15st.</t>
  </si>
  <si>
    <t>28614607</t>
  </si>
  <si>
    <t>Koleno PE 90st. DN 150 mm, SDR 11 dlouhé provedení pro svařování elektrospojkami, K.PE 160-90st.</t>
  </si>
  <si>
    <t>28614608</t>
  </si>
  <si>
    <t>PE elektroredukce DN 160/110 mm</t>
  </si>
  <si>
    <t>28614609</t>
  </si>
  <si>
    <t>Odbočka PE 90st. (T-kus) redukovaná DN 100/80 mm T.PE 110/90</t>
  </si>
  <si>
    <t>28614610</t>
  </si>
  <si>
    <t>Elektrospojka z PE 100, D 90mm, SDR 11</t>
  </si>
  <si>
    <t>28614611</t>
  </si>
  <si>
    <t>Elektrospojka z PE 100, D 110mm, SDR 11</t>
  </si>
  <si>
    <t>28614612</t>
  </si>
  <si>
    <t>Elektrospojka z PE 100, D 160mm, SDR 11</t>
  </si>
  <si>
    <t>28614613</t>
  </si>
  <si>
    <t>Lemový nákružek z PE 100, DN 80 mm, SDR 11  LN 90</t>
  </si>
  <si>
    <t>28614614</t>
  </si>
  <si>
    <t>Lemový nákružek z PE 100, DN 100 mm, SDR 11  LN 110</t>
  </si>
  <si>
    <t>28697200</t>
  </si>
  <si>
    <t>28697201</t>
  </si>
  <si>
    <t>42210001</t>
  </si>
  <si>
    <t>Příruba PP-ocel DN 80 mm, PN16, k lemovému nákružku</t>
  </si>
  <si>
    <t>42210002</t>
  </si>
  <si>
    <t>Příruba PP-ocel DN 100 mm, PN16, k lemovému nákružku</t>
  </si>
  <si>
    <t>42210003</t>
  </si>
  <si>
    <t>42210004</t>
  </si>
  <si>
    <t>Litinová spojka jištěná proti posunu DN 100 mm PŘ 100/104-132</t>
  </si>
  <si>
    <t>42210005</t>
  </si>
  <si>
    <t>42210006</t>
  </si>
  <si>
    <t>42210007</t>
  </si>
  <si>
    <t>42211001</t>
  </si>
  <si>
    <t>42211002</t>
  </si>
  <si>
    <t>42211003</t>
  </si>
  <si>
    <t>Litinové vodovodní šoupě přírubové  DN 50 mm</t>
  </si>
  <si>
    <t>42211004</t>
  </si>
  <si>
    <t>42212003</t>
  </si>
  <si>
    <t>42291352</t>
  </si>
  <si>
    <t>Poklop litinový  šoupátkový  těžký</t>
  </si>
  <si>
    <t>55243066.A</t>
  </si>
  <si>
    <t>861</t>
  </si>
  <si>
    <t>87990001</t>
  </si>
  <si>
    <t>87990002</t>
  </si>
  <si>
    <t>87990003</t>
  </si>
  <si>
    <t>5520001</t>
  </si>
  <si>
    <t>Žebřík nerez do šachty</t>
  </si>
  <si>
    <t>5520002</t>
  </si>
  <si>
    <t>5520003</t>
  </si>
  <si>
    <t>5520004</t>
  </si>
  <si>
    <t>5520005</t>
  </si>
  <si>
    <t>5520006</t>
  </si>
  <si>
    <t>5520007</t>
  </si>
  <si>
    <t>5520008</t>
  </si>
  <si>
    <t>552008</t>
  </si>
  <si>
    <t>552009</t>
  </si>
  <si>
    <t>90</t>
  </si>
  <si>
    <t>Oplocení</t>
  </si>
  <si>
    <t>900001</t>
  </si>
  <si>
    <t>6,0*2</t>
  </si>
  <si>
    <t>96</t>
  </si>
  <si>
    <t>Bourání konstrukcí</t>
  </si>
  <si>
    <t>113107123R00</t>
  </si>
  <si>
    <t xml:space="preserve">Odstranění podkladu pl. 200 m2,kam.drcené tl.30 cm </t>
  </si>
  <si>
    <t>lesní svážnice:4,5*1,0</t>
  </si>
  <si>
    <t>971052341R00</t>
  </si>
  <si>
    <t xml:space="preserve">Vybourání otvorů zdi želbet. pl. 0,09 m2, tl. 30cm </t>
  </si>
  <si>
    <t>do VDJ 20/20:1</t>
  </si>
  <si>
    <t>971052441R00</t>
  </si>
  <si>
    <t xml:space="preserve">Vybourání otvorů zdi želbet. pl. 0,25 m2, tl. 30cm </t>
  </si>
  <si>
    <t>do VDJ 50/35:1</t>
  </si>
  <si>
    <t>99</t>
  </si>
  <si>
    <t>Staveništní přesun hmot</t>
  </si>
  <si>
    <t>998276201R00</t>
  </si>
  <si>
    <t xml:space="preserve">Přesun hmot, trub.vedení plast. obsypaná kamenivem </t>
  </si>
  <si>
    <t>711</t>
  </si>
  <si>
    <t>Izolace proti vodě</t>
  </si>
  <si>
    <t>711480000</t>
  </si>
  <si>
    <t xml:space="preserve">Izolační systém nopkovou folií-  prostupy </t>
  </si>
  <si>
    <t>VDJ v místě prostupu potrbí:1,0</t>
  </si>
  <si>
    <t>711641567R00</t>
  </si>
  <si>
    <t xml:space="preserve">Izolace objektů pod zemí přitavením NAIP </t>
  </si>
  <si>
    <t>VŠ-1:10,0</t>
  </si>
  <si>
    <t>62831116</t>
  </si>
  <si>
    <t>Pás asfaltovaný oxidovaný IPA 400 H PE</t>
  </si>
  <si>
    <t>10,0*1,1</t>
  </si>
  <si>
    <t>998711101R00</t>
  </si>
  <si>
    <t xml:space="preserve">Přesun hmot pro izolace proti vodě, výšky do 6 m 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</si>
  <si>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</si>
  <si>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</si>
  <si>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</si>
  <si>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</si>
  <si>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</si>
  <si>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10 km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</si>
  <si>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</si>
  <si>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</si>
  <si>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</si>
  <si>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</si>
  <si>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</si>
  <si>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</si>
  <si>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</si>
  <si>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</si>
  <si>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</si>
  <si>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</si>
  <si>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</si>
  <si>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</si>
  <si>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Dočasné zajištění PE potrubí do DN 200 mm </t>
  </si>
  <si>
    <t>zbývající výkopy do násypů:26,38</t>
  </si>
  <si>
    <t xml:space="preserve">Vytyčovací vodič identifikační </t>
  </si>
  <si>
    <t xml:space="preserve">Desky podkladní z železobetonu C 12/15 </t>
  </si>
  <si>
    <t>Tlakové potrubí z PE DN 50 mm, ozn. PE 100  SDR11, PN16 PE 63x5,8mm</t>
  </si>
  <si>
    <t>Tlakové potrubí z PE DN 80 mm, ozn. PE 100 RC  SDR11, PN16 PE 90x8,2mm</t>
  </si>
  <si>
    <t>Tlakové potrubí z PE DN 150 mm, ozn. PE 100 RC  SDR11, PN16 PE 160x14,6mm</t>
  </si>
  <si>
    <t>Tlakové potrubí z PE DN 100 mm, ozn. PE 100 RC  SDR11, PN16 PE 110x10,0mm</t>
  </si>
  <si>
    <t>Litinová zaslepovací příruba DN 100 mm</t>
  </si>
  <si>
    <t>Vtokový koš DN 100 mm, cedník z uhlíkové oceli s epoxidovým povrstvením</t>
  </si>
  <si>
    <t>Ruční kolo s šoupěti DN 50 mm</t>
  </si>
  <si>
    <t>Koleno nerez DN 100 mm, 90st. s přírubou a usměrňovačem toku proudící vody (VŠ-1)</t>
  </si>
  <si>
    <t>M+D podpěrná konzole z nerez.oceli  (VDJ)</t>
  </si>
  <si>
    <t>Potrubí nerez DN 100 mm (VDJ)</t>
  </si>
  <si>
    <t>Potrubí nerez DN 50 mm (VDJ)</t>
  </si>
  <si>
    <t>Výřez otvorů pro napojení nového potrubí  (VDJ)</t>
  </si>
  <si>
    <t>Příruba nerez DN 100 mm (VDJ)</t>
  </si>
  <si>
    <t>Příruba nerez DN 50 mm (VDJ)</t>
  </si>
  <si>
    <t>Redukce  nerez DN 100/50 mm (VDJ)</t>
  </si>
  <si>
    <t>Koleno  nerez DN 100 mm, 90st. (VDJ)</t>
  </si>
  <si>
    <t>Koleno  nerez DN 100 mm, 55st. (VDJ)</t>
  </si>
  <si>
    <t>Koleno  nerez DN 100 mm, 20st. (VDJ)</t>
  </si>
  <si>
    <t>Demontáž oplocení drátěné sítě vč.sloupku zpětné osazení a zabetonování sloupku</t>
  </si>
  <si>
    <t>VDJ v místě prostupu potrubí:1,0</t>
  </si>
  <si>
    <t>Potrubí a tvarovky z nerezové oceli</t>
  </si>
  <si>
    <t xml:space="preserve">Montáž potrubí nerezového vč.armatur a tvarovek </t>
  </si>
  <si>
    <t>Montáž potrubí polyetylenového ve výkopu d 110 mm vč.tvarovek</t>
  </si>
  <si>
    <t>Montáž potrubí polyetylenového ve výkopu d 160 mm vč.tvarovek</t>
  </si>
  <si>
    <t xml:space="preserve">Montáž potrubí polyetylenového ve výkopu d 50 mm </t>
  </si>
  <si>
    <t xml:space="preserve">Montáž potrubí polyetylenového do d 25 mm </t>
  </si>
  <si>
    <t>SO 01 -</t>
  </si>
  <si>
    <t>ČK, Vyšný - Úpravy vodovodu u VDJ Hošek</t>
  </si>
  <si>
    <t>7 str.</t>
  </si>
  <si>
    <t>Jiří Sváček - Videall Projekt</t>
  </si>
  <si>
    <t>Město Český Krumlov</t>
  </si>
  <si>
    <t>Máčová Evženie</t>
  </si>
  <si>
    <t>E.Máčová</t>
  </si>
  <si>
    <t>květen 2014</t>
  </si>
  <si>
    <t>Vodovod</t>
  </si>
  <si>
    <t>POLOŽKOVÝ ROZPOČET :  SO 01 - VODOVOD</t>
  </si>
  <si>
    <t xml:space="preserve">Montáž ohebné dren. trubky do rýhy, DN 100,bez lože </t>
  </si>
  <si>
    <t>pro zpětné položení:0,5*0,5*4</t>
  </si>
  <si>
    <t xml:space="preserve">Montáž vodovodních šoupátek, šachty, kolečko DN 50 </t>
  </si>
  <si>
    <t xml:space="preserve">Zabezpečení konců vodovod. potrubí do DN 100 </t>
  </si>
  <si>
    <t>Montáž šachty plastové DN 2.000 mm výšky d 2,0m (VŠ-1)</t>
  </si>
  <si>
    <t>Stěny šachet z betonu C 16/20 (řídká konzistence)</t>
  </si>
  <si>
    <t xml:space="preserve">Utěsnění otvorů hydraulickým cementem Maxplug </t>
  </si>
  <si>
    <t>Litinová odbočná přírubová tvarovka s přírubovou odbočkou DN 100/100 mm (T 100/100)</t>
  </si>
  <si>
    <t>Litinový přírubový spoj na PE potrubí 110/100</t>
  </si>
  <si>
    <t>Litinové vodovodní šoupě přírubové ( s prodlouž. životností), DN 80 mm (Š 80)</t>
  </si>
  <si>
    <t>Litinové vodovodní šoupě přírubové ( s prodlouž. životností), DN 100 mm (Š 100)</t>
  </si>
  <si>
    <t>Souprava zemní šoupátková teleskopická 1,3-1,8m; DN 50-100 mm (pro DN 1"-2")</t>
  </si>
  <si>
    <t>Poklop šachtový litinový B 125, 600 x 600 mm, uzamykatelný</t>
  </si>
  <si>
    <t>Desinfekce vodovodního potrubí do DN 150</t>
  </si>
  <si>
    <t>Šachta PP dvouplášťová, DN 2.000 mm , v. 2,0m s armovací výztuží  (VŠ-1)</t>
  </si>
  <si>
    <t>Doprava šachty (VŠ-1) na stavbu</t>
  </si>
  <si>
    <t>Výplň odvodňov. trativodů kamen. drobným těženým  0 - 8 mm</t>
  </si>
  <si>
    <t>Tlaková zkouška vodovodního potrubí do DN 150</t>
  </si>
  <si>
    <t>Tlaková zkouška vodovodního potrubí do DN 100</t>
  </si>
  <si>
    <t>892272111R00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</si>
</sst>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4" fillId="19" borderId="20" xfId="0" applyFont="1" applyFill="1" applyBorder="1" applyAlignment="1">
      <alignment horizontal="left"/>
    </xf>
    <xf numFmtId="0" fontId="3" fillId="19" borderId="21" xfId="0" applyFont="1" applyFill="1" applyBorder="1" applyAlignment="1">
      <alignment horizontal="left"/>
    </xf>
    <xf numFmtId="0" fontId="3" fillId="19" borderId="22" xfId="0" applyFont="1" applyFill="1" applyBorder="1" applyAlignment="1">
      <alignment horizontal="centerContinuous"/>
    </xf>
    <xf numFmtId="0" fontId="4" fillId="19" borderId="21" xfId="0" applyFont="1" applyFill="1" applyBorder="1" applyAlignment="1">
      <alignment horizontal="centerContinuous"/>
    </xf>
    <xf numFmtId="0" fontId="3" fillId="19" borderId="21" xfId="0" applyFont="1" applyFill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4" fillId="19" borderId="26" xfId="0" applyFont="1" applyFill="1" applyBorder="1" applyAlignment="1">
      <alignment/>
    </xf>
    <xf numFmtId="0" fontId="4" fillId="19" borderId="27" xfId="0" applyFont="1" applyFill="1" applyBorder="1" applyAlignment="1">
      <alignment/>
    </xf>
    <xf numFmtId="0" fontId="4" fillId="19" borderId="28" xfId="0" applyFont="1" applyFill="1" applyBorder="1" applyAlignment="1">
      <alignment/>
    </xf>
    <xf numFmtId="0" fontId="4" fillId="19" borderId="36" xfId="0" applyFont="1" applyFill="1" applyBorder="1" applyAlignment="1">
      <alignment/>
    </xf>
    <xf numFmtId="0" fontId="4" fillId="19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165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19" borderId="33" xfId="0" applyFont="1" applyFill="1" applyBorder="1" applyAlignment="1">
      <alignment/>
    </xf>
    <xf numFmtId="0" fontId="7" fillId="19" borderId="34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6" xfId="46" applyNumberFormat="1" applyFont="1" applyBorder="1">
      <alignment/>
      <protection/>
    </xf>
    <xf numFmtId="49" fontId="3" fillId="0" borderId="46" xfId="46" applyNumberFormat="1" applyFont="1" applyBorder="1">
      <alignment/>
      <protection/>
    </xf>
    <xf numFmtId="49" fontId="3" fillId="0" borderId="46" xfId="46" applyNumberFormat="1" applyFont="1" applyBorder="1" applyAlignment="1">
      <alignment horizontal="right"/>
      <protection/>
    </xf>
    <xf numFmtId="0" fontId="3" fillId="0" borderId="47" xfId="46" applyFont="1" applyBorder="1">
      <alignment/>
      <protection/>
    </xf>
    <xf numFmtId="49" fontId="3" fillId="0" borderId="46" xfId="0" applyNumberFormat="1" applyFont="1" applyBorder="1" applyAlignment="1">
      <alignment horizontal="left"/>
    </xf>
    <xf numFmtId="0" fontId="3" fillId="0" borderId="48" xfId="0" applyNumberFormat="1" applyFont="1" applyBorder="1" applyAlignment="1">
      <alignment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50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6" xfId="46" applyFont="1" applyBorder="1">
      <alignment/>
      <protection/>
    </xf>
    <xf numFmtId="0" fontId="5" fillId="0" borderId="47" xfId="46" applyFont="1" applyBorder="1" applyAlignment="1">
      <alignment horizontal="right"/>
      <protection/>
    </xf>
    <xf numFmtId="49" fontId="3" fillId="0" borderId="46" xfId="46" applyNumberFormat="1" applyFont="1" applyBorder="1" applyAlignment="1">
      <alignment horizontal="left"/>
      <protection/>
    </xf>
    <xf numFmtId="0" fontId="3" fillId="0" borderId="48" xfId="46" applyFont="1" applyBorder="1">
      <alignment/>
      <protection/>
    </xf>
    <xf numFmtId="0" fontId="3" fillId="0" borderId="49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51" xfId="46" applyFont="1" applyBorder="1" applyAlignment="1">
      <alignment horizontal="center"/>
      <protection/>
    </xf>
    <xf numFmtId="49" fontId="4" fillId="0" borderId="51" xfId="46" applyNumberFormat="1" applyFont="1" applyBorder="1" applyAlignment="1">
      <alignment horizontal="left"/>
      <protection/>
    </xf>
    <xf numFmtId="0" fontId="4" fillId="0" borderId="52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53" xfId="46" applyFont="1" applyBorder="1" applyAlignment="1">
      <alignment horizontal="center" vertical="top"/>
      <protection/>
    </xf>
    <xf numFmtId="49" fontId="15" fillId="0" borderId="53" xfId="46" applyNumberFormat="1" applyFont="1" applyBorder="1" applyAlignment="1">
      <alignment horizontal="left" vertical="top"/>
      <protection/>
    </xf>
    <xf numFmtId="0" fontId="15" fillId="0" borderId="53" xfId="46" applyFont="1" applyBorder="1" applyAlignment="1">
      <alignment vertical="top" wrapText="1"/>
      <protection/>
    </xf>
    <xf numFmtId="49" fontId="15" fillId="0" borderId="53" xfId="46" applyNumberFormat="1" applyFont="1" applyBorder="1" applyAlignment="1">
      <alignment horizontal="center" shrinkToFit="1"/>
      <protection/>
    </xf>
    <xf numFmtId="4" fontId="15" fillId="0" borderId="53" xfId="46" applyNumberFormat="1" applyFont="1" applyBorder="1" applyAlignment="1">
      <alignment horizontal="right"/>
      <protection/>
    </xf>
    <xf numFmtId="4" fontId="15" fillId="0" borderId="53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51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1" xfId="46" applyNumberFormat="1" applyFont="1" applyBorder="1" applyAlignment="1">
      <alignment horizontal="right"/>
      <protection/>
    </xf>
    <xf numFmtId="4" fontId="18" fillId="24" borderId="54" xfId="46" applyNumberFormat="1" applyFont="1" applyFill="1" applyBorder="1" applyAlignment="1">
      <alignment horizontal="right" wrapText="1"/>
      <protection/>
    </xf>
    <xf numFmtId="0" fontId="18" fillId="24" borderId="39" xfId="46" applyFont="1" applyFill="1" applyBorder="1" applyAlignment="1">
      <alignment horizontal="left" wrapText="1"/>
      <protection/>
    </xf>
    <xf numFmtId="0" fontId="18" fillId="0" borderId="38" xfId="0" applyFont="1" applyBorder="1" applyAlignment="1">
      <alignment horizontal="right"/>
    </xf>
    <xf numFmtId="0" fontId="3" fillId="19" borderId="15" xfId="46" applyFont="1" applyFill="1" applyBorder="1" applyAlignment="1">
      <alignment horizontal="center"/>
      <protection/>
    </xf>
    <xf numFmtId="49" fontId="20" fillId="19" borderId="15" xfId="46" applyNumberFormat="1" applyFont="1" applyFill="1" applyBorder="1" applyAlignment="1">
      <alignment horizontal="left"/>
      <protection/>
    </xf>
    <xf numFmtId="0" fontId="20" fillId="19" borderId="52" xfId="46" applyFont="1" applyFill="1" applyBorder="1">
      <alignment/>
      <protection/>
    </xf>
    <xf numFmtId="0" fontId="3" fillId="19" borderId="14" xfId="46" applyFont="1" applyFill="1" applyBorder="1" applyAlignment="1">
      <alignment horizontal="center"/>
      <protection/>
    </xf>
    <xf numFmtId="4" fontId="3" fillId="19" borderId="14" xfId="46" applyNumberFormat="1" applyFont="1" applyFill="1" applyBorder="1" applyAlignment="1">
      <alignment horizontal="right"/>
      <protection/>
    </xf>
    <xf numFmtId="4" fontId="3" fillId="19" borderId="13" xfId="46" applyNumberFormat="1" applyFont="1" applyFill="1" applyBorder="1" applyAlignment="1">
      <alignment horizontal="right"/>
      <protection/>
    </xf>
    <xf numFmtId="4" fontId="4" fillId="19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6" fillId="24" borderId="54" xfId="46" applyNumberFormat="1" applyFont="1" applyFill="1" applyBorder="1" applyAlignment="1">
      <alignment horizontal="right" wrapText="1"/>
      <protection/>
    </xf>
    <xf numFmtId="0" fontId="15" fillId="0" borderId="53" xfId="46" applyFont="1" applyFill="1" applyBorder="1" applyAlignment="1">
      <alignment vertical="top" wrapText="1"/>
      <protection/>
    </xf>
    <xf numFmtId="0" fontId="4" fillId="19" borderId="26" xfId="0" applyFont="1" applyFill="1" applyBorder="1" applyAlignment="1">
      <alignment horizontal="left"/>
    </xf>
    <xf numFmtId="0" fontId="5" fillId="19" borderId="28" xfId="0" applyFont="1" applyFill="1" applyBorder="1" applyAlignment="1">
      <alignment horizontal="centerContinuous"/>
    </xf>
    <xf numFmtId="49" fontId="6" fillId="19" borderId="27" xfId="0" applyNumberFormat="1" applyFont="1" applyFill="1" applyBorder="1" applyAlignment="1">
      <alignment horizontal="left"/>
    </xf>
    <xf numFmtId="49" fontId="5" fillId="19" borderId="28" xfId="0" applyNumberFormat="1" applyFont="1" applyFill="1" applyBorder="1" applyAlignment="1">
      <alignment horizontal="centerContinuous"/>
    </xf>
    <xf numFmtId="49" fontId="4" fillId="19" borderId="12" xfId="0" applyNumberFormat="1" applyFont="1" applyFill="1" applyBorder="1" applyAlignment="1">
      <alignment/>
    </xf>
    <xf numFmtId="49" fontId="3" fillId="19" borderId="13" xfId="0" applyNumberFormat="1" applyFont="1" applyFill="1" applyBorder="1" applyAlignment="1">
      <alignment/>
    </xf>
    <xf numFmtId="49" fontId="39" fillId="19" borderId="14" xfId="0" applyNumberFormat="1" applyFont="1" applyFill="1" applyBorder="1" applyAlignment="1">
      <alignment/>
    </xf>
    <xf numFmtId="49" fontId="40" fillId="19" borderId="14" xfId="0" applyNumberFormat="1" applyFont="1" applyFill="1" applyBorder="1" applyAlignment="1">
      <alignment/>
    </xf>
    <xf numFmtId="49" fontId="40" fillId="19" borderId="13" xfId="0" applyNumberFormat="1" applyFont="1" applyFill="1" applyBorder="1" applyAlignment="1">
      <alignment/>
    </xf>
    <xf numFmtId="49" fontId="4" fillId="19" borderId="31" xfId="0" applyNumberFormat="1" applyFont="1" applyFill="1" applyBorder="1" applyAlignment="1">
      <alignment/>
    </xf>
    <xf numFmtId="49" fontId="3" fillId="19" borderId="38" xfId="0" applyNumberFormat="1" applyFont="1" applyFill="1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49" fontId="5" fillId="0" borderId="55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0" fontId="5" fillId="0" borderId="56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49" fontId="39" fillId="19" borderId="0" xfId="0" applyNumberFormat="1" applyFont="1" applyFill="1" applyBorder="1" applyAlignment="1">
      <alignment/>
    </xf>
    <xf numFmtId="49" fontId="3" fillId="19" borderId="0" xfId="0" applyNumberFormat="1" applyFont="1" applyFill="1" applyBorder="1" applyAlignment="1">
      <alignment/>
    </xf>
    <xf numFmtId="49" fontId="3" fillId="0" borderId="38" xfId="0" applyNumberFormat="1" applyFont="1" applyBorder="1" applyAlignment="1">
      <alignment horizontal="left"/>
    </xf>
    <xf numFmtId="49" fontId="4" fillId="19" borderId="20" xfId="0" applyNumberFormat="1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4" fillId="19" borderId="58" xfId="0" applyFont="1" applyFill="1" applyBorder="1" applyAlignment="1">
      <alignment horizontal="center"/>
    </xf>
    <xf numFmtId="0" fontId="4" fillId="19" borderId="59" xfId="0" applyFont="1" applyFill="1" applyBorder="1" applyAlignment="1">
      <alignment horizontal="center"/>
    </xf>
    <xf numFmtId="0" fontId="4" fillId="19" borderId="20" xfId="0" applyFont="1" applyFill="1" applyBorder="1" applyAlignment="1">
      <alignment/>
    </xf>
    <xf numFmtId="0" fontId="4" fillId="19" borderId="21" xfId="0" applyFont="1" applyFill="1" applyBorder="1" applyAlignment="1">
      <alignment/>
    </xf>
    <xf numFmtId="3" fontId="4" fillId="19" borderId="22" xfId="0" applyNumberFormat="1" applyFont="1" applyFill="1" applyBorder="1" applyAlignment="1">
      <alignment/>
    </xf>
    <xf numFmtId="3" fontId="4" fillId="19" borderId="57" xfId="0" applyNumberFormat="1" applyFont="1" applyFill="1" applyBorder="1" applyAlignment="1">
      <alignment/>
    </xf>
    <xf numFmtId="3" fontId="4" fillId="19" borderId="58" xfId="0" applyNumberFormat="1" applyFont="1" applyFill="1" applyBorder="1" applyAlignment="1">
      <alignment/>
    </xf>
    <xf numFmtId="3" fontId="4" fillId="19" borderId="59" xfId="0" applyNumberFormat="1" applyFont="1" applyFill="1" applyBorder="1" applyAlignment="1">
      <alignment/>
    </xf>
    <xf numFmtId="0" fontId="4" fillId="19" borderId="26" xfId="0" applyFont="1" applyFill="1" applyBorder="1" applyAlignment="1">
      <alignment/>
    </xf>
    <xf numFmtId="0" fontId="4" fillId="19" borderId="27" xfId="0" applyFont="1" applyFill="1" applyBorder="1" applyAlignment="1">
      <alignment/>
    </xf>
    <xf numFmtId="0" fontId="3" fillId="19" borderId="37" xfId="0" applyFont="1" applyFill="1" applyBorder="1" applyAlignment="1">
      <alignment/>
    </xf>
    <xf numFmtId="0" fontId="4" fillId="19" borderId="60" xfId="0" applyFont="1" applyFill="1" applyBorder="1" applyAlignment="1">
      <alignment horizontal="right"/>
    </xf>
    <xf numFmtId="0" fontId="4" fillId="19" borderId="27" xfId="0" applyFont="1" applyFill="1" applyBorder="1" applyAlignment="1">
      <alignment horizontal="right"/>
    </xf>
    <xf numFmtId="0" fontId="4" fillId="19" borderId="28" xfId="0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4" fontId="6" fillId="19" borderId="37" xfId="0" applyNumberFormat="1" applyFont="1" applyFill="1" applyBorder="1" applyAlignment="1">
      <alignment horizontal="right"/>
    </xf>
    <xf numFmtId="0" fontId="3" fillId="19" borderId="33" xfId="0" applyFont="1" applyFill="1" applyBorder="1" applyAlignment="1">
      <alignment/>
    </xf>
    <xf numFmtId="0" fontId="4" fillId="19" borderId="34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4" fontId="3" fillId="19" borderId="61" xfId="0" applyNumberFormat="1" applyFont="1" applyFill="1" applyBorder="1" applyAlignment="1">
      <alignment/>
    </xf>
    <xf numFmtId="4" fontId="3" fillId="19" borderId="33" xfId="0" applyNumberFormat="1" applyFont="1" applyFill="1" applyBorder="1" applyAlignment="1">
      <alignment/>
    </xf>
    <xf numFmtId="4" fontId="3" fillId="19" borderId="34" xfId="0" applyNumberFormat="1" applyFont="1" applyFill="1" applyBorder="1" applyAlignment="1">
      <alignment/>
    </xf>
    <xf numFmtId="49" fontId="5" fillId="0" borderId="62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3" fillId="0" borderId="63" xfId="0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49" fontId="5" fillId="0" borderId="68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3" fillId="0" borderId="69" xfId="0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49" fontId="5" fillId="0" borderId="74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3" fillId="0" borderId="75" xfId="0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49" fontId="5" fillId="19" borderId="15" xfId="46" applyNumberFormat="1" applyFont="1" applyFill="1" applyBorder="1">
      <alignment/>
      <protection/>
    </xf>
    <xf numFmtId="0" fontId="5" fillId="19" borderId="13" xfId="46" applyFont="1" applyFill="1" applyBorder="1" applyAlignment="1">
      <alignment horizontal="center"/>
      <protection/>
    </xf>
    <xf numFmtId="0" fontId="5" fillId="19" borderId="13" xfId="46" applyNumberFormat="1" applyFont="1" applyFill="1" applyBorder="1" applyAlignment="1">
      <alignment horizontal="center"/>
      <protection/>
    </xf>
    <xf numFmtId="0" fontId="5" fillId="19" borderId="15" xfId="46" applyFont="1" applyFill="1" applyBorder="1" applyAlignment="1">
      <alignment horizontal="center"/>
      <protection/>
    </xf>
    <xf numFmtId="49" fontId="15" fillId="0" borderId="53" xfId="46" applyNumberFormat="1" applyFont="1" applyFill="1" applyBorder="1" applyAlignment="1">
      <alignment horizontal="left" vertical="top"/>
      <protection/>
    </xf>
    <xf numFmtId="49" fontId="15" fillId="0" borderId="53" xfId="46" applyNumberFormat="1" applyFont="1" applyFill="1" applyBorder="1" applyAlignment="1">
      <alignment horizontal="center" shrinkToFit="1"/>
      <protection/>
    </xf>
    <xf numFmtId="4" fontId="15" fillId="0" borderId="53" xfId="46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166" fontId="3" fillId="0" borderId="52" xfId="0" applyNumberFormat="1" applyFont="1" applyBorder="1" applyAlignment="1">
      <alignment horizontal="right" indent="2"/>
    </xf>
    <xf numFmtId="166" fontId="3" fillId="0" borderId="56" xfId="0" applyNumberFormat="1" applyFont="1" applyBorder="1" applyAlignment="1">
      <alignment horizontal="right" indent="2"/>
    </xf>
    <xf numFmtId="166" fontId="7" fillId="19" borderId="80" xfId="0" applyNumberFormat="1" applyFont="1" applyFill="1" applyBorder="1" applyAlignment="1">
      <alignment horizontal="right" indent="2"/>
    </xf>
    <xf numFmtId="166" fontId="7" fillId="19" borderId="61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3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center"/>
      <protection/>
    </xf>
    <xf numFmtId="0" fontId="3" fillId="0" borderId="85" xfId="46" applyFont="1" applyBorder="1" applyAlignment="1">
      <alignment horizontal="left"/>
      <protection/>
    </xf>
    <xf numFmtId="0" fontId="3" fillId="0" borderId="49" xfId="46" applyFont="1" applyBorder="1" applyAlignment="1">
      <alignment horizontal="left"/>
      <protection/>
    </xf>
    <xf numFmtId="0" fontId="3" fillId="0" borderId="86" xfId="46" applyFont="1" applyBorder="1" applyAlignment="1">
      <alignment horizontal="left"/>
      <protection/>
    </xf>
    <xf numFmtId="3" fontId="4" fillId="19" borderId="34" xfId="0" applyNumberFormat="1" applyFont="1" applyFill="1" applyBorder="1" applyAlignment="1">
      <alignment horizontal="right"/>
    </xf>
    <xf numFmtId="3" fontId="4" fillId="19" borderId="61" xfId="0" applyNumberFormat="1" applyFont="1" applyFill="1" applyBorder="1" applyAlignment="1">
      <alignment horizontal="right"/>
    </xf>
    <xf numFmtId="49" fontId="18" fillId="24" borderId="87" xfId="46" applyNumberFormat="1" applyFont="1" applyFill="1" applyBorder="1" applyAlignment="1">
      <alignment horizontal="left" wrapText="1"/>
      <protection/>
    </xf>
    <xf numFmtId="49" fontId="19" fillId="0" borderId="88" xfId="0" applyNumberFormat="1" applyFont="1" applyBorder="1" applyAlignment="1">
      <alignment horizontal="left" wrapText="1"/>
    </xf>
    <xf numFmtId="49" fontId="18" fillId="0" borderId="87" xfId="46" applyNumberFormat="1" applyFont="1" applyFill="1" applyBorder="1" applyAlignment="1">
      <alignment horizontal="left" wrapText="1"/>
      <protection/>
    </xf>
    <xf numFmtId="49" fontId="19" fillId="0" borderId="88" xfId="0" applyNumberFormat="1" applyFont="1" applyFill="1" applyBorder="1" applyAlignment="1">
      <alignment horizontal="left" wrapText="1"/>
    </xf>
    <xf numFmtId="49" fontId="16" fillId="24" borderId="87" xfId="46" applyNumberFormat="1" applyFont="1" applyFill="1" applyBorder="1" applyAlignment="1">
      <alignment horizontal="left" wrapText="1"/>
      <protection/>
    </xf>
    <xf numFmtId="0" fontId="41" fillId="0" borderId="0" xfId="46" applyFont="1" applyAlignment="1">
      <alignment horizontal="center"/>
      <protection/>
    </xf>
    <xf numFmtId="49" fontId="3" fillId="0" borderId="83" xfId="46" applyNumberFormat="1" applyFont="1" applyBorder="1" applyAlignment="1">
      <alignment horizontal="center"/>
      <protection/>
    </xf>
    <xf numFmtId="0" fontId="3" fillId="0" borderId="85" xfId="46" applyFont="1" applyBorder="1" applyAlignment="1">
      <alignment horizontal="center" shrinkToFit="1"/>
      <protection/>
    </xf>
    <xf numFmtId="0" fontId="3" fillId="0" borderId="49" xfId="46" applyFont="1" applyBorder="1" applyAlignment="1">
      <alignment horizontal="center" shrinkToFit="1"/>
      <protection/>
    </xf>
    <xf numFmtId="0" fontId="3" fillId="0" borderId="86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rchiv\2%20Ms%20EXCEL\_ROZPOCTY\108%20CK%20Plesivec%20-%20Odlucovac%20tuku\Rozpocet%20-%20CK%20ZS%20Plesivec%20Odluco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51" t="s">
        <v>1</v>
      </c>
      <c r="B2" s="152"/>
      <c r="C2" s="153">
        <f>'[1]Rekapitulace'!H1</f>
        <v>0</v>
      </c>
      <c r="D2" s="153">
        <f>'[1]Rekapitulace'!G2</f>
        <v>0</v>
      </c>
      <c r="E2" s="154"/>
      <c r="F2" s="3" t="s">
        <v>2</v>
      </c>
      <c r="G2" s="162"/>
    </row>
    <row r="3" spans="1:7" ht="3" customHeight="1" hidden="1">
      <c r="A3" s="4"/>
      <c r="B3" s="5"/>
      <c r="C3" s="6"/>
      <c r="D3" s="6"/>
      <c r="E3" s="7"/>
      <c r="F3" s="8"/>
      <c r="G3" s="163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64"/>
    </row>
    <row r="5" spans="1:7" ht="16.5" customHeight="1">
      <c r="A5" s="155" t="s">
        <v>434</v>
      </c>
      <c r="B5" s="156"/>
      <c r="C5" s="157" t="s">
        <v>442</v>
      </c>
      <c r="D5" s="158"/>
      <c r="E5" s="159"/>
      <c r="F5" s="8" t="s">
        <v>7</v>
      </c>
      <c r="G5" s="163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65">
        <v>0</v>
      </c>
      <c r="O6" s="11"/>
    </row>
    <row r="7" spans="1:7" ht="18" customHeight="1">
      <c r="A7" s="160"/>
      <c r="B7" s="161"/>
      <c r="C7" s="170" t="s">
        <v>435</v>
      </c>
      <c r="D7" s="171"/>
      <c r="E7" s="171"/>
      <c r="F7" s="12" t="s">
        <v>11</v>
      </c>
      <c r="G7" s="165">
        <f>IF(PocetMJ=0,,ROUND((F30+F32)/PocetMJ,1))</f>
        <v>0</v>
      </c>
    </row>
    <row r="8" spans="1:9" ht="12.75">
      <c r="A8" s="13" t="s">
        <v>12</v>
      </c>
      <c r="B8" s="8"/>
      <c r="C8" s="233" t="s">
        <v>437</v>
      </c>
      <c r="D8" s="233"/>
      <c r="E8" s="234"/>
      <c r="F8" s="14" t="s">
        <v>13</v>
      </c>
      <c r="G8" s="166"/>
      <c r="H8" s="15"/>
      <c r="I8" s="16"/>
    </row>
    <row r="9" spans="1:8" ht="12.75">
      <c r="A9" s="13" t="s">
        <v>14</v>
      </c>
      <c r="B9" s="8"/>
      <c r="C9" s="233" t="str">
        <f>Projektant</f>
        <v>Jiří Sváček - Videall Projekt</v>
      </c>
      <c r="D9" s="233"/>
      <c r="E9" s="234"/>
      <c r="F9" s="8"/>
      <c r="G9" s="167"/>
      <c r="H9" s="17"/>
    </row>
    <row r="10" spans="1:8" ht="12.75">
      <c r="A10" s="13" t="s">
        <v>15</v>
      </c>
      <c r="B10" s="8"/>
      <c r="C10" s="235" t="s">
        <v>438</v>
      </c>
      <c r="D10" s="235"/>
      <c r="E10" s="235"/>
      <c r="F10" s="18"/>
      <c r="G10" s="168"/>
      <c r="H10" s="19"/>
    </row>
    <row r="11" spans="1:57" ht="13.5" customHeight="1">
      <c r="A11" s="13" t="s">
        <v>16</v>
      </c>
      <c r="B11" s="8"/>
      <c r="C11" s="233"/>
      <c r="D11" s="233"/>
      <c r="E11" s="233"/>
      <c r="F11" s="20" t="s">
        <v>17</v>
      </c>
      <c r="G11" s="167" t="s">
        <v>77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33" t="s">
        <v>439</v>
      </c>
      <c r="D12" s="233"/>
      <c r="E12" s="233"/>
      <c r="F12" s="23" t="s">
        <v>19</v>
      </c>
      <c r="G12" s="169" t="s">
        <v>436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28" t="s">
        <v>21</v>
      </c>
      <c r="B14" s="29"/>
      <c r="C14" s="30"/>
      <c r="D14" s="31" t="s">
        <v>22</v>
      </c>
      <c r="E14" s="32"/>
      <c r="F14" s="32"/>
      <c r="G14" s="30"/>
    </row>
    <row r="15" spans="1:7" ht="15.75" customHeight="1">
      <c r="A15" s="33"/>
      <c r="B15" s="34" t="s">
        <v>23</v>
      </c>
      <c r="C15" s="35">
        <f>HSV</f>
        <v>0</v>
      </c>
      <c r="D15" s="36" t="str">
        <f>Rekapitulace!A24</f>
        <v>Ztížené výrobní podmínky</v>
      </c>
      <c r="E15" s="37"/>
      <c r="F15" s="38"/>
      <c r="G15" s="35">
        <f>Rekapitulace!I24</f>
        <v>0</v>
      </c>
    </row>
    <row r="16" spans="1:7" ht="15.75" customHeight="1">
      <c r="A16" s="33" t="s">
        <v>24</v>
      </c>
      <c r="B16" s="34" t="s">
        <v>25</v>
      </c>
      <c r="C16" s="35">
        <f>PSV</f>
        <v>0</v>
      </c>
      <c r="D16" s="4" t="str">
        <f>Rekapitulace!A25</f>
        <v>Oborová přirážka</v>
      </c>
      <c r="E16" s="39"/>
      <c r="F16" s="40"/>
      <c r="G16" s="35">
        <f>Rekapitulace!I25</f>
        <v>0</v>
      </c>
    </row>
    <row r="17" spans="1:7" ht="15.75" customHeight="1">
      <c r="A17" s="33" t="s">
        <v>26</v>
      </c>
      <c r="B17" s="34" t="s">
        <v>27</v>
      </c>
      <c r="C17" s="35">
        <f>Mont</f>
        <v>0</v>
      </c>
      <c r="D17" s="4" t="str">
        <f>Rekapitulace!A26</f>
        <v>Přesun stavebních kapacit</v>
      </c>
      <c r="E17" s="39"/>
      <c r="F17" s="40"/>
      <c r="G17" s="35">
        <f>Rekapitulace!I26</f>
        <v>0</v>
      </c>
    </row>
    <row r="18" spans="1:7" ht="15.75" customHeight="1">
      <c r="A18" s="41" t="s">
        <v>28</v>
      </c>
      <c r="B18" s="42" t="s">
        <v>29</v>
      </c>
      <c r="C18" s="35">
        <f>Dodavka</f>
        <v>0</v>
      </c>
      <c r="D18" s="4" t="str">
        <f>Rekapitulace!A27</f>
        <v>Mimostaveništní doprava</v>
      </c>
      <c r="E18" s="39"/>
      <c r="F18" s="40"/>
      <c r="G18" s="35">
        <f>Rekapitulace!I27</f>
        <v>0</v>
      </c>
    </row>
    <row r="19" spans="1:7" ht="15.75" customHeight="1">
      <c r="A19" s="43" t="s">
        <v>30</v>
      </c>
      <c r="B19" s="34"/>
      <c r="C19" s="35">
        <f>SUM(C15:C18)</f>
        <v>0</v>
      </c>
      <c r="D19" s="4" t="str">
        <f>Rekapitulace!A28</f>
        <v>Zařízení staveniště</v>
      </c>
      <c r="E19" s="39"/>
      <c r="F19" s="40"/>
      <c r="G19" s="35">
        <f>Rekapitulace!I28</f>
        <v>0</v>
      </c>
    </row>
    <row r="20" spans="1:7" ht="15.75" customHeight="1">
      <c r="A20" s="43"/>
      <c r="B20" s="34"/>
      <c r="C20" s="35"/>
      <c r="D20" s="4" t="str">
        <f>Rekapitulace!A29</f>
        <v>Provoz investora</v>
      </c>
      <c r="E20" s="39"/>
      <c r="F20" s="40"/>
      <c r="G20" s="35">
        <f>Rekapitulace!I29</f>
        <v>0</v>
      </c>
    </row>
    <row r="21" spans="1:7" ht="15.75" customHeight="1">
      <c r="A21" s="43" t="s">
        <v>31</v>
      </c>
      <c r="B21" s="34"/>
      <c r="C21" s="35">
        <f>HZS</f>
        <v>0</v>
      </c>
      <c r="D21" s="4" t="str">
        <f>Rekapitulace!A30</f>
        <v>Kompletační činnost (IČD)</v>
      </c>
      <c r="E21" s="39"/>
      <c r="F21" s="40"/>
      <c r="G21" s="35">
        <f>Rekapitulace!I30</f>
        <v>0</v>
      </c>
    </row>
    <row r="22" spans="1:7" ht="15.75" customHeight="1">
      <c r="A22" s="44" t="s">
        <v>32</v>
      </c>
      <c r="B22" s="45"/>
      <c r="C22" s="35">
        <f>C19+C21</f>
        <v>0</v>
      </c>
      <c r="D22" s="4" t="s">
        <v>33</v>
      </c>
      <c r="E22" s="39"/>
      <c r="F22" s="40"/>
      <c r="G22" s="35">
        <f>G23-SUM(G15:G21)</f>
        <v>0</v>
      </c>
    </row>
    <row r="23" spans="1:7" ht="15.75" customHeight="1" thickBot="1">
      <c r="A23" s="236" t="s">
        <v>34</v>
      </c>
      <c r="B23" s="237"/>
      <c r="C23" s="46">
        <f>C22+G23</f>
        <v>0</v>
      </c>
      <c r="D23" s="47" t="s">
        <v>35</v>
      </c>
      <c r="E23" s="48"/>
      <c r="F23" s="49"/>
      <c r="G23" s="35">
        <f>VRN</f>
        <v>0</v>
      </c>
    </row>
    <row r="24" spans="1:7" ht="12.75">
      <c r="A24" s="50" t="s">
        <v>36</v>
      </c>
      <c r="B24" s="51"/>
      <c r="C24" s="52"/>
      <c r="D24" s="51" t="s">
        <v>37</v>
      </c>
      <c r="E24" s="51"/>
      <c r="F24" s="53" t="s">
        <v>38</v>
      </c>
      <c r="G24" s="54"/>
    </row>
    <row r="25" spans="1:7" ht="12.75">
      <c r="A25" s="44" t="s">
        <v>39</v>
      </c>
      <c r="B25" s="45"/>
      <c r="C25" s="55" t="s">
        <v>440</v>
      </c>
      <c r="D25" s="45" t="s">
        <v>39</v>
      </c>
      <c r="E25" s="56"/>
      <c r="F25" s="57" t="s">
        <v>39</v>
      </c>
      <c r="G25" s="58"/>
    </row>
    <row r="26" spans="1:7" ht="37.5" customHeight="1">
      <c r="A26" s="44" t="s">
        <v>40</v>
      </c>
      <c r="B26" s="59"/>
      <c r="C26" s="172" t="s">
        <v>441</v>
      </c>
      <c r="D26" s="45" t="s">
        <v>40</v>
      </c>
      <c r="E26" s="56"/>
      <c r="F26" s="57" t="s">
        <v>40</v>
      </c>
      <c r="G26" s="58"/>
    </row>
    <row r="27" spans="1:7" ht="12.75">
      <c r="A27" s="44"/>
      <c r="B27" s="60"/>
      <c r="C27" s="55"/>
      <c r="D27" s="45"/>
      <c r="E27" s="56"/>
      <c r="F27" s="57"/>
      <c r="G27" s="58"/>
    </row>
    <row r="28" spans="1:7" ht="12.75">
      <c r="A28" s="44" t="s">
        <v>41</v>
      </c>
      <c r="B28" s="45"/>
      <c r="C28" s="55"/>
      <c r="D28" s="57" t="s">
        <v>42</v>
      </c>
      <c r="E28" s="55"/>
      <c r="F28" s="61" t="s">
        <v>42</v>
      </c>
      <c r="G28" s="58"/>
    </row>
    <row r="29" spans="1:7" ht="69" customHeight="1">
      <c r="A29" s="44"/>
      <c r="B29" s="45"/>
      <c r="C29" s="62"/>
      <c r="D29" s="63"/>
      <c r="E29" s="62"/>
      <c r="F29" s="45"/>
      <c r="G29" s="58"/>
    </row>
    <row r="30" spans="1:7" ht="12.75">
      <c r="A30" s="64" t="s">
        <v>43</v>
      </c>
      <c r="B30" s="65"/>
      <c r="C30" s="66">
        <v>21</v>
      </c>
      <c r="D30" s="65" t="s">
        <v>44</v>
      </c>
      <c r="E30" s="67"/>
      <c r="F30" s="228">
        <f>C23-F32</f>
        <v>0</v>
      </c>
      <c r="G30" s="229"/>
    </row>
    <row r="31" spans="1:7" ht="12.75">
      <c r="A31" s="64" t="s">
        <v>45</v>
      </c>
      <c r="B31" s="65"/>
      <c r="C31" s="66">
        <f>SazbaDPH1</f>
        <v>21</v>
      </c>
      <c r="D31" s="65" t="s">
        <v>46</v>
      </c>
      <c r="E31" s="67"/>
      <c r="F31" s="228">
        <f>ROUND(PRODUCT(F30,C31/100),0)</f>
        <v>0</v>
      </c>
      <c r="G31" s="229"/>
    </row>
    <row r="32" spans="1:7" ht="12.75">
      <c r="A32" s="64" t="s">
        <v>43</v>
      </c>
      <c r="B32" s="65"/>
      <c r="C32" s="66">
        <v>0</v>
      </c>
      <c r="D32" s="65" t="s">
        <v>46</v>
      </c>
      <c r="E32" s="67"/>
      <c r="F32" s="228">
        <v>0</v>
      </c>
      <c r="G32" s="229"/>
    </row>
    <row r="33" spans="1:7" ht="12.75">
      <c r="A33" s="64" t="s">
        <v>45</v>
      </c>
      <c r="B33" s="68"/>
      <c r="C33" s="69">
        <f>SazbaDPH2</f>
        <v>0</v>
      </c>
      <c r="D33" s="65" t="s">
        <v>46</v>
      </c>
      <c r="E33" s="40"/>
      <c r="F33" s="228">
        <f>ROUND(PRODUCT(F32,C33/100),0)</f>
        <v>0</v>
      </c>
      <c r="G33" s="229"/>
    </row>
    <row r="34" spans="1:7" s="73" customFormat="1" ht="19.5" customHeight="1" thickBot="1">
      <c r="A34" s="70" t="s">
        <v>47</v>
      </c>
      <c r="B34" s="71"/>
      <c r="C34" s="71"/>
      <c r="D34" s="71"/>
      <c r="E34" s="72"/>
      <c r="F34" s="230">
        <f>ROUND(SUM(F30:F33),0)</f>
        <v>0</v>
      </c>
      <c r="G34" s="231"/>
    </row>
    <row r="36" spans="1:8" ht="12.75">
      <c r="A36" s="74" t="s">
        <v>48</v>
      </c>
      <c r="B36" s="74"/>
      <c r="C36" s="74"/>
      <c r="D36" s="74"/>
      <c r="E36" s="74"/>
      <c r="F36" s="74"/>
      <c r="G36" s="74"/>
      <c r="H36" t="s">
        <v>6</v>
      </c>
    </row>
    <row r="37" spans="1:8" ht="14.25" customHeight="1">
      <c r="A37" s="74"/>
      <c r="B37" s="232"/>
      <c r="C37" s="232"/>
      <c r="D37" s="232"/>
      <c r="E37" s="232"/>
      <c r="F37" s="232"/>
      <c r="G37" s="232"/>
      <c r="H37" t="s">
        <v>6</v>
      </c>
    </row>
    <row r="38" spans="1:8" ht="12.75" customHeight="1">
      <c r="A38" s="75"/>
      <c r="B38" s="232"/>
      <c r="C38" s="232"/>
      <c r="D38" s="232"/>
      <c r="E38" s="232"/>
      <c r="F38" s="232"/>
      <c r="G38" s="232"/>
      <c r="H38" t="s">
        <v>6</v>
      </c>
    </row>
    <row r="39" spans="1:8" ht="12.75">
      <c r="A39" s="75"/>
      <c r="B39" s="232"/>
      <c r="C39" s="232"/>
      <c r="D39" s="232"/>
      <c r="E39" s="232"/>
      <c r="F39" s="232"/>
      <c r="G39" s="232"/>
      <c r="H39" t="s">
        <v>6</v>
      </c>
    </row>
    <row r="40" spans="1:8" ht="12.75">
      <c r="A40" s="75"/>
      <c r="B40" s="232"/>
      <c r="C40" s="232"/>
      <c r="D40" s="232"/>
      <c r="E40" s="232"/>
      <c r="F40" s="232"/>
      <c r="G40" s="232"/>
      <c r="H40" t="s">
        <v>6</v>
      </c>
    </row>
    <row r="41" spans="1:8" ht="12.75">
      <c r="A41" s="75"/>
      <c r="B41" s="232"/>
      <c r="C41" s="232"/>
      <c r="D41" s="232"/>
      <c r="E41" s="232"/>
      <c r="F41" s="232"/>
      <c r="G41" s="232"/>
      <c r="H41" t="s">
        <v>6</v>
      </c>
    </row>
    <row r="42" spans="1:8" ht="12.75">
      <c r="A42" s="75"/>
      <c r="B42" s="232"/>
      <c r="C42" s="232"/>
      <c r="D42" s="232"/>
      <c r="E42" s="232"/>
      <c r="F42" s="232"/>
      <c r="G42" s="232"/>
      <c r="H42" t="s">
        <v>6</v>
      </c>
    </row>
    <row r="43" spans="1:8" ht="12.75">
      <c r="A43" s="75"/>
      <c r="B43" s="232"/>
      <c r="C43" s="232"/>
      <c r="D43" s="232"/>
      <c r="E43" s="232"/>
      <c r="F43" s="232"/>
      <c r="G43" s="232"/>
      <c r="H43" t="s">
        <v>6</v>
      </c>
    </row>
    <row r="44" spans="1:8" ht="12.75">
      <c r="A44" s="75"/>
      <c r="B44" s="232"/>
      <c r="C44" s="232"/>
      <c r="D44" s="232"/>
      <c r="E44" s="232"/>
      <c r="F44" s="232"/>
      <c r="G44" s="232"/>
      <c r="H44" t="s">
        <v>6</v>
      </c>
    </row>
    <row r="45" spans="1:8" ht="0.75" customHeight="1">
      <c r="A45" s="75"/>
      <c r="B45" s="232"/>
      <c r="C45" s="232"/>
      <c r="D45" s="232"/>
      <c r="E45" s="232"/>
      <c r="F45" s="232"/>
      <c r="G45" s="232"/>
      <c r="H45" t="s">
        <v>6</v>
      </c>
    </row>
    <row r="46" spans="2:7" ht="12.75">
      <c r="B46" s="227"/>
      <c r="C46" s="227"/>
      <c r="D46" s="227"/>
      <c r="E46" s="227"/>
      <c r="F46" s="227"/>
      <c r="G46" s="227"/>
    </row>
    <row r="47" spans="2:7" ht="12.75">
      <c r="B47" s="227"/>
      <c r="C47" s="227"/>
      <c r="D47" s="227"/>
      <c r="E47" s="227"/>
      <c r="F47" s="227"/>
      <c r="G47" s="227"/>
    </row>
    <row r="48" spans="2:7" ht="12.75">
      <c r="B48" s="227"/>
      <c r="C48" s="227"/>
      <c r="D48" s="227"/>
      <c r="E48" s="227"/>
      <c r="F48" s="227"/>
      <c r="G48" s="227"/>
    </row>
    <row r="49" spans="2:7" ht="12.75">
      <c r="B49" s="227"/>
      <c r="C49" s="227"/>
      <c r="D49" s="227"/>
      <c r="E49" s="227"/>
      <c r="F49" s="227"/>
      <c r="G49" s="227"/>
    </row>
    <row r="50" spans="2:7" ht="12.75">
      <c r="B50" s="227"/>
      <c r="C50" s="227"/>
      <c r="D50" s="227"/>
      <c r="E50" s="227"/>
      <c r="F50" s="227"/>
      <c r="G50" s="227"/>
    </row>
    <row r="51" spans="2:7" ht="12.75">
      <c r="B51" s="227"/>
      <c r="C51" s="227"/>
      <c r="D51" s="227"/>
      <c r="E51" s="227"/>
      <c r="F51" s="227"/>
      <c r="G51" s="227"/>
    </row>
    <row r="52" spans="2:7" ht="12.75">
      <c r="B52" s="227"/>
      <c r="C52" s="227"/>
      <c r="D52" s="227"/>
      <c r="E52" s="227"/>
      <c r="F52" s="227"/>
      <c r="G52" s="227"/>
    </row>
    <row r="53" spans="2:7" ht="12.75">
      <c r="B53" s="227"/>
      <c r="C53" s="227"/>
      <c r="D53" s="227"/>
      <c r="E53" s="227"/>
      <c r="F53" s="227"/>
      <c r="G53" s="227"/>
    </row>
    <row r="54" spans="2:7" ht="12.75">
      <c r="B54" s="227"/>
      <c r="C54" s="227"/>
      <c r="D54" s="227"/>
      <c r="E54" s="227"/>
      <c r="F54" s="227"/>
      <c r="G54" s="227"/>
    </row>
    <row r="55" spans="2:7" ht="12.75">
      <c r="B55" s="227"/>
      <c r="C55" s="227"/>
      <c r="D55" s="227"/>
      <c r="E55" s="227"/>
      <c r="F55" s="227"/>
      <c r="G55" s="227"/>
    </row>
  </sheetData>
  <sheetProtection/>
  <mergeCells count="22">
    <mergeCell ref="C12:E12"/>
    <mergeCell ref="A23:B23"/>
    <mergeCell ref="C8:E8"/>
    <mergeCell ref="C9:E9"/>
    <mergeCell ref="C10:E10"/>
    <mergeCell ref="C11:E11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2:G52"/>
    <mergeCell ref="B53:G53"/>
    <mergeCell ref="B54:G54"/>
    <mergeCell ref="B55:G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8" t="s">
        <v>49</v>
      </c>
      <c r="B1" s="239"/>
      <c r="C1" s="76" t="str">
        <f>CONCATENATE(cislostavby," ",nazevstavby)</f>
        <v> ČK, Vyšný - Úpravy vodovodu u VDJ Hošek</v>
      </c>
      <c r="D1" s="77"/>
      <c r="E1" s="78"/>
      <c r="F1" s="77"/>
      <c r="G1" s="79" t="s">
        <v>50</v>
      </c>
      <c r="H1" s="80"/>
      <c r="I1" s="81"/>
    </row>
    <row r="2" spans="1:9" ht="13.5" thickBot="1">
      <c r="A2" s="240" t="s">
        <v>51</v>
      </c>
      <c r="B2" s="241"/>
      <c r="C2" s="82" t="str">
        <f>CONCATENATE(cisloobjektu," ",nazevobjektu)</f>
        <v>SO 01 - Vodovod</v>
      </c>
      <c r="D2" s="83"/>
      <c r="E2" s="84"/>
      <c r="F2" s="83"/>
      <c r="G2" s="242"/>
      <c r="H2" s="243"/>
      <c r="I2" s="244"/>
    </row>
    <row r="3" spans="1:9" ht="13.5" thickTop="1">
      <c r="A3" s="56"/>
      <c r="B3" s="56"/>
      <c r="C3" s="56"/>
      <c r="D3" s="56"/>
      <c r="E3" s="56"/>
      <c r="F3" s="45"/>
      <c r="G3" s="56"/>
      <c r="H3" s="56"/>
      <c r="I3" s="56"/>
    </row>
    <row r="4" spans="1:9" ht="19.5" customHeight="1">
      <c r="A4" s="85" t="s">
        <v>52</v>
      </c>
      <c r="B4" s="86"/>
      <c r="C4" s="86"/>
      <c r="D4" s="86"/>
      <c r="E4" s="87"/>
      <c r="F4" s="86"/>
      <c r="G4" s="86"/>
      <c r="H4" s="86"/>
      <c r="I4" s="86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s="17" customFormat="1" ht="13.5" thickBot="1">
      <c r="A6" s="173"/>
      <c r="B6" s="174" t="s">
        <v>53</v>
      </c>
      <c r="C6" s="174"/>
      <c r="D6" s="175"/>
      <c r="E6" s="176" t="s">
        <v>54</v>
      </c>
      <c r="F6" s="177" t="s">
        <v>55</v>
      </c>
      <c r="G6" s="177" t="s">
        <v>56</v>
      </c>
      <c r="H6" s="177" t="s">
        <v>57</v>
      </c>
      <c r="I6" s="178" t="s">
        <v>31</v>
      </c>
    </row>
    <row r="7" spans="1:9" s="17" customFormat="1" ht="18" customHeight="1">
      <c r="A7" s="199" t="str">
        <f>Položky!B7</f>
        <v>1</v>
      </c>
      <c r="B7" s="200" t="str">
        <f>Položky!C7</f>
        <v>Zemní práce</v>
      </c>
      <c r="C7" s="201"/>
      <c r="D7" s="202"/>
      <c r="E7" s="203">
        <f>Položky!BA69</f>
        <v>0</v>
      </c>
      <c r="F7" s="204">
        <f>Položky!BB69</f>
        <v>0</v>
      </c>
      <c r="G7" s="204">
        <f>Položky!BC69</f>
        <v>0</v>
      </c>
      <c r="H7" s="204">
        <f>Položky!BD69</f>
        <v>0</v>
      </c>
      <c r="I7" s="205">
        <f>Položky!BE69</f>
        <v>0</v>
      </c>
    </row>
    <row r="8" spans="1:9" s="17" customFormat="1" ht="18" customHeight="1">
      <c r="A8" s="206" t="str">
        <f>Položky!B70</f>
        <v>11</v>
      </c>
      <c r="B8" s="207" t="str">
        <f>Položky!C70</f>
        <v>Přípravné a přidružené práce</v>
      </c>
      <c r="C8" s="208"/>
      <c r="D8" s="209"/>
      <c r="E8" s="210">
        <f>Položky!BA78</f>
        <v>0</v>
      </c>
      <c r="F8" s="211">
        <f>Položky!BB78</f>
        <v>0</v>
      </c>
      <c r="G8" s="211">
        <f>Položky!BC78</f>
        <v>0</v>
      </c>
      <c r="H8" s="211">
        <f>Položky!BD78</f>
        <v>0</v>
      </c>
      <c r="I8" s="212">
        <f>Položky!BE78</f>
        <v>0</v>
      </c>
    </row>
    <row r="9" spans="1:9" s="17" customFormat="1" ht="18" customHeight="1">
      <c r="A9" s="206" t="str">
        <f>Položky!B79</f>
        <v>2</v>
      </c>
      <c r="B9" s="207" t="str">
        <f>Položky!C79</f>
        <v>Základy a zvláštní zakládání</v>
      </c>
      <c r="C9" s="208"/>
      <c r="D9" s="209"/>
      <c r="E9" s="210">
        <f>Položky!BA84</f>
        <v>0</v>
      </c>
      <c r="F9" s="211">
        <f>Položky!BB84</f>
        <v>0</v>
      </c>
      <c r="G9" s="211">
        <f>Položky!BC84</f>
        <v>0</v>
      </c>
      <c r="H9" s="211">
        <f>Položky!BD84</f>
        <v>0</v>
      </c>
      <c r="I9" s="212">
        <f>Položky!BE84</f>
        <v>0</v>
      </c>
    </row>
    <row r="10" spans="1:9" s="17" customFormat="1" ht="18" customHeight="1">
      <c r="A10" s="206" t="str">
        <f>Položky!B85</f>
        <v>45</v>
      </c>
      <c r="B10" s="207" t="str">
        <f>Položky!C85</f>
        <v>Podkladní a vedlejší konstrukce</v>
      </c>
      <c r="C10" s="208"/>
      <c r="D10" s="209"/>
      <c r="E10" s="210">
        <f>Položky!BA101</f>
        <v>0</v>
      </c>
      <c r="F10" s="211">
        <f>Položky!BB101</f>
        <v>0</v>
      </c>
      <c r="G10" s="211">
        <f>Položky!BC101</f>
        <v>0</v>
      </c>
      <c r="H10" s="211">
        <f>Položky!BD101</f>
        <v>0</v>
      </c>
      <c r="I10" s="212">
        <f>Položky!BE101</f>
        <v>0</v>
      </c>
    </row>
    <row r="11" spans="1:9" s="17" customFormat="1" ht="18" customHeight="1">
      <c r="A11" s="206" t="str">
        <f>Položky!B102</f>
        <v>5</v>
      </c>
      <c r="B11" s="207" t="str">
        <f>Položky!C102</f>
        <v>Komunikace</v>
      </c>
      <c r="C11" s="208"/>
      <c r="D11" s="209"/>
      <c r="E11" s="210">
        <f>Položky!BA111</f>
        <v>0</v>
      </c>
      <c r="F11" s="211">
        <f>Položky!BB111</f>
        <v>0</v>
      </c>
      <c r="G11" s="211">
        <f>Položky!BC111</f>
        <v>0</v>
      </c>
      <c r="H11" s="211">
        <f>Položky!BD111</f>
        <v>0</v>
      </c>
      <c r="I11" s="212">
        <f>Položky!BE111</f>
        <v>0</v>
      </c>
    </row>
    <row r="12" spans="1:9" s="17" customFormat="1" ht="18" customHeight="1">
      <c r="A12" s="206" t="str">
        <f>Položky!B112</f>
        <v>8</v>
      </c>
      <c r="B12" s="207" t="str">
        <f>Položky!C112</f>
        <v>Trubní vedení</v>
      </c>
      <c r="C12" s="208"/>
      <c r="D12" s="209"/>
      <c r="E12" s="210">
        <f>Položky!BA183</f>
        <v>0</v>
      </c>
      <c r="F12" s="211">
        <f>Položky!BB183</f>
        <v>0</v>
      </c>
      <c r="G12" s="211">
        <f>Položky!BC183</f>
        <v>0</v>
      </c>
      <c r="H12" s="211">
        <f>Položky!BD183</f>
        <v>0</v>
      </c>
      <c r="I12" s="212">
        <f>Položky!BE183</f>
        <v>0</v>
      </c>
    </row>
    <row r="13" spans="1:9" s="17" customFormat="1" ht="18" customHeight="1">
      <c r="A13" s="206" t="str">
        <f>Položky!B184</f>
        <v>861</v>
      </c>
      <c r="B13" s="207" t="str">
        <f>Položky!C184</f>
        <v>Potrubí a tvarovky z nerezové oceli</v>
      </c>
      <c r="C13" s="208"/>
      <c r="D13" s="209"/>
      <c r="E13" s="210">
        <f>Položky!BA198</f>
        <v>0</v>
      </c>
      <c r="F13" s="211">
        <f>Položky!BB198</f>
        <v>0</v>
      </c>
      <c r="G13" s="211">
        <f>Položky!BC198</f>
        <v>0</v>
      </c>
      <c r="H13" s="211">
        <f>Položky!BD198</f>
        <v>0</v>
      </c>
      <c r="I13" s="212">
        <f>Položky!BE198</f>
        <v>0</v>
      </c>
    </row>
    <row r="14" spans="1:9" s="17" customFormat="1" ht="18" customHeight="1">
      <c r="A14" s="206" t="str">
        <f>Položky!B199</f>
        <v>90</v>
      </c>
      <c r="B14" s="207" t="str">
        <f>Položky!C199</f>
        <v>Oplocení</v>
      </c>
      <c r="C14" s="208"/>
      <c r="D14" s="209"/>
      <c r="E14" s="210">
        <f>Položky!BA202</f>
        <v>0</v>
      </c>
      <c r="F14" s="211">
        <f>Položky!BB202</f>
        <v>0</v>
      </c>
      <c r="G14" s="211">
        <f>Položky!BC202</f>
        <v>0</v>
      </c>
      <c r="H14" s="211">
        <f>Položky!BD202</f>
        <v>0</v>
      </c>
      <c r="I14" s="212">
        <f>Položky!BE202</f>
        <v>0</v>
      </c>
    </row>
    <row r="15" spans="1:9" s="17" customFormat="1" ht="18" customHeight="1">
      <c r="A15" s="206" t="str">
        <f>Položky!B203</f>
        <v>96</v>
      </c>
      <c r="B15" s="207" t="str">
        <f>Položky!C203</f>
        <v>Bourání konstrukcí</v>
      </c>
      <c r="C15" s="208"/>
      <c r="D15" s="209"/>
      <c r="E15" s="210">
        <f>Položky!BA210</f>
        <v>0</v>
      </c>
      <c r="F15" s="211">
        <f>Položky!BB210</f>
        <v>0</v>
      </c>
      <c r="G15" s="211">
        <f>Položky!BC210</f>
        <v>0</v>
      </c>
      <c r="H15" s="211">
        <f>Položky!BD210</f>
        <v>0</v>
      </c>
      <c r="I15" s="212">
        <f>Položky!BE210</f>
        <v>0</v>
      </c>
    </row>
    <row r="16" spans="1:9" s="17" customFormat="1" ht="18" customHeight="1">
      <c r="A16" s="206" t="str">
        <f>Položky!B211</f>
        <v>99</v>
      </c>
      <c r="B16" s="207" t="str">
        <f>Položky!C211</f>
        <v>Staveništní přesun hmot</v>
      </c>
      <c r="C16" s="208"/>
      <c r="D16" s="209"/>
      <c r="E16" s="210">
        <f>Položky!BA213</f>
        <v>0</v>
      </c>
      <c r="F16" s="211">
        <f>Položky!BB213</f>
        <v>0</v>
      </c>
      <c r="G16" s="211">
        <f>Položky!BC213</f>
        <v>0</v>
      </c>
      <c r="H16" s="211">
        <f>Položky!BD213</f>
        <v>0</v>
      </c>
      <c r="I16" s="212">
        <f>Položky!BE213</f>
        <v>0</v>
      </c>
    </row>
    <row r="17" spans="1:9" s="17" customFormat="1" ht="18" customHeight="1">
      <c r="A17" s="206" t="str">
        <f>Položky!B214</f>
        <v>711</v>
      </c>
      <c r="B17" s="207" t="str">
        <f>Položky!C214</f>
        <v>Izolace proti vodě</v>
      </c>
      <c r="C17" s="208"/>
      <c r="D17" s="209"/>
      <c r="E17" s="210">
        <f>Položky!BA222</f>
        <v>0</v>
      </c>
      <c r="F17" s="211">
        <f>Položky!BB222</f>
        <v>0</v>
      </c>
      <c r="G17" s="211">
        <f>Položky!BC222</f>
        <v>0</v>
      </c>
      <c r="H17" s="211">
        <f>Položky!BD222</f>
        <v>0</v>
      </c>
      <c r="I17" s="212">
        <f>Položky!BE222</f>
        <v>0</v>
      </c>
    </row>
    <row r="18" spans="1:9" s="17" customFormat="1" ht="18" customHeight="1" thickBot="1">
      <c r="A18" s="213" t="str">
        <f>Položky!B223</f>
        <v>D96</v>
      </c>
      <c r="B18" s="214" t="str">
        <f>Položky!C223</f>
        <v>Přesuny suti a vybouraných hmot</v>
      </c>
      <c r="C18" s="215"/>
      <c r="D18" s="216"/>
      <c r="E18" s="217">
        <f>Položky!BA228</f>
        <v>0</v>
      </c>
      <c r="F18" s="218">
        <f>Položky!BB228</f>
        <v>0</v>
      </c>
      <c r="G18" s="218">
        <f>Položky!BC228</f>
        <v>0</v>
      </c>
      <c r="H18" s="218">
        <f>Položky!BD228</f>
        <v>0</v>
      </c>
      <c r="I18" s="219">
        <f>Položky!BE228</f>
        <v>0</v>
      </c>
    </row>
    <row r="19" spans="1:9" s="88" customFormat="1" ht="18" customHeight="1" thickBot="1">
      <c r="A19" s="179"/>
      <c r="B19" s="180" t="s">
        <v>58</v>
      </c>
      <c r="C19" s="180"/>
      <c r="D19" s="181"/>
      <c r="E19" s="182">
        <f>SUM(E7:E18)</f>
        <v>0</v>
      </c>
      <c r="F19" s="183">
        <f>SUM(F7:F18)</f>
        <v>0</v>
      </c>
      <c r="G19" s="183">
        <f>SUM(G7:G18)</f>
        <v>0</v>
      </c>
      <c r="H19" s="183">
        <f>SUM(H7:H18)</f>
        <v>0</v>
      </c>
      <c r="I19" s="184">
        <f>SUM(I7:I18)</f>
        <v>0</v>
      </c>
    </row>
    <row r="20" spans="1:9" ht="12.75">
      <c r="A20" s="45"/>
      <c r="B20" s="45"/>
      <c r="C20" s="45"/>
      <c r="D20" s="45"/>
      <c r="E20" s="45"/>
      <c r="F20" s="45"/>
      <c r="G20" s="45"/>
      <c r="H20" s="45"/>
      <c r="I20" s="45"/>
    </row>
    <row r="21" spans="1:57" ht="19.5" customHeight="1">
      <c r="A21" s="86" t="s">
        <v>59</v>
      </c>
      <c r="B21" s="86"/>
      <c r="C21" s="86"/>
      <c r="D21" s="86"/>
      <c r="E21" s="86"/>
      <c r="F21" s="86"/>
      <c r="G21" s="89"/>
      <c r="H21" s="86"/>
      <c r="I21" s="86"/>
      <c r="BA21" s="21"/>
      <c r="BB21" s="21"/>
      <c r="BC21" s="21"/>
      <c r="BD21" s="21"/>
      <c r="BE21" s="21"/>
    </row>
    <row r="22" spans="1:9" ht="13.5" thickBot="1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2.75">
      <c r="A23" s="185" t="s">
        <v>60</v>
      </c>
      <c r="B23" s="186"/>
      <c r="C23" s="186"/>
      <c r="D23" s="187"/>
      <c r="E23" s="188" t="s">
        <v>61</v>
      </c>
      <c r="F23" s="189" t="s">
        <v>62</v>
      </c>
      <c r="G23" s="190" t="s">
        <v>63</v>
      </c>
      <c r="H23" s="191"/>
      <c r="I23" s="192" t="s">
        <v>61</v>
      </c>
    </row>
    <row r="24" spans="1:53" ht="12.75">
      <c r="A24" s="43" t="s">
        <v>396</v>
      </c>
      <c r="B24" s="34"/>
      <c r="C24" s="34"/>
      <c r="D24" s="90"/>
      <c r="E24" s="91">
        <v>0</v>
      </c>
      <c r="F24" s="92">
        <v>0</v>
      </c>
      <c r="G24" s="93">
        <f aca="true" t="shared" si="0" ref="G24:G31">CHOOSE(BA24+1,HSV+PSV,HSV+PSV+Mont,HSV+PSV+Dodavka+Mont,HSV,PSV,Mont,Dodavka,Mont+Dodavka,0)</f>
        <v>0</v>
      </c>
      <c r="H24" s="94"/>
      <c r="I24" s="95">
        <f aca="true" t="shared" si="1" ref="I24:I31">E24+F24*G24/100</f>
        <v>0</v>
      </c>
      <c r="BA24">
        <v>0</v>
      </c>
    </row>
    <row r="25" spans="1:53" ht="12.75">
      <c r="A25" s="43" t="s">
        <v>397</v>
      </c>
      <c r="B25" s="34"/>
      <c r="C25" s="34"/>
      <c r="D25" s="90"/>
      <c r="E25" s="91">
        <v>0</v>
      </c>
      <c r="F25" s="92">
        <v>0</v>
      </c>
      <c r="G25" s="93">
        <f t="shared" si="0"/>
        <v>0</v>
      </c>
      <c r="H25" s="94"/>
      <c r="I25" s="95">
        <f t="shared" si="1"/>
        <v>0</v>
      </c>
      <c r="BA25">
        <v>0</v>
      </c>
    </row>
    <row r="26" spans="1:53" ht="12.75">
      <c r="A26" s="43" t="s">
        <v>398</v>
      </c>
      <c r="B26" s="34"/>
      <c r="C26" s="34"/>
      <c r="D26" s="90"/>
      <c r="E26" s="91">
        <v>0</v>
      </c>
      <c r="F26" s="92">
        <v>0</v>
      </c>
      <c r="G26" s="93">
        <f t="shared" si="0"/>
        <v>0</v>
      </c>
      <c r="H26" s="94"/>
      <c r="I26" s="95">
        <f t="shared" si="1"/>
        <v>0</v>
      </c>
      <c r="BA26">
        <v>0</v>
      </c>
    </row>
    <row r="27" spans="1:53" ht="12.75">
      <c r="A27" s="43" t="s">
        <v>399</v>
      </c>
      <c r="B27" s="34"/>
      <c r="C27" s="34"/>
      <c r="D27" s="90"/>
      <c r="E27" s="91">
        <v>0</v>
      </c>
      <c r="F27" s="92">
        <v>0</v>
      </c>
      <c r="G27" s="93">
        <f t="shared" si="0"/>
        <v>0</v>
      </c>
      <c r="H27" s="94"/>
      <c r="I27" s="95">
        <f t="shared" si="1"/>
        <v>0</v>
      </c>
      <c r="BA27">
        <v>0</v>
      </c>
    </row>
    <row r="28" spans="1:53" ht="12.75">
      <c r="A28" s="43" t="s">
        <v>400</v>
      </c>
      <c r="B28" s="34"/>
      <c r="C28" s="34"/>
      <c r="D28" s="90"/>
      <c r="E28" s="91">
        <v>0</v>
      </c>
      <c r="F28" s="92">
        <v>0</v>
      </c>
      <c r="G28" s="93">
        <f t="shared" si="0"/>
        <v>0</v>
      </c>
      <c r="H28" s="94"/>
      <c r="I28" s="95">
        <f t="shared" si="1"/>
        <v>0</v>
      </c>
      <c r="BA28">
        <v>1</v>
      </c>
    </row>
    <row r="29" spans="1:53" ht="12.75">
      <c r="A29" s="43" t="s">
        <v>401</v>
      </c>
      <c r="B29" s="34"/>
      <c r="C29" s="34"/>
      <c r="D29" s="90"/>
      <c r="E29" s="91">
        <v>0</v>
      </c>
      <c r="F29" s="92">
        <v>0</v>
      </c>
      <c r="G29" s="93">
        <f t="shared" si="0"/>
        <v>0</v>
      </c>
      <c r="H29" s="94"/>
      <c r="I29" s="95">
        <f t="shared" si="1"/>
        <v>0</v>
      </c>
      <c r="BA29">
        <v>1</v>
      </c>
    </row>
    <row r="30" spans="1:53" ht="12.75">
      <c r="A30" s="43" t="s">
        <v>402</v>
      </c>
      <c r="B30" s="34"/>
      <c r="C30" s="34"/>
      <c r="D30" s="90"/>
      <c r="E30" s="91">
        <v>0</v>
      </c>
      <c r="F30" s="92">
        <v>0</v>
      </c>
      <c r="G30" s="93">
        <f t="shared" si="0"/>
        <v>0</v>
      </c>
      <c r="H30" s="94"/>
      <c r="I30" s="95">
        <f t="shared" si="1"/>
        <v>0</v>
      </c>
      <c r="BA30">
        <v>2</v>
      </c>
    </row>
    <row r="31" spans="1:53" ht="12.75">
      <c r="A31" s="43" t="s">
        <v>403</v>
      </c>
      <c r="B31" s="34"/>
      <c r="C31" s="34"/>
      <c r="D31" s="90"/>
      <c r="E31" s="91">
        <v>0</v>
      </c>
      <c r="F31" s="92">
        <v>0</v>
      </c>
      <c r="G31" s="93">
        <f t="shared" si="0"/>
        <v>0</v>
      </c>
      <c r="H31" s="94"/>
      <c r="I31" s="95">
        <f t="shared" si="1"/>
        <v>0</v>
      </c>
      <c r="BA31">
        <v>2</v>
      </c>
    </row>
    <row r="32" spans="1:9" ht="13.5" thickBot="1">
      <c r="A32" s="193"/>
      <c r="B32" s="194" t="s">
        <v>64</v>
      </c>
      <c r="C32" s="195"/>
      <c r="D32" s="196"/>
      <c r="E32" s="197"/>
      <c r="F32" s="198"/>
      <c r="G32" s="198"/>
      <c r="H32" s="245">
        <f>SUM(I24:I31)</f>
        <v>0</v>
      </c>
      <c r="I32" s="246"/>
    </row>
    <row r="34" spans="2:9" ht="12.75">
      <c r="B34" s="88"/>
      <c r="F34" s="96"/>
      <c r="G34" s="97"/>
      <c r="H34" s="97"/>
      <c r="I34" s="98"/>
    </row>
    <row r="35" spans="6:9" ht="12.75">
      <c r="F35" s="96"/>
      <c r="G35" s="97"/>
      <c r="H35" s="97"/>
      <c r="I35" s="98"/>
    </row>
    <row r="36" spans="6:9" ht="12.75">
      <c r="F36" s="96"/>
      <c r="G36" s="97"/>
      <c r="H36" s="97"/>
      <c r="I36" s="98"/>
    </row>
    <row r="37" spans="6:9" ht="12.75">
      <c r="F37" s="96"/>
      <c r="G37" s="97"/>
      <c r="H37" s="97"/>
      <c r="I37" s="98"/>
    </row>
    <row r="38" spans="6:9" ht="12.75">
      <c r="F38" s="96"/>
      <c r="G38" s="97"/>
      <c r="H38" s="97"/>
      <c r="I38" s="98"/>
    </row>
    <row r="39" spans="6:9" ht="12.75">
      <c r="F39" s="96"/>
      <c r="G39" s="97"/>
      <c r="H39" s="97"/>
      <c r="I39" s="98"/>
    </row>
    <row r="40" spans="6:9" ht="12.75">
      <c r="F40" s="96"/>
      <c r="G40" s="97"/>
      <c r="H40" s="97"/>
      <c r="I40" s="98"/>
    </row>
    <row r="41" spans="6:9" ht="12.75">
      <c r="F41" s="96"/>
      <c r="G41" s="97"/>
      <c r="H41" s="97"/>
      <c r="I41" s="98"/>
    </row>
    <row r="42" spans="6:9" ht="12.75">
      <c r="F42" s="96"/>
      <c r="G42" s="97"/>
      <c r="H42" s="97"/>
      <c r="I42" s="98"/>
    </row>
    <row r="43" spans="6:9" ht="12.75">
      <c r="F43" s="96"/>
      <c r="G43" s="97"/>
      <c r="H43" s="97"/>
      <c r="I43" s="98"/>
    </row>
    <row r="44" spans="6:9" ht="12.75">
      <c r="F44" s="96"/>
      <c r="G44" s="97"/>
      <c r="H44" s="97"/>
      <c r="I44" s="98"/>
    </row>
    <row r="45" spans="6:9" ht="12.75">
      <c r="F45" s="96"/>
      <c r="G45" s="97"/>
      <c r="H45" s="97"/>
      <c r="I45" s="98"/>
    </row>
    <row r="46" spans="6:9" ht="12.75">
      <c r="F46" s="96"/>
      <c r="G46" s="97"/>
      <c r="H46" s="97"/>
      <c r="I46" s="98"/>
    </row>
    <row r="47" spans="6:9" ht="12.75">
      <c r="F47" s="96"/>
      <c r="G47" s="97"/>
      <c r="H47" s="97"/>
      <c r="I47" s="98"/>
    </row>
    <row r="48" spans="6:9" ht="12.75">
      <c r="F48" s="96"/>
      <c r="G48" s="97"/>
      <c r="H48" s="97"/>
      <c r="I48" s="98"/>
    </row>
    <row r="49" spans="6:9" ht="12.75">
      <c r="F49" s="96"/>
      <c r="G49" s="97"/>
      <c r="H49" s="97"/>
      <c r="I49" s="98"/>
    </row>
    <row r="50" spans="6:9" ht="12.75">
      <c r="F50" s="96"/>
      <c r="G50" s="97"/>
      <c r="H50" s="97"/>
      <c r="I50" s="98"/>
    </row>
    <row r="51" spans="6:9" ht="12.75">
      <c r="F51" s="96"/>
      <c r="G51" s="97"/>
      <c r="H51" s="97"/>
      <c r="I51" s="98"/>
    </row>
    <row r="52" spans="6:9" ht="12.75">
      <c r="F52" s="96"/>
      <c r="G52" s="97"/>
      <c r="H52" s="97"/>
      <c r="I52" s="98"/>
    </row>
    <row r="53" spans="6:9" ht="12.75">
      <c r="F53" s="96"/>
      <c r="G53" s="97"/>
      <c r="H53" s="97"/>
      <c r="I53" s="98"/>
    </row>
    <row r="54" spans="6:9" ht="12.75">
      <c r="F54" s="96"/>
      <c r="G54" s="97"/>
      <c r="H54" s="97"/>
      <c r="I54" s="98"/>
    </row>
    <row r="55" spans="6:9" ht="12.75">
      <c r="F55" s="96"/>
      <c r="G55" s="97"/>
      <c r="H55" s="97"/>
      <c r="I55" s="98"/>
    </row>
    <row r="56" spans="6:9" ht="12.75">
      <c r="F56" s="96"/>
      <c r="G56" s="97"/>
      <c r="H56" s="97"/>
      <c r="I56" s="98"/>
    </row>
    <row r="57" spans="6:9" ht="12.75">
      <c r="F57" s="96"/>
      <c r="G57" s="97"/>
      <c r="H57" s="97"/>
      <c r="I57" s="98"/>
    </row>
    <row r="58" spans="6:9" ht="12.75">
      <c r="F58" s="96"/>
      <c r="G58" s="97"/>
      <c r="H58" s="97"/>
      <c r="I58" s="98"/>
    </row>
    <row r="59" spans="6:9" ht="12.75">
      <c r="F59" s="96"/>
      <c r="G59" s="97"/>
      <c r="H59" s="97"/>
      <c r="I59" s="98"/>
    </row>
    <row r="60" spans="6:9" ht="12.75">
      <c r="F60" s="96"/>
      <c r="G60" s="97"/>
      <c r="H60" s="97"/>
      <c r="I60" s="98"/>
    </row>
    <row r="61" spans="6:9" ht="12.75">
      <c r="F61" s="96"/>
      <c r="G61" s="97"/>
      <c r="H61" s="97"/>
      <c r="I61" s="98"/>
    </row>
    <row r="62" spans="6:9" ht="12.75">
      <c r="F62" s="96"/>
      <c r="G62" s="97"/>
      <c r="H62" s="97"/>
      <c r="I62" s="98"/>
    </row>
    <row r="63" spans="6:9" ht="12.75">
      <c r="F63" s="96"/>
      <c r="G63" s="97"/>
      <c r="H63" s="97"/>
      <c r="I63" s="98"/>
    </row>
    <row r="64" spans="6:9" ht="12.75">
      <c r="F64" s="96"/>
      <c r="G64" s="97"/>
      <c r="H64" s="97"/>
      <c r="I64" s="98"/>
    </row>
    <row r="65" spans="6:9" ht="12.75">
      <c r="F65" s="96"/>
      <c r="G65" s="97"/>
      <c r="H65" s="97"/>
      <c r="I65" s="98"/>
    </row>
    <row r="66" spans="6:9" ht="12.75">
      <c r="F66" s="96"/>
      <c r="G66" s="97"/>
      <c r="H66" s="97"/>
      <c r="I66" s="98"/>
    </row>
    <row r="67" spans="6:9" ht="12.75">
      <c r="F67" s="96"/>
      <c r="G67" s="97"/>
      <c r="H67" s="97"/>
      <c r="I67" s="98"/>
    </row>
    <row r="68" spans="6:9" ht="12.75">
      <c r="F68" s="96"/>
      <c r="G68" s="97"/>
      <c r="H68" s="97"/>
      <c r="I68" s="98"/>
    </row>
    <row r="69" spans="6:9" ht="12.75">
      <c r="F69" s="96"/>
      <c r="G69" s="97"/>
      <c r="H69" s="97"/>
      <c r="I69" s="98"/>
    </row>
    <row r="70" spans="6:9" ht="12.75">
      <c r="F70" s="96"/>
      <c r="G70" s="97"/>
      <c r="H70" s="97"/>
      <c r="I70" s="98"/>
    </row>
    <row r="71" spans="6:9" ht="12.75">
      <c r="F71" s="96"/>
      <c r="G71" s="97"/>
      <c r="H71" s="97"/>
      <c r="I71" s="98"/>
    </row>
    <row r="72" spans="6:9" ht="12.75">
      <c r="F72" s="96"/>
      <c r="G72" s="97"/>
      <c r="H72" s="97"/>
      <c r="I72" s="98"/>
    </row>
    <row r="73" spans="6:9" ht="12.75">
      <c r="F73" s="96"/>
      <c r="G73" s="97"/>
      <c r="H73" s="97"/>
      <c r="I73" s="98"/>
    </row>
    <row r="74" spans="6:9" ht="12.75">
      <c r="F74" s="96"/>
      <c r="G74" s="97"/>
      <c r="H74" s="97"/>
      <c r="I74" s="98"/>
    </row>
    <row r="75" spans="6:9" ht="12.75">
      <c r="F75" s="96"/>
      <c r="G75" s="97"/>
      <c r="H75" s="97"/>
      <c r="I75" s="98"/>
    </row>
    <row r="76" spans="6:9" ht="12.75">
      <c r="F76" s="96"/>
      <c r="G76" s="97"/>
      <c r="H76" s="97"/>
      <c r="I76" s="98"/>
    </row>
    <row r="77" spans="6:9" ht="12.75">
      <c r="F77" s="96"/>
      <c r="G77" s="97"/>
      <c r="H77" s="97"/>
      <c r="I77" s="98"/>
    </row>
    <row r="78" spans="6:9" ht="12.75">
      <c r="F78" s="96"/>
      <c r="G78" s="97"/>
      <c r="H78" s="97"/>
      <c r="I78" s="98"/>
    </row>
    <row r="79" spans="6:9" ht="12.75">
      <c r="F79" s="96"/>
      <c r="G79" s="97"/>
      <c r="H79" s="97"/>
      <c r="I79" s="98"/>
    </row>
    <row r="80" spans="6:9" ht="12.75">
      <c r="F80" s="96"/>
      <c r="G80" s="97"/>
      <c r="H80" s="97"/>
      <c r="I80" s="98"/>
    </row>
    <row r="81" spans="6:9" ht="12.75">
      <c r="F81" s="96"/>
      <c r="G81" s="97"/>
      <c r="H81" s="97"/>
      <c r="I81" s="98"/>
    </row>
    <row r="82" spans="6:9" ht="12.75">
      <c r="F82" s="96"/>
      <c r="G82" s="97"/>
      <c r="H82" s="97"/>
      <c r="I82" s="98"/>
    </row>
    <row r="83" spans="6:9" ht="12.75">
      <c r="F83" s="96"/>
      <c r="G83" s="97"/>
      <c r="H83" s="97"/>
      <c r="I83" s="98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01"/>
  <sheetViews>
    <sheetView showGridLines="0" showZeros="0" zoomScalePageLayoutView="0" workbookViewId="0" topLeftCell="A206">
      <selection activeCell="F227" sqref="F8:F227"/>
    </sheetView>
  </sheetViews>
  <sheetFormatPr defaultColWidth="9.00390625" defaultRowHeight="12.75"/>
  <cols>
    <col min="1" max="1" width="4.375" style="99" customWidth="1"/>
    <col min="2" max="2" width="11.625" style="99" customWidth="1"/>
    <col min="3" max="3" width="45.125" style="99" customWidth="1"/>
    <col min="4" max="4" width="5.625" style="99" customWidth="1"/>
    <col min="5" max="5" width="7.625" style="143" customWidth="1"/>
    <col min="6" max="6" width="8.625" style="99" customWidth="1"/>
    <col min="7" max="7" width="11.625" style="99" customWidth="1"/>
    <col min="8" max="11" width="9.125" style="99" customWidth="1"/>
    <col min="12" max="12" width="75.375" style="99" customWidth="1"/>
    <col min="13" max="13" width="45.25390625" style="99" customWidth="1"/>
    <col min="14" max="16384" width="9.125" style="99" customWidth="1"/>
  </cols>
  <sheetData>
    <row r="1" spans="1:7" ht="15.75">
      <c r="A1" s="252" t="s">
        <v>443</v>
      </c>
      <c r="B1" s="252"/>
      <c r="C1" s="252"/>
      <c r="D1" s="252"/>
      <c r="E1" s="252"/>
      <c r="F1" s="252"/>
      <c r="G1" s="252"/>
    </row>
    <row r="2" spans="1:7" ht="14.25" customHeight="1" thickBot="1">
      <c r="A2" s="100"/>
      <c r="B2" s="101"/>
      <c r="C2" s="102"/>
      <c r="D2" s="102"/>
      <c r="E2" s="103"/>
      <c r="F2" s="102"/>
      <c r="G2" s="102"/>
    </row>
    <row r="3" spans="1:7" ht="13.5" thickTop="1">
      <c r="A3" s="238" t="s">
        <v>49</v>
      </c>
      <c r="B3" s="239"/>
      <c r="C3" s="76" t="str">
        <f>CONCATENATE(cislostavby," ",nazevstavby)</f>
        <v> ČK, Vyšný - Úpravy vodovodu u VDJ Hošek</v>
      </c>
      <c r="D3" s="104"/>
      <c r="E3" s="105" t="s">
        <v>65</v>
      </c>
      <c r="F3" s="106">
        <f>Rekapitulace!H1</f>
        <v>0</v>
      </c>
      <c r="G3" s="107"/>
    </row>
    <row r="4" spans="1:7" ht="13.5" thickBot="1">
      <c r="A4" s="253" t="s">
        <v>51</v>
      </c>
      <c r="B4" s="241"/>
      <c r="C4" s="82" t="str">
        <f>CONCATENATE(cisloobjektu," ",nazevobjektu)</f>
        <v>SO 01 - Vodovod</v>
      </c>
      <c r="D4" s="108"/>
      <c r="E4" s="254">
        <f>Rekapitulace!G2</f>
        <v>0</v>
      </c>
      <c r="F4" s="255"/>
      <c r="G4" s="256"/>
    </row>
    <row r="5" spans="1:7" ht="13.5" thickTop="1">
      <c r="A5" s="109"/>
      <c r="B5" s="100"/>
      <c r="C5" s="100"/>
      <c r="D5" s="100"/>
      <c r="E5" s="110"/>
      <c r="F5" s="100"/>
      <c r="G5" s="111"/>
    </row>
    <row r="6" spans="1:7" ht="12.75">
      <c r="A6" s="220" t="s">
        <v>66</v>
      </c>
      <c r="B6" s="221" t="s">
        <v>67</v>
      </c>
      <c r="C6" s="221" t="s">
        <v>68</v>
      </c>
      <c r="D6" s="221" t="s">
        <v>69</v>
      </c>
      <c r="E6" s="222" t="s">
        <v>70</v>
      </c>
      <c r="F6" s="221" t="s">
        <v>71</v>
      </c>
      <c r="G6" s="223" t="s">
        <v>72</v>
      </c>
    </row>
    <row r="7" spans="1:15" ht="19.5" customHeight="1">
      <c r="A7" s="112" t="s">
        <v>73</v>
      </c>
      <c r="B7" s="113" t="s">
        <v>74</v>
      </c>
      <c r="C7" s="114" t="s">
        <v>75</v>
      </c>
      <c r="D7" s="115"/>
      <c r="E7" s="116"/>
      <c r="F7" s="116"/>
      <c r="G7" s="117"/>
      <c r="H7" s="118"/>
      <c r="I7" s="118"/>
      <c r="O7" s="119">
        <v>1</v>
      </c>
    </row>
    <row r="8" spans="1:104" ht="12.75">
      <c r="A8" s="120">
        <v>1</v>
      </c>
      <c r="B8" s="121" t="s">
        <v>78</v>
      </c>
      <c r="C8" s="150" t="s">
        <v>404</v>
      </c>
      <c r="D8" s="123" t="s">
        <v>79</v>
      </c>
      <c r="E8" s="124">
        <v>5</v>
      </c>
      <c r="F8" s="124"/>
      <c r="G8" s="125">
        <f>E8*F8</f>
        <v>0</v>
      </c>
      <c r="O8" s="119">
        <v>2</v>
      </c>
      <c r="AA8" s="99">
        <v>1</v>
      </c>
      <c r="AB8" s="99">
        <v>1</v>
      </c>
      <c r="AC8" s="99">
        <v>1</v>
      </c>
      <c r="AZ8" s="99">
        <v>1</v>
      </c>
      <c r="BA8" s="99">
        <f>IF(AZ8=1,G8,0)</f>
        <v>0</v>
      </c>
      <c r="BB8" s="99">
        <f>IF(AZ8=2,G8,0)</f>
        <v>0</v>
      </c>
      <c r="BC8" s="99">
        <f>IF(AZ8=3,G8,0)</f>
        <v>0</v>
      </c>
      <c r="BD8" s="99">
        <f>IF(AZ8=4,G8,0)</f>
        <v>0</v>
      </c>
      <c r="BE8" s="99">
        <f>IF(AZ8=5,G8,0)</f>
        <v>0</v>
      </c>
      <c r="CA8" s="126">
        <v>1</v>
      </c>
      <c r="CB8" s="126">
        <v>1</v>
      </c>
      <c r="CZ8" s="99">
        <v>0.00869</v>
      </c>
    </row>
    <row r="9" spans="1:15" ht="12.75">
      <c r="A9" s="127"/>
      <c r="B9" s="129"/>
      <c r="C9" s="247" t="s">
        <v>80</v>
      </c>
      <c r="D9" s="248"/>
      <c r="E9" s="130">
        <v>5</v>
      </c>
      <c r="F9" s="131"/>
      <c r="G9" s="132"/>
      <c r="M9" s="128" t="s">
        <v>80</v>
      </c>
      <c r="O9" s="119"/>
    </row>
    <row r="10" spans="1:104" ht="12.75">
      <c r="A10" s="120">
        <v>2</v>
      </c>
      <c r="B10" s="121" t="s">
        <v>81</v>
      </c>
      <c r="C10" s="122" t="s">
        <v>82</v>
      </c>
      <c r="D10" s="123" t="s">
        <v>79</v>
      </c>
      <c r="E10" s="124">
        <v>2</v>
      </c>
      <c r="F10" s="124"/>
      <c r="G10" s="125">
        <f>E10*F10</f>
        <v>0</v>
      </c>
      <c r="O10" s="119">
        <v>2</v>
      </c>
      <c r="AA10" s="99">
        <v>1</v>
      </c>
      <c r="AB10" s="99">
        <v>1</v>
      </c>
      <c r="AC10" s="99">
        <v>1</v>
      </c>
      <c r="AZ10" s="99">
        <v>1</v>
      </c>
      <c r="BA10" s="99">
        <f>IF(AZ10=1,G10,0)</f>
        <v>0</v>
      </c>
      <c r="BB10" s="99">
        <f>IF(AZ10=2,G10,0)</f>
        <v>0</v>
      </c>
      <c r="BC10" s="99">
        <f>IF(AZ10=3,G10,0)</f>
        <v>0</v>
      </c>
      <c r="BD10" s="99">
        <f>IF(AZ10=4,G10,0)</f>
        <v>0</v>
      </c>
      <c r="BE10" s="99">
        <f>IF(AZ10=5,G10,0)</f>
        <v>0</v>
      </c>
      <c r="CA10" s="126">
        <v>1</v>
      </c>
      <c r="CB10" s="126">
        <v>1</v>
      </c>
      <c r="CZ10" s="99">
        <v>0.02478</v>
      </c>
    </row>
    <row r="11" spans="1:15" ht="12.75">
      <c r="A11" s="127"/>
      <c r="B11" s="129"/>
      <c r="C11" s="247" t="s">
        <v>83</v>
      </c>
      <c r="D11" s="248"/>
      <c r="E11" s="130">
        <v>2</v>
      </c>
      <c r="F11" s="131"/>
      <c r="G11" s="132"/>
      <c r="M11" s="128" t="s">
        <v>83</v>
      </c>
      <c r="O11" s="119"/>
    </row>
    <row r="12" spans="1:104" ht="12.75">
      <c r="A12" s="120">
        <v>3</v>
      </c>
      <c r="B12" s="121" t="s">
        <v>84</v>
      </c>
      <c r="C12" s="122" t="s">
        <v>85</v>
      </c>
      <c r="D12" s="123" t="s">
        <v>86</v>
      </c>
      <c r="E12" s="124">
        <v>0.94</v>
      </c>
      <c r="F12" s="124"/>
      <c r="G12" s="125">
        <f>E12*F12</f>
        <v>0</v>
      </c>
      <c r="O12" s="119">
        <v>2</v>
      </c>
      <c r="AA12" s="99">
        <v>1</v>
      </c>
      <c r="AB12" s="99">
        <v>1</v>
      </c>
      <c r="AC12" s="99">
        <v>1</v>
      </c>
      <c r="AZ12" s="99">
        <v>1</v>
      </c>
      <c r="BA12" s="99">
        <f>IF(AZ12=1,G12,0)</f>
        <v>0</v>
      </c>
      <c r="BB12" s="99">
        <f>IF(AZ12=2,G12,0)</f>
        <v>0</v>
      </c>
      <c r="BC12" s="99">
        <f>IF(AZ12=3,G12,0)</f>
        <v>0</v>
      </c>
      <c r="BD12" s="99">
        <f>IF(AZ12=4,G12,0)</f>
        <v>0</v>
      </c>
      <c r="BE12" s="99">
        <f>IF(AZ12=5,G12,0)</f>
        <v>0</v>
      </c>
      <c r="CA12" s="126">
        <v>1</v>
      </c>
      <c r="CB12" s="126">
        <v>1</v>
      </c>
      <c r="CZ12" s="99">
        <v>0.00156</v>
      </c>
    </row>
    <row r="13" spans="1:15" ht="12.75">
      <c r="A13" s="127"/>
      <c r="B13" s="129"/>
      <c r="C13" s="247" t="s">
        <v>87</v>
      </c>
      <c r="D13" s="248"/>
      <c r="E13" s="130">
        <v>0.94</v>
      </c>
      <c r="F13" s="131"/>
      <c r="G13" s="132"/>
      <c r="M13" s="128" t="s">
        <v>87</v>
      </c>
      <c r="O13" s="119"/>
    </row>
    <row r="14" spans="1:104" ht="12.75">
      <c r="A14" s="120">
        <v>4</v>
      </c>
      <c r="B14" s="121" t="s">
        <v>88</v>
      </c>
      <c r="C14" s="122" t="s">
        <v>89</v>
      </c>
      <c r="D14" s="123" t="s">
        <v>86</v>
      </c>
      <c r="E14" s="124">
        <v>10.5</v>
      </c>
      <c r="F14" s="124"/>
      <c r="G14" s="125">
        <f>E14*F14</f>
        <v>0</v>
      </c>
      <c r="O14" s="119">
        <v>2</v>
      </c>
      <c r="AA14" s="99">
        <v>1</v>
      </c>
      <c r="AB14" s="99">
        <v>1</v>
      </c>
      <c r="AC14" s="99">
        <v>1</v>
      </c>
      <c r="AZ14" s="99">
        <v>1</v>
      </c>
      <c r="BA14" s="99">
        <f>IF(AZ14=1,G14,0)</f>
        <v>0</v>
      </c>
      <c r="BB14" s="99">
        <f>IF(AZ14=2,G14,0)</f>
        <v>0</v>
      </c>
      <c r="BC14" s="99">
        <f>IF(AZ14=3,G14,0)</f>
        <v>0</v>
      </c>
      <c r="BD14" s="99">
        <f>IF(AZ14=4,G14,0)</f>
        <v>0</v>
      </c>
      <c r="BE14" s="99">
        <f>IF(AZ14=5,G14,0)</f>
        <v>0</v>
      </c>
      <c r="CA14" s="126">
        <v>1</v>
      </c>
      <c r="CB14" s="126">
        <v>1</v>
      </c>
      <c r="CZ14" s="99">
        <v>0</v>
      </c>
    </row>
    <row r="15" spans="1:15" ht="12.75">
      <c r="A15" s="127"/>
      <c r="B15" s="129"/>
      <c r="C15" s="247" t="s">
        <v>90</v>
      </c>
      <c r="D15" s="248"/>
      <c r="E15" s="130">
        <v>10.5</v>
      </c>
      <c r="F15" s="131"/>
      <c r="G15" s="132"/>
      <c r="M15" s="128" t="s">
        <v>90</v>
      </c>
      <c r="O15" s="119"/>
    </row>
    <row r="16" spans="1:104" ht="12.75">
      <c r="A16" s="120">
        <v>5</v>
      </c>
      <c r="B16" s="121" t="s">
        <v>91</v>
      </c>
      <c r="C16" s="122" t="s">
        <v>92</v>
      </c>
      <c r="D16" s="123" t="s">
        <v>86</v>
      </c>
      <c r="E16" s="124">
        <v>37.724</v>
      </c>
      <c r="F16" s="124"/>
      <c r="G16" s="125">
        <f>E16*F16</f>
        <v>0</v>
      </c>
      <c r="O16" s="119">
        <v>2</v>
      </c>
      <c r="AA16" s="99">
        <v>1</v>
      </c>
      <c r="AB16" s="99">
        <v>1</v>
      </c>
      <c r="AC16" s="99">
        <v>1</v>
      </c>
      <c r="AZ16" s="99">
        <v>1</v>
      </c>
      <c r="BA16" s="99">
        <f>IF(AZ16=1,G16,0)</f>
        <v>0</v>
      </c>
      <c r="BB16" s="99">
        <f>IF(AZ16=2,G16,0)</f>
        <v>0</v>
      </c>
      <c r="BC16" s="99">
        <f>IF(AZ16=3,G16,0)</f>
        <v>0</v>
      </c>
      <c r="BD16" s="99">
        <f>IF(AZ16=4,G16,0)</f>
        <v>0</v>
      </c>
      <c r="BE16" s="99">
        <f>IF(AZ16=5,G16,0)</f>
        <v>0</v>
      </c>
      <c r="CA16" s="126">
        <v>1</v>
      </c>
      <c r="CB16" s="126">
        <v>1</v>
      </c>
      <c r="CZ16" s="99">
        <v>0</v>
      </c>
    </row>
    <row r="17" spans="1:15" ht="12.75">
      <c r="A17" s="127"/>
      <c r="B17" s="129"/>
      <c r="C17" s="251" t="s">
        <v>93</v>
      </c>
      <c r="D17" s="248"/>
      <c r="E17" s="149">
        <v>0</v>
      </c>
      <c r="F17" s="131"/>
      <c r="G17" s="132"/>
      <c r="M17" s="128" t="s">
        <v>93</v>
      </c>
      <c r="O17" s="119"/>
    </row>
    <row r="18" spans="1:15" ht="12.75">
      <c r="A18" s="127"/>
      <c r="B18" s="129"/>
      <c r="C18" s="251" t="s">
        <v>94</v>
      </c>
      <c r="D18" s="248"/>
      <c r="E18" s="149">
        <v>54.4</v>
      </c>
      <c r="F18" s="131"/>
      <c r="G18" s="132"/>
      <c r="M18" s="128" t="s">
        <v>94</v>
      </c>
      <c r="O18" s="119"/>
    </row>
    <row r="19" spans="1:15" ht="11.25" customHeight="1">
      <c r="A19" s="127"/>
      <c r="B19" s="129"/>
      <c r="C19" s="251" t="s">
        <v>95</v>
      </c>
      <c r="D19" s="248"/>
      <c r="E19" s="149">
        <v>21.8328</v>
      </c>
      <c r="F19" s="131"/>
      <c r="G19" s="132"/>
      <c r="M19" s="128" t="s">
        <v>95</v>
      </c>
      <c r="O19" s="119"/>
    </row>
    <row r="20" spans="1:15" ht="12.75">
      <c r="A20" s="127"/>
      <c r="B20" s="129"/>
      <c r="C20" s="251" t="s">
        <v>96</v>
      </c>
      <c r="D20" s="248"/>
      <c r="E20" s="149">
        <v>5.25</v>
      </c>
      <c r="F20" s="131"/>
      <c r="G20" s="132"/>
      <c r="M20" s="128" t="s">
        <v>96</v>
      </c>
      <c r="O20" s="119"/>
    </row>
    <row r="21" spans="1:15" ht="12.75">
      <c r="A21" s="127"/>
      <c r="B21" s="129"/>
      <c r="C21" s="251" t="s">
        <v>97</v>
      </c>
      <c r="D21" s="248"/>
      <c r="E21" s="149">
        <v>12.32</v>
      </c>
      <c r="F21" s="131"/>
      <c r="G21" s="132"/>
      <c r="M21" s="128" t="s">
        <v>97</v>
      </c>
      <c r="O21" s="119"/>
    </row>
    <row r="22" spans="1:15" ht="12.75">
      <c r="A22" s="127"/>
      <c r="B22" s="129"/>
      <c r="C22" s="251" t="s">
        <v>98</v>
      </c>
      <c r="D22" s="248"/>
      <c r="E22" s="149">
        <v>0.51</v>
      </c>
      <c r="F22" s="131"/>
      <c r="G22" s="132"/>
      <c r="M22" s="128" t="s">
        <v>98</v>
      </c>
      <c r="O22" s="119"/>
    </row>
    <row r="23" spans="1:15" ht="12.75">
      <c r="A23" s="127"/>
      <c r="B23" s="129"/>
      <c r="C23" s="251" t="s">
        <v>99</v>
      </c>
      <c r="D23" s="248"/>
      <c r="E23" s="149">
        <v>94.3128</v>
      </c>
      <c r="F23" s="131"/>
      <c r="G23" s="132"/>
      <c r="M23" s="128" t="s">
        <v>99</v>
      </c>
      <c r="O23" s="119"/>
    </row>
    <row r="24" spans="1:15" ht="12.75">
      <c r="A24" s="127"/>
      <c r="B24" s="129"/>
      <c r="C24" s="247" t="s">
        <v>100</v>
      </c>
      <c r="D24" s="248"/>
      <c r="E24" s="130">
        <v>37.724</v>
      </c>
      <c r="F24" s="131"/>
      <c r="G24" s="132"/>
      <c r="M24" s="128" t="s">
        <v>100</v>
      </c>
      <c r="O24" s="119"/>
    </row>
    <row r="25" spans="1:104" ht="12.75">
      <c r="A25" s="120">
        <v>6</v>
      </c>
      <c r="B25" s="121" t="s">
        <v>101</v>
      </c>
      <c r="C25" s="122" t="s">
        <v>102</v>
      </c>
      <c r="D25" s="123" t="s">
        <v>86</v>
      </c>
      <c r="E25" s="124">
        <v>37.72</v>
      </c>
      <c r="F25" s="124"/>
      <c r="G25" s="125">
        <f>E25*F25</f>
        <v>0</v>
      </c>
      <c r="O25" s="119">
        <v>2</v>
      </c>
      <c r="AA25" s="99">
        <v>1</v>
      </c>
      <c r="AB25" s="99">
        <v>1</v>
      </c>
      <c r="AC25" s="99">
        <v>1</v>
      </c>
      <c r="AZ25" s="99">
        <v>1</v>
      </c>
      <c r="BA25" s="99">
        <f>IF(AZ25=1,G25,0)</f>
        <v>0</v>
      </c>
      <c r="BB25" s="99">
        <f>IF(AZ25=2,G25,0)</f>
        <v>0</v>
      </c>
      <c r="BC25" s="99">
        <f>IF(AZ25=3,G25,0)</f>
        <v>0</v>
      </c>
      <c r="BD25" s="99">
        <f>IF(AZ25=4,G25,0)</f>
        <v>0</v>
      </c>
      <c r="BE25" s="99">
        <f>IF(AZ25=5,G25,0)</f>
        <v>0</v>
      </c>
      <c r="CA25" s="126">
        <v>1</v>
      </c>
      <c r="CB25" s="126">
        <v>1</v>
      </c>
      <c r="CZ25" s="99">
        <v>0</v>
      </c>
    </row>
    <row r="26" spans="1:104" ht="12.75">
      <c r="A26" s="120">
        <v>7</v>
      </c>
      <c r="B26" s="121" t="s">
        <v>103</v>
      </c>
      <c r="C26" s="122" t="s">
        <v>104</v>
      </c>
      <c r="D26" s="123" t="s">
        <v>86</v>
      </c>
      <c r="E26" s="124">
        <v>47.155</v>
      </c>
      <c r="F26" s="124"/>
      <c r="G26" s="125">
        <f>E26*F26</f>
        <v>0</v>
      </c>
      <c r="O26" s="119">
        <v>2</v>
      </c>
      <c r="AA26" s="99">
        <v>1</v>
      </c>
      <c r="AB26" s="99">
        <v>1</v>
      </c>
      <c r="AC26" s="99">
        <v>1</v>
      </c>
      <c r="AZ26" s="99">
        <v>1</v>
      </c>
      <c r="BA26" s="99">
        <f>IF(AZ26=1,G26,0)</f>
        <v>0</v>
      </c>
      <c r="BB26" s="99">
        <f>IF(AZ26=2,G26,0)</f>
        <v>0</v>
      </c>
      <c r="BC26" s="99">
        <f>IF(AZ26=3,G26,0)</f>
        <v>0</v>
      </c>
      <c r="BD26" s="99">
        <f>IF(AZ26=4,G26,0)</f>
        <v>0</v>
      </c>
      <c r="BE26" s="99">
        <f>IF(AZ26=5,G26,0)</f>
        <v>0</v>
      </c>
      <c r="CA26" s="126">
        <v>1</v>
      </c>
      <c r="CB26" s="126">
        <v>1</v>
      </c>
      <c r="CZ26" s="99">
        <v>0</v>
      </c>
    </row>
    <row r="27" spans="1:15" ht="12.75">
      <c r="A27" s="127"/>
      <c r="B27" s="129"/>
      <c r="C27" s="247" t="s">
        <v>105</v>
      </c>
      <c r="D27" s="248"/>
      <c r="E27" s="130">
        <v>47.155</v>
      </c>
      <c r="F27" s="131"/>
      <c r="G27" s="132"/>
      <c r="M27" s="128" t="s">
        <v>105</v>
      </c>
      <c r="O27" s="119"/>
    </row>
    <row r="28" spans="1:104" ht="12.75">
      <c r="A28" s="120">
        <v>8</v>
      </c>
      <c r="B28" s="121" t="s">
        <v>106</v>
      </c>
      <c r="C28" s="122" t="s">
        <v>107</v>
      </c>
      <c r="D28" s="123" t="s">
        <v>86</v>
      </c>
      <c r="E28" s="124">
        <v>47.16</v>
      </c>
      <c r="F28" s="124"/>
      <c r="G28" s="125">
        <f>E28*F28</f>
        <v>0</v>
      </c>
      <c r="O28" s="119">
        <v>2</v>
      </c>
      <c r="AA28" s="99">
        <v>1</v>
      </c>
      <c r="AB28" s="99">
        <v>1</v>
      </c>
      <c r="AC28" s="99">
        <v>1</v>
      </c>
      <c r="AZ28" s="99">
        <v>1</v>
      </c>
      <c r="BA28" s="99">
        <f>IF(AZ28=1,G28,0)</f>
        <v>0</v>
      </c>
      <c r="BB28" s="99">
        <f>IF(AZ28=2,G28,0)</f>
        <v>0</v>
      </c>
      <c r="BC28" s="99">
        <f>IF(AZ28=3,G28,0)</f>
        <v>0</v>
      </c>
      <c r="BD28" s="99">
        <f>IF(AZ28=4,G28,0)</f>
        <v>0</v>
      </c>
      <c r="BE28" s="99">
        <f>IF(AZ28=5,G28,0)</f>
        <v>0</v>
      </c>
      <c r="CA28" s="126">
        <v>1</v>
      </c>
      <c r="CB28" s="126">
        <v>1</v>
      </c>
      <c r="CZ28" s="99">
        <v>0</v>
      </c>
    </row>
    <row r="29" spans="1:104" ht="12.75">
      <c r="A29" s="120">
        <v>9</v>
      </c>
      <c r="B29" s="121" t="s">
        <v>108</v>
      </c>
      <c r="C29" s="122" t="s">
        <v>109</v>
      </c>
      <c r="D29" s="123" t="s">
        <v>86</v>
      </c>
      <c r="E29" s="124">
        <v>9.431</v>
      </c>
      <c r="F29" s="124"/>
      <c r="G29" s="125">
        <f>E29*F29</f>
        <v>0</v>
      </c>
      <c r="O29" s="119">
        <v>2</v>
      </c>
      <c r="AA29" s="99">
        <v>1</v>
      </c>
      <c r="AB29" s="99">
        <v>1</v>
      </c>
      <c r="AC29" s="99">
        <v>1</v>
      </c>
      <c r="AZ29" s="99">
        <v>1</v>
      </c>
      <c r="BA29" s="99">
        <f>IF(AZ29=1,G29,0)</f>
        <v>0</v>
      </c>
      <c r="BB29" s="99">
        <f>IF(AZ29=2,G29,0)</f>
        <v>0</v>
      </c>
      <c r="BC29" s="99">
        <f>IF(AZ29=3,G29,0)</f>
        <v>0</v>
      </c>
      <c r="BD29" s="99">
        <f>IF(AZ29=4,G29,0)</f>
        <v>0</v>
      </c>
      <c r="BE29" s="99">
        <f>IF(AZ29=5,G29,0)</f>
        <v>0</v>
      </c>
      <c r="CA29" s="126">
        <v>1</v>
      </c>
      <c r="CB29" s="126">
        <v>1</v>
      </c>
      <c r="CZ29" s="99">
        <v>0.01041</v>
      </c>
    </row>
    <row r="30" spans="1:15" ht="12.75">
      <c r="A30" s="127"/>
      <c r="B30" s="129"/>
      <c r="C30" s="247" t="s">
        <v>110</v>
      </c>
      <c r="D30" s="248"/>
      <c r="E30" s="130">
        <v>9.431</v>
      </c>
      <c r="F30" s="131"/>
      <c r="G30" s="132"/>
      <c r="M30" s="128" t="s">
        <v>110</v>
      </c>
      <c r="O30" s="119"/>
    </row>
    <row r="31" spans="1:104" ht="22.5">
      <c r="A31" s="120">
        <v>10</v>
      </c>
      <c r="B31" s="121" t="s">
        <v>111</v>
      </c>
      <c r="C31" s="122" t="s">
        <v>112</v>
      </c>
      <c r="D31" s="123" t="s">
        <v>113</v>
      </c>
      <c r="E31" s="124">
        <v>5</v>
      </c>
      <c r="F31" s="124"/>
      <c r="G31" s="125">
        <f>E31*F31</f>
        <v>0</v>
      </c>
      <c r="O31" s="119">
        <v>2</v>
      </c>
      <c r="AA31" s="99">
        <v>1</v>
      </c>
      <c r="AB31" s="99">
        <v>1</v>
      </c>
      <c r="AC31" s="99">
        <v>1</v>
      </c>
      <c r="AZ31" s="99">
        <v>1</v>
      </c>
      <c r="BA31" s="99">
        <f>IF(AZ31=1,G31,0)</f>
        <v>0</v>
      </c>
      <c r="BB31" s="99">
        <f>IF(AZ31=2,G31,0)</f>
        <v>0</v>
      </c>
      <c r="BC31" s="99">
        <f>IF(AZ31=3,G31,0)</f>
        <v>0</v>
      </c>
      <c r="BD31" s="99">
        <f>IF(AZ31=4,G31,0)</f>
        <v>0</v>
      </c>
      <c r="BE31" s="99">
        <f>IF(AZ31=5,G31,0)</f>
        <v>0</v>
      </c>
      <c r="CA31" s="126">
        <v>1</v>
      </c>
      <c r="CB31" s="126">
        <v>1</v>
      </c>
      <c r="CZ31" s="99">
        <v>0</v>
      </c>
    </row>
    <row r="32" spans="1:104" ht="12.75">
      <c r="A32" s="120">
        <v>11</v>
      </c>
      <c r="B32" s="121" t="s">
        <v>114</v>
      </c>
      <c r="C32" s="122" t="s">
        <v>115</v>
      </c>
      <c r="D32" s="123" t="s">
        <v>116</v>
      </c>
      <c r="E32" s="124">
        <v>119.3</v>
      </c>
      <c r="F32" s="124"/>
      <c r="G32" s="125">
        <f>E32*F32</f>
        <v>0</v>
      </c>
      <c r="O32" s="119">
        <v>2</v>
      </c>
      <c r="AA32" s="99">
        <v>1</v>
      </c>
      <c r="AB32" s="99">
        <v>1</v>
      </c>
      <c r="AC32" s="99">
        <v>1</v>
      </c>
      <c r="AZ32" s="99">
        <v>1</v>
      </c>
      <c r="BA32" s="99">
        <f>IF(AZ32=1,G32,0)</f>
        <v>0</v>
      </c>
      <c r="BB32" s="99">
        <f>IF(AZ32=2,G32,0)</f>
        <v>0</v>
      </c>
      <c r="BC32" s="99">
        <f>IF(AZ32=3,G32,0)</f>
        <v>0</v>
      </c>
      <c r="BD32" s="99">
        <f>IF(AZ32=4,G32,0)</f>
        <v>0</v>
      </c>
      <c r="BE32" s="99">
        <f>IF(AZ32=5,G32,0)</f>
        <v>0</v>
      </c>
      <c r="CA32" s="126">
        <v>1</v>
      </c>
      <c r="CB32" s="126">
        <v>1</v>
      </c>
      <c r="CZ32" s="99">
        <v>0.00099</v>
      </c>
    </row>
    <row r="33" spans="1:15" ht="12.75">
      <c r="A33" s="127"/>
      <c r="B33" s="129"/>
      <c r="C33" s="247" t="s">
        <v>117</v>
      </c>
      <c r="D33" s="248"/>
      <c r="E33" s="130">
        <v>119.3</v>
      </c>
      <c r="F33" s="131"/>
      <c r="G33" s="132"/>
      <c r="M33" s="128" t="s">
        <v>117</v>
      </c>
      <c r="O33" s="119"/>
    </row>
    <row r="34" spans="1:104" ht="12.75">
      <c r="A34" s="120">
        <v>12</v>
      </c>
      <c r="B34" s="121" t="s">
        <v>118</v>
      </c>
      <c r="C34" s="122" t="s">
        <v>119</v>
      </c>
      <c r="D34" s="123" t="s">
        <v>116</v>
      </c>
      <c r="E34" s="124">
        <v>25</v>
      </c>
      <c r="F34" s="124"/>
      <c r="G34" s="125">
        <f>E34*F34</f>
        <v>0</v>
      </c>
      <c r="O34" s="119">
        <v>2</v>
      </c>
      <c r="AA34" s="99">
        <v>1</v>
      </c>
      <c r="AB34" s="99">
        <v>1</v>
      </c>
      <c r="AC34" s="99">
        <v>1</v>
      </c>
      <c r="AZ34" s="99">
        <v>1</v>
      </c>
      <c r="BA34" s="99">
        <f>IF(AZ34=1,G34,0)</f>
        <v>0</v>
      </c>
      <c r="BB34" s="99">
        <f>IF(AZ34=2,G34,0)</f>
        <v>0</v>
      </c>
      <c r="BC34" s="99">
        <f>IF(AZ34=3,G34,0)</f>
        <v>0</v>
      </c>
      <c r="BD34" s="99">
        <f>IF(AZ34=4,G34,0)</f>
        <v>0</v>
      </c>
      <c r="BE34" s="99">
        <f>IF(AZ34=5,G34,0)</f>
        <v>0</v>
      </c>
      <c r="CA34" s="126">
        <v>1</v>
      </c>
      <c r="CB34" s="126">
        <v>1</v>
      </c>
      <c r="CZ34" s="99">
        <v>0.00086</v>
      </c>
    </row>
    <row r="35" spans="1:15" ht="12.75">
      <c r="A35" s="127"/>
      <c r="B35" s="129"/>
      <c r="C35" s="247" t="s">
        <v>120</v>
      </c>
      <c r="D35" s="248"/>
      <c r="E35" s="130">
        <v>25</v>
      </c>
      <c r="F35" s="131"/>
      <c r="G35" s="132"/>
      <c r="M35" s="128" t="s">
        <v>120</v>
      </c>
      <c r="O35" s="119"/>
    </row>
    <row r="36" spans="1:104" ht="12.75">
      <c r="A36" s="120">
        <v>13</v>
      </c>
      <c r="B36" s="121" t="s">
        <v>121</v>
      </c>
      <c r="C36" s="122" t="s">
        <v>122</v>
      </c>
      <c r="D36" s="123" t="s">
        <v>116</v>
      </c>
      <c r="E36" s="124">
        <v>119.3</v>
      </c>
      <c r="F36" s="124"/>
      <c r="G36" s="125">
        <f>E36*F36</f>
        <v>0</v>
      </c>
      <c r="O36" s="119">
        <v>2</v>
      </c>
      <c r="AA36" s="99">
        <v>1</v>
      </c>
      <c r="AB36" s="99">
        <v>1</v>
      </c>
      <c r="AC36" s="99">
        <v>1</v>
      </c>
      <c r="AZ36" s="99">
        <v>1</v>
      </c>
      <c r="BA36" s="99">
        <f>IF(AZ36=1,G36,0)</f>
        <v>0</v>
      </c>
      <c r="BB36" s="99">
        <f>IF(AZ36=2,G36,0)</f>
        <v>0</v>
      </c>
      <c r="BC36" s="99">
        <f>IF(AZ36=3,G36,0)</f>
        <v>0</v>
      </c>
      <c r="BD36" s="99">
        <f>IF(AZ36=4,G36,0)</f>
        <v>0</v>
      </c>
      <c r="BE36" s="99">
        <f>IF(AZ36=5,G36,0)</f>
        <v>0</v>
      </c>
      <c r="CA36" s="126">
        <v>1</v>
      </c>
      <c r="CB36" s="126">
        <v>1</v>
      </c>
      <c r="CZ36" s="99">
        <v>0</v>
      </c>
    </row>
    <row r="37" spans="1:104" ht="12.75">
      <c r="A37" s="120">
        <v>14</v>
      </c>
      <c r="B37" s="121" t="s">
        <v>123</v>
      </c>
      <c r="C37" s="122" t="s">
        <v>124</v>
      </c>
      <c r="D37" s="123" t="s">
        <v>116</v>
      </c>
      <c r="E37" s="124">
        <v>25</v>
      </c>
      <c r="F37" s="124"/>
      <c r="G37" s="125">
        <f>E37*F37</f>
        <v>0</v>
      </c>
      <c r="O37" s="119">
        <v>2</v>
      </c>
      <c r="AA37" s="99">
        <v>1</v>
      </c>
      <c r="AB37" s="99">
        <v>1</v>
      </c>
      <c r="AC37" s="99">
        <v>1</v>
      </c>
      <c r="AZ37" s="99">
        <v>1</v>
      </c>
      <c r="BA37" s="99">
        <f>IF(AZ37=1,G37,0)</f>
        <v>0</v>
      </c>
      <c r="BB37" s="99">
        <f>IF(AZ37=2,G37,0)</f>
        <v>0</v>
      </c>
      <c r="BC37" s="99">
        <f>IF(AZ37=3,G37,0)</f>
        <v>0</v>
      </c>
      <c r="BD37" s="99">
        <f>IF(AZ37=4,G37,0)</f>
        <v>0</v>
      </c>
      <c r="BE37" s="99">
        <f>IF(AZ37=5,G37,0)</f>
        <v>0</v>
      </c>
      <c r="CA37" s="126">
        <v>1</v>
      </c>
      <c r="CB37" s="126">
        <v>1</v>
      </c>
      <c r="CZ37" s="99">
        <v>0</v>
      </c>
    </row>
    <row r="38" spans="1:104" ht="12.75">
      <c r="A38" s="120">
        <v>15</v>
      </c>
      <c r="B38" s="121" t="s">
        <v>125</v>
      </c>
      <c r="C38" s="122" t="s">
        <v>126</v>
      </c>
      <c r="D38" s="123" t="s">
        <v>86</v>
      </c>
      <c r="E38" s="124">
        <v>28.293</v>
      </c>
      <c r="F38" s="124"/>
      <c r="G38" s="125">
        <f>E38*F38</f>
        <v>0</v>
      </c>
      <c r="O38" s="119">
        <v>2</v>
      </c>
      <c r="AA38" s="99">
        <v>1</v>
      </c>
      <c r="AB38" s="99">
        <v>1</v>
      </c>
      <c r="AC38" s="99">
        <v>1</v>
      </c>
      <c r="AZ38" s="99">
        <v>1</v>
      </c>
      <c r="BA38" s="99">
        <f>IF(AZ38=1,G38,0)</f>
        <v>0</v>
      </c>
      <c r="BB38" s="99">
        <f>IF(AZ38=2,G38,0)</f>
        <v>0</v>
      </c>
      <c r="BC38" s="99">
        <f>IF(AZ38=3,G38,0)</f>
        <v>0</v>
      </c>
      <c r="BD38" s="99">
        <f>IF(AZ38=4,G38,0)</f>
        <v>0</v>
      </c>
      <c r="BE38" s="99">
        <f>IF(AZ38=5,G38,0)</f>
        <v>0</v>
      </c>
      <c r="CA38" s="126">
        <v>1</v>
      </c>
      <c r="CB38" s="126">
        <v>1</v>
      </c>
      <c r="CZ38" s="99">
        <v>0</v>
      </c>
    </row>
    <row r="39" spans="1:15" ht="12.75">
      <c r="A39" s="127"/>
      <c r="B39" s="129"/>
      <c r="C39" s="247" t="s">
        <v>127</v>
      </c>
      <c r="D39" s="248"/>
      <c r="E39" s="130">
        <v>28.293</v>
      </c>
      <c r="F39" s="131"/>
      <c r="G39" s="132"/>
      <c r="M39" s="128" t="s">
        <v>127</v>
      </c>
      <c r="O39" s="119"/>
    </row>
    <row r="40" spans="1:104" ht="12.75">
      <c r="A40" s="120">
        <v>16</v>
      </c>
      <c r="B40" s="121" t="s">
        <v>128</v>
      </c>
      <c r="C40" s="122" t="s">
        <v>129</v>
      </c>
      <c r="D40" s="123" t="s">
        <v>86</v>
      </c>
      <c r="E40" s="124">
        <v>26.38</v>
      </c>
      <c r="F40" s="124"/>
      <c r="G40" s="125">
        <f>E40*F40</f>
        <v>0</v>
      </c>
      <c r="O40" s="119">
        <v>2</v>
      </c>
      <c r="AA40" s="99">
        <v>1</v>
      </c>
      <c r="AB40" s="99">
        <v>1</v>
      </c>
      <c r="AC40" s="99">
        <v>1</v>
      </c>
      <c r="AZ40" s="99">
        <v>1</v>
      </c>
      <c r="BA40" s="99">
        <f>IF(AZ40=1,G40,0)</f>
        <v>0</v>
      </c>
      <c r="BB40" s="99">
        <f>IF(AZ40=2,G40,0)</f>
        <v>0</v>
      </c>
      <c r="BC40" s="99">
        <f>IF(AZ40=3,G40,0)</f>
        <v>0</v>
      </c>
      <c r="BD40" s="99">
        <f>IF(AZ40=4,G40,0)</f>
        <v>0</v>
      </c>
      <c r="BE40" s="99">
        <f>IF(AZ40=5,G40,0)</f>
        <v>0</v>
      </c>
      <c r="CA40" s="126">
        <v>1</v>
      </c>
      <c r="CB40" s="126">
        <v>1</v>
      </c>
      <c r="CZ40" s="99">
        <v>0</v>
      </c>
    </row>
    <row r="41" spans="1:15" ht="12.75">
      <c r="A41" s="127"/>
      <c r="B41" s="129"/>
      <c r="C41" s="247" t="s">
        <v>130</v>
      </c>
      <c r="D41" s="248"/>
      <c r="E41" s="130">
        <v>26.38</v>
      </c>
      <c r="F41" s="131"/>
      <c r="G41" s="132"/>
      <c r="M41" s="128" t="s">
        <v>130</v>
      </c>
      <c r="O41" s="119"/>
    </row>
    <row r="42" spans="1:104" ht="12.75">
      <c r="A42" s="120">
        <v>17</v>
      </c>
      <c r="B42" s="121" t="s">
        <v>131</v>
      </c>
      <c r="C42" s="122" t="s">
        <v>132</v>
      </c>
      <c r="D42" s="123" t="s">
        <v>86</v>
      </c>
      <c r="E42" s="124">
        <v>26.38</v>
      </c>
      <c r="F42" s="124"/>
      <c r="G42" s="125">
        <f>E42*F42</f>
        <v>0</v>
      </c>
      <c r="O42" s="119">
        <v>2</v>
      </c>
      <c r="AA42" s="99">
        <v>1</v>
      </c>
      <c r="AB42" s="99">
        <v>1</v>
      </c>
      <c r="AC42" s="99">
        <v>1</v>
      </c>
      <c r="AZ42" s="99">
        <v>1</v>
      </c>
      <c r="BA42" s="99">
        <f>IF(AZ42=1,G42,0)</f>
        <v>0</v>
      </c>
      <c r="BB42" s="99">
        <f>IF(AZ42=2,G42,0)</f>
        <v>0</v>
      </c>
      <c r="BC42" s="99">
        <f>IF(AZ42=3,G42,0)</f>
        <v>0</v>
      </c>
      <c r="BD42" s="99">
        <f>IF(AZ42=4,G42,0)</f>
        <v>0</v>
      </c>
      <c r="BE42" s="99">
        <f>IF(AZ42=5,G42,0)</f>
        <v>0</v>
      </c>
      <c r="CA42" s="126">
        <v>1</v>
      </c>
      <c r="CB42" s="126">
        <v>1</v>
      </c>
      <c r="CZ42" s="99">
        <v>0</v>
      </c>
    </row>
    <row r="43" spans="1:15" ht="12.75">
      <c r="A43" s="127"/>
      <c r="B43" s="129"/>
      <c r="C43" s="249" t="s">
        <v>405</v>
      </c>
      <c r="D43" s="250"/>
      <c r="E43" s="130">
        <v>26.38</v>
      </c>
      <c r="F43" s="131"/>
      <c r="G43" s="132"/>
      <c r="M43" s="128" t="s">
        <v>133</v>
      </c>
      <c r="O43" s="119"/>
    </row>
    <row r="44" spans="1:104" ht="12.75">
      <c r="A44" s="120">
        <v>18</v>
      </c>
      <c r="B44" s="121" t="s">
        <v>134</v>
      </c>
      <c r="C44" s="122" t="s">
        <v>135</v>
      </c>
      <c r="D44" s="123" t="s">
        <v>86</v>
      </c>
      <c r="E44" s="124">
        <v>26.38</v>
      </c>
      <c r="F44" s="124"/>
      <c r="G44" s="125">
        <f>E44*F44</f>
        <v>0</v>
      </c>
      <c r="O44" s="119">
        <v>2</v>
      </c>
      <c r="AA44" s="99">
        <v>1</v>
      </c>
      <c r="AB44" s="99">
        <v>1</v>
      </c>
      <c r="AC44" s="99">
        <v>1</v>
      </c>
      <c r="AZ44" s="99">
        <v>1</v>
      </c>
      <c r="BA44" s="99">
        <f>IF(AZ44=1,G44,0)</f>
        <v>0</v>
      </c>
      <c r="BB44" s="99">
        <f>IF(AZ44=2,G44,0)</f>
        <v>0</v>
      </c>
      <c r="BC44" s="99">
        <f>IF(AZ44=3,G44,0)</f>
        <v>0</v>
      </c>
      <c r="BD44" s="99">
        <f>IF(AZ44=4,G44,0)</f>
        <v>0</v>
      </c>
      <c r="BE44" s="99">
        <f>IF(AZ44=5,G44,0)</f>
        <v>0</v>
      </c>
      <c r="CA44" s="126">
        <v>1</v>
      </c>
      <c r="CB44" s="126">
        <v>1</v>
      </c>
      <c r="CZ44" s="99">
        <v>0</v>
      </c>
    </row>
    <row r="45" spans="1:15" ht="12.75">
      <c r="A45" s="127"/>
      <c r="B45" s="129"/>
      <c r="C45" s="247" t="s">
        <v>136</v>
      </c>
      <c r="D45" s="248"/>
      <c r="E45" s="130">
        <v>26.38</v>
      </c>
      <c r="F45" s="131"/>
      <c r="G45" s="132"/>
      <c r="M45" s="128" t="s">
        <v>136</v>
      </c>
      <c r="O45" s="119"/>
    </row>
    <row r="46" spans="1:104" ht="12.75">
      <c r="A46" s="120">
        <v>19</v>
      </c>
      <c r="B46" s="121" t="s">
        <v>137</v>
      </c>
      <c r="C46" s="122" t="s">
        <v>138</v>
      </c>
      <c r="D46" s="123" t="s">
        <v>86</v>
      </c>
      <c r="E46" s="124">
        <v>67.926</v>
      </c>
      <c r="F46" s="124"/>
      <c r="G46" s="125">
        <f>E46*F46</f>
        <v>0</v>
      </c>
      <c r="O46" s="119">
        <v>2</v>
      </c>
      <c r="AA46" s="99">
        <v>1</v>
      </c>
      <c r="AB46" s="99">
        <v>1</v>
      </c>
      <c r="AC46" s="99">
        <v>1</v>
      </c>
      <c r="AZ46" s="99">
        <v>1</v>
      </c>
      <c r="BA46" s="99">
        <f>IF(AZ46=1,G46,0)</f>
        <v>0</v>
      </c>
      <c r="BB46" s="99">
        <f>IF(AZ46=2,G46,0)</f>
        <v>0</v>
      </c>
      <c r="BC46" s="99">
        <f>IF(AZ46=3,G46,0)</f>
        <v>0</v>
      </c>
      <c r="BD46" s="99">
        <f>IF(AZ46=4,G46,0)</f>
        <v>0</v>
      </c>
      <c r="BE46" s="99">
        <f>IF(AZ46=5,G46,0)</f>
        <v>0</v>
      </c>
      <c r="CA46" s="126">
        <v>1</v>
      </c>
      <c r="CB46" s="126">
        <v>1</v>
      </c>
      <c r="CZ46" s="99">
        <v>0</v>
      </c>
    </row>
    <row r="47" spans="1:15" ht="12.75">
      <c r="A47" s="127"/>
      <c r="B47" s="129"/>
      <c r="C47" s="247" t="s">
        <v>139</v>
      </c>
      <c r="D47" s="248"/>
      <c r="E47" s="130">
        <v>42.04</v>
      </c>
      <c r="F47" s="131"/>
      <c r="G47" s="132"/>
      <c r="M47" s="128" t="s">
        <v>139</v>
      </c>
      <c r="O47" s="119"/>
    </row>
    <row r="48" spans="1:15" ht="12.75">
      <c r="A48" s="127"/>
      <c r="B48" s="129"/>
      <c r="C48" s="247" t="s">
        <v>140</v>
      </c>
      <c r="D48" s="248"/>
      <c r="E48" s="130">
        <v>14.48</v>
      </c>
      <c r="F48" s="131"/>
      <c r="G48" s="132"/>
      <c r="M48" s="128" t="s">
        <v>140</v>
      </c>
      <c r="O48" s="119"/>
    </row>
    <row r="49" spans="1:15" ht="12.75">
      <c r="A49" s="127"/>
      <c r="B49" s="129"/>
      <c r="C49" s="247" t="s">
        <v>141</v>
      </c>
      <c r="D49" s="248"/>
      <c r="E49" s="130">
        <v>2.245</v>
      </c>
      <c r="F49" s="131"/>
      <c r="G49" s="132"/>
      <c r="M49" s="128" t="s">
        <v>141</v>
      </c>
      <c r="O49" s="119"/>
    </row>
    <row r="50" spans="1:15" ht="12.75">
      <c r="A50" s="127"/>
      <c r="B50" s="129"/>
      <c r="C50" s="247" t="s">
        <v>142</v>
      </c>
      <c r="D50" s="248"/>
      <c r="E50" s="130">
        <v>9.161</v>
      </c>
      <c r="F50" s="131"/>
      <c r="G50" s="132"/>
      <c r="M50" s="128" t="s">
        <v>142</v>
      </c>
      <c r="O50" s="119"/>
    </row>
    <row r="51" spans="1:104" ht="12.75">
      <c r="A51" s="120">
        <v>20</v>
      </c>
      <c r="B51" s="121" t="s">
        <v>143</v>
      </c>
      <c r="C51" s="122" t="s">
        <v>144</v>
      </c>
      <c r="D51" s="123" t="s">
        <v>86</v>
      </c>
      <c r="E51" s="124">
        <v>11.654</v>
      </c>
      <c r="F51" s="124"/>
      <c r="G51" s="125">
        <f>E51*F51</f>
        <v>0</v>
      </c>
      <c r="O51" s="119">
        <v>2</v>
      </c>
      <c r="AA51" s="99">
        <v>1</v>
      </c>
      <c r="AB51" s="99">
        <v>1</v>
      </c>
      <c r="AC51" s="99">
        <v>1</v>
      </c>
      <c r="AZ51" s="99">
        <v>1</v>
      </c>
      <c r="BA51" s="99">
        <f>IF(AZ51=1,G51,0)</f>
        <v>0</v>
      </c>
      <c r="BB51" s="99">
        <f>IF(AZ51=2,G51,0)</f>
        <v>0</v>
      </c>
      <c r="BC51" s="99">
        <f>IF(AZ51=3,G51,0)</f>
        <v>0</v>
      </c>
      <c r="BD51" s="99">
        <f>IF(AZ51=4,G51,0)</f>
        <v>0</v>
      </c>
      <c r="BE51" s="99">
        <f>IF(AZ51=5,G51,0)</f>
        <v>0</v>
      </c>
      <c r="CA51" s="126">
        <v>1</v>
      </c>
      <c r="CB51" s="126">
        <v>1</v>
      </c>
      <c r="CZ51" s="99">
        <v>0</v>
      </c>
    </row>
    <row r="52" spans="1:15" ht="12.75">
      <c r="A52" s="127"/>
      <c r="B52" s="129"/>
      <c r="C52" s="247" t="s">
        <v>145</v>
      </c>
      <c r="D52" s="248"/>
      <c r="E52" s="130">
        <v>0</v>
      </c>
      <c r="F52" s="131"/>
      <c r="G52" s="132"/>
      <c r="M52" s="128" t="s">
        <v>145</v>
      </c>
      <c r="O52" s="119"/>
    </row>
    <row r="53" spans="1:15" ht="12.75">
      <c r="A53" s="127"/>
      <c r="B53" s="129"/>
      <c r="C53" s="247" t="s">
        <v>146</v>
      </c>
      <c r="D53" s="248"/>
      <c r="E53" s="130">
        <v>4.8</v>
      </c>
      <c r="F53" s="131"/>
      <c r="G53" s="132"/>
      <c r="M53" s="128" t="s">
        <v>146</v>
      </c>
      <c r="O53" s="119"/>
    </row>
    <row r="54" spans="1:15" ht="12.75">
      <c r="A54" s="127"/>
      <c r="B54" s="129"/>
      <c r="C54" s="247" t="s">
        <v>147</v>
      </c>
      <c r="D54" s="248"/>
      <c r="E54" s="130">
        <v>2.81</v>
      </c>
      <c r="F54" s="131"/>
      <c r="G54" s="132"/>
      <c r="M54" s="128" t="s">
        <v>147</v>
      </c>
      <c r="O54" s="119"/>
    </row>
    <row r="55" spans="1:15" ht="12.75">
      <c r="A55" s="127"/>
      <c r="B55" s="129"/>
      <c r="C55" s="247" t="s">
        <v>148</v>
      </c>
      <c r="D55" s="248"/>
      <c r="E55" s="130">
        <v>2.005</v>
      </c>
      <c r="F55" s="131"/>
      <c r="G55" s="132"/>
      <c r="M55" s="128" t="s">
        <v>148</v>
      </c>
      <c r="O55" s="119"/>
    </row>
    <row r="56" spans="1:15" ht="12.75">
      <c r="A56" s="127"/>
      <c r="B56" s="129"/>
      <c r="C56" s="247" t="s">
        <v>149</v>
      </c>
      <c r="D56" s="248"/>
      <c r="E56" s="130">
        <v>2.039</v>
      </c>
      <c r="F56" s="131"/>
      <c r="G56" s="132"/>
      <c r="M56" s="128" t="s">
        <v>149</v>
      </c>
      <c r="O56" s="119"/>
    </row>
    <row r="57" spans="1:104" ht="12.75">
      <c r="A57" s="120">
        <v>21</v>
      </c>
      <c r="B57" s="121" t="s">
        <v>150</v>
      </c>
      <c r="C57" s="122" t="s">
        <v>151</v>
      </c>
      <c r="D57" s="123" t="s">
        <v>116</v>
      </c>
      <c r="E57" s="124">
        <v>43.6063</v>
      </c>
      <c r="F57" s="124"/>
      <c r="G57" s="125">
        <f>E57*F57</f>
        <v>0</v>
      </c>
      <c r="O57" s="119">
        <v>2</v>
      </c>
      <c r="AA57" s="99">
        <v>1</v>
      </c>
      <c r="AB57" s="99">
        <v>1</v>
      </c>
      <c r="AC57" s="99">
        <v>1</v>
      </c>
      <c r="AZ57" s="99">
        <v>1</v>
      </c>
      <c r="BA57" s="99">
        <f>IF(AZ57=1,G57,0)</f>
        <v>0</v>
      </c>
      <c r="BB57" s="99">
        <f>IF(AZ57=2,G57,0)</f>
        <v>0</v>
      </c>
      <c r="BC57" s="99">
        <f>IF(AZ57=3,G57,0)</f>
        <v>0</v>
      </c>
      <c r="BD57" s="99">
        <f>IF(AZ57=4,G57,0)</f>
        <v>0</v>
      </c>
      <c r="BE57" s="99">
        <f>IF(AZ57=5,G57,0)</f>
        <v>0</v>
      </c>
      <c r="CA57" s="126">
        <v>1</v>
      </c>
      <c r="CB57" s="126">
        <v>1</v>
      </c>
      <c r="CZ57" s="99">
        <v>0</v>
      </c>
    </row>
    <row r="58" spans="1:15" ht="12.75">
      <c r="A58" s="127"/>
      <c r="B58" s="129"/>
      <c r="C58" s="247" t="s">
        <v>152</v>
      </c>
      <c r="D58" s="248"/>
      <c r="E58" s="130">
        <v>43.6063</v>
      </c>
      <c r="F58" s="131"/>
      <c r="G58" s="132"/>
      <c r="M58" s="128" t="s">
        <v>152</v>
      </c>
      <c r="O58" s="119"/>
    </row>
    <row r="59" spans="1:104" ht="12.75">
      <c r="A59" s="120">
        <v>22</v>
      </c>
      <c r="B59" s="121" t="s">
        <v>153</v>
      </c>
      <c r="C59" s="122" t="s">
        <v>154</v>
      </c>
      <c r="D59" s="123" t="s">
        <v>116</v>
      </c>
      <c r="E59" s="124">
        <v>61.26</v>
      </c>
      <c r="F59" s="124"/>
      <c r="G59" s="125">
        <f>E59*F59</f>
        <v>0</v>
      </c>
      <c r="O59" s="119">
        <v>2</v>
      </c>
      <c r="AA59" s="99">
        <v>1</v>
      </c>
      <c r="AB59" s="99">
        <v>1</v>
      </c>
      <c r="AC59" s="99">
        <v>1</v>
      </c>
      <c r="AZ59" s="99">
        <v>1</v>
      </c>
      <c r="BA59" s="99">
        <f>IF(AZ59=1,G59,0)</f>
        <v>0</v>
      </c>
      <c r="BB59" s="99">
        <f>IF(AZ59=2,G59,0)</f>
        <v>0</v>
      </c>
      <c r="BC59" s="99">
        <f>IF(AZ59=3,G59,0)</f>
        <v>0</v>
      </c>
      <c r="BD59" s="99">
        <f>IF(AZ59=4,G59,0)</f>
        <v>0</v>
      </c>
      <c r="BE59" s="99">
        <f>IF(AZ59=5,G59,0)</f>
        <v>0</v>
      </c>
      <c r="CA59" s="126">
        <v>1</v>
      </c>
      <c r="CB59" s="126">
        <v>1</v>
      </c>
      <c r="CZ59" s="99">
        <v>0</v>
      </c>
    </row>
    <row r="60" spans="1:15" ht="12.75">
      <c r="A60" s="127"/>
      <c r="B60" s="129"/>
      <c r="C60" s="247" t="s">
        <v>155</v>
      </c>
      <c r="D60" s="248"/>
      <c r="E60" s="130">
        <v>61.26</v>
      </c>
      <c r="F60" s="131"/>
      <c r="G60" s="132"/>
      <c r="M60" s="128" t="s">
        <v>155</v>
      </c>
      <c r="O60" s="119"/>
    </row>
    <row r="61" spans="1:104" ht="12.75">
      <c r="A61" s="120">
        <v>23</v>
      </c>
      <c r="B61" s="121" t="s">
        <v>156</v>
      </c>
      <c r="C61" s="122" t="s">
        <v>157</v>
      </c>
      <c r="D61" s="123" t="s">
        <v>116</v>
      </c>
      <c r="E61" s="124">
        <v>168</v>
      </c>
      <c r="F61" s="124"/>
      <c r="G61" s="125">
        <f>E61*F61</f>
        <v>0</v>
      </c>
      <c r="O61" s="119">
        <v>2</v>
      </c>
      <c r="AA61" s="99">
        <v>1</v>
      </c>
      <c r="AB61" s="99">
        <v>1</v>
      </c>
      <c r="AC61" s="99">
        <v>1</v>
      </c>
      <c r="AZ61" s="99">
        <v>1</v>
      </c>
      <c r="BA61" s="99">
        <f>IF(AZ61=1,G61,0)</f>
        <v>0</v>
      </c>
      <c r="BB61" s="99">
        <f>IF(AZ61=2,G61,0)</f>
        <v>0</v>
      </c>
      <c r="BC61" s="99">
        <f>IF(AZ61=3,G61,0)</f>
        <v>0</v>
      </c>
      <c r="BD61" s="99">
        <f>IF(AZ61=4,G61,0)</f>
        <v>0</v>
      </c>
      <c r="BE61" s="99">
        <f>IF(AZ61=5,G61,0)</f>
        <v>0</v>
      </c>
      <c r="CA61" s="126">
        <v>1</v>
      </c>
      <c r="CB61" s="126">
        <v>1</v>
      </c>
      <c r="CZ61" s="99">
        <v>0</v>
      </c>
    </row>
    <row r="62" spans="1:15" ht="12.75">
      <c r="A62" s="127"/>
      <c r="B62" s="129"/>
      <c r="C62" s="247" t="s">
        <v>158</v>
      </c>
      <c r="D62" s="248"/>
      <c r="E62" s="130">
        <v>168</v>
      </c>
      <c r="F62" s="131"/>
      <c r="G62" s="132"/>
      <c r="M62" s="128" t="s">
        <v>158</v>
      </c>
      <c r="O62" s="119"/>
    </row>
    <row r="63" spans="1:104" ht="22.5">
      <c r="A63" s="120">
        <v>24</v>
      </c>
      <c r="B63" s="121" t="s">
        <v>159</v>
      </c>
      <c r="C63" s="122" t="s">
        <v>160</v>
      </c>
      <c r="D63" s="123" t="s">
        <v>116</v>
      </c>
      <c r="E63" s="124">
        <v>190</v>
      </c>
      <c r="F63" s="124"/>
      <c r="G63" s="125">
        <f>E63*F63</f>
        <v>0</v>
      </c>
      <c r="O63" s="119">
        <v>2</v>
      </c>
      <c r="AA63" s="99">
        <v>2</v>
      </c>
      <c r="AB63" s="99">
        <v>1</v>
      </c>
      <c r="AC63" s="99">
        <v>1</v>
      </c>
      <c r="AZ63" s="99">
        <v>1</v>
      </c>
      <c r="BA63" s="99">
        <f>IF(AZ63=1,G63,0)</f>
        <v>0</v>
      </c>
      <c r="BB63" s="99">
        <f>IF(AZ63=2,G63,0)</f>
        <v>0</v>
      </c>
      <c r="BC63" s="99">
        <f>IF(AZ63=3,G63,0)</f>
        <v>0</v>
      </c>
      <c r="BD63" s="99">
        <f>IF(AZ63=4,G63,0)</f>
        <v>0</v>
      </c>
      <c r="BE63" s="99">
        <f>IF(AZ63=5,G63,0)</f>
        <v>0</v>
      </c>
      <c r="CA63" s="126">
        <v>2</v>
      </c>
      <c r="CB63" s="126">
        <v>1</v>
      </c>
      <c r="CZ63" s="99">
        <v>3E-05</v>
      </c>
    </row>
    <row r="64" spans="1:15" ht="12.75">
      <c r="A64" s="127"/>
      <c r="B64" s="129"/>
      <c r="C64" s="247" t="s">
        <v>161</v>
      </c>
      <c r="D64" s="248"/>
      <c r="E64" s="130">
        <v>0</v>
      </c>
      <c r="F64" s="131"/>
      <c r="G64" s="132"/>
      <c r="M64" s="128" t="s">
        <v>161</v>
      </c>
      <c r="O64" s="119"/>
    </row>
    <row r="65" spans="1:15" ht="12.75">
      <c r="A65" s="127"/>
      <c r="B65" s="129"/>
      <c r="C65" s="247" t="s">
        <v>162</v>
      </c>
      <c r="D65" s="248"/>
      <c r="E65" s="130">
        <v>168</v>
      </c>
      <c r="F65" s="131"/>
      <c r="G65" s="132"/>
      <c r="M65" s="128" t="s">
        <v>162</v>
      </c>
      <c r="O65" s="119"/>
    </row>
    <row r="66" spans="1:15" ht="12.75">
      <c r="A66" s="127"/>
      <c r="B66" s="129"/>
      <c r="C66" s="247" t="s">
        <v>163</v>
      </c>
      <c r="D66" s="248"/>
      <c r="E66" s="130">
        <v>22</v>
      </c>
      <c r="F66" s="131"/>
      <c r="G66" s="132"/>
      <c r="M66" s="128" t="s">
        <v>163</v>
      </c>
      <c r="O66" s="119"/>
    </row>
    <row r="67" spans="1:104" ht="12.75">
      <c r="A67" s="120">
        <v>25</v>
      </c>
      <c r="B67" s="121" t="s">
        <v>164</v>
      </c>
      <c r="C67" s="122" t="s">
        <v>165</v>
      </c>
      <c r="D67" s="123" t="s">
        <v>166</v>
      </c>
      <c r="E67" s="124">
        <v>19.4555</v>
      </c>
      <c r="F67" s="124"/>
      <c r="G67" s="125">
        <f>E67*F67</f>
        <v>0</v>
      </c>
      <c r="O67" s="119">
        <v>2</v>
      </c>
      <c r="AA67" s="99">
        <v>3</v>
      </c>
      <c r="AB67" s="99">
        <v>1</v>
      </c>
      <c r="AC67" s="99">
        <v>58337320</v>
      </c>
      <c r="AZ67" s="99">
        <v>1</v>
      </c>
      <c r="BA67" s="99">
        <f>IF(AZ67=1,G67,0)</f>
        <v>0</v>
      </c>
      <c r="BB67" s="99">
        <f>IF(AZ67=2,G67,0)</f>
        <v>0</v>
      </c>
      <c r="BC67" s="99">
        <f>IF(AZ67=3,G67,0)</f>
        <v>0</v>
      </c>
      <c r="BD67" s="99">
        <f>IF(AZ67=4,G67,0)</f>
        <v>0</v>
      </c>
      <c r="BE67" s="99">
        <f>IF(AZ67=5,G67,0)</f>
        <v>0</v>
      </c>
      <c r="CA67" s="126">
        <v>3</v>
      </c>
      <c r="CB67" s="126">
        <v>1</v>
      </c>
      <c r="CZ67" s="99">
        <v>1</v>
      </c>
    </row>
    <row r="68" spans="1:15" ht="12.75">
      <c r="A68" s="127"/>
      <c r="B68" s="129"/>
      <c r="C68" s="247" t="s">
        <v>167</v>
      </c>
      <c r="D68" s="248"/>
      <c r="E68" s="130">
        <v>19.4555</v>
      </c>
      <c r="F68" s="131"/>
      <c r="G68" s="132"/>
      <c r="M68" s="128" t="s">
        <v>167</v>
      </c>
      <c r="O68" s="119"/>
    </row>
    <row r="69" spans="1:57" ht="12.75">
      <c r="A69" s="133"/>
      <c r="B69" s="134" t="s">
        <v>76</v>
      </c>
      <c r="C69" s="135" t="str">
        <f>CONCATENATE(B7," ",C7)</f>
        <v>1 Zemní práce</v>
      </c>
      <c r="D69" s="136"/>
      <c r="E69" s="137"/>
      <c r="F69" s="138"/>
      <c r="G69" s="139">
        <f>SUM(G7:G68)</f>
        <v>0</v>
      </c>
      <c r="O69" s="119">
        <v>4</v>
      </c>
      <c r="BA69" s="140">
        <f>SUM(BA7:BA68)</f>
        <v>0</v>
      </c>
      <c r="BB69" s="140">
        <f>SUM(BB7:BB68)</f>
        <v>0</v>
      </c>
      <c r="BC69" s="140">
        <f>SUM(BC7:BC68)</f>
        <v>0</v>
      </c>
      <c r="BD69" s="140">
        <f>SUM(BD7:BD68)</f>
        <v>0</v>
      </c>
      <c r="BE69" s="140">
        <f>SUM(BE7:BE68)</f>
        <v>0</v>
      </c>
    </row>
    <row r="70" spans="1:15" ht="18" customHeight="1">
      <c r="A70" s="112" t="s">
        <v>73</v>
      </c>
      <c r="B70" s="113" t="s">
        <v>168</v>
      </c>
      <c r="C70" s="114" t="s">
        <v>169</v>
      </c>
      <c r="D70" s="115"/>
      <c r="E70" s="116"/>
      <c r="F70" s="116"/>
      <c r="G70" s="117"/>
      <c r="H70" s="118"/>
      <c r="I70" s="118"/>
      <c r="O70" s="119">
        <v>1</v>
      </c>
    </row>
    <row r="71" spans="1:104" ht="12.75">
      <c r="A71" s="120">
        <v>26</v>
      </c>
      <c r="B71" s="121" t="s">
        <v>170</v>
      </c>
      <c r="C71" s="122" t="s">
        <v>171</v>
      </c>
      <c r="D71" s="123" t="s">
        <v>172</v>
      </c>
      <c r="E71" s="124">
        <v>0.53</v>
      </c>
      <c r="F71" s="124"/>
      <c r="G71" s="125">
        <f aca="true" t="shared" si="0" ref="G71:G77">E71*F71</f>
        <v>0</v>
      </c>
      <c r="O71" s="119">
        <v>2</v>
      </c>
      <c r="AA71" s="99">
        <v>1</v>
      </c>
      <c r="AB71" s="99">
        <v>1</v>
      </c>
      <c r="AC71" s="99">
        <v>1</v>
      </c>
      <c r="AZ71" s="99">
        <v>1</v>
      </c>
      <c r="BA71" s="99">
        <f aca="true" t="shared" si="1" ref="BA71:BA77">IF(AZ71=1,G71,0)</f>
        <v>0</v>
      </c>
      <c r="BB71" s="99">
        <f aca="true" t="shared" si="2" ref="BB71:BB77">IF(AZ71=2,G71,0)</f>
        <v>0</v>
      </c>
      <c r="BC71" s="99">
        <f aca="true" t="shared" si="3" ref="BC71:BC77">IF(AZ71=3,G71,0)</f>
        <v>0</v>
      </c>
      <c r="BD71" s="99">
        <f aca="true" t="shared" si="4" ref="BD71:BD77">IF(AZ71=4,G71,0)</f>
        <v>0</v>
      </c>
      <c r="BE71" s="99">
        <f aca="true" t="shared" si="5" ref="BE71:BE77">IF(AZ71=5,G71,0)</f>
        <v>0</v>
      </c>
      <c r="CA71" s="126">
        <v>1</v>
      </c>
      <c r="CB71" s="126">
        <v>1</v>
      </c>
      <c r="CZ71" s="99">
        <v>0</v>
      </c>
    </row>
    <row r="72" spans="1:104" ht="12.75">
      <c r="A72" s="120">
        <v>27</v>
      </c>
      <c r="B72" s="121" t="s">
        <v>173</v>
      </c>
      <c r="C72" s="122" t="s">
        <v>174</v>
      </c>
      <c r="D72" s="123" t="s">
        <v>175</v>
      </c>
      <c r="E72" s="124">
        <v>1</v>
      </c>
      <c r="F72" s="124"/>
      <c r="G72" s="125">
        <f t="shared" si="0"/>
        <v>0</v>
      </c>
      <c r="O72" s="119">
        <v>2</v>
      </c>
      <c r="AA72" s="99">
        <v>1</v>
      </c>
      <c r="AB72" s="99">
        <v>1</v>
      </c>
      <c r="AC72" s="99">
        <v>1</v>
      </c>
      <c r="AZ72" s="99">
        <v>1</v>
      </c>
      <c r="BA72" s="99">
        <f t="shared" si="1"/>
        <v>0</v>
      </c>
      <c r="BB72" s="99">
        <f t="shared" si="2"/>
        <v>0</v>
      </c>
      <c r="BC72" s="99">
        <f t="shared" si="3"/>
        <v>0</v>
      </c>
      <c r="BD72" s="99">
        <f t="shared" si="4"/>
        <v>0</v>
      </c>
      <c r="BE72" s="99">
        <f t="shared" si="5"/>
        <v>0</v>
      </c>
      <c r="CA72" s="126">
        <v>1</v>
      </c>
      <c r="CB72" s="126">
        <v>1</v>
      </c>
      <c r="CZ72" s="99">
        <v>0</v>
      </c>
    </row>
    <row r="73" spans="1:104" ht="12.75">
      <c r="A73" s="120">
        <v>28</v>
      </c>
      <c r="B73" s="121" t="s">
        <v>176</v>
      </c>
      <c r="C73" s="122" t="s">
        <v>177</v>
      </c>
      <c r="D73" s="123" t="s">
        <v>172</v>
      </c>
      <c r="E73" s="124">
        <v>0.53</v>
      </c>
      <c r="F73" s="124"/>
      <c r="G73" s="125">
        <f t="shared" si="0"/>
        <v>0</v>
      </c>
      <c r="O73" s="119">
        <v>2</v>
      </c>
      <c r="AA73" s="99">
        <v>1</v>
      </c>
      <c r="AB73" s="99">
        <v>1</v>
      </c>
      <c r="AC73" s="99">
        <v>1</v>
      </c>
      <c r="AZ73" s="99">
        <v>1</v>
      </c>
      <c r="BA73" s="99">
        <f t="shared" si="1"/>
        <v>0</v>
      </c>
      <c r="BB73" s="99">
        <f t="shared" si="2"/>
        <v>0</v>
      </c>
      <c r="BC73" s="99">
        <f t="shared" si="3"/>
        <v>0</v>
      </c>
      <c r="BD73" s="99">
        <f t="shared" si="4"/>
        <v>0</v>
      </c>
      <c r="BE73" s="99">
        <f t="shared" si="5"/>
        <v>0</v>
      </c>
      <c r="CA73" s="126">
        <v>1</v>
      </c>
      <c r="CB73" s="126">
        <v>1</v>
      </c>
      <c r="CZ73" s="99">
        <v>0</v>
      </c>
    </row>
    <row r="74" spans="1:104" ht="12.75">
      <c r="A74" s="120">
        <v>29</v>
      </c>
      <c r="B74" s="121" t="s">
        <v>178</v>
      </c>
      <c r="C74" s="122" t="s">
        <v>179</v>
      </c>
      <c r="D74" s="123" t="s">
        <v>175</v>
      </c>
      <c r="E74" s="124">
        <v>1</v>
      </c>
      <c r="F74" s="124"/>
      <c r="G74" s="125">
        <f t="shared" si="0"/>
        <v>0</v>
      </c>
      <c r="O74" s="119">
        <v>2</v>
      </c>
      <c r="AA74" s="99">
        <v>1</v>
      </c>
      <c r="AB74" s="99">
        <v>1</v>
      </c>
      <c r="AC74" s="99">
        <v>1</v>
      </c>
      <c r="AZ74" s="99">
        <v>1</v>
      </c>
      <c r="BA74" s="99">
        <f t="shared" si="1"/>
        <v>0</v>
      </c>
      <c r="BB74" s="99">
        <f t="shared" si="2"/>
        <v>0</v>
      </c>
      <c r="BC74" s="99">
        <f t="shared" si="3"/>
        <v>0</v>
      </c>
      <c r="BD74" s="99">
        <f t="shared" si="4"/>
        <v>0</v>
      </c>
      <c r="BE74" s="99">
        <f t="shared" si="5"/>
        <v>0</v>
      </c>
      <c r="CA74" s="126">
        <v>1</v>
      </c>
      <c r="CB74" s="126">
        <v>1</v>
      </c>
      <c r="CZ74" s="99">
        <v>0</v>
      </c>
    </row>
    <row r="75" spans="1:104" ht="12.75">
      <c r="A75" s="120">
        <v>30</v>
      </c>
      <c r="B75" s="121" t="s">
        <v>180</v>
      </c>
      <c r="C75" s="122" t="s">
        <v>181</v>
      </c>
      <c r="D75" s="123" t="s">
        <v>175</v>
      </c>
      <c r="E75" s="124">
        <v>1</v>
      </c>
      <c r="F75" s="124"/>
      <c r="G75" s="125">
        <f t="shared" si="0"/>
        <v>0</v>
      </c>
      <c r="O75" s="119">
        <v>2</v>
      </c>
      <c r="AA75" s="99">
        <v>1</v>
      </c>
      <c r="AB75" s="99">
        <v>1</v>
      </c>
      <c r="AC75" s="99">
        <v>1</v>
      </c>
      <c r="AZ75" s="99">
        <v>1</v>
      </c>
      <c r="BA75" s="99">
        <f t="shared" si="1"/>
        <v>0</v>
      </c>
      <c r="BB75" s="99">
        <f t="shared" si="2"/>
        <v>0</v>
      </c>
      <c r="BC75" s="99">
        <f t="shared" si="3"/>
        <v>0</v>
      </c>
      <c r="BD75" s="99">
        <f t="shared" si="4"/>
        <v>0</v>
      </c>
      <c r="BE75" s="99">
        <f t="shared" si="5"/>
        <v>0</v>
      </c>
      <c r="CA75" s="126">
        <v>1</v>
      </c>
      <c r="CB75" s="126">
        <v>1</v>
      </c>
      <c r="CZ75" s="99">
        <v>0</v>
      </c>
    </row>
    <row r="76" spans="1:104" ht="12.75">
      <c r="A76" s="120">
        <v>31</v>
      </c>
      <c r="B76" s="121" t="s">
        <v>182</v>
      </c>
      <c r="C76" s="122" t="s">
        <v>183</v>
      </c>
      <c r="D76" s="123" t="s">
        <v>175</v>
      </c>
      <c r="E76" s="124">
        <v>1</v>
      </c>
      <c r="F76" s="124"/>
      <c r="G76" s="125">
        <f t="shared" si="0"/>
        <v>0</v>
      </c>
      <c r="O76" s="119">
        <v>2</v>
      </c>
      <c r="AA76" s="99">
        <v>1</v>
      </c>
      <c r="AB76" s="99">
        <v>1</v>
      </c>
      <c r="AC76" s="99">
        <v>1</v>
      </c>
      <c r="AZ76" s="99">
        <v>1</v>
      </c>
      <c r="BA76" s="99">
        <f t="shared" si="1"/>
        <v>0</v>
      </c>
      <c r="BB76" s="99">
        <f t="shared" si="2"/>
        <v>0</v>
      </c>
      <c r="BC76" s="99">
        <f t="shared" si="3"/>
        <v>0</v>
      </c>
      <c r="BD76" s="99">
        <f t="shared" si="4"/>
        <v>0</v>
      </c>
      <c r="BE76" s="99">
        <f t="shared" si="5"/>
        <v>0</v>
      </c>
      <c r="CA76" s="126">
        <v>1</v>
      </c>
      <c r="CB76" s="126">
        <v>1</v>
      </c>
      <c r="CZ76" s="99">
        <v>0</v>
      </c>
    </row>
    <row r="77" spans="1:104" ht="12.75">
      <c r="A77" s="120">
        <v>32</v>
      </c>
      <c r="B77" s="121" t="s">
        <v>184</v>
      </c>
      <c r="C77" s="122" t="s">
        <v>185</v>
      </c>
      <c r="D77" s="123" t="s">
        <v>186</v>
      </c>
      <c r="E77" s="124">
        <v>5</v>
      </c>
      <c r="F77" s="124"/>
      <c r="G77" s="125">
        <f t="shared" si="0"/>
        <v>0</v>
      </c>
      <c r="O77" s="119">
        <v>2</v>
      </c>
      <c r="AA77" s="99">
        <v>1</v>
      </c>
      <c r="AB77" s="99">
        <v>1</v>
      </c>
      <c r="AC77" s="99">
        <v>1</v>
      </c>
      <c r="AZ77" s="99">
        <v>1</v>
      </c>
      <c r="BA77" s="99">
        <f t="shared" si="1"/>
        <v>0</v>
      </c>
      <c r="BB77" s="99">
        <f t="shared" si="2"/>
        <v>0</v>
      </c>
      <c r="BC77" s="99">
        <f t="shared" si="3"/>
        <v>0</v>
      </c>
      <c r="BD77" s="99">
        <f t="shared" si="4"/>
        <v>0</v>
      </c>
      <c r="BE77" s="99">
        <f t="shared" si="5"/>
        <v>0</v>
      </c>
      <c r="CA77" s="126">
        <v>1</v>
      </c>
      <c r="CB77" s="126">
        <v>1</v>
      </c>
      <c r="CZ77" s="99">
        <v>0</v>
      </c>
    </row>
    <row r="78" spans="1:57" ht="12.75">
      <c r="A78" s="133"/>
      <c r="B78" s="134" t="s">
        <v>76</v>
      </c>
      <c r="C78" s="135" t="str">
        <f>CONCATENATE(B70," ",C70)</f>
        <v>11 Přípravné a přidružené práce</v>
      </c>
      <c r="D78" s="136"/>
      <c r="E78" s="137"/>
      <c r="F78" s="138"/>
      <c r="G78" s="139">
        <f>SUM(G70:G77)</f>
        <v>0</v>
      </c>
      <c r="O78" s="119">
        <v>4</v>
      </c>
      <c r="BA78" s="140">
        <f>SUM(BA70:BA77)</f>
        <v>0</v>
      </c>
      <c r="BB78" s="140">
        <f>SUM(BB70:BB77)</f>
        <v>0</v>
      </c>
      <c r="BC78" s="140">
        <f>SUM(BC70:BC77)</f>
        <v>0</v>
      </c>
      <c r="BD78" s="140">
        <f>SUM(BD70:BD77)</f>
        <v>0</v>
      </c>
      <c r="BE78" s="140">
        <f>SUM(BE70:BE77)</f>
        <v>0</v>
      </c>
    </row>
    <row r="79" spans="1:15" ht="18" customHeight="1">
      <c r="A79" s="112" t="s">
        <v>73</v>
      </c>
      <c r="B79" s="113" t="s">
        <v>187</v>
      </c>
      <c r="C79" s="114" t="s">
        <v>188</v>
      </c>
      <c r="D79" s="115"/>
      <c r="E79" s="116"/>
      <c r="F79" s="116"/>
      <c r="G79" s="117"/>
      <c r="H79" s="118"/>
      <c r="I79" s="118"/>
      <c r="O79" s="119">
        <v>1</v>
      </c>
    </row>
    <row r="80" spans="1:104" ht="12.75">
      <c r="A80" s="120">
        <v>33</v>
      </c>
      <c r="B80" s="121" t="s">
        <v>189</v>
      </c>
      <c r="C80" s="150" t="s">
        <v>460</v>
      </c>
      <c r="D80" s="123" t="s">
        <v>86</v>
      </c>
      <c r="E80" s="124">
        <v>0.51</v>
      </c>
      <c r="F80" s="124"/>
      <c r="G80" s="125">
        <f>E80*F80</f>
        <v>0</v>
      </c>
      <c r="O80" s="119">
        <v>2</v>
      </c>
      <c r="AA80" s="99">
        <v>1</v>
      </c>
      <c r="AB80" s="99">
        <v>1</v>
      </c>
      <c r="AC80" s="99">
        <v>1</v>
      </c>
      <c r="AZ80" s="99">
        <v>1</v>
      </c>
      <c r="BA80" s="99">
        <f>IF(AZ80=1,G80,0)</f>
        <v>0</v>
      </c>
      <c r="BB80" s="99">
        <f>IF(AZ80=2,G80,0)</f>
        <v>0</v>
      </c>
      <c r="BC80" s="99">
        <f>IF(AZ80=3,G80,0)</f>
        <v>0</v>
      </c>
      <c r="BD80" s="99">
        <f>IF(AZ80=4,G80,0)</f>
        <v>0</v>
      </c>
      <c r="BE80" s="99">
        <f>IF(AZ80=5,G80,0)</f>
        <v>0</v>
      </c>
      <c r="CA80" s="126">
        <v>1</v>
      </c>
      <c r="CB80" s="126">
        <v>1</v>
      </c>
      <c r="CZ80" s="99">
        <v>1.9205</v>
      </c>
    </row>
    <row r="81" spans="1:15" ht="12.75">
      <c r="A81" s="127"/>
      <c r="B81" s="129"/>
      <c r="C81" s="247" t="s">
        <v>190</v>
      </c>
      <c r="D81" s="248"/>
      <c r="E81" s="130">
        <v>0.51</v>
      </c>
      <c r="F81" s="131"/>
      <c r="G81" s="132"/>
      <c r="M81" s="128" t="s">
        <v>190</v>
      </c>
      <c r="O81" s="119"/>
    </row>
    <row r="82" spans="1:104" ht="12.75">
      <c r="A82" s="120">
        <v>34</v>
      </c>
      <c r="B82" s="121" t="s">
        <v>191</v>
      </c>
      <c r="C82" s="122" t="s">
        <v>444</v>
      </c>
      <c r="D82" s="123" t="s">
        <v>79</v>
      </c>
      <c r="E82" s="124">
        <v>34</v>
      </c>
      <c r="F82" s="124"/>
      <c r="G82" s="125">
        <f>E82*F82</f>
        <v>0</v>
      </c>
      <c r="O82" s="119">
        <v>2</v>
      </c>
      <c r="AA82" s="99">
        <v>1</v>
      </c>
      <c r="AB82" s="99">
        <v>1</v>
      </c>
      <c r="AC82" s="99">
        <v>1</v>
      </c>
      <c r="AZ82" s="99">
        <v>1</v>
      </c>
      <c r="BA82" s="99">
        <f>IF(AZ82=1,G82,0)</f>
        <v>0</v>
      </c>
      <c r="BB82" s="99">
        <f>IF(AZ82=2,G82,0)</f>
        <v>0</v>
      </c>
      <c r="BC82" s="99">
        <f>IF(AZ82=3,G82,0)</f>
        <v>0</v>
      </c>
      <c r="BD82" s="99">
        <f>IF(AZ82=4,G82,0)</f>
        <v>0</v>
      </c>
      <c r="BE82" s="99">
        <f>IF(AZ82=5,G82,0)</f>
        <v>0</v>
      </c>
      <c r="CA82" s="126">
        <v>1</v>
      </c>
      <c r="CB82" s="126">
        <v>1</v>
      </c>
      <c r="CZ82" s="99">
        <v>0</v>
      </c>
    </row>
    <row r="83" spans="1:104" ht="12.75">
      <c r="A83" s="120">
        <v>35</v>
      </c>
      <c r="B83" s="121" t="s">
        <v>192</v>
      </c>
      <c r="C83" s="122" t="s">
        <v>193</v>
      </c>
      <c r="D83" s="123" t="s">
        <v>79</v>
      </c>
      <c r="E83" s="124">
        <v>24</v>
      </c>
      <c r="F83" s="124"/>
      <c r="G83" s="125">
        <f>E83*F83</f>
        <v>0</v>
      </c>
      <c r="O83" s="119">
        <v>2</v>
      </c>
      <c r="AA83" s="99">
        <v>3</v>
      </c>
      <c r="AB83" s="99">
        <v>1</v>
      </c>
      <c r="AC83" s="99">
        <v>28690001</v>
      </c>
      <c r="AZ83" s="99">
        <v>1</v>
      </c>
      <c r="BA83" s="99">
        <f>IF(AZ83=1,G83,0)</f>
        <v>0</v>
      </c>
      <c r="BB83" s="99">
        <f>IF(AZ83=2,G83,0)</f>
        <v>0</v>
      </c>
      <c r="BC83" s="99">
        <f>IF(AZ83=3,G83,0)</f>
        <v>0</v>
      </c>
      <c r="BD83" s="99">
        <f>IF(AZ83=4,G83,0)</f>
        <v>0</v>
      </c>
      <c r="BE83" s="99">
        <f>IF(AZ83=5,G83,0)</f>
        <v>0</v>
      </c>
      <c r="CA83" s="126">
        <v>3</v>
      </c>
      <c r="CB83" s="126">
        <v>1</v>
      </c>
      <c r="CZ83" s="99">
        <v>0.006</v>
      </c>
    </row>
    <row r="84" spans="1:57" ht="12.75">
      <c r="A84" s="133"/>
      <c r="B84" s="134" t="s">
        <v>76</v>
      </c>
      <c r="C84" s="135" t="str">
        <f>CONCATENATE(B79," ",C79)</f>
        <v>2 Základy a zvláštní zakládání</v>
      </c>
      <c r="D84" s="136"/>
      <c r="E84" s="137"/>
      <c r="F84" s="138"/>
      <c r="G84" s="139">
        <f>SUM(G79:G83)</f>
        <v>0</v>
      </c>
      <c r="O84" s="119">
        <v>4</v>
      </c>
      <c r="BA84" s="140">
        <f>SUM(BA79:BA83)</f>
        <v>0</v>
      </c>
      <c r="BB84" s="140">
        <f>SUM(BB79:BB83)</f>
        <v>0</v>
      </c>
      <c r="BC84" s="140">
        <f>SUM(BC79:BC83)</f>
        <v>0</v>
      </c>
      <c r="BD84" s="140">
        <f>SUM(BD79:BD83)</f>
        <v>0</v>
      </c>
      <c r="BE84" s="140">
        <f>SUM(BE79:BE83)</f>
        <v>0</v>
      </c>
    </row>
    <row r="85" spans="1:15" ht="18" customHeight="1">
      <c r="A85" s="112" t="s">
        <v>73</v>
      </c>
      <c r="B85" s="113" t="s">
        <v>194</v>
      </c>
      <c r="C85" s="114" t="s">
        <v>195</v>
      </c>
      <c r="D85" s="115"/>
      <c r="E85" s="116"/>
      <c r="F85" s="116"/>
      <c r="G85" s="117"/>
      <c r="H85" s="118"/>
      <c r="I85" s="118"/>
      <c r="O85" s="119">
        <v>1</v>
      </c>
    </row>
    <row r="86" spans="1:104" ht="12.75">
      <c r="A86" s="120">
        <v>36</v>
      </c>
      <c r="B86" s="121" t="s">
        <v>196</v>
      </c>
      <c r="C86" s="150" t="s">
        <v>406</v>
      </c>
      <c r="D86" s="123" t="s">
        <v>79</v>
      </c>
      <c r="E86" s="124">
        <v>58</v>
      </c>
      <c r="F86" s="124"/>
      <c r="G86" s="125">
        <f>E86*F86</f>
        <v>0</v>
      </c>
      <c r="O86" s="119">
        <v>2</v>
      </c>
      <c r="AA86" s="99">
        <v>1</v>
      </c>
      <c r="AB86" s="99">
        <v>9</v>
      </c>
      <c r="AC86" s="99">
        <v>9</v>
      </c>
      <c r="AZ86" s="99">
        <v>1</v>
      </c>
      <c r="BA86" s="99">
        <f>IF(AZ86=1,G86,0)</f>
        <v>0</v>
      </c>
      <c r="BB86" s="99">
        <f>IF(AZ86=2,G86,0)</f>
        <v>0</v>
      </c>
      <c r="BC86" s="99">
        <f>IF(AZ86=3,G86,0)</f>
        <v>0</v>
      </c>
      <c r="BD86" s="99">
        <f>IF(AZ86=4,G86,0)</f>
        <v>0</v>
      </c>
      <c r="BE86" s="99">
        <f>IF(AZ86=5,G86,0)</f>
        <v>0</v>
      </c>
      <c r="CA86" s="126">
        <v>1</v>
      </c>
      <c r="CB86" s="126">
        <v>9</v>
      </c>
      <c r="CZ86" s="99">
        <v>0</v>
      </c>
    </row>
    <row r="87" spans="1:104" ht="12.75">
      <c r="A87" s="120">
        <v>37</v>
      </c>
      <c r="B87" s="121" t="s">
        <v>197</v>
      </c>
      <c r="C87" s="122" t="s">
        <v>198</v>
      </c>
      <c r="D87" s="123" t="s">
        <v>113</v>
      </c>
      <c r="E87" s="124">
        <v>2</v>
      </c>
      <c r="F87" s="124"/>
      <c r="G87" s="125">
        <f>E87*F87</f>
        <v>0</v>
      </c>
      <c r="O87" s="119">
        <v>2</v>
      </c>
      <c r="AA87" s="99">
        <v>1</v>
      </c>
      <c r="AB87" s="99">
        <v>0</v>
      </c>
      <c r="AC87" s="99">
        <v>0</v>
      </c>
      <c r="AZ87" s="99">
        <v>1</v>
      </c>
      <c r="BA87" s="99">
        <f>IF(AZ87=1,G87,0)</f>
        <v>0</v>
      </c>
      <c r="BB87" s="99">
        <f>IF(AZ87=2,G87,0)</f>
        <v>0</v>
      </c>
      <c r="BC87" s="99">
        <f>IF(AZ87=3,G87,0)</f>
        <v>0</v>
      </c>
      <c r="BD87" s="99">
        <f>IF(AZ87=4,G87,0)</f>
        <v>0</v>
      </c>
      <c r="BE87" s="99">
        <f>IF(AZ87=5,G87,0)</f>
        <v>0</v>
      </c>
      <c r="CA87" s="126">
        <v>1</v>
      </c>
      <c r="CB87" s="126">
        <v>0</v>
      </c>
      <c r="CZ87" s="99">
        <v>0</v>
      </c>
    </row>
    <row r="88" spans="1:104" ht="12.75">
      <c r="A88" s="120">
        <v>38</v>
      </c>
      <c r="B88" s="121" t="s">
        <v>199</v>
      </c>
      <c r="C88" s="122" t="s">
        <v>200</v>
      </c>
      <c r="D88" s="123" t="s">
        <v>86</v>
      </c>
      <c r="E88" s="124">
        <v>5.52</v>
      </c>
      <c r="F88" s="124"/>
      <c r="G88" s="125">
        <f>E88*F88</f>
        <v>0</v>
      </c>
      <c r="O88" s="119">
        <v>2</v>
      </c>
      <c r="AA88" s="99">
        <v>1</v>
      </c>
      <c r="AB88" s="99">
        <v>1</v>
      </c>
      <c r="AC88" s="99">
        <v>1</v>
      </c>
      <c r="AZ88" s="99">
        <v>1</v>
      </c>
      <c r="BA88" s="99">
        <f>IF(AZ88=1,G88,0)</f>
        <v>0</v>
      </c>
      <c r="BB88" s="99">
        <f>IF(AZ88=2,G88,0)</f>
        <v>0</v>
      </c>
      <c r="BC88" s="99">
        <f>IF(AZ88=3,G88,0)</f>
        <v>0</v>
      </c>
      <c r="BD88" s="99">
        <f>IF(AZ88=4,G88,0)</f>
        <v>0</v>
      </c>
      <c r="BE88" s="99">
        <f>IF(AZ88=5,G88,0)</f>
        <v>0</v>
      </c>
      <c r="CA88" s="126">
        <v>1</v>
      </c>
      <c r="CB88" s="126">
        <v>1</v>
      </c>
      <c r="CZ88" s="99">
        <v>1.1322</v>
      </c>
    </row>
    <row r="89" spans="1:15" ht="12.75">
      <c r="A89" s="127"/>
      <c r="B89" s="129"/>
      <c r="C89" s="247" t="s">
        <v>201</v>
      </c>
      <c r="D89" s="248"/>
      <c r="E89" s="130">
        <v>5.52</v>
      </c>
      <c r="F89" s="131"/>
      <c r="G89" s="132"/>
      <c r="M89" s="128" t="s">
        <v>201</v>
      </c>
      <c r="O89" s="119"/>
    </row>
    <row r="90" spans="1:104" ht="12.75">
      <c r="A90" s="120">
        <v>39</v>
      </c>
      <c r="B90" s="121" t="s">
        <v>202</v>
      </c>
      <c r="C90" s="122" t="s">
        <v>203</v>
      </c>
      <c r="D90" s="123" t="s">
        <v>86</v>
      </c>
      <c r="E90" s="124">
        <v>0.4906</v>
      </c>
      <c r="F90" s="124"/>
      <c r="G90" s="125">
        <f>E90*F90</f>
        <v>0</v>
      </c>
      <c r="O90" s="119">
        <v>2</v>
      </c>
      <c r="AA90" s="99">
        <v>1</v>
      </c>
      <c r="AB90" s="99">
        <v>1</v>
      </c>
      <c r="AC90" s="99">
        <v>1</v>
      </c>
      <c r="AZ90" s="99">
        <v>1</v>
      </c>
      <c r="BA90" s="99">
        <f>IF(AZ90=1,G90,0)</f>
        <v>0</v>
      </c>
      <c r="BB90" s="99">
        <f>IF(AZ90=2,G90,0)</f>
        <v>0</v>
      </c>
      <c r="BC90" s="99">
        <f>IF(AZ90=3,G90,0)</f>
        <v>0</v>
      </c>
      <c r="BD90" s="99">
        <f>IF(AZ90=4,G90,0)</f>
        <v>0</v>
      </c>
      <c r="BE90" s="99">
        <f>IF(AZ90=5,G90,0)</f>
        <v>0</v>
      </c>
      <c r="CA90" s="126">
        <v>1</v>
      </c>
      <c r="CB90" s="126">
        <v>1</v>
      </c>
      <c r="CZ90" s="99">
        <v>1.89077</v>
      </c>
    </row>
    <row r="91" spans="1:15" ht="12.75">
      <c r="A91" s="127"/>
      <c r="B91" s="129"/>
      <c r="C91" s="247" t="s">
        <v>204</v>
      </c>
      <c r="D91" s="248"/>
      <c r="E91" s="130">
        <v>0.4906</v>
      </c>
      <c r="F91" s="131"/>
      <c r="G91" s="132"/>
      <c r="M91" s="128" t="s">
        <v>204</v>
      </c>
      <c r="O91" s="119"/>
    </row>
    <row r="92" spans="1:104" ht="12.75">
      <c r="A92" s="120">
        <v>40</v>
      </c>
      <c r="B92" s="121" t="s">
        <v>205</v>
      </c>
      <c r="C92" s="122" t="s">
        <v>206</v>
      </c>
      <c r="D92" s="123" t="s">
        <v>113</v>
      </c>
      <c r="E92" s="124">
        <v>2</v>
      </c>
      <c r="F92" s="124"/>
      <c r="G92" s="125">
        <f>E92*F92</f>
        <v>0</v>
      </c>
      <c r="O92" s="119">
        <v>2</v>
      </c>
      <c r="AA92" s="99">
        <v>1</v>
      </c>
      <c r="AB92" s="99">
        <v>1</v>
      </c>
      <c r="AC92" s="99">
        <v>1</v>
      </c>
      <c r="AZ92" s="99">
        <v>1</v>
      </c>
      <c r="BA92" s="99">
        <f>IF(AZ92=1,G92,0)</f>
        <v>0</v>
      </c>
      <c r="BB92" s="99">
        <f>IF(AZ92=2,G92,0)</f>
        <v>0</v>
      </c>
      <c r="BC92" s="99">
        <f>IF(AZ92=3,G92,0)</f>
        <v>0</v>
      </c>
      <c r="BD92" s="99">
        <f>IF(AZ92=4,G92,0)</f>
        <v>0</v>
      </c>
      <c r="BE92" s="99">
        <f>IF(AZ92=5,G92,0)</f>
        <v>0</v>
      </c>
      <c r="CA92" s="126">
        <v>1</v>
      </c>
      <c r="CB92" s="126">
        <v>1</v>
      </c>
      <c r="CZ92" s="99">
        <v>0.00165</v>
      </c>
    </row>
    <row r="93" spans="1:104" ht="12.75">
      <c r="A93" s="120">
        <v>41</v>
      </c>
      <c r="B93" s="121" t="s">
        <v>207</v>
      </c>
      <c r="C93" s="150" t="s">
        <v>407</v>
      </c>
      <c r="D93" s="123" t="s">
        <v>86</v>
      </c>
      <c r="E93" s="124">
        <v>0.5699</v>
      </c>
      <c r="F93" s="124"/>
      <c r="G93" s="125">
        <f>E93*F93</f>
        <v>0</v>
      </c>
      <c r="O93" s="119">
        <v>2</v>
      </c>
      <c r="AA93" s="99">
        <v>1</v>
      </c>
      <c r="AB93" s="99">
        <v>1</v>
      </c>
      <c r="AC93" s="99">
        <v>1</v>
      </c>
      <c r="AZ93" s="99">
        <v>1</v>
      </c>
      <c r="BA93" s="99">
        <f>IF(AZ93=1,G93,0)</f>
        <v>0</v>
      </c>
      <c r="BB93" s="99">
        <f>IF(AZ93=2,G93,0)</f>
        <v>0</v>
      </c>
      <c r="BC93" s="99">
        <f>IF(AZ93=3,G93,0)</f>
        <v>0</v>
      </c>
      <c r="BD93" s="99">
        <f>IF(AZ93=4,G93,0)</f>
        <v>0</v>
      </c>
      <c r="BE93" s="99">
        <f>IF(AZ93=5,G93,0)</f>
        <v>0</v>
      </c>
      <c r="CA93" s="126">
        <v>1</v>
      </c>
      <c r="CB93" s="126">
        <v>1</v>
      </c>
      <c r="CZ93" s="99">
        <v>2.5</v>
      </c>
    </row>
    <row r="94" spans="1:15" ht="12.75">
      <c r="A94" s="127"/>
      <c r="B94" s="129"/>
      <c r="C94" s="247" t="s">
        <v>208</v>
      </c>
      <c r="D94" s="248"/>
      <c r="E94" s="130">
        <v>0.5699</v>
      </c>
      <c r="F94" s="131"/>
      <c r="G94" s="132"/>
      <c r="M94" s="128" t="s">
        <v>208</v>
      </c>
      <c r="O94" s="119"/>
    </row>
    <row r="95" spans="1:104" ht="12.75">
      <c r="A95" s="120">
        <v>42</v>
      </c>
      <c r="B95" s="121" t="s">
        <v>209</v>
      </c>
      <c r="C95" s="122" t="s">
        <v>210</v>
      </c>
      <c r="D95" s="123" t="s">
        <v>116</v>
      </c>
      <c r="E95" s="124">
        <v>0.5699</v>
      </c>
      <c r="F95" s="124"/>
      <c r="G95" s="125">
        <f>E95*F95</f>
        <v>0</v>
      </c>
      <c r="O95" s="119">
        <v>2</v>
      </c>
      <c r="AA95" s="99">
        <v>1</v>
      </c>
      <c r="AB95" s="99">
        <v>1</v>
      </c>
      <c r="AC95" s="99">
        <v>1</v>
      </c>
      <c r="AZ95" s="99">
        <v>1</v>
      </c>
      <c r="BA95" s="99">
        <f>IF(AZ95=1,G95,0)</f>
        <v>0</v>
      </c>
      <c r="BB95" s="99">
        <f>IF(AZ95=2,G95,0)</f>
        <v>0</v>
      </c>
      <c r="BC95" s="99">
        <f>IF(AZ95=3,G95,0)</f>
        <v>0</v>
      </c>
      <c r="BD95" s="99">
        <f>IF(AZ95=4,G95,0)</f>
        <v>0</v>
      </c>
      <c r="BE95" s="99">
        <f>IF(AZ95=5,G95,0)</f>
        <v>0</v>
      </c>
      <c r="CA95" s="126">
        <v>1</v>
      </c>
      <c r="CB95" s="126">
        <v>1</v>
      </c>
      <c r="CZ95" s="99">
        <v>0.00441</v>
      </c>
    </row>
    <row r="96" spans="1:15" ht="12.75">
      <c r="A96" s="127"/>
      <c r="B96" s="129"/>
      <c r="C96" s="247" t="s">
        <v>211</v>
      </c>
      <c r="D96" s="248"/>
      <c r="E96" s="130">
        <v>0.5699</v>
      </c>
      <c r="F96" s="131"/>
      <c r="G96" s="132"/>
      <c r="M96" s="128" t="s">
        <v>211</v>
      </c>
      <c r="O96" s="119"/>
    </row>
    <row r="97" spans="1:104" ht="22.5">
      <c r="A97" s="120">
        <v>43</v>
      </c>
      <c r="B97" s="121" t="s">
        <v>212</v>
      </c>
      <c r="C97" s="122" t="s">
        <v>213</v>
      </c>
      <c r="D97" s="123" t="s">
        <v>214</v>
      </c>
      <c r="E97" s="124">
        <v>0.0186</v>
      </c>
      <c r="F97" s="124"/>
      <c r="G97" s="125">
        <f>E97*F97</f>
        <v>0</v>
      </c>
      <c r="O97" s="119">
        <v>2</v>
      </c>
      <c r="AA97" s="99">
        <v>1</v>
      </c>
      <c r="AB97" s="99">
        <v>1</v>
      </c>
      <c r="AC97" s="99">
        <v>1</v>
      </c>
      <c r="AZ97" s="99">
        <v>1</v>
      </c>
      <c r="BA97" s="99">
        <f>IF(AZ97=1,G97,0)</f>
        <v>0</v>
      </c>
      <c r="BB97" s="99">
        <f>IF(AZ97=2,G97,0)</f>
        <v>0</v>
      </c>
      <c r="BC97" s="99">
        <f>IF(AZ97=3,G97,0)</f>
        <v>0</v>
      </c>
      <c r="BD97" s="99">
        <f>IF(AZ97=4,G97,0)</f>
        <v>0</v>
      </c>
      <c r="BE97" s="99">
        <f>IF(AZ97=5,G97,0)</f>
        <v>0</v>
      </c>
      <c r="CA97" s="126">
        <v>1</v>
      </c>
      <c r="CB97" s="126">
        <v>1</v>
      </c>
      <c r="CZ97" s="99">
        <v>1.06625</v>
      </c>
    </row>
    <row r="98" spans="1:15" ht="12.75">
      <c r="A98" s="127"/>
      <c r="B98" s="129"/>
      <c r="C98" s="247" t="s">
        <v>215</v>
      </c>
      <c r="D98" s="248"/>
      <c r="E98" s="130">
        <v>0.0186</v>
      </c>
      <c r="F98" s="131"/>
      <c r="G98" s="132"/>
      <c r="M98" s="128" t="s">
        <v>215</v>
      </c>
      <c r="O98" s="119"/>
    </row>
    <row r="99" spans="1:104" ht="12.75">
      <c r="A99" s="120">
        <v>44</v>
      </c>
      <c r="B99" s="121" t="s">
        <v>216</v>
      </c>
      <c r="C99" s="122" t="s">
        <v>217</v>
      </c>
      <c r="D99" s="123" t="s">
        <v>79</v>
      </c>
      <c r="E99" s="124">
        <v>58</v>
      </c>
      <c r="F99" s="124"/>
      <c r="G99" s="125">
        <f>E99*F99</f>
        <v>0</v>
      </c>
      <c r="O99" s="119">
        <v>2</v>
      </c>
      <c r="AA99" s="99">
        <v>1</v>
      </c>
      <c r="AB99" s="99">
        <v>9</v>
      </c>
      <c r="AC99" s="99">
        <v>9</v>
      </c>
      <c r="AZ99" s="99">
        <v>1</v>
      </c>
      <c r="BA99" s="99">
        <f>IF(AZ99=1,G99,0)</f>
        <v>0</v>
      </c>
      <c r="BB99" s="99">
        <f>IF(AZ99=2,G99,0)</f>
        <v>0</v>
      </c>
      <c r="BC99" s="99">
        <f>IF(AZ99=3,G99,0)</f>
        <v>0</v>
      </c>
      <c r="BD99" s="99">
        <f>IF(AZ99=4,G99,0)</f>
        <v>0</v>
      </c>
      <c r="BE99" s="99">
        <f>IF(AZ99=5,G99,0)</f>
        <v>0</v>
      </c>
      <c r="CA99" s="126">
        <v>1</v>
      </c>
      <c r="CB99" s="126">
        <v>9</v>
      </c>
      <c r="CZ99" s="99">
        <v>0.00031</v>
      </c>
    </row>
    <row r="100" spans="1:104" ht="11.25" customHeight="1">
      <c r="A100" s="120">
        <v>45</v>
      </c>
      <c r="B100" s="121" t="s">
        <v>218</v>
      </c>
      <c r="C100" s="122" t="s">
        <v>219</v>
      </c>
      <c r="D100" s="123" t="s">
        <v>113</v>
      </c>
      <c r="E100" s="124">
        <v>2</v>
      </c>
      <c r="F100" s="124"/>
      <c r="G100" s="125">
        <f>E100*F100</f>
        <v>0</v>
      </c>
      <c r="O100" s="119">
        <v>2</v>
      </c>
      <c r="AA100" s="99">
        <v>3</v>
      </c>
      <c r="AB100" s="99">
        <v>1</v>
      </c>
      <c r="AC100" s="99">
        <v>2860013</v>
      </c>
      <c r="AZ100" s="99">
        <v>1</v>
      </c>
      <c r="BA100" s="99">
        <f>IF(AZ100=1,G100,0)</f>
        <v>0</v>
      </c>
      <c r="BB100" s="99">
        <f>IF(AZ100=2,G100,0)</f>
        <v>0</v>
      </c>
      <c r="BC100" s="99">
        <f>IF(AZ100=3,G100,0)</f>
        <v>0</v>
      </c>
      <c r="BD100" s="99">
        <f>IF(AZ100=4,G100,0)</f>
        <v>0</v>
      </c>
      <c r="BE100" s="99">
        <f>IF(AZ100=5,G100,0)</f>
        <v>0</v>
      </c>
      <c r="CA100" s="126">
        <v>3</v>
      </c>
      <c r="CB100" s="126">
        <v>1</v>
      </c>
      <c r="CZ100" s="99">
        <v>0.002</v>
      </c>
    </row>
    <row r="101" spans="1:57" ht="12.75">
      <c r="A101" s="133"/>
      <c r="B101" s="134" t="s">
        <v>76</v>
      </c>
      <c r="C101" s="135" t="str">
        <f>CONCATENATE(B85," ",C85)</f>
        <v>45 Podkladní a vedlejší konstrukce</v>
      </c>
      <c r="D101" s="136"/>
      <c r="E101" s="137"/>
      <c r="F101" s="138"/>
      <c r="G101" s="139">
        <f>SUM(G85:G100)</f>
        <v>0</v>
      </c>
      <c r="O101" s="119">
        <v>4</v>
      </c>
      <c r="BA101" s="140">
        <f>SUM(BA85:BA100)</f>
        <v>0</v>
      </c>
      <c r="BB101" s="140">
        <f>SUM(BB85:BB100)</f>
        <v>0</v>
      </c>
      <c r="BC101" s="140">
        <f>SUM(BC85:BC100)</f>
        <v>0</v>
      </c>
      <c r="BD101" s="140">
        <f>SUM(BD85:BD100)</f>
        <v>0</v>
      </c>
      <c r="BE101" s="140">
        <f>SUM(BE85:BE100)</f>
        <v>0</v>
      </c>
    </row>
    <row r="102" spans="1:15" ht="18" customHeight="1">
      <c r="A102" s="112" t="s">
        <v>73</v>
      </c>
      <c r="B102" s="113" t="s">
        <v>220</v>
      </c>
      <c r="C102" s="114" t="s">
        <v>221</v>
      </c>
      <c r="D102" s="115"/>
      <c r="E102" s="116"/>
      <c r="F102" s="116"/>
      <c r="G102" s="117"/>
      <c r="H102" s="118"/>
      <c r="I102" s="118"/>
      <c r="O102" s="119">
        <v>1</v>
      </c>
    </row>
    <row r="103" spans="1:104" ht="12.75">
      <c r="A103" s="120">
        <v>46</v>
      </c>
      <c r="B103" s="121" t="s">
        <v>222</v>
      </c>
      <c r="C103" s="122" t="s">
        <v>223</v>
      </c>
      <c r="D103" s="123" t="s">
        <v>116</v>
      </c>
      <c r="E103" s="124">
        <v>1</v>
      </c>
      <c r="F103" s="124"/>
      <c r="G103" s="125">
        <f>E103*F103</f>
        <v>0</v>
      </c>
      <c r="O103" s="119">
        <v>2</v>
      </c>
      <c r="AA103" s="99">
        <v>1</v>
      </c>
      <c r="AB103" s="99">
        <v>1</v>
      </c>
      <c r="AC103" s="99">
        <v>1</v>
      </c>
      <c r="AZ103" s="99">
        <v>1</v>
      </c>
      <c r="BA103" s="99">
        <f>IF(AZ103=1,G103,0)</f>
        <v>0</v>
      </c>
      <c r="BB103" s="99">
        <f>IF(AZ103=2,G103,0)</f>
        <v>0</v>
      </c>
      <c r="BC103" s="99">
        <f>IF(AZ103=3,G103,0)</f>
        <v>0</v>
      </c>
      <c r="BD103" s="99">
        <f>IF(AZ103=4,G103,0)</f>
        <v>0</v>
      </c>
      <c r="BE103" s="99">
        <f>IF(AZ103=5,G103,0)</f>
        <v>0</v>
      </c>
      <c r="CA103" s="126">
        <v>1</v>
      </c>
      <c r="CB103" s="126">
        <v>1</v>
      </c>
      <c r="CZ103" s="99">
        <v>0</v>
      </c>
    </row>
    <row r="104" spans="1:15" ht="12.75">
      <c r="A104" s="127"/>
      <c r="B104" s="129"/>
      <c r="C104" s="247" t="s">
        <v>224</v>
      </c>
      <c r="D104" s="248"/>
      <c r="E104" s="130">
        <v>1</v>
      </c>
      <c r="F104" s="131"/>
      <c r="G104" s="132"/>
      <c r="M104" s="128" t="s">
        <v>224</v>
      </c>
      <c r="O104" s="119"/>
    </row>
    <row r="105" spans="1:104" ht="12.75">
      <c r="A105" s="120">
        <v>47</v>
      </c>
      <c r="B105" s="121" t="s">
        <v>225</v>
      </c>
      <c r="C105" s="122" t="s">
        <v>226</v>
      </c>
      <c r="D105" s="123" t="s">
        <v>86</v>
      </c>
      <c r="E105" s="124">
        <v>1.35</v>
      </c>
      <c r="F105" s="124"/>
      <c r="G105" s="125">
        <f>E105*F105</f>
        <v>0</v>
      </c>
      <c r="O105" s="119">
        <v>2</v>
      </c>
      <c r="AA105" s="99">
        <v>1</v>
      </c>
      <c r="AB105" s="99">
        <v>1</v>
      </c>
      <c r="AC105" s="99">
        <v>1</v>
      </c>
      <c r="AZ105" s="99">
        <v>1</v>
      </c>
      <c r="BA105" s="99">
        <f>IF(AZ105=1,G105,0)</f>
        <v>0</v>
      </c>
      <c r="BB105" s="99">
        <f>IF(AZ105=2,G105,0)</f>
        <v>0</v>
      </c>
      <c r="BC105" s="99">
        <f>IF(AZ105=3,G105,0)</f>
        <v>0</v>
      </c>
      <c r="BD105" s="99">
        <f>IF(AZ105=4,G105,0)</f>
        <v>0</v>
      </c>
      <c r="BE105" s="99">
        <f>IF(AZ105=5,G105,0)</f>
        <v>0</v>
      </c>
      <c r="CA105" s="126">
        <v>1</v>
      </c>
      <c r="CB105" s="126">
        <v>1</v>
      </c>
      <c r="CZ105" s="99">
        <v>1.6867</v>
      </c>
    </row>
    <row r="106" spans="1:15" ht="12.75">
      <c r="A106" s="127"/>
      <c r="B106" s="129"/>
      <c r="C106" s="247" t="s">
        <v>227</v>
      </c>
      <c r="D106" s="248"/>
      <c r="E106" s="130">
        <v>1.35</v>
      </c>
      <c r="F106" s="131"/>
      <c r="G106" s="132"/>
      <c r="M106" s="128" t="s">
        <v>227</v>
      </c>
      <c r="O106" s="119"/>
    </row>
    <row r="107" spans="1:104" ht="12.75">
      <c r="A107" s="120">
        <v>48</v>
      </c>
      <c r="B107" s="121" t="s">
        <v>228</v>
      </c>
      <c r="C107" s="122" t="s">
        <v>229</v>
      </c>
      <c r="D107" s="123" t="s">
        <v>116</v>
      </c>
      <c r="E107" s="124">
        <v>1</v>
      </c>
      <c r="F107" s="124"/>
      <c r="G107" s="125">
        <f>E107*F107</f>
        <v>0</v>
      </c>
      <c r="O107" s="119">
        <v>2</v>
      </c>
      <c r="AA107" s="99">
        <v>1</v>
      </c>
      <c r="AB107" s="99">
        <v>1</v>
      </c>
      <c r="AC107" s="99">
        <v>1</v>
      </c>
      <c r="AZ107" s="99">
        <v>1</v>
      </c>
      <c r="BA107" s="99">
        <f>IF(AZ107=1,G107,0)</f>
        <v>0</v>
      </c>
      <c r="BB107" s="99">
        <f>IF(AZ107=2,G107,0)</f>
        <v>0</v>
      </c>
      <c r="BC107" s="99">
        <f>IF(AZ107=3,G107,0)</f>
        <v>0</v>
      </c>
      <c r="BD107" s="99">
        <f>IF(AZ107=4,G107,0)</f>
        <v>0</v>
      </c>
      <c r="BE107" s="99">
        <f>IF(AZ107=5,G107,0)</f>
        <v>0</v>
      </c>
      <c r="CA107" s="126">
        <v>1</v>
      </c>
      <c r="CB107" s="126">
        <v>1</v>
      </c>
      <c r="CZ107" s="99">
        <v>0.072</v>
      </c>
    </row>
    <row r="108" spans="1:15" ht="12.75">
      <c r="A108" s="127"/>
      <c r="B108" s="129"/>
      <c r="C108" s="247" t="s">
        <v>230</v>
      </c>
      <c r="D108" s="248"/>
      <c r="E108" s="130">
        <v>1</v>
      </c>
      <c r="F108" s="131"/>
      <c r="G108" s="132"/>
      <c r="M108" s="128" t="s">
        <v>230</v>
      </c>
      <c r="O108" s="119"/>
    </row>
    <row r="109" spans="1:104" ht="12.75">
      <c r="A109" s="120">
        <v>49</v>
      </c>
      <c r="B109" s="121" t="s">
        <v>231</v>
      </c>
      <c r="C109" s="122" t="s">
        <v>232</v>
      </c>
      <c r="D109" s="123" t="s">
        <v>116</v>
      </c>
      <c r="E109" s="124">
        <v>10</v>
      </c>
      <c r="F109" s="124"/>
      <c r="G109" s="125">
        <f>E109*F109</f>
        <v>0</v>
      </c>
      <c r="O109" s="119">
        <v>2</v>
      </c>
      <c r="AA109" s="99">
        <v>1</v>
      </c>
      <c r="AB109" s="99">
        <v>1</v>
      </c>
      <c r="AC109" s="99">
        <v>1</v>
      </c>
      <c r="AZ109" s="99">
        <v>1</v>
      </c>
      <c r="BA109" s="99">
        <f>IF(AZ109=1,G109,0)</f>
        <v>0</v>
      </c>
      <c r="BB109" s="99">
        <f>IF(AZ109=2,G109,0)</f>
        <v>0</v>
      </c>
      <c r="BC109" s="99">
        <f>IF(AZ109=3,G109,0)</f>
        <v>0</v>
      </c>
      <c r="BD109" s="99">
        <f>IF(AZ109=4,G109,0)</f>
        <v>0</v>
      </c>
      <c r="BE109" s="99">
        <f>IF(AZ109=5,G109,0)</f>
        <v>0</v>
      </c>
      <c r="CA109" s="126">
        <v>1</v>
      </c>
      <c r="CB109" s="126">
        <v>1</v>
      </c>
      <c r="CZ109" s="99">
        <v>0</v>
      </c>
    </row>
    <row r="110" spans="1:15" ht="12.75">
      <c r="A110" s="127"/>
      <c r="B110" s="129"/>
      <c r="C110" s="247" t="s">
        <v>445</v>
      </c>
      <c r="D110" s="248"/>
      <c r="E110" s="130">
        <v>10</v>
      </c>
      <c r="F110" s="131"/>
      <c r="G110" s="132"/>
      <c r="M110" s="128" t="s">
        <v>233</v>
      </c>
      <c r="O110" s="119"/>
    </row>
    <row r="111" spans="1:57" ht="12.75">
      <c r="A111" s="133"/>
      <c r="B111" s="134" t="s">
        <v>76</v>
      </c>
      <c r="C111" s="135" t="str">
        <f>CONCATENATE(B102," ",C102)</f>
        <v>5 Komunikace</v>
      </c>
      <c r="D111" s="136"/>
      <c r="E111" s="137"/>
      <c r="F111" s="138"/>
      <c r="G111" s="139">
        <f>SUM(G102:G110)</f>
        <v>0</v>
      </c>
      <c r="O111" s="119">
        <v>4</v>
      </c>
      <c r="BA111" s="140">
        <f>SUM(BA102:BA110)</f>
        <v>0</v>
      </c>
      <c r="BB111" s="140">
        <f>SUM(BB102:BB110)</f>
        <v>0</v>
      </c>
      <c r="BC111" s="140">
        <f>SUM(BC102:BC110)</f>
        <v>0</v>
      </c>
      <c r="BD111" s="140">
        <f>SUM(BD102:BD110)</f>
        <v>0</v>
      </c>
      <c r="BE111" s="140">
        <f>SUM(BE102:BE110)</f>
        <v>0</v>
      </c>
    </row>
    <row r="112" spans="1:15" ht="18" customHeight="1">
      <c r="A112" s="112" t="s">
        <v>73</v>
      </c>
      <c r="B112" s="113" t="s">
        <v>234</v>
      </c>
      <c r="C112" s="114" t="s">
        <v>235</v>
      </c>
      <c r="D112" s="115"/>
      <c r="E112" s="116"/>
      <c r="F112" s="116"/>
      <c r="G112" s="117"/>
      <c r="H112" s="118"/>
      <c r="I112" s="118"/>
      <c r="O112" s="119">
        <v>1</v>
      </c>
    </row>
    <row r="113" spans="1:104" ht="12.75">
      <c r="A113" s="120">
        <v>50</v>
      </c>
      <c r="B113" s="121" t="s">
        <v>236</v>
      </c>
      <c r="C113" s="122" t="s">
        <v>237</v>
      </c>
      <c r="D113" s="123" t="s">
        <v>113</v>
      </c>
      <c r="E113" s="124">
        <v>2</v>
      </c>
      <c r="F113" s="124"/>
      <c r="G113" s="125">
        <f>E113*F113</f>
        <v>0</v>
      </c>
      <c r="O113" s="119">
        <v>2</v>
      </c>
      <c r="AA113" s="99">
        <v>1</v>
      </c>
      <c r="AB113" s="99">
        <v>1</v>
      </c>
      <c r="AC113" s="99">
        <v>1</v>
      </c>
      <c r="AZ113" s="99">
        <v>1</v>
      </c>
      <c r="BA113" s="99">
        <f>IF(AZ113=1,G113,0)</f>
        <v>0</v>
      </c>
      <c r="BB113" s="99">
        <f>IF(AZ113=2,G113,0)</f>
        <v>0</v>
      </c>
      <c r="BC113" s="99">
        <f>IF(AZ113=3,G113,0)</f>
        <v>0</v>
      </c>
      <c r="BD113" s="99">
        <f>IF(AZ113=4,G113,0)</f>
        <v>0</v>
      </c>
      <c r="BE113" s="99">
        <f>IF(AZ113=5,G113,0)</f>
        <v>0</v>
      </c>
      <c r="CA113" s="126">
        <v>1</v>
      </c>
      <c r="CB113" s="126">
        <v>1</v>
      </c>
      <c r="CZ113" s="99">
        <v>0</v>
      </c>
    </row>
    <row r="114" spans="1:104" ht="12.75">
      <c r="A114" s="120">
        <v>51</v>
      </c>
      <c r="B114" s="121" t="s">
        <v>238</v>
      </c>
      <c r="C114" s="122" t="s">
        <v>239</v>
      </c>
      <c r="D114" s="123" t="s">
        <v>113</v>
      </c>
      <c r="E114" s="124">
        <v>2</v>
      </c>
      <c r="F114" s="124"/>
      <c r="G114" s="125">
        <f>E114*F114</f>
        <v>0</v>
      </c>
      <c r="O114" s="119">
        <v>2</v>
      </c>
      <c r="AA114" s="99">
        <v>1</v>
      </c>
      <c r="AB114" s="99">
        <v>1</v>
      </c>
      <c r="AC114" s="99">
        <v>1</v>
      </c>
      <c r="AZ114" s="99">
        <v>1</v>
      </c>
      <c r="BA114" s="99">
        <f>IF(AZ114=1,G114,0)</f>
        <v>0</v>
      </c>
      <c r="BB114" s="99">
        <f>IF(AZ114=2,G114,0)</f>
        <v>0</v>
      </c>
      <c r="BC114" s="99">
        <f>IF(AZ114=3,G114,0)</f>
        <v>0</v>
      </c>
      <c r="BD114" s="99">
        <f>IF(AZ114=4,G114,0)</f>
        <v>0</v>
      </c>
      <c r="BE114" s="99">
        <f>IF(AZ114=5,G114,0)</f>
        <v>0</v>
      </c>
      <c r="CA114" s="126">
        <v>1</v>
      </c>
      <c r="CB114" s="126">
        <v>1</v>
      </c>
      <c r="CZ114" s="99">
        <v>0</v>
      </c>
    </row>
    <row r="115" spans="1:104" ht="12.75">
      <c r="A115" s="120">
        <v>52</v>
      </c>
      <c r="B115" s="121" t="s">
        <v>240</v>
      </c>
      <c r="C115" s="122" t="s">
        <v>241</v>
      </c>
      <c r="D115" s="123" t="s">
        <v>113</v>
      </c>
      <c r="E115" s="124">
        <v>12</v>
      </c>
      <c r="F115" s="124"/>
      <c r="G115" s="125">
        <f>E115*F115</f>
        <v>0</v>
      </c>
      <c r="O115" s="119">
        <v>2</v>
      </c>
      <c r="AA115" s="99">
        <v>1</v>
      </c>
      <c r="AB115" s="99">
        <v>1</v>
      </c>
      <c r="AC115" s="99">
        <v>1</v>
      </c>
      <c r="AZ115" s="99">
        <v>1</v>
      </c>
      <c r="BA115" s="99">
        <f>IF(AZ115=1,G115,0)</f>
        <v>0</v>
      </c>
      <c r="BB115" s="99">
        <f>IF(AZ115=2,G115,0)</f>
        <v>0</v>
      </c>
      <c r="BC115" s="99">
        <f>IF(AZ115=3,G115,0)</f>
        <v>0</v>
      </c>
      <c r="BD115" s="99">
        <f>IF(AZ115=4,G115,0)</f>
        <v>0</v>
      </c>
      <c r="BE115" s="99">
        <f>IF(AZ115=5,G115,0)</f>
        <v>0</v>
      </c>
      <c r="CA115" s="126">
        <v>1</v>
      </c>
      <c r="CB115" s="126">
        <v>1</v>
      </c>
      <c r="CZ115" s="99">
        <v>0.00041</v>
      </c>
    </row>
    <row r="116" spans="1:15" ht="12.75">
      <c r="A116" s="127"/>
      <c r="B116" s="129"/>
      <c r="C116" s="249" t="s">
        <v>242</v>
      </c>
      <c r="D116" s="250"/>
      <c r="E116" s="130">
        <v>6</v>
      </c>
      <c r="F116" s="131"/>
      <c r="G116" s="132"/>
      <c r="M116" s="128" t="s">
        <v>242</v>
      </c>
      <c r="O116" s="119"/>
    </row>
    <row r="117" spans="1:15" ht="12.75">
      <c r="A117" s="127"/>
      <c r="B117" s="129"/>
      <c r="C117" s="247" t="s">
        <v>243</v>
      </c>
      <c r="D117" s="248"/>
      <c r="E117" s="130">
        <v>1</v>
      </c>
      <c r="F117" s="131"/>
      <c r="G117" s="132"/>
      <c r="M117" s="128" t="s">
        <v>243</v>
      </c>
      <c r="O117" s="119"/>
    </row>
    <row r="118" spans="1:15" ht="12.75">
      <c r="A118" s="127"/>
      <c r="B118" s="129"/>
      <c r="C118" s="247" t="s">
        <v>244</v>
      </c>
      <c r="D118" s="248"/>
      <c r="E118" s="130">
        <v>4</v>
      </c>
      <c r="F118" s="131"/>
      <c r="G118" s="132"/>
      <c r="M118" s="128" t="s">
        <v>244</v>
      </c>
      <c r="O118" s="119"/>
    </row>
    <row r="119" spans="1:15" ht="12.75">
      <c r="A119" s="127"/>
      <c r="B119" s="129"/>
      <c r="C119" s="247" t="s">
        <v>245</v>
      </c>
      <c r="D119" s="248"/>
      <c r="E119" s="130">
        <v>1</v>
      </c>
      <c r="F119" s="131"/>
      <c r="G119" s="132"/>
      <c r="M119" s="128" t="s">
        <v>245</v>
      </c>
      <c r="O119" s="119"/>
    </row>
    <row r="120" spans="1:104" ht="12.75">
      <c r="A120" s="120">
        <v>53</v>
      </c>
      <c r="B120" s="121" t="s">
        <v>246</v>
      </c>
      <c r="C120" s="122" t="s">
        <v>247</v>
      </c>
      <c r="D120" s="123" t="s">
        <v>113</v>
      </c>
      <c r="E120" s="124">
        <v>1</v>
      </c>
      <c r="F120" s="124"/>
      <c r="G120" s="125">
        <f aca="true" t="shared" si="6" ref="G120:G136">E120*F120</f>
        <v>0</v>
      </c>
      <c r="O120" s="119">
        <v>2</v>
      </c>
      <c r="AA120" s="99">
        <v>1</v>
      </c>
      <c r="AB120" s="99">
        <v>1</v>
      </c>
      <c r="AC120" s="99">
        <v>1</v>
      </c>
      <c r="AZ120" s="99">
        <v>1</v>
      </c>
      <c r="BA120" s="99">
        <f aca="true" t="shared" si="7" ref="BA120:BA136">IF(AZ120=1,G120,0)</f>
        <v>0</v>
      </c>
      <c r="BB120" s="99">
        <f aca="true" t="shared" si="8" ref="BB120:BB136">IF(AZ120=2,G120,0)</f>
        <v>0</v>
      </c>
      <c r="BC120" s="99">
        <f aca="true" t="shared" si="9" ref="BC120:BC136">IF(AZ120=3,G120,0)</f>
        <v>0</v>
      </c>
      <c r="BD120" s="99">
        <f aca="true" t="shared" si="10" ref="BD120:BD136">IF(AZ120=4,G120,0)</f>
        <v>0</v>
      </c>
      <c r="BE120" s="99">
        <f aca="true" t="shared" si="11" ref="BE120:BE136">IF(AZ120=5,G120,0)</f>
        <v>0</v>
      </c>
      <c r="CA120" s="126">
        <v>1</v>
      </c>
      <c r="CB120" s="126">
        <v>1</v>
      </c>
      <c r="CZ120" s="99">
        <v>0.00062</v>
      </c>
    </row>
    <row r="121" spans="1:104" ht="12.75">
      <c r="A121" s="120">
        <v>54</v>
      </c>
      <c r="B121" s="121" t="s">
        <v>248</v>
      </c>
      <c r="C121" s="150" t="s">
        <v>433</v>
      </c>
      <c r="D121" s="123" t="s">
        <v>79</v>
      </c>
      <c r="E121" s="124">
        <v>10</v>
      </c>
      <c r="F121" s="124"/>
      <c r="G121" s="125">
        <f t="shared" si="6"/>
        <v>0</v>
      </c>
      <c r="O121" s="119">
        <v>2</v>
      </c>
      <c r="AA121" s="99">
        <v>1</v>
      </c>
      <c r="AB121" s="99">
        <v>1</v>
      </c>
      <c r="AC121" s="99">
        <v>1</v>
      </c>
      <c r="AZ121" s="99">
        <v>1</v>
      </c>
      <c r="BA121" s="99">
        <f t="shared" si="7"/>
        <v>0</v>
      </c>
      <c r="BB121" s="99">
        <f t="shared" si="8"/>
        <v>0</v>
      </c>
      <c r="BC121" s="99">
        <f t="shared" si="9"/>
        <v>0</v>
      </c>
      <c r="BD121" s="99">
        <f t="shared" si="10"/>
        <v>0</v>
      </c>
      <c r="BE121" s="99">
        <f t="shared" si="11"/>
        <v>0</v>
      </c>
      <c r="CA121" s="126">
        <v>1</v>
      </c>
      <c r="CB121" s="126">
        <v>1</v>
      </c>
      <c r="CZ121" s="99">
        <v>0</v>
      </c>
    </row>
    <row r="122" spans="1:104" ht="12.75">
      <c r="A122" s="120">
        <v>55</v>
      </c>
      <c r="B122" s="121" t="s">
        <v>249</v>
      </c>
      <c r="C122" s="150" t="s">
        <v>432</v>
      </c>
      <c r="D122" s="123" t="s">
        <v>79</v>
      </c>
      <c r="E122" s="124">
        <v>5</v>
      </c>
      <c r="F122" s="124"/>
      <c r="G122" s="125">
        <f t="shared" si="6"/>
        <v>0</v>
      </c>
      <c r="O122" s="119">
        <v>2</v>
      </c>
      <c r="AA122" s="99">
        <v>1</v>
      </c>
      <c r="AB122" s="99">
        <v>1</v>
      </c>
      <c r="AC122" s="99">
        <v>1</v>
      </c>
      <c r="AZ122" s="99">
        <v>1</v>
      </c>
      <c r="BA122" s="99">
        <f t="shared" si="7"/>
        <v>0</v>
      </c>
      <c r="BB122" s="99">
        <f t="shared" si="8"/>
        <v>0</v>
      </c>
      <c r="BC122" s="99">
        <f t="shared" si="9"/>
        <v>0</v>
      </c>
      <c r="BD122" s="99">
        <f t="shared" si="10"/>
        <v>0</v>
      </c>
      <c r="BE122" s="99">
        <f t="shared" si="11"/>
        <v>0</v>
      </c>
      <c r="CA122" s="126">
        <v>1</v>
      </c>
      <c r="CB122" s="126">
        <v>1</v>
      </c>
      <c r="CZ122" s="99">
        <v>0</v>
      </c>
    </row>
    <row r="123" spans="1:104" ht="11.25" customHeight="1">
      <c r="A123" s="120">
        <v>56</v>
      </c>
      <c r="B123" s="121" t="s">
        <v>250</v>
      </c>
      <c r="C123" s="122" t="s">
        <v>251</v>
      </c>
      <c r="D123" s="123" t="s">
        <v>79</v>
      </c>
      <c r="E123" s="124">
        <v>13</v>
      </c>
      <c r="F123" s="124"/>
      <c r="G123" s="125">
        <f t="shared" si="6"/>
        <v>0</v>
      </c>
      <c r="O123" s="119">
        <v>2</v>
      </c>
      <c r="AA123" s="99">
        <v>1</v>
      </c>
      <c r="AB123" s="99">
        <v>1</v>
      </c>
      <c r="AC123" s="99">
        <v>1</v>
      </c>
      <c r="AZ123" s="99">
        <v>1</v>
      </c>
      <c r="BA123" s="99">
        <f t="shared" si="7"/>
        <v>0</v>
      </c>
      <c r="BB123" s="99">
        <f t="shared" si="8"/>
        <v>0</v>
      </c>
      <c r="BC123" s="99">
        <f t="shared" si="9"/>
        <v>0</v>
      </c>
      <c r="BD123" s="99">
        <f t="shared" si="10"/>
        <v>0</v>
      </c>
      <c r="BE123" s="99">
        <f t="shared" si="11"/>
        <v>0</v>
      </c>
      <c r="CA123" s="126">
        <v>1</v>
      </c>
      <c r="CB123" s="126">
        <v>1</v>
      </c>
      <c r="CZ123" s="99">
        <v>0</v>
      </c>
    </row>
    <row r="124" spans="1:104" ht="11.25" customHeight="1">
      <c r="A124" s="120">
        <v>57</v>
      </c>
      <c r="B124" s="121" t="s">
        <v>252</v>
      </c>
      <c r="C124" s="122" t="s">
        <v>430</v>
      </c>
      <c r="D124" s="123" t="s">
        <v>79</v>
      </c>
      <c r="E124" s="124">
        <v>25</v>
      </c>
      <c r="F124" s="124"/>
      <c r="G124" s="125">
        <f t="shared" si="6"/>
        <v>0</v>
      </c>
      <c r="O124" s="119">
        <v>2</v>
      </c>
      <c r="AA124" s="99">
        <v>1</v>
      </c>
      <c r="AB124" s="99">
        <v>1</v>
      </c>
      <c r="AC124" s="99">
        <v>1</v>
      </c>
      <c r="AZ124" s="99">
        <v>1</v>
      </c>
      <c r="BA124" s="99">
        <f t="shared" si="7"/>
        <v>0</v>
      </c>
      <c r="BB124" s="99">
        <f t="shared" si="8"/>
        <v>0</v>
      </c>
      <c r="BC124" s="99">
        <f t="shared" si="9"/>
        <v>0</v>
      </c>
      <c r="BD124" s="99">
        <f t="shared" si="10"/>
        <v>0</v>
      </c>
      <c r="BE124" s="99">
        <f t="shared" si="11"/>
        <v>0</v>
      </c>
      <c r="CA124" s="126">
        <v>1</v>
      </c>
      <c r="CB124" s="126">
        <v>1</v>
      </c>
      <c r="CZ124" s="99">
        <v>0</v>
      </c>
    </row>
    <row r="125" spans="1:104" ht="11.25" customHeight="1">
      <c r="A125" s="120">
        <v>58</v>
      </c>
      <c r="B125" s="121" t="s">
        <v>253</v>
      </c>
      <c r="C125" s="122" t="s">
        <v>431</v>
      </c>
      <c r="D125" s="123" t="s">
        <v>79</v>
      </c>
      <c r="E125" s="124">
        <v>20</v>
      </c>
      <c r="F125" s="124"/>
      <c r="G125" s="125">
        <f t="shared" si="6"/>
        <v>0</v>
      </c>
      <c r="O125" s="119">
        <v>2</v>
      </c>
      <c r="AA125" s="99">
        <v>1</v>
      </c>
      <c r="AB125" s="99">
        <v>1</v>
      </c>
      <c r="AC125" s="99">
        <v>1</v>
      </c>
      <c r="AZ125" s="99">
        <v>1</v>
      </c>
      <c r="BA125" s="99">
        <f t="shared" si="7"/>
        <v>0</v>
      </c>
      <c r="BB125" s="99">
        <f t="shared" si="8"/>
        <v>0</v>
      </c>
      <c r="BC125" s="99">
        <f t="shared" si="9"/>
        <v>0</v>
      </c>
      <c r="BD125" s="99">
        <f t="shared" si="10"/>
        <v>0</v>
      </c>
      <c r="BE125" s="99">
        <f t="shared" si="11"/>
        <v>0</v>
      </c>
      <c r="CA125" s="126">
        <v>1</v>
      </c>
      <c r="CB125" s="126">
        <v>1</v>
      </c>
      <c r="CZ125" s="99">
        <v>0</v>
      </c>
    </row>
    <row r="126" spans="1:104" ht="12.75">
      <c r="A126" s="120">
        <v>59</v>
      </c>
      <c r="B126" s="121" t="s">
        <v>254</v>
      </c>
      <c r="C126" s="122" t="s">
        <v>446</v>
      </c>
      <c r="D126" s="123" t="s">
        <v>113</v>
      </c>
      <c r="E126" s="124">
        <v>1</v>
      </c>
      <c r="F126" s="124"/>
      <c r="G126" s="125">
        <f t="shared" si="6"/>
        <v>0</v>
      </c>
      <c r="O126" s="119">
        <v>2</v>
      </c>
      <c r="AA126" s="99">
        <v>1</v>
      </c>
      <c r="AB126" s="99">
        <v>1</v>
      </c>
      <c r="AC126" s="99">
        <v>1</v>
      </c>
      <c r="AZ126" s="99">
        <v>1</v>
      </c>
      <c r="BA126" s="99">
        <f t="shared" si="7"/>
        <v>0</v>
      </c>
      <c r="BB126" s="99">
        <f t="shared" si="8"/>
        <v>0</v>
      </c>
      <c r="BC126" s="99">
        <f t="shared" si="9"/>
        <v>0</v>
      </c>
      <c r="BD126" s="99">
        <f t="shared" si="10"/>
        <v>0</v>
      </c>
      <c r="BE126" s="99">
        <f t="shared" si="11"/>
        <v>0</v>
      </c>
      <c r="CA126" s="126">
        <v>1</v>
      </c>
      <c r="CB126" s="126">
        <v>1</v>
      </c>
      <c r="CZ126" s="99">
        <v>0.00021</v>
      </c>
    </row>
    <row r="127" spans="1:104" ht="12.75">
      <c r="A127" s="120">
        <v>60</v>
      </c>
      <c r="B127" s="121" t="s">
        <v>255</v>
      </c>
      <c r="C127" s="122" t="s">
        <v>256</v>
      </c>
      <c r="D127" s="123" t="s">
        <v>113</v>
      </c>
      <c r="E127" s="124">
        <v>1</v>
      </c>
      <c r="F127" s="124"/>
      <c r="G127" s="125">
        <f t="shared" si="6"/>
        <v>0</v>
      </c>
      <c r="O127" s="119">
        <v>2</v>
      </c>
      <c r="AA127" s="99">
        <v>1</v>
      </c>
      <c r="AB127" s="99">
        <v>1</v>
      </c>
      <c r="AC127" s="99">
        <v>1</v>
      </c>
      <c r="AZ127" s="99">
        <v>1</v>
      </c>
      <c r="BA127" s="99">
        <f t="shared" si="7"/>
        <v>0</v>
      </c>
      <c r="BB127" s="99">
        <f t="shared" si="8"/>
        <v>0</v>
      </c>
      <c r="BC127" s="99">
        <f t="shared" si="9"/>
        <v>0</v>
      </c>
      <c r="BD127" s="99">
        <f t="shared" si="10"/>
        <v>0</v>
      </c>
      <c r="BE127" s="99">
        <f t="shared" si="11"/>
        <v>0</v>
      </c>
      <c r="CA127" s="126">
        <v>1</v>
      </c>
      <c r="CB127" s="126">
        <v>1</v>
      </c>
      <c r="CZ127" s="99">
        <v>0.00022</v>
      </c>
    </row>
    <row r="128" spans="1:104" ht="12.75">
      <c r="A128" s="120">
        <v>61</v>
      </c>
      <c r="B128" s="121" t="s">
        <v>257</v>
      </c>
      <c r="C128" s="122" t="s">
        <v>258</v>
      </c>
      <c r="D128" s="123" t="s">
        <v>113</v>
      </c>
      <c r="E128" s="124">
        <v>1</v>
      </c>
      <c r="F128" s="124"/>
      <c r="G128" s="125">
        <f t="shared" si="6"/>
        <v>0</v>
      </c>
      <c r="O128" s="119">
        <v>2</v>
      </c>
      <c r="AA128" s="99">
        <v>1</v>
      </c>
      <c r="AB128" s="99">
        <v>1</v>
      </c>
      <c r="AC128" s="99">
        <v>1</v>
      </c>
      <c r="AZ128" s="99">
        <v>1</v>
      </c>
      <c r="BA128" s="99">
        <f t="shared" si="7"/>
        <v>0</v>
      </c>
      <c r="BB128" s="99">
        <f t="shared" si="8"/>
        <v>0</v>
      </c>
      <c r="BC128" s="99">
        <f t="shared" si="9"/>
        <v>0</v>
      </c>
      <c r="BD128" s="99">
        <f t="shared" si="10"/>
        <v>0</v>
      </c>
      <c r="BE128" s="99">
        <f t="shared" si="11"/>
        <v>0</v>
      </c>
      <c r="CA128" s="126">
        <v>1</v>
      </c>
      <c r="CB128" s="126">
        <v>1</v>
      </c>
      <c r="CZ128" s="99">
        <v>0.00041</v>
      </c>
    </row>
    <row r="129" spans="1:104" ht="12.75">
      <c r="A129" s="120">
        <v>62</v>
      </c>
      <c r="B129" s="121" t="s">
        <v>259</v>
      </c>
      <c r="C129" s="122" t="s">
        <v>260</v>
      </c>
      <c r="D129" s="123" t="s">
        <v>113</v>
      </c>
      <c r="E129" s="124">
        <v>25</v>
      </c>
      <c r="F129" s="124"/>
      <c r="G129" s="125">
        <f t="shared" si="6"/>
        <v>0</v>
      </c>
      <c r="O129" s="119">
        <v>2</v>
      </c>
      <c r="AA129" s="99">
        <v>1</v>
      </c>
      <c r="AB129" s="99">
        <v>1</v>
      </c>
      <c r="AC129" s="99">
        <v>1</v>
      </c>
      <c r="AZ129" s="99">
        <v>1</v>
      </c>
      <c r="BA129" s="99">
        <f t="shared" si="7"/>
        <v>0</v>
      </c>
      <c r="BB129" s="99">
        <f t="shared" si="8"/>
        <v>0</v>
      </c>
      <c r="BC129" s="99">
        <f t="shared" si="9"/>
        <v>0</v>
      </c>
      <c r="BD129" s="99">
        <f t="shared" si="10"/>
        <v>0</v>
      </c>
      <c r="BE129" s="99">
        <f t="shared" si="11"/>
        <v>0</v>
      </c>
      <c r="CA129" s="126">
        <v>1</v>
      </c>
      <c r="CB129" s="126">
        <v>1</v>
      </c>
      <c r="CZ129" s="99">
        <v>0.00041</v>
      </c>
    </row>
    <row r="130" spans="1:104" ht="12.75">
      <c r="A130" s="120">
        <v>63</v>
      </c>
      <c r="B130" s="121" t="s">
        <v>261</v>
      </c>
      <c r="C130" s="122" t="s">
        <v>447</v>
      </c>
      <c r="D130" s="123" t="s">
        <v>262</v>
      </c>
      <c r="E130" s="124">
        <v>2</v>
      </c>
      <c r="F130" s="124"/>
      <c r="G130" s="125">
        <f t="shared" si="6"/>
        <v>0</v>
      </c>
      <c r="O130" s="119">
        <v>2</v>
      </c>
      <c r="AA130" s="99">
        <v>1</v>
      </c>
      <c r="AB130" s="99">
        <v>1</v>
      </c>
      <c r="AC130" s="99">
        <v>1</v>
      </c>
      <c r="AZ130" s="99">
        <v>1</v>
      </c>
      <c r="BA130" s="99">
        <f t="shared" si="7"/>
        <v>0</v>
      </c>
      <c r="BB130" s="99">
        <f t="shared" si="8"/>
        <v>0</v>
      </c>
      <c r="BC130" s="99">
        <f t="shared" si="9"/>
        <v>0</v>
      </c>
      <c r="BD130" s="99">
        <f t="shared" si="10"/>
        <v>0</v>
      </c>
      <c r="BE130" s="99">
        <f t="shared" si="11"/>
        <v>0</v>
      </c>
      <c r="CA130" s="126">
        <v>1</v>
      </c>
      <c r="CB130" s="126">
        <v>1</v>
      </c>
      <c r="CZ130" s="99">
        <v>0.03613</v>
      </c>
    </row>
    <row r="131" spans="1:104" ht="12.75">
      <c r="A131" s="120">
        <v>64</v>
      </c>
      <c r="B131" s="224" t="s">
        <v>263</v>
      </c>
      <c r="C131" s="150" t="s">
        <v>462</v>
      </c>
      <c r="D131" s="225" t="s">
        <v>79</v>
      </c>
      <c r="E131" s="226">
        <v>45</v>
      </c>
      <c r="F131" s="124"/>
      <c r="G131" s="125">
        <f t="shared" si="6"/>
        <v>0</v>
      </c>
      <c r="O131" s="119">
        <v>2</v>
      </c>
      <c r="AA131" s="99">
        <v>1</v>
      </c>
      <c r="AB131" s="99">
        <v>1</v>
      </c>
      <c r="AC131" s="99">
        <v>1</v>
      </c>
      <c r="AZ131" s="99">
        <v>1</v>
      </c>
      <c r="BA131" s="99">
        <f t="shared" si="7"/>
        <v>0</v>
      </c>
      <c r="BB131" s="99">
        <f t="shared" si="8"/>
        <v>0</v>
      </c>
      <c r="BC131" s="99">
        <f t="shared" si="9"/>
        <v>0</v>
      </c>
      <c r="BD131" s="99">
        <f t="shared" si="10"/>
        <v>0</v>
      </c>
      <c r="BE131" s="99">
        <f t="shared" si="11"/>
        <v>0</v>
      </c>
      <c r="CA131" s="126">
        <v>1</v>
      </c>
      <c r="CB131" s="126">
        <v>1</v>
      </c>
      <c r="CZ131" s="99">
        <v>0</v>
      </c>
    </row>
    <row r="132" spans="1:104" ht="12.75">
      <c r="A132" s="120">
        <v>65</v>
      </c>
      <c r="B132" s="224" t="s">
        <v>463</v>
      </c>
      <c r="C132" s="150" t="s">
        <v>461</v>
      </c>
      <c r="D132" s="225" t="s">
        <v>79</v>
      </c>
      <c r="E132" s="226">
        <v>20</v>
      </c>
      <c r="F132" s="124"/>
      <c r="G132" s="125">
        <f t="shared" si="6"/>
        <v>0</v>
      </c>
      <c r="O132" s="119">
        <v>2</v>
      </c>
      <c r="AA132" s="99">
        <v>1</v>
      </c>
      <c r="AB132" s="99">
        <v>1</v>
      </c>
      <c r="AC132" s="99">
        <v>1</v>
      </c>
      <c r="AZ132" s="99">
        <v>1</v>
      </c>
      <c r="BA132" s="99">
        <f t="shared" si="7"/>
        <v>0</v>
      </c>
      <c r="BB132" s="99">
        <f t="shared" si="8"/>
        <v>0</v>
      </c>
      <c r="BC132" s="99">
        <f t="shared" si="9"/>
        <v>0</v>
      </c>
      <c r="BD132" s="99">
        <f t="shared" si="10"/>
        <v>0</v>
      </c>
      <c r="BE132" s="99">
        <f t="shared" si="11"/>
        <v>0</v>
      </c>
      <c r="CA132" s="126">
        <v>1</v>
      </c>
      <c r="CB132" s="126">
        <v>1</v>
      </c>
      <c r="CZ132" s="99">
        <v>0</v>
      </c>
    </row>
    <row r="133" spans="1:104" ht="12.75">
      <c r="A133" s="120">
        <v>66</v>
      </c>
      <c r="B133" s="224" t="s">
        <v>264</v>
      </c>
      <c r="C133" s="150" t="s">
        <v>457</v>
      </c>
      <c r="D133" s="225" t="s">
        <v>79</v>
      </c>
      <c r="E133" s="226">
        <v>65</v>
      </c>
      <c r="F133" s="124"/>
      <c r="G133" s="125">
        <f t="shared" si="6"/>
        <v>0</v>
      </c>
      <c r="O133" s="119">
        <v>2</v>
      </c>
      <c r="AA133" s="99">
        <v>1</v>
      </c>
      <c r="AB133" s="99">
        <v>1</v>
      </c>
      <c r="AC133" s="99">
        <v>1</v>
      </c>
      <c r="AZ133" s="99">
        <v>1</v>
      </c>
      <c r="BA133" s="99">
        <f t="shared" si="7"/>
        <v>0</v>
      </c>
      <c r="BB133" s="99">
        <f t="shared" si="8"/>
        <v>0</v>
      </c>
      <c r="BC133" s="99">
        <f t="shared" si="9"/>
        <v>0</v>
      </c>
      <c r="BD133" s="99">
        <f t="shared" si="10"/>
        <v>0</v>
      </c>
      <c r="BE133" s="99">
        <f t="shared" si="11"/>
        <v>0</v>
      </c>
      <c r="CA133" s="126">
        <v>1</v>
      </c>
      <c r="CB133" s="126">
        <v>1</v>
      </c>
      <c r="CZ133" s="99">
        <v>0</v>
      </c>
    </row>
    <row r="134" spans="1:104" ht="12.75">
      <c r="A134" s="120">
        <v>67</v>
      </c>
      <c r="B134" s="121" t="s">
        <v>265</v>
      </c>
      <c r="C134" s="122" t="s">
        <v>266</v>
      </c>
      <c r="D134" s="123" t="s">
        <v>175</v>
      </c>
      <c r="E134" s="124">
        <v>3</v>
      </c>
      <c r="F134" s="124"/>
      <c r="G134" s="125">
        <f t="shared" si="6"/>
        <v>0</v>
      </c>
      <c r="O134" s="119">
        <v>2</v>
      </c>
      <c r="AA134" s="99">
        <v>1</v>
      </c>
      <c r="AB134" s="99">
        <v>1</v>
      </c>
      <c r="AC134" s="99">
        <v>1</v>
      </c>
      <c r="AZ134" s="99">
        <v>1</v>
      </c>
      <c r="BA134" s="99">
        <f t="shared" si="7"/>
        <v>0</v>
      </c>
      <c r="BB134" s="99">
        <f t="shared" si="8"/>
        <v>0</v>
      </c>
      <c r="BC134" s="99">
        <f t="shared" si="9"/>
        <v>0</v>
      </c>
      <c r="BD134" s="99">
        <f t="shared" si="10"/>
        <v>0</v>
      </c>
      <c r="BE134" s="99">
        <f t="shared" si="11"/>
        <v>0</v>
      </c>
      <c r="CA134" s="126">
        <v>1</v>
      </c>
      <c r="CB134" s="126">
        <v>1</v>
      </c>
      <c r="CZ134" s="99">
        <v>0</v>
      </c>
    </row>
    <row r="135" spans="1:104" ht="12.75">
      <c r="A135" s="120">
        <v>68</v>
      </c>
      <c r="B135" s="121" t="s">
        <v>267</v>
      </c>
      <c r="C135" s="122" t="s">
        <v>448</v>
      </c>
      <c r="D135" s="123" t="s">
        <v>113</v>
      </c>
      <c r="E135" s="124">
        <v>1</v>
      </c>
      <c r="F135" s="124"/>
      <c r="G135" s="125">
        <f t="shared" si="6"/>
        <v>0</v>
      </c>
      <c r="O135" s="119">
        <v>2</v>
      </c>
      <c r="AA135" s="99">
        <v>1</v>
      </c>
      <c r="AB135" s="99">
        <v>0</v>
      </c>
      <c r="AC135" s="99">
        <v>0</v>
      </c>
      <c r="AZ135" s="99">
        <v>1</v>
      </c>
      <c r="BA135" s="99">
        <f t="shared" si="7"/>
        <v>0</v>
      </c>
      <c r="BB135" s="99">
        <f t="shared" si="8"/>
        <v>0</v>
      </c>
      <c r="BC135" s="99">
        <f t="shared" si="9"/>
        <v>0</v>
      </c>
      <c r="BD135" s="99">
        <f t="shared" si="10"/>
        <v>0</v>
      </c>
      <c r="BE135" s="99">
        <f t="shared" si="11"/>
        <v>0</v>
      </c>
      <c r="CA135" s="126">
        <v>1</v>
      </c>
      <c r="CB135" s="126">
        <v>0</v>
      </c>
      <c r="CZ135" s="99">
        <v>0</v>
      </c>
    </row>
    <row r="136" spans="1:104" ht="12.75">
      <c r="A136" s="120">
        <v>69</v>
      </c>
      <c r="B136" s="121" t="s">
        <v>268</v>
      </c>
      <c r="C136" s="122" t="s">
        <v>449</v>
      </c>
      <c r="D136" s="123" t="s">
        <v>86</v>
      </c>
      <c r="E136" s="124">
        <v>2.5</v>
      </c>
      <c r="F136" s="124"/>
      <c r="G136" s="125">
        <f t="shared" si="6"/>
        <v>0</v>
      </c>
      <c r="O136" s="119">
        <v>2</v>
      </c>
      <c r="AA136" s="99">
        <v>1</v>
      </c>
      <c r="AB136" s="99">
        <v>1</v>
      </c>
      <c r="AC136" s="99">
        <v>1</v>
      </c>
      <c r="AZ136" s="99">
        <v>1</v>
      </c>
      <c r="BA136" s="99">
        <f t="shared" si="7"/>
        <v>0</v>
      </c>
      <c r="BB136" s="99">
        <f t="shared" si="8"/>
        <v>0</v>
      </c>
      <c r="BC136" s="99">
        <f t="shared" si="9"/>
        <v>0</v>
      </c>
      <c r="BD136" s="99">
        <f t="shared" si="10"/>
        <v>0</v>
      </c>
      <c r="BE136" s="99">
        <f t="shared" si="11"/>
        <v>0</v>
      </c>
      <c r="CA136" s="126">
        <v>1</v>
      </c>
      <c r="CB136" s="126">
        <v>1</v>
      </c>
      <c r="CZ136" s="99">
        <v>2.5511</v>
      </c>
    </row>
    <row r="137" spans="1:15" ht="12.75">
      <c r="A137" s="127"/>
      <c r="B137" s="129"/>
      <c r="C137" s="247" t="s">
        <v>269</v>
      </c>
      <c r="D137" s="248"/>
      <c r="E137" s="130">
        <v>2.5</v>
      </c>
      <c r="F137" s="131"/>
      <c r="G137" s="132"/>
      <c r="M137" s="128" t="s">
        <v>269</v>
      </c>
      <c r="O137" s="119"/>
    </row>
    <row r="138" spans="1:104" ht="12.75">
      <c r="A138" s="120">
        <v>70</v>
      </c>
      <c r="B138" s="121" t="s">
        <v>270</v>
      </c>
      <c r="C138" s="122" t="s">
        <v>271</v>
      </c>
      <c r="D138" s="123" t="s">
        <v>113</v>
      </c>
      <c r="E138" s="124">
        <v>1</v>
      </c>
      <c r="F138" s="124"/>
      <c r="G138" s="125">
        <f>E138*F138</f>
        <v>0</v>
      </c>
      <c r="O138" s="119">
        <v>2</v>
      </c>
      <c r="AA138" s="99">
        <v>1</v>
      </c>
      <c r="AB138" s="99">
        <v>1</v>
      </c>
      <c r="AC138" s="99">
        <v>1</v>
      </c>
      <c r="AZ138" s="99">
        <v>1</v>
      </c>
      <c r="BA138" s="99">
        <f>IF(AZ138=1,G138,0)</f>
        <v>0</v>
      </c>
      <c r="BB138" s="99">
        <f>IF(AZ138=2,G138,0)</f>
        <v>0</v>
      </c>
      <c r="BC138" s="99">
        <f>IF(AZ138=3,G138,0)</f>
        <v>0</v>
      </c>
      <c r="BD138" s="99">
        <f>IF(AZ138=4,G138,0)</f>
        <v>0</v>
      </c>
      <c r="BE138" s="99">
        <f>IF(AZ138=5,G138,0)</f>
        <v>0</v>
      </c>
      <c r="CA138" s="126">
        <v>1</v>
      </c>
      <c r="CB138" s="126">
        <v>1</v>
      </c>
      <c r="CZ138" s="99">
        <v>0.00702</v>
      </c>
    </row>
    <row r="139" spans="1:15" ht="12.75">
      <c r="A139" s="127"/>
      <c r="B139" s="129"/>
      <c r="C139" s="247" t="s">
        <v>272</v>
      </c>
      <c r="D139" s="248"/>
      <c r="E139" s="130">
        <v>1</v>
      </c>
      <c r="F139" s="131"/>
      <c r="G139" s="132"/>
      <c r="M139" s="128" t="s">
        <v>272</v>
      </c>
      <c r="O139" s="119"/>
    </row>
    <row r="140" spans="1:104" ht="12.75">
      <c r="A140" s="120">
        <v>71</v>
      </c>
      <c r="B140" s="121" t="s">
        <v>273</v>
      </c>
      <c r="C140" s="122" t="s">
        <v>274</v>
      </c>
      <c r="D140" s="123" t="s">
        <v>113</v>
      </c>
      <c r="E140" s="124">
        <v>2</v>
      </c>
      <c r="F140" s="124"/>
      <c r="G140" s="125">
        <f>E140*F140</f>
        <v>0</v>
      </c>
      <c r="O140" s="119">
        <v>2</v>
      </c>
      <c r="AA140" s="99">
        <v>1</v>
      </c>
      <c r="AB140" s="99">
        <v>1</v>
      </c>
      <c r="AC140" s="99">
        <v>1</v>
      </c>
      <c r="AZ140" s="99">
        <v>1</v>
      </c>
      <c r="BA140" s="99">
        <f>IF(AZ140=1,G140,0)</f>
        <v>0</v>
      </c>
      <c r="BB140" s="99">
        <f>IF(AZ140=2,G140,0)</f>
        <v>0</v>
      </c>
      <c r="BC140" s="99">
        <f>IF(AZ140=3,G140,0)</f>
        <v>0</v>
      </c>
      <c r="BD140" s="99">
        <f>IF(AZ140=4,G140,0)</f>
        <v>0</v>
      </c>
      <c r="BE140" s="99">
        <f>IF(AZ140=5,G140,0)</f>
        <v>0</v>
      </c>
      <c r="CA140" s="126">
        <v>1</v>
      </c>
      <c r="CB140" s="126">
        <v>1</v>
      </c>
      <c r="CZ140" s="99">
        <v>0.11178</v>
      </c>
    </row>
    <row r="141" spans="1:104" ht="12.75">
      <c r="A141" s="120">
        <v>72</v>
      </c>
      <c r="B141" s="121" t="s">
        <v>275</v>
      </c>
      <c r="C141" s="122" t="s">
        <v>276</v>
      </c>
      <c r="D141" s="123" t="s">
        <v>113</v>
      </c>
      <c r="E141" s="124">
        <v>2</v>
      </c>
      <c r="F141" s="124"/>
      <c r="G141" s="125">
        <f>E141*F141</f>
        <v>0</v>
      </c>
      <c r="O141" s="119">
        <v>2</v>
      </c>
      <c r="AA141" s="99">
        <v>1</v>
      </c>
      <c r="AB141" s="99">
        <v>1</v>
      </c>
      <c r="AC141" s="99">
        <v>1</v>
      </c>
      <c r="AZ141" s="99">
        <v>1</v>
      </c>
      <c r="BA141" s="99">
        <f>IF(AZ141=1,G141,0)</f>
        <v>0</v>
      </c>
      <c r="BB141" s="99">
        <f>IF(AZ141=2,G141,0)</f>
        <v>0</v>
      </c>
      <c r="BC141" s="99">
        <f>IF(AZ141=3,G141,0)</f>
        <v>0</v>
      </c>
      <c r="BD141" s="99">
        <f>IF(AZ141=4,G141,0)</f>
        <v>0</v>
      </c>
      <c r="BE141" s="99">
        <f>IF(AZ141=5,G141,0)</f>
        <v>0</v>
      </c>
      <c r="CA141" s="126">
        <v>1</v>
      </c>
      <c r="CB141" s="126">
        <v>1</v>
      </c>
      <c r="CZ141" s="99">
        <v>0.00021</v>
      </c>
    </row>
    <row r="142" spans="1:104" ht="12.75">
      <c r="A142" s="120">
        <v>73</v>
      </c>
      <c r="B142" s="121" t="s">
        <v>277</v>
      </c>
      <c r="C142" s="122" t="s">
        <v>450</v>
      </c>
      <c r="D142" s="123" t="s">
        <v>113</v>
      </c>
      <c r="E142" s="124">
        <v>2</v>
      </c>
      <c r="F142" s="124"/>
      <c r="G142" s="125">
        <f>E142*F142</f>
        <v>0</v>
      </c>
      <c r="O142" s="119">
        <v>2</v>
      </c>
      <c r="AA142" s="99">
        <v>1</v>
      </c>
      <c r="AB142" s="99">
        <v>1</v>
      </c>
      <c r="AC142" s="99">
        <v>1</v>
      </c>
      <c r="AZ142" s="99">
        <v>1</v>
      </c>
      <c r="BA142" s="99">
        <f>IF(AZ142=1,G142,0)</f>
        <v>0</v>
      </c>
      <c r="BB142" s="99">
        <f>IF(AZ142=2,G142,0)</f>
        <v>0</v>
      </c>
      <c r="BC142" s="99">
        <f>IF(AZ142=3,G142,0)</f>
        <v>0</v>
      </c>
      <c r="BD142" s="99">
        <f>IF(AZ142=4,G142,0)</f>
        <v>0</v>
      </c>
      <c r="BE142" s="99">
        <f>IF(AZ142=5,G142,0)</f>
        <v>0</v>
      </c>
      <c r="CA142" s="126">
        <v>1</v>
      </c>
      <c r="CB142" s="126">
        <v>1</v>
      </c>
      <c r="CZ142" s="99">
        <v>0</v>
      </c>
    </row>
    <row r="143" spans="1:104" ht="12.75">
      <c r="A143" s="120">
        <v>74</v>
      </c>
      <c r="B143" s="121" t="s">
        <v>278</v>
      </c>
      <c r="C143" s="122" t="s">
        <v>279</v>
      </c>
      <c r="D143" s="123" t="s">
        <v>79</v>
      </c>
      <c r="E143" s="124">
        <v>10</v>
      </c>
      <c r="F143" s="124"/>
      <c r="G143" s="125">
        <f>E143*F143</f>
        <v>0</v>
      </c>
      <c r="O143" s="119">
        <v>2</v>
      </c>
      <c r="AA143" s="99">
        <v>3</v>
      </c>
      <c r="AB143" s="99">
        <v>1</v>
      </c>
      <c r="AC143" s="99">
        <v>2861390</v>
      </c>
      <c r="AZ143" s="99">
        <v>1</v>
      </c>
      <c r="BA143" s="99">
        <f>IF(AZ143=1,G143,0)</f>
        <v>0</v>
      </c>
      <c r="BB143" s="99">
        <f>IF(AZ143=2,G143,0)</f>
        <v>0</v>
      </c>
      <c r="BC143" s="99">
        <f>IF(AZ143=3,G143,0)</f>
        <v>0</v>
      </c>
      <c r="BD143" s="99">
        <f>IF(AZ143=4,G143,0)</f>
        <v>0</v>
      </c>
      <c r="BE143" s="99">
        <f>IF(AZ143=5,G143,0)</f>
        <v>0</v>
      </c>
      <c r="CA143" s="126">
        <v>3</v>
      </c>
      <c r="CB143" s="126">
        <v>1</v>
      </c>
      <c r="CZ143" s="99">
        <v>0.00019</v>
      </c>
    </row>
    <row r="144" spans="1:104" ht="22.5">
      <c r="A144" s="120">
        <v>75</v>
      </c>
      <c r="B144" s="121" t="s">
        <v>280</v>
      </c>
      <c r="C144" s="122" t="s">
        <v>408</v>
      </c>
      <c r="D144" s="123" t="s">
        <v>79</v>
      </c>
      <c r="E144" s="124">
        <v>5.075</v>
      </c>
      <c r="F144" s="124"/>
      <c r="G144" s="125">
        <f>E144*F144</f>
        <v>0</v>
      </c>
      <c r="O144" s="119">
        <v>2</v>
      </c>
      <c r="AA144" s="99">
        <v>3</v>
      </c>
      <c r="AB144" s="99">
        <v>1</v>
      </c>
      <c r="AC144" s="99">
        <v>28614361</v>
      </c>
      <c r="AZ144" s="99">
        <v>1</v>
      </c>
      <c r="BA144" s="99">
        <f>IF(AZ144=1,G144,0)</f>
        <v>0</v>
      </c>
      <c r="BB144" s="99">
        <f>IF(AZ144=2,G144,0)</f>
        <v>0</v>
      </c>
      <c r="BC144" s="99">
        <f>IF(AZ144=3,G144,0)</f>
        <v>0</v>
      </c>
      <c r="BD144" s="99">
        <f>IF(AZ144=4,G144,0)</f>
        <v>0</v>
      </c>
      <c r="BE144" s="99">
        <f>IF(AZ144=5,G144,0)</f>
        <v>0</v>
      </c>
      <c r="CA144" s="126">
        <v>3</v>
      </c>
      <c r="CB144" s="126">
        <v>1</v>
      </c>
      <c r="CZ144" s="99">
        <v>0.0011</v>
      </c>
    </row>
    <row r="145" spans="1:15" ht="12.75">
      <c r="A145" s="127"/>
      <c r="B145" s="129"/>
      <c r="C145" s="247" t="s">
        <v>281</v>
      </c>
      <c r="D145" s="248"/>
      <c r="E145" s="130">
        <v>5.075</v>
      </c>
      <c r="F145" s="131"/>
      <c r="G145" s="132"/>
      <c r="M145" s="128" t="s">
        <v>281</v>
      </c>
      <c r="O145" s="119"/>
    </row>
    <row r="146" spans="1:104" ht="22.5">
      <c r="A146" s="120">
        <v>76</v>
      </c>
      <c r="B146" s="121" t="s">
        <v>282</v>
      </c>
      <c r="C146" s="122" t="s">
        <v>409</v>
      </c>
      <c r="D146" s="123" t="s">
        <v>79</v>
      </c>
      <c r="E146" s="124">
        <v>13.195</v>
      </c>
      <c r="F146" s="124"/>
      <c r="G146" s="125">
        <f>E146*F146</f>
        <v>0</v>
      </c>
      <c r="O146" s="119">
        <v>2</v>
      </c>
      <c r="AA146" s="99">
        <v>3</v>
      </c>
      <c r="AB146" s="99">
        <v>1</v>
      </c>
      <c r="AC146" s="99">
        <v>28614362</v>
      </c>
      <c r="AZ146" s="99">
        <v>1</v>
      </c>
      <c r="BA146" s="99">
        <f>IF(AZ146=1,G146,0)</f>
        <v>0</v>
      </c>
      <c r="BB146" s="99">
        <f>IF(AZ146=2,G146,0)</f>
        <v>0</v>
      </c>
      <c r="BC146" s="99">
        <f>IF(AZ146=3,G146,0)</f>
        <v>0</v>
      </c>
      <c r="BD146" s="99">
        <f>IF(AZ146=4,G146,0)</f>
        <v>0</v>
      </c>
      <c r="BE146" s="99">
        <f>IF(AZ146=5,G146,0)</f>
        <v>0</v>
      </c>
      <c r="CA146" s="126">
        <v>3</v>
      </c>
      <c r="CB146" s="126">
        <v>1</v>
      </c>
      <c r="CZ146" s="99">
        <v>0.0011</v>
      </c>
    </row>
    <row r="147" spans="1:15" ht="12.75">
      <c r="A147" s="127"/>
      <c r="B147" s="129"/>
      <c r="C147" s="247" t="s">
        <v>283</v>
      </c>
      <c r="D147" s="248"/>
      <c r="E147" s="130">
        <v>13.195</v>
      </c>
      <c r="F147" s="131"/>
      <c r="G147" s="132"/>
      <c r="M147" s="128" t="s">
        <v>283</v>
      </c>
      <c r="O147" s="119"/>
    </row>
    <row r="148" spans="1:104" ht="22.5">
      <c r="A148" s="120">
        <v>77</v>
      </c>
      <c r="B148" s="121" t="s">
        <v>284</v>
      </c>
      <c r="C148" s="150" t="s">
        <v>411</v>
      </c>
      <c r="D148" s="123" t="s">
        <v>79</v>
      </c>
      <c r="E148" s="124">
        <v>25.375</v>
      </c>
      <c r="F148" s="124"/>
      <c r="G148" s="125">
        <f>E148*F148</f>
        <v>0</v>
      </c>
      <c r="O148" s="119">
        <v>2</v>
      </c>
      <c r="AA148" s="99">
        <v>3</v>
      </c>
      <c r="AB148" s="99">
        <v>1</v>
      </c>
      <c r="AC148" s="99">
        <v>28614363</v>
      </c>
      <c r="AZ148" s="99">
        <v>1</v>
      </c>
      <c r="BA148" s="99">
        <f>IF(AZ148=1,G148,0)</f>
        <v>0</v>
      </c>
      <c r="BB148" s="99">
        <f>IF(AZ148=2,G148,0)</f>
        <v>0</v>
      </c>
      <c r="BC148" s="99">
        <f>IF(AZ148=3,G148,0)</f>
        <v>0</v>
      </c>
      <c r="BD148" s="99">
        <f>IF(AZ148=4,G148,0)</f>
        <v>0</v>
      </c>
      <c r="BE148" s="99">
        <f>IF(AZ148=5,G148,0)</f>
        <v>0</v>
      </c>
      <c r="CA148" s="126">
        <v>3</v>
      </c>
      <c r="CB148" s="126">
        <v>1</v>
      </c>
      <c r="CZ148" s="99">
        <v>0.0011</v>
      </c>
    </row>
    <row r="149" spans="1:15" ht="12.75">
      <c r="A149" s="127"/>
      <c r="B149" s="129"/>
      <c r="C149" s="247" t="s">
        <v>285</v>
      </c>
      <c r="D149" s="248"/>
      <c r="E149" s="130">
        <v>25.375</v>
      </c>
      <c r="F149" s="131"/>
      <c r="G149" s="132"/>
      <c r="M149" s="128" t="s">
        <v>285</v>
      </c>
      <c r="O149" s="119"/>
    </row>
    <row r="150" spans="1:104" ht="22.5">
      <c r="A150" s="120">
        <v>78</v>
      </c>
      <c r="B150" s="121" t="s">
        <v>286</v>
      </c>
      <c r="C150" s="122" t="s">
        <v>410</v>
      </c>
      <c r="D150" s="123" t="s">
        <v>79</v>
      </c>
      <c r="E150" s="124">
        <v>20.3</v>
      </c>
      <c r="F150" s="124"/>
      <c r="G150" s="125">
        <f>E150*F150</f>
        <v>0</v>
      </c>
      <c r="O150" s="119">
        <v>2</v>
      </c>
      <c r="AA150" s="99">
        <v>3</v>
      </c>
      <c r="AB150" s="99">
        <v>1</v>
      </c>
      <c r="AC150" s="99">
        <v>28614364</v>
      </c>
      <c r="AZ150" s="99">
        <v>1</v>
      </c>
      <c r="BA150" s="99">
        <f>IF(AZ150=1,G150,0)</f>
        <v>0</v>
      </c>
      <c r="BB150" s="99">
        <f>IF(AZ150=2,G150,0)</f>
        <v>0</v>
      </c>
      <c r="BC150" s="99">
        <f>IF(AZ150=3,G150,0)</f>
        <v>0</v>
      </c>
      <c r="BD150" s="99">
        <f>IF(AZ150=4,G150,0)</f>
        <v>0</v>
      </c>
      <c r="BE150" s="99">
        <f>IF(AZ150=5,G150,0)</f>
        <v>0</v>
      </c>
      <c r="CA150" s="126">
        <v>3</v>
      </c>
      <c r="CB150" s="126">
        <v>1</v>
      </c>
      <c r="CZ150" s="99">
        <v>0.0011</v>
      </c>
    </row>
    <row r="151" spans="1:15" ht="12.75">
      <c r="A151" s="127"/>
      <c r="B151" s="129"/>
      <c r="C151" s="247" t="s">
        <v>287</v>
      </c>
      <c r="D151" s="248"/>
      <c r="E151" s="130">
        <v>20.3</v>
      </c>
      <c r="F151" s="131"/>
      <c r="G151" s="132"/>
      <c r="M151" s="128" t="s">
        <v>287</v>
      </c>
      <c r="O151" s="119"/>
    </row>
    <row r="152" spans="1:104" ht="22.5">
      <c r="A152" s="120">
        <v>79</v>
      </c>
      <c r="B152" s="121" t="s">
        <v>288</v>
      </c>
      <c r="C152" s="122" t="s">
        <v>289</v>
      </c>
      <c r="D152" s="123" t="s">
        <v>113</v>
      </c>
      <c r="E152" s="124">
        <v>1</v>
      </c>
      <c r="F152" s="124"/>
      <c r="G152" s="125">
        <f aca="true" t="shared" si="12" ref="G152:G182">E152*F152</f>
        <v>0</v>
      </c>
      <c r="O152" s="119">
        <v>2</v>
      </c>
      <c r="AA152" s="99">
        <v>3</v>
      </c>
      <c r="AB152" s="99">
        <v>1</v>
      </c>
      <c r="AC152" s="99">
        <v>28614600</v>
      </c>
      <c r="AZ152" s="99">
        <v>1</v>
      </c>
      <c r="BA152" s="99">
        <f aca="true" t="shared" si="13" ref="BA152:BA182">IF(AZ152=1,G152,0)</f>
        <v>0</v>
      </c>
      <c r="BB152" s="99">
        <f aca="true" t="shared" si="14" ref="BB152:BB182">IF(AZ152=2,G152,0)</f>
        <v>0</v>
      </c>
      <c r="BC152" s="99">
        <f aca="true" t="shared" si="15" ref="BC152:BC182">IF(AZ152=3,G152,0)</f>
        <v>0</v>
      </c>
      <c r="BD152" s="99">
        <f aca="true" t="shared" si="16" ref="BD152:BD182">IF(AZ152=4,G152,0)</f>
        <v>0</v>
      </c>
      <c r="BE152" s="99">
        <f aca="true" t="shared" si="17" ref="BE152:BE182">IF(AZ152=5,G152,0)</f>
        <v>0</v>
      </c>
      <c r="CA152" s="126">
        <v>3</v>
      </c>
      <c r="CB152" s="126">
        <v>1</v>
      </c>
      <c r="CZ152" s="99">
        <v>0.005</v>
      </c>
    </row>
    <row r="153" spans="1:104" ht="22.5">
      <c r="A153" s="120">
        <v>80</v>
      </c>
      <c r="B153" s="121" t="s">
        <v>290</v>
      </c>
      <c r="C153" s="122" t="s">
        <v>291</v>
      </c>
      <c r="D153" s="123" t="s">
        <v>113</v>
      </c>
      <c r="E153" s="124">
        <v>1</v>
      </c>
      <c r="F153" s="124"/>
      <c r="G153" s="125">
        <f t="shared" si="12"/>
        <v>0</v>
      </c>
      <c r="O153" s="119">
        <v>2</v>
      </c>
      <c r="AA153" s="99">
        <v>3</v>
      </c>
      <c r="AB153" s="99">
        <v>1</v>
      </c>
      <c r="AC153" s="99">
        <v>28614601</v>
      </c>
      <c r="AZ153" s="99">
        <v>1</v>
      </c>
      <c r="BA153" s="99">
        <f t="shared" si="13"/>
        <v>0</v>
      </c>
      <c r="BB153" s="99">
        <f t="shared" si="14"/>
        <v>0</v>
      </c>
      <c r="BC153" s="99">
        <f t="shared" si="15"/>
        <v>0</v>
      </c>
      <c r="BD153" s="99">
        <f t="shared" si="16"/>
        <v>0</v>
      </c>
      <c r="BE153" s="99">
        <f t="shared" si="17"/>
        <v>0</v>
      </c>
      <c r="CA153" s="126">
        <v>3</v>
      </c>
      <c r="CB153" s="126">
        <v>1</v>
      </c>
      <c r="CZ153" s="99">
        <v>0.005</v>
      </c>
    </row>
    <row r="154" spans="1:104" ht="22.5">
      <c r="A154" s="120">
        <v>81</v>
      </c>
      <c r="B154" s="121" t="s">
        <v>292</v>
      </c>
      <c r="C154" s="122" t="s">
        <v>293</v>
      </c>
      <c r="D154" s="123" t="s">
        <v>113</v>
      </c>
      <c r="E154" s="124">
        <v>1</v>
      </c>
      <c r="F154" s="124"/>
      <c r="G154" s="125">
        <f t="shared" si="12"/>
        <v>0</v>
      </c>
      <c r="O154" s="119">
        <v>2</v>
      </c>
      <c r="AA154" s="99">
        <v>3</v>
      </c>
      <c r="AB154" s="99">
        <v>1</v>
      </c>
      <c r="AC154" s="99">
        <v>28614602</v>
      </c>
      <c r="AZ154" s="99">
        <v>1</v>
      </c>
      <c r="BA154" s="99">
        <f t="shared" si="13"/>
        <v>0</v>
      </c>
      <c r="BB154" s="99">
        <f t="shared" si="14"/>
        <v>0</v>
      </c>
      <c r="BC154" s="99">
        <f t="shared" si="15"/>
        <v>0</v>
      </c>
      <c r="BD154" s="99">
        <f t="shared" si="16"/>
        <v>0</v>
      </c>
      <c r="BE154" s="99">
        <f t="shared" si="17"/>
        <v>0</v>
      </c>
      <c r="CA154" s="126">
        <v>3</v>
      </c>
      <c r="CB154" s="126">
        <v>1</v>
      </c>
      <c r="CZ154" s="99">
        <v>0.005</v>
      </c>
    </row>
    <row r="155" spans="1:104" ht="22.5">
      <c r="A155" s="120">
        <v>82</v>
      </c>
      <c r="B155" s="121" t="s">
        <v>294</v>
      </c>
      <c r="C155" s="122" t="s">
        <v>295</v>
      </c>
      <c r="D155" s="123" t="s">
        <v>113</v>
      </c>
      <c r="E155" s="124">
        <v>4</v>
      </c>
      <c r="F155" s="124"/>
      <c r="G155" s="125">
        <f t="shared" si="12"/>
        <v>0</v>
      </c>
      <c r="O155" s="119">
        <v>2</v>
      </c>
      <c r="AA155" s="99">
        <v>3</v>
      </c>
      <c r="AB155" s="99">
        <v>1</v>
      </c>
      <c r="AC155" s="99">
        <v>28614603</v>
      </c>
      <c r="AZ155" s="99">
        <v>1</v>
      </c>
      <c r="BA155" s="99">
        <f t="shared" si="13"/>
        <v>0</v>
      </c>
      <c r="BB155" s="99">
        <f t="shared" si="14"/>
        <v>0</v>
      </c>
      <c r="BC155" s="99">
        <f t="shared" si="15"/>
        <v>0</v>
      </c>
      <c r="BD155" s="99">
        <f t="shared" si="16"/>
        <v>0</v>
      </c>
      <c r="BE155" s="99">
        <f t="shared" si="17"/>
        <v>0</v>
      </c>
      <c r="CA155" s="126">
        <v>3</v>
      </c>
      <c r="CB155" s="126">
        <v>1</v>
      </c>
      <c r="CZ155" s="99">
        <v>0.005</v>
      </c>
    </row>
    <row r="156" spans="1:104" ht="22.5">
      <c r="A156" s="120">
        <v>83</v>
      </c>
      <c r="B156" s="121" t="s">
        <v>296</v>
      </c>
      <c r="C156" s="122" t="s">
        <v>297</v>
      </c>
      <c r="D156" s="123" t="s">
        <v>113</v>
      </c>
      <c r="E156" s="124">
        <v>1</v>
      </c>
      <c r="F156" s="124"/>
      <c r="G156" s="125">
        <f t="shared" si="12"/>
        <v>0</v>
      </c>
      <c r="O156" s="119">
        <v>2</v>
      </c>
      <c r="AA156" s="99">
        <v>3</v>
      </c>
      <c r="AB156" s="99">
        <v>1</v>
      </c>
      <c r="AC156" s="99">
        <v>28614604</v>
      </c>
      <c r="AZ156" s="99">
        <v>1</v>
      </c>
      <c r="BA156" s="99">
        <f t="shared" si="13"/>
        <v>0</v>
      </c>
      <c r="BB156" s="99">
        <f t="shared" si="14"/>
        <v>0</v>
      </c>
      <c r="BC156" s="99">
        <f t="shared" si="15"/>
        <v>0</v>
      </c>
      <c r="BD156" s="99">
        <f t="shared" si="16"/>
        <v>0</v>
      </c>
      <c r="BE156" s="99">
        <f t="shared" si="17"/>
        <v>0</v>
      </c>
      <c r="CA156" s="126">
        <v>3</v>
      </c>
      <c r="CB156" s="126">
        <v>1</v>
      </c>
      <c r="CZ156" s="99">
        <v>0.005</v>
      </c>
    </row>
    <row r="157" spans="1:104" ht="22.5">
      <c r="A157" s="120">
        <v>84</v>
      </c>
      <c r="B157" s="121" t="s">
        <v>298</v>
      </c>
      <c r="C157" s="122" t="s">
        <v>299</v>
      </c>
      <c r="D157" s="123" t="s">
        <v>113</v>
      </c>
      <c r="E157" s="124">
        <v>1</v>
      </c>
      <c r="F157" s="124"/>
      <c r="G157" s="125">
        <f t="shared" si="12"/>
        <v>0</v>
      </c>
      <c r="O157" s="119">
        <v>2</v>
      </c>
      <c r="AA157" s="99">
        <v>3</v>
      </c>
      <c r="AB157" s="99">
        <v>1</v>
      </c>
      <c r="AC157" s="99">
        <v>28614605</v>
      </c>
      <c r="AZ157" s="99">
        <v>1</v>
      </c>
      <c r="BA157" s="99">
        <f t="shared" si="13"/>
        <v>0</v>
      </c>
      <c r="BB157" s="99">
        <f t="shared" si="14"/>
        <v>0</v>
      </c>
      <c r="BC157" s="99">
        <f t="shared" si="15"/>
        <v>0</v>
      </c>
      <c r="BD157" s="99">
        <f t="shared" si="16"/>
        <v>0</v>
      </c>
      <c r="BE157" s="99">
        <f t="shared" si="17"/>
        <v>0</v>
      </c>
      <c r="CA157" s="126">
        <v>3</v>
      </c>
      <c r="CB157" s="126">
        <v>1</v>
      </c>
      <c r="CZ157" s="99">
        <v>0.005</v>
      </c>
    </row>
    <row r="158" spans="1:104" ht="22.5">
      <c r="A158" s="120">
        <v>85</v>
      </c>
      <c r="B158" s="121" t="s">
        <v>300</v>
      </c>
      <c r="C158" s="122" t="s">
        <v>301</v>
      </c>
      <c r="D158" s="123" t="s">
        <v>113</v>
      </c>
      <c r="E158" s="124">
        <v>1</v>
      </c>
      <c r="F158" s="124"/>
      <c r="G158" s="125">
        <f t="shared" si="12"/>
        <v>0</v>
      </c>
      <c r="O158" s="119">
        <v>2</v>
      </c>
      <c r="AA158" s="99">
        <v>3</v>
      </c>
      <c r="AB158" s="99">
        <v>1</v>
      </c>
      <c r="AC158" s="99">
        <v>28614606</v>
      </c>
      <c r="AZ158" s="99">
        <v>1</v>
      </c>
      <c r="BA158" s="99">
        <f t="shared" si="13"/>
        <v>0</v>
      </c>
      <c r="BB158" s="99">
        <f t="shared" si="14"/>
        <v>0</v>
      </c>
      <c r="BC158" s="99">
        <f t="shared" si="15"/>
        <v>0</v>
      </c>
      <c r="BD158" s="99">
        <f t="shared" si="16"/>
        <v>0</v>
      </c>
      <c r="BE158" s="99">
        <f t="shared" si="17"/>
        <v>0</v>
      </c>
      <c r="CA158" s="126">
        <v>3</v>
      </c>
      <c r="CB158" s="126">
        <v>1</v>
      </c>
      <c r="CZ158" s="99">
        <v>0.005</v>
      </c>
    </row>
    <row r="159" spans="1:104" ht="22.5">
      <c r="A159" s="120">
        <v>86</v>
      </c>
      <c r="B159" s="121" t="s">
        <v>302</v>
      </c>
      <c r="C159" s="122" t="s">
        <v>303</v>
      </c>
      <c r="D159" s="123" t="s">
        <v>113</v>
      </c>
      <c r="E159" s="124">
        <v>3</v>
      </c>
      <c r="F159" s="124"/>
      <c r="G159" s="125">
        <f t="shared" si="12"/>
        <v>0</v>
      </c>
      <c r="O159" s="119">
        <v>2</v>
      </c>
      <c r="AA159" s="99">
        <v>3</v>
      </c>
      <c r="AB159" s="99">
        <v>1</v>
      </c>
      <c r="AC159" s="99">
        <v>28614607</v>
      </c>
      <c r="AZ159" s="99">
        <v>1</v>
      </c>
      <c r="BA159" s="99">
        <f t="shared" si="13"/>
        <v>0</v>
      </c>
      <c r="BB159" s="99">
        <f t="shared" si="14"/>
        <v>0</v>
      </c>
      <c r="BC159" s="99">
        <f t="shared" si="15"/>
        <v>0</v>
      </c>
      <c r="BD159" s="99">
        <f t="shared" si="16"/>
        <v>0</v>
      </c>
      <c r="BE159" s="99">
        <f t="shared" si="17"/>
        <v>0</v>
      </c>
      <c r="CA159" s="126">
        <v>3</v>
      </c>
      <c r="CB159" s="126">
        <v>1</v>
      </c>
      <c r="CZ159" s="99">
        <v>0.005</v>
      </c>
    </row>
    <row r="160" spans="1:104" ht="12.75">
      <c r="A160" s="120">
        <v>87</v>
      </c>
      <c r="B160" s="121" t="s">
        <v>304</v>
      </c>
      <c r="C160" s="122" t="s">
        <v>305</v>
      </c>
      <c r="D160" s="123" t="s">
        <v>113</v>
      </c>
      <c r="E160" s="124">
        <v>2</v>
      </c>
      <c r="F160" s="124"/>
      <c r="G160" s="125">
        <f t="shared" si="12"/>
        <v>0</v>
      </c>
      <c r="O160" s="119">
        <v>2</v>
      </c>
      <c r="AA160" s="99">
        <v>3</v>
      </c>
      <c r="AB160" s="99">
        <v>1</v>
      </c>
      <c r="AC160" s="99">
        <v>28614608</v>
      </c>
      <c r="AZ160" s="99">
        <v>1</v>
      </c>
      <c r="BA160" s="99">
        <f t="shared" si="13"/>
        <v>0</v>
      </c>
      <c r="BB160" s="99">
        <f t="shared" si="14"/>
        <v>0</v>
      </c>
      <c r="BC160" s="99">
        <f t="shared" si="15"/>
        <v>0</v>
      </c>
      <c r="BD160" s="99">
        <f t="shared" si="16"/>
        <v>0</v>
      </c>
      <c r="BE160" s="99">
        <f t="shared" si="17"/>
        <v>0</v>
      </c>
      <c r="CA160" s="126">
        <v>3</v>
      </c>
      <c r="CB160" s="126">
        <v>1</v>
      </c>
      <c r="CZ160" s="99">
        <v>0.005</v>
      </c>
    </row>
    <row r="161" spans="1:104" ht="11.25" customHeight="1">
      <c r="A161" s="120">
        <v>88</v>
      </c>
      <c r="B161" s="121" t="s">
        <v>306</v>
      </c>
      <c r="C161" s="122" t="s">
        <v>307</v>
      </c>
      <c r="D161" s="123" t="s">
        <v>113</v>
      </c>
      <c r="E161" s="124">
        <v>1</v>
      </c>
      <c r="F161" s="124"/>
      <c r="G161" s="125">
        <f t="shared" si="12"/>
        <v>0</v>
      </c>
      <c r="O161" s="119">
        <v>2</v>
      </c>
      <c r="AA161" s="99">
        <v>3</v>
      </c>
      <c r="AB161" s="99">
        <v>1</v>
      </c>
      <c r="AC161" s="99">
        <v>28614609</v>
      </c>
      <c r="AZ161" s="99">
        <v>1</v>
      </c>
      <c r="BA161" s="99">
        <f t="shared" si="13"/>
        <v>0</v>
      </c>
      <c r="BB161" s="99">
        <f t="shared" si="14"/>
        <v>0</v>
      </c>
      <c r="BC161" s="99">
        <f t="shared" si="15"/>
        <v>0</v>
      </c>
      <c r="BD161" s="99">
        <f t="shared" si="16"/>
        <v>0</v>
      </c>
      <c r="BE161" s="99">
        <f t="shared" si="17"/>
        <v>0</v>
      </c>
      <c r="CA161" s="126">
        <v>3</v>
      </c>
      <c r="CB161" s="126">
        <v>1</v>
      </c>
      <c r="CZ161" s="99">
        <v>0</v>
      </c>
    </row>
    <row r="162" spans="1:104" ht="12.75">
      <c r="A162" s="120">
        <v>89</v>
      </c>
      <c r="B162" s="121" t="s">
        <v>308</v>
      </c>
      <c r="C162" s="122" t="s">
        <v>309</v>
      </c>
      <c r="D162" s="123" t="s">
        <v>113</v>
      </c>
      <c r="E162" s="124">
        <v>4</v>
      </c>
      <c r="F162" s="124"/>
      <c r="G162" s="125">
        <f t="shared" si="12"/>
        <v>0</v>
      </c>
      <c r="O162" s="119">
        <v>2</v>
      </c>
      <c r="AA162" s="99">
        <v>3</v>
      </c>
      <c r="AB162" s="99">
        <v>1</v>
      </c>
      <c r="AC162" s="99">
        <v>28614610</v>
      </c>
      <c r="AZ162" s="99">
        <v>1</v>
      </c>
      <c r="BA162" s="99">
        <f t="shared" si="13"/>
        <v>0</v>
      </c>
      <c r="BB162" s="99">
        <f t="shared" si="14"/>
        <v>0</v>
      </c>
      <c r="BC162" s="99">
        <f t="shared" si="15"/>
        <v>0</v>
      </c>
      <c r="BD162" s="99">
        <f t="shared" si="16"/>
        <v>0</v>
      </c>
      <c r="BE162" s="99">
        <f t="shared" si="17"/>
        <v>0</v>
      </c>
      <c r="CA162" s="126">
        <v>3</v>
      </c>
      <c r="CB162" s="126">
        <v>1</v>
      </c>
      <c r="CZ162" s="99">
        <v>0.002</v>
      </c>
    </row>
    <row r="163" spans="1:104" ht="12.75">
      <c r="A163" s="120">
        <v>90</v>
      </c>
      <c r="B163" s="121" t="s">
        <v>310</v>
      </c>
      <c r="C163" s="122" t="s">
        <v>311</v>
      </c>
      <c r="D163" s="123" t="s">
        <v>113</v>
      </c>
      <c r="E163" s="124">
        <v>12</v>
      </c>
      <c r="F163" s="124"/>
      <c r="G163" s="125">
        <f t="shared" si="12"/>
        <v>0</v>
      </c>
      <c r="O163" s="119">
        <v>2</v>
      </c>
      <c r="AA163" s="99">
        <v>3</v>
      </c>
      <c r="AB163" s="99">
        <v>1</v>
      </c>
      <c r="AC163" s="99">
        <v>28614611</v>
      </c>
      <c r="AZ163" s="99">
        <v>1</v>
      </c>
      <c r="BA163" s="99">
        <f t="shared" si="13"/>
        <v>0</v>
      </c>
      <c r="BB163" s="99">
        <f t="shared" si="14"/>
        <v>0</v>
      </c>
      <c r="BC163" s="99">
        <f t="shared" si="15"/>
        <v>0</v>
      </c>
      <c r="BD163" s="99">
        <f t="shared" si="16"/>
        <v>0</v>
      </c>
      <c r="BE163" s="99">
        <f t="shared" si="17"/>
        <v>0</v>
      </c>
      <c r="CA163" s="126">
        <v>3</v>
      </c>
      <c r="CB163" s="126">
        <v>1</v>
      </c>
      <c r="CZ163" s="99">
        <v>0.002</v>
      </c>
    </row>
    <row r="164" spans="1:104" ht="12.75">
      <c r="A164" s="120">
        <v>91</v>
      </c>
      <c r="B164" s="121" t="s">
        <v>312</v>
      </c>
      <c r="C164" s="122" t="s">
        <v>313</v>
      </c>
      <c r="D164" s="123" t="s">
        <v>113</v>
      </c>
      <c r="E164" s="124">
        <v>9</v>
      </c>
      <c r="F164" s="124"/>
      <c r="G164" s="125">
        <f t="shared" si="12"/>
        <v>0</v>
      </c>
      <c r="O164" s="119">
        <v>2</v>
      </c>
      <c r="AA164" s="99">
        <v>3</v>
      </c>
      <c r="AB164" s="99">
        <v>1</v>
      </c>
      <c r="AC164" s="99">
        <v>28614612</v>
      </c>
      <c r="AZ164" s="99">
        <v>1</v>
      </c>
      <c r="BA164" s="99">
        <f t="shared" si="13"/>
        <v>0</v>
      </c>
      <c r="BB164" s="99">
        <f t="shared" si="14"/>
        <v>0</v>
      </c>
      <c r="BC164" s="99">
        <f t="shared" si="15"/>
        <v>0</v>
      </c>
      <c r="BD164" s="99">
        <f t="shared" si="16"/>
        <v>0</v>
      </c>
      <c r="BE164" s="99">
        <f t="shared" si="17"/>
        <v>0</v>
      </c>
      <c r="CA164" s="126">
        <v>3</v>
      </c>
      <c r="CB164" s="126">
        <v>1</v>
      </c>
      <c r="CZ164" s="99">
        <v>0.002</v>
      </c>
    </row>
    <row r="165" spans="1:104" ht="12.75">
      <c r="A165" s="120">
        <v>92</v>
      </c>
      <c r="B165" s="121" t="s">
        <v>314</v>
      </c>
      <c r="C165" s="122" t="s">
        <v>315</v>
      </c>
      <c r="D165" s="123" t="s">
        <v>113</v>
      </c>
      <c r="E165" s="124">
        <v>2</v>
      </c>
      <c r="F165" s="124"/>
      <c r="G165" s="125">
        <f t="shared" si="12"/>
        <v>0</v>
      </c>
      <c r="O165" s="119">
        <v>2</v>
      </c>
      <c r="AA165" s="99">
        <v>3</v>
      </c>
      <c r="AB165" s="99">
        <v>1</v>
      </c>
      <c r="AC165" s="99">
        <v>28614613</v>
      </c>
      <c r="AZ165" s="99">
        <v>1</v>
      </c>
      <c r="BA165" s="99">
        <f t="shared" si="13"/>
        <v>0</v>
      </c>
      <c r="BB165" s="99">
        <f t="shared" si="14"/>
        <v>0</v>
      </c>
      <c r="BC165" s="99">
        <f t="shared" si="15"/>
        <v>0</v>
      </c>
      <c r="BD165" s="99">
        <f t="shared" si="16"/>
        <v>0</v>
      </c>
      <c r="BE165" s="99">
        <f t="shared" si="17"/>
        <v>0</v>
      </c>
      <c r="CA165" s="126">
        <v>3</v>
      </c>
      <c r="CB165" s="126">
        <v>1</v>
      </c>
      <c r="CZ165" s="99">
        <v>0</v>
      </c>
    </row>
    <row r="166" spans="1:104" ht="12.75">
      <c r="A166" s="120">
        <v>93</v>
      </c>
      <c r="B166" s="121" t="s">
        <v>316</v>
      </c>
      <c r="C166" s="122" t="s">
        <v>317</v>
      </c>
      <c r="D166" s="123" t="s">
        <v>113</v>
      </c>
      <c r="E166" s="124">
        <v>4</v>
      </c>
      <c r="F166" s="124"/>
      <c r="G166" s="125">
        <f t="shared" si="12"/>
        <v>0</v>
      </c>
      <c r="O166" s="119">
        <v>2</v>
      </c>
      <c r="AA166" s="99">
        <v>3</v>
      </c>
      <c r="AB166" s="99">
        <v>1</v>
      </c>
      <c r="AC166" s="99">
        <v>28614614</v>
      </c>
      <c r="AZ166" s="99">
        <v>1</v>
      </c>
      <c r="BA166" s="99">
        <f t="shared" si="13"/>
        <v>0</v>
      </c>
      <c r="BB166" s="99">
        <f t="shared" si="14"/>
        <v>0</v>
      </c>
      <c r="BC166" s="99">
        <f t="shared" si="15"/>
        <v>0</v>
      </c>
      <c r="BD166" s="99">
        <f t="shared" si="16"/>
        <v>0</v>
      </c>
      <c r="BE166" s="99">
        <f t="shared" si="17"/>
        <v>0</v>
      </c>
      <c r="CA166" s="126">
        <v>3</v>
      </c>
      <c r="CB166" s="126">
        <v>1</v>
      </c>
      <c r="CZ166" s="99">
        <v>0</v>
      </c>
    </row>
    <row r="167" spans="1:104" ht="22.5">
      <c r="A167" s="120">
        <v>94</v>
      </c>
      <c r="B167" s="121" t="s">
        <v>318</v>
      </c>
      <c r="C167" s="150" t="s">
        <v>458</v>
      </c>
      <c r="D167" s="123" t="s">
        <v>113</v>
      </c>
      <c r="E167" s="124">
        <v>1</v>
      </c>
      <c r="F167" s="124"/>
      <c r="G167" s="125">
        <f t="shared" si="12"/>
        <v>0</v>
      </c>
      <c r="O167" s="119">
        <v>2</v>
      </c>
      <c r="AA167" s="99">
        <v>3</v>
      </c>
      <c r="AB167" s="99">
        <v>1</v>
      </c>
      <c r="AC167" s="99">
        <v>28697200</v>
      </c>
      <c r="AZ167" s="99">
        <v>1</v>
      </c>
      <c r="BA167" s="99">
        <f t="shared" si="13"/>
        <v>0</v>
      </c>
      <c r="BB167" s="99">
        <f t="shared" si="14"/>
        <v>0</v>
      </c>
      <c r="BC167" s="99">
        <f t="shared" si="15"/>
        <v>0</v>
      </c>
      <c r="BD167" s="99">
        <f t="shared" si="16"/>
        <v>0</v>
      </c>
      <c r="BE167" s="99">
        <f t="shared" si="17"/>
        <v>0</v>
      </c>
      <c r="CA167" s="126">
        <v>3</v>
      </c>
      <c r="CB167" s="126">
        <v>1</v>
      </c>
      <c r="CZ167" s="99">
        <v>0.163</v>
      </c>
    </row>
    <row r="168" spans="1:104" ht="12.75">
      <c r="A168" s="120">
        <v>95</v>
      </c>
      <c r="B168" s="121" t="s">
        <v>319</v>
      </c>
      <c r="C168" s="122" t="s">
        <v>459</v>
      </c>
      <c r="D168" s="123" t="s">
        <v>113</v>
      </c>
      <c r="E168" s="124">
        <v>1</v>
      </c>
      <c r="F168" s="124"/>
      <c r="G168" s="125">
        <f t="shared" si="12"/>
        <v>0</v>
      </c>
      <c r="O168" s="119">
        <v>2</v>
      </c>
      <c r="AA168" s="99">
        <v>3</v>
      </c>
      <c r="AB168" s="99">
        <v>1</v>
      </c>
      <c r="AC168" s="99">
        <v>28697201</v>
      </c>
      <c r="AZ168" s="99">
        <v>1</v>
      </c>
      <c r="BA168" s="99">
        <f t="shared" si="13"/>
        <v>0</v>
      </c>
      <c r="BB168" s="99">
        <f t="shared" si="14"/>
        <v>0</v>
      </c>
      <c r="BC168" s="99">
        <f t="shared" si="15"/>
        <v>0</v>
      </c>
      <c r="BD168" s="99">
        <f t="shared" si="16"/>
        <v>0</v>
      </c>
      <c r="BE168" s="99">
        <f t="shared" si="17"/>
        <v>0</v>
      </c>
      <c r="CA168" s="126">
        <v>3</v>
      </c>
      <c r="CB168" s="126">
        <v>1</v>
      </c>
      <c r="CZ168" s="99">
        <v>0</v>
      </c>
    </row>
    <row r="169" spans="1:104" ht="12.75">
      <c r="A169" s="120">
        <v>96</v>
      </c>
      <c r="B169" s="121" t="s">
        <v>320</v>
      </c>
      <c r="C169" s="122" t="s">
        <v>321</v>
      </c>
      <c r="D169" s="123" t="s">
        <v>113</v>
      </c>
      <c r="E169" s="124">
        <v>2</v>
      </c>
      <c r="F169" s="124"/>
      <c r="G169" s="125">
        <f t="shared" si="12"/>
        <v>0</v>
      </c>
      <c r="O169" s="119">
        <v>2</v>
      </c>
      <c r="AA169" s="99">
        <v>3</v>
      </c>
      <c r="AB169" s="99">
        <v>1</v>
      </c>
      <c r="AC169" s="99">
        <v>42210001</v>
      </c>
      <c r="AZ169" s="99">
        <v>1</v>
      </c>
      <c r="BA169" s="99">
        <f t="shared" si="13"/>
        <v>0</v>
      </c>
      <c r="BB169" s="99">
        <f t="shared" si="14"/>
        <v>0</v>
      </c>
      <c r="BC169" s="99">
        <f t="shared" si="15"/>
        <v>0</v>
      </c>
      <c r="BD169" s="99">
        <f t="shared" si="16"/>
        <v>0</v>
      </c>
      <c r="BE169" s="99">
        <f t="shared" si="17"/>
        <v>0</v>
      </c>
      <c r="CA169" s="126">
        <v>3</v>
      </c>
      <c r="CB169" s="126">
        <v>1</v>
      </c>
      <c r="CZ169" s="99">
        <v>0.019</v>
      </c>
    </row>
    <row r="170" spans="1:104" ht="12.75">
      <c r="A170" s="120">
        <v>97</v>
      </c>
      <c r="B170" s="121" t="s">
        <v>322</v>
      </c>
      <c r="C170" s="122" t="s">
        <v>323</v>
      </c>
      <c r="D170" s="123" t="s">
        <v>113</v>
      </c>
      <c r="E170" s="124">
        <v>4</v>
      </c>
      <c r="F170" s="124"/>
      <c r="G170" s="125">
        <f t="shared" si="12"/>
        <v>0</v>
      </c>
      <c r="O170" s="119">
        <v>2</v>
      </c>
      <c r="AA170" s="99">
        <v>3</v>
      </c>
      <c r="AB170" s="99">
        <v>1</v>
      </c>
      <c r="AC170" s="99">
        <v>42210002</v>
      </c>
      <c r="AZ170" s="99">
        <v>1</v>
      </c>
      <c r="BA170" s="99">
        <f t="shared" si="13"/>
        <v>0</v>
      </c>
      <c r="BB170" s="99">
        <f t="shared" si="14"/>
        <v>0</v>
      </c>
      <c r="BC170" s="99">
        <f t="shared" si="15"/>
        <v>0</v>
      </c>
      <c r="BD170" s="99">
        <f t="shared" si="16"/>
        <v>0</v>
      </c>
      <c r="BE170" s="99">
        <f t="shared" si="17"/>
        <v>0</v>
      </c>
      <c r="CA170" s="126">
        <v>3</v>
      </c>
      <c r="CB170" s="126">
        <v>1</v>
      </c>
      <c r="CZ170" s="99">
        <v>0.019</v>
      </c>
    </row>
    <row r="171" spans="1:104" ht="22.5">
      <c r="A171" s="120">
        <v>98</v>
      </c>
      <c r="B171" s="121" t="s">
        <v>324</v>
      </c>
      <c r="C171" s="150" t="s">
        <v>451</v>
      </c>
      <c r="D171" s="123" t="s">
        <v>113</v>
      </c>
      <c r="E171" s="124">
        <v>1</v>
      </c>
      <c r="F171" s="124"/>
      <c r="G171" s="125">
        <f t="shared" si="12"/>
        <v>0</v>
      </c>
      <c r="O171" s="119">
        <v>2</v>
      </c>
      <c r="AA171" s="99">
        <v>3</v>
      </c>
      <c r="AB171" s="99">
        <v>1</v>
      </c>
      <c r="AC171" s="99">
        <v>42210003</v>
      </c>
      <c r="AZ171" s="99">
        <v>1</v>
      </c>
      <c r="BA171" s="99">
        <f t="shared" si="13"/>
        <v>0</v>
      </c>
      <c r="BB171" s="99">
        <f t="shared" si="14"/>
        <v>0</v>
      </c>
      <c r="BC171" s="99">
        <f t="shared" si="15"/>
        <v>0</v>
      </c>
      <c r="BD171" s="99">
        <f t="shared" si="16"/>
        <v>0</v>
      </c>
      <c r="BE171" s="99">
        <f t="shared" si="17"/>
        <v>0</v>
      </c>
      <c r="CA171" s="126">
        <v>3</v>
      </c>
      <c r="CB171" s="126">
        <v>1</v>
      </c>
      <c r="CZ171" s="99">
        <v>0.019</v>
      </c>
    </row>
    <row r="172" spans="1:104" ht="11.25" customHeight="1">
      <c r="A172" s="120">
        <v>99</v>
      </c>
      <c r="B172" s="121" t="s">
        <v>325</v>
      </c>
      <c r="C172" s="122" t="s">
        <v>326</v>
      </c>
      <c r="D172" s="123" t="s">
        <v>113</v>
      </c>
      <c r="E172" s="124">
        <v>2</v>
      </c>
      <c r="F172" s="124"/>
      <c r="G172" s="125">
        <f t="shared" si="12"/>
        <v>0</v>
      </c>
      <c r="O172" s="119">
        <v>2</v>
      </c>
      <c r="AA172" s="99">
        <v>3</v>
      </c>
      <c r="AB172" s="99">
        <v>1</v>
      </c>
      <c r="AC172" s="99">
        <v>42210004</v>
      </c>
      <c r="AZ172" s="99">
        <v>1</v>
      </c>
      <c r="BA172" s="99">
        <f t="shared" si="13"/>
        <v>0</v>
      </c>
      <c r="BB172" s="99">
        <f t="shared" si="14"/>
        <v>0</v>
      </c>
      <c r="BC172" s="99">
        <f t="shared" si="15"/>
        <v>0</v>
      </c>
      <c r="BD172" s="99">
        <f t="shared" si="16"/>
        <v>0</v>
      </c>
      <c r="BE172" s="99">
        <f t="shared" si="17"/>
        <v>0</v>
      </c>
      <c r="CA172" s="126">
        <v>3</v>
      </c>
      <c r="CB172" s="126">
        <v>1</v>
      </c>
      <c r="CZ172" s="99">
        <v>0.019</v>
      </c>
    </row>
    <row r="173" spans="1:104" ht="12.75">
      <c r="A173" s="120">
        <v>100</v>
      </c>
      <c r="B173" s="121" t="s">
        <v>327</v>
      </c>
      <c r="C173" s="150" t="s">
        <v>412</v>
      </c>
      <c r="D173" s="123" t="s">
        <v>113</v>
      </c>
      <c r="E173" s="124">
        <v>1</v>
      </c>
      <c r="F173" s="124"/>
      <c r="G173" s="125">
        <f t="shared" si="12"/>
        <v>0</v>
      </c>
      <c r="O173" s="119">
        <v>2</v>
      </c>
      <c r="AA173" s="99">
        <v>3</v>
      </c>
      <c r="AB173" s="99">
        <v>1</v>
      </c>
      <c r="AC173" s="99">
        <v>42210005</v>
      </c>
      <c r="AZ173" s="99">
        <v>1</v>
      </c>
      <c r="BA173" s="99">
        <f t="shared" si="13"/>
        <v>0</v>
      </c>
      <c r="BB173" s="99">
        <f t="shared" si="14"/>
        <v>0</v>
      </c>
      <c r="BC173" s="99">
        <f t="shared" si="15"/>
        <v>0</v>
      </c>
      <c r="BD173" s="99">
        <f t="shared" si="16"/>
        <v>0</v>
      </c>
      <c r="BE173" s="99">
        <f t="shared" si="17"/>
        <v>0</v>
      </c>
      <c r="CA173" s="126">
        <v>3</v>
      </c>
      <c r="CB173" s="126">
        <v>1</v>
      </c>
      <c r="CZ173" s="99">
        <v>0.019</v>
      </c>
    </row>
    <row r="174" spans="1:104" ht="12.75">
      <c r="A174" s="120">
        <v>101</v>
      </c>
      <c r="B174" s="121" t="s">
        <v>328</v>
      </c>
      <c r="C174" s="122" t="s">
        <v>452</v>
      </c>
      <c r="D174" s="123" t="s">
        <v>113</v>
      </c>
      <c r="E174" s="124">
        <v>1</v>
      </c>
      <c r="F174" s="124"/>
      <c r="G174" s="125">
        <f t="shared" si="12"/>
        <v>0</v>
      </c>
      <c r="O174" s="119">
        <v>2</v>
      </c>
      <c r="AA174" s="99">
        <v>3</v>
      </c>
      <c r="AB174" s="99">
        <v>1</v>
      </c>
      <c r="AC174" s="99">
        <v>42210006</v>
      </c>
      <c r="AZ174" s="99">
        <v>1</v>
      </c>
      <c r="BA174" s="99">
        <f t="shared" si="13"/>
        <v>0</v>
      </c>
      <c r="BB174" s="99">
        <f t="shared" si="14"/>
        <v>0</v>
      </c>
      <c r="BC174" s="99">
        <f t="shared" si="15"/>
        <v>0</v>
      </c>
      <c r="BD174" s="99">
        <f t="shared" si="16"/>
        <v>0</v>
      </c>
      <c r="BE174" s="99">
        <f t="shared" si="17"/>
        <v>0</v>
      </c>
      <c r="CA174" s="126">
        <v>3</v>
      </c>
      <c r="CB174" s="126">
        <v>1</v>
      </c>
      <c r="CZ174" s="99">
        <v>0.019</v>
      </c>
    </row>
    <row r="175" spans="1:104" ht="22.5">
      <c r="A175" s="120">
        <v>102</v>
      </c>
      <c r="B175" s="121" t="s">
        <v>329</v>
      </c>
      <c r="C175" s="150" t="s">
        <v>413</v>
      </c>
      <c r="D175" s="123" t="s">
        <v>113</v>
      </c>
      <c r="E175" s="124">
        <v>1</v>
      </c>
      <c r="F175" s="124"/>
      <c r="G175" s="125">
        <f t="shared" si="12"/>
        <v>0</v>
      </c>
      <c r="O175" s="119">
        <v>2</v>
      </c>
      <c r="AA175" s="99">
        <v>3</v>
      </c>
      <c r="AB175" s="99">
        <v>1</v>
      </c>
      <c r="AC175" s="99">
        <v>42210007</v>
      </c>
      <c r="AZ175" s="99">
        <v>1</v>
      </c>
      <c r="BA175" s="99">
        <f t="shared" si="13"/>
        <v>0</v>
      </c>
      <c r="BB175" s="99">
        <f t="shared" si="14"/>
        <v>0</v>
      </c>
      <c r="BC175" s="99">
        <f t="shared" si="15"/>
        <v>0</v>
      </c>
      <c r="BD175" s="99">
        <f t="shared" si="16"/>
        <v>0</v>
      </c>
      <c r="BE175" s="99">
        <f t="shared" si="17"/>
        <v>0</v>
      </c>
      <c r="CA175" s="126">
        <v>3</v>
      </c>
      <c r="CB175" s="126">
        <v>1</v>
      </c>
      <c r="CZ175" s="99">
        <v>0.006</v>
      </c>
    </row>
    <row r="176" spans="1:104" ht="22.5">
      <c r="A176" s="120">
        <v>103</v>
      </c>
      <c r="B176" s="121" t="s">
        <v>330</v>
      </c>
      <c r="C176" s="150" t="s">
        <v>453</v>
      </c>
      <c r="D176" s="123" t="s">
        <v>113</v>
      </c>
      <c r="E176" s="124">
        <v>1</v>
      </c>
      <c r="F176" s="124"/>
      <c r="G176" s="125">
        <f t="shared" si="12"/>
        <v>0</v>
      </c>
      <c r="O176" s="119">
        <v>2</v>
      </c>
      <c r="AA176" s="99">
        <v>3</v>
      </c>
      <c r="AB176" s="99">
        <v>1</v>
      </c>
      <c r="AC176" s="99">
        <v>42211001</v>
      </c>
      <c r="AZ176" s="99">
        <v>1</v>
      </c>
      <c r="BA176" s="99">
        <f t="shared" si="13"/>
        <v>0</v>
      </c>
      <c r="BB176" s="99">
        <f t="shared" si="14"/>
        <v>0</v>
      </c>
      <c r="BC176" s="99">
        <f t="shared" si="15"/>
        <v>0</v>
      </c>
      <c r="BD176" s="99">
        <f t="shared" si="16"/>
        <v>0</v>
      </c>
      <c r="BE176" s="99">
        <f t="shared" si="17"/>
        <v>0</v>
      </c>
      <c r="CA176" s="126">
        <v>3</v>
      </c>
      <c r="CB176" s="126">
        <v>1</v>
      </c>
      <c r="CZ176" s="99">
        <v>0.017</v>
      </c>
    </row>
    <row r="177" spans="1:104" ht="22.5">
      <c r="A177" s="120">
        <v>104</v>
      </c>
      <c r="B177" s="121" t="s">
        <v>331</v>
      </c>
      <c r="C177" s="150" t="s">
        <v>454</v>
      </c>
      <c r="D177" s="123" t="s">
        <v>113</v>
      </c>
      <c r="E177" s="124">
        <v>1</v>
      </c>
      <c r="F177" s="124"/>
      <c r="G177" s="125">
        <f t="shared" si="12"/>
        <v>0</v>
      </c>
      <c r="O177" s="119">
        <v>2</v>
      </c>
      <c r="AA177" s="99">
        <v>3</v>
      </c>
      <c r="AB177" s="99">
        <v>1</v>
      </c>
      <c r="AC177" s="99">
        <v>42211002</v>
      </c>
      <c r="AZ177" s="99">
        <v>1</v>
      </c>
      <c r="BA177" s="99">
        <f t="shared" si="13"/>
        <v>0</v>
      </c>
      <c r="BB177" s="99">
        <f t="shared" si="14"/>
        <v>0</v>
      </c>
      <c r="BC177" s="99">
        <f t="shared" si="15"/>
        <v>0</v>
      </c>
      <c r="BD177" s="99">
        <f t="shared" si="16"/>
        <v>0</v>
      </c>
      <c r="BE177" s="99">
        <f t="shared" si="17"/>
        <v>0</v>
      </c>
      <c r="CA177" s="126">
        <v>3</v>
      </c>
      <c r="CB177" s="126">
        <v>1</v>
      </c>
      <c r="CZ177" s="99">
        <v>0.017</v>
      </c>
    </row>
    <row r="178" spans="1:104" ht="12.75">
      <c r="A178" s="120">
        <v>105</v>
      </c>
      <c r="B178" s="121" t="s">
        <v>332</v>
      </c>
      <c r="C178" s="122" t="s">
        <v>333</v>
      </c>
      <c r="D178" s="123" t="s">
        <v>113</v>
      </c>
      <c r="E178" s="124">
        <v>1</v>
      </c>
      <c r="F178" s="124"/>
      <c r="G178" s="125">
        <f t="shared" si="12"/>
        <v>0</v>
      </c>
      <c r="O178" s="119">
        <v>2</v>
      </c>
      <c r="AA178" s="99">
        <v>3</v>
      </c>
      <c r="AB178" s="99">
        <v>1</v>
      </c>
      <c r="AC178" s="99">
        <v>42211003</v>
      </c>
      <c r="AZ178" s="99">
        <v>1</v>
      </c>
      <c r="BA178" s="99">
        <f t="shared" si="13"/>
        <v>0</v>
      </c>
      <c r="BB178" s="99">
        <f t="shared" si="14"/>
        <v>0</v>
      </c>
      <c r="BC178" s="99">
        <f t="shared" si="15"/>
        <v>0</v>
      </c>
      <c r="BD178" s="99">
        <f t="shared" si="16"/>
        <v>0</v>
      </c>
      <c r="BE178" s="99">
        <f t="shared" si="17"/>
        <v>0</v>
      </c>
      <c r="CA178" s="126">
        <v>3</v>
      </c>
      <c r="CB178" s="126">
        <v>1</v>
      </c>
      <c r="CZ178" s="99">
        <v>0.017</v>
      </c>
    </row>
    <row r="179" spans="1:104" ht="12.75">
      <c r="A179" s="120">
        <v>106</v>
      </c>
      <c r="B179" s="121" t="s">
        <v>334</v>
      </c>
      <c r="C179" s="150" t="s">
        <v>414</v>
      </c>
      <c r="D179" s="123" t="s">
        <v>113</v>
      </c>
      <c r="E179" s="124">
        <v>1</v>
      </c>
      <c r="F179" s="124"/>
      <c r="G179" s="125">
        <f t="shared" si="12"/>
        <v>0</v>
      </c>
      <c r="O179" s="119">
        <v>2</v>
      </c>
      <c r="AA179" s="99">
        <v>3</v>
      </c>
      <c r="AB179" s="99">
        <v>1</v>
      </c>
      <c r="AC179" s="99">
        <v>42211004</v>
      </c>
      <c r="AZ179" s="99">
        <v>1</v>
      </c>
      <c r="BA179" s="99">
        <f t="shared" si="13"/>
        <v>0</v>
      </c>
      <c r="BB179" s="99">
        <f t="shared" si="14"/>
        <v>0</v>
      </c>
      <c r="BC179" s="99">
        <f t="shared" si="15"/>
        <v>0</v>
      </c>
      <c r="BD179" s="99">
        <f t="shared" si="16"/>
        <v>0</v>
      </c>
      <c r="BE179" s="99">
        <f t="shared" si="17"/>
        <v>0</v>
      </c>
      <c r="CA179" s="126">
        <v>3</v>
      </c>
      <c r="CB179" s="126">
        <v>1</v>
      </c>
      <c r="CZ179" s="99">
        <v>0</v>
      </c>
    </row>
    <row r="180" spans="1:104" ht="22.5">
      <c r="A180" s="120">
        <v>107</v>
      </c>
      <c r="B180" s="121" t="s">
        <v>335</v>
      </c>
      <c r="C180" s="122" t="s">
        <v>455</v>
      </c>
      <c r="D180" s="123" t="s">
        <v>113</v>
      </c>
      <c r="E180" s="124">
        <v>2</v>
      </c>
      <c r="F180" s="124"/>
      <c r="G180" s="125">
        <f t="shared" si="12"/>
        <v>0</v>
      </c>
      <c r="O180" s="119">
        <v>2</v>
      </c>
      <c r="AA180" s="99">
        <v>3</v>
      </c>
      <c r="AB180" s="99">
        <v>1</v>
      </c>
      <c r="AC180" s="99">
        <v>42212003</v>
      </c>
      <c r="AZ180" s="99">
        <v>1</v>
      </c>
      <c r="BA180" s="99">
        <f t="shared" si="13"/>
        <v>0</v>
      </c>
      <c r="BB180" s="99">
        <f t="shared" si="14"/>
        <v>0</v>
      </c>
      <c r="BC180" s="99">
        <f t="shared" si="15"/>
        <v>0</v>
      </c>
      <c r="BD180" s="99">
        <f t="shared" si="16"/>
        <v>0</v>
      </c>
      <c r="BE180" s="99">
        <f t="shared" si="17"/>
        <v>0</v>
      </c>
      <c r="CA180" s="126">
        <v>3</v>
      </c>
      <c r="CB180" s="126">
        <v>1</v>
      </c>
      <c r="CZ180" s="99">
        <v>0.017</v>
      </c>
    </row>
    <row r="181" spans="1:104" ht="12.75">
      <c r="A181" s="120">
        <v>108</v>
      </c>
      <c r="B181" s="121" t="s">
        <v>336</v>
      </c>
      <c r="C181" s="122" t="s">
        <v>337</v>
      </c>
      <c r="D181" s="123" t="s">
        <v>113</v>
      </c>
      <c r="E181" s="124">
        <v>2</v>
      </c>
      <c r="F181" s="124"/>
      <c r="G181" s="125">
        <f t="shared" si="12"/>
        <v>0</v>
      </c>
      <c r="O181" s="119">
        <v>2</v>
      </c>
      <c r="AA181" s="99">
        <v>3</v>
      </c>
      <c r="AB181" s="99">
        <v>1</v>
      </c>
      <c r="AC181" s="99">
        <v>42291352</v>
      </c>
      <c r="AZ181" s="99">
        <v>1</v>
      </c>
      <c r="BA181" s="99">
        <f t="shared" si="13"/>
        <v>0</v>
      </c>
      <c r="BB181" s="99">
        <f t="shared" si="14"/>
        <v>0</v>
      </c>
      <c r="BC181" s="99">
        <f t="shared" si="15"/>
        <v>0</v>
      </c>
      <c r="BD181" s="99">
        <f t="shared" si="16"/>
        <v>0</v>
      </c>
      <c r="BE181" s="99">
        <f t="shared" si="17"/>
        <v>0</v>
      </c>
      <c r="CA181" s="126">
        <v>3</v>
      </c>
      <c r="CB181" s="126">
        <v>1</v>
      </c>
      <c r="CZ181" s="99">
        <v>0.016</v>
      </c>
    </row>
    <row r="182" spans="1:104" ht="12.75">
      <c r="A182" s="120">
        <v>109</v>
      </c>
      <c r="B182" s="121" t="s">
        <v>338</v>
      </c>
      <c r="C182" s="150" t="s">
        <v>456</v>
      </c>
      <c r="D182" s="123" t="s">
        <v>113</v>
      </c>
      <c r="E182" s="124">
        <v>1</v>
      </c>
      <c r="F182" s="124"/>
      <c r="G182" s="125">
        <f t="shared" si="12"/>
        <v>0</v>
      </c>
      <c r="O182" s="119">
        <v>2</v>
      </c>
      <c r="AA182" s="99">
        <v>3</v>
      </c>
      <c r="AB182" s="99">
        <v>1</v>
      </c>
      <c r="AC182" s="99" t="s">
        <v>338</v>
      </c>
      <c r="AZ182" s="99">
        <v>1</v>
      </c>
      <c r="BA182" s="99">
        <f t="shared" si="13"/>
        <v>0</v>
      </c>
      <c r="BB182" s="99">
        <f t="shared" si="14"/>
        <v>0</v>
      </c>
      <c r="BC182" s="99">
        <f t="shared" si="15"/>
        <v>0</v>
      </c>
      <c r="BD182" s="99">
        <f t="shared" si="16"/>
        <v>0</v>
      </c>
      <c r="BE182" s="99">
        <f t="shared" si="17"/>
        <v>0</v>
      </c>
      <c r="CA182" s="126">
        <v>3</v>
      </c>
      <c r="CB182" s="126">
        <v>1</v>
      </c>
      <c r="CZ182" s="99">
        <v>0.11</v>
      </c>
    </row>
    <row r="183" spans="1:57" ht="12.75">
      <c r="A183" s="133"/>
      <c r="B183" s="134" t="s">
        <v>76</v>
      </c>
      <c r="C183" s="135" t="str">
        <f>CONCATENATE(B112," ",C112)</f>
        <v>8 Trubní vedení</v>
      </c>
      <c r="D183" s="136"/>
      <c r="E183" s="137"/>
      <c r="F183" s="138"/>
      <c r="G183" s="139">
        <f>SUM(G112:G182)</f>
        <v>0</v>
      </c>
      <c r="O183" s="119">
        <v>4</v>
      </c>
      <c r="BA183" s="140">
        <f>SUM(BA112:BA182)</f>
        <v>0</v>
      </c>
      <c r="BB183" s="140">
        <f>SUM(BB112:BB182)</f>
        <v>0</v>
      </c>
      <c r="BC183" s="140">
        <f>SUM(BC112:BC182)</f>
        <v>0</v>
      </c>
      <c r="BD183" s="140">
        <f>SUM(BD112:BD182)</f>
        <v>0</v>
      </c>
      <c r="BE183" s="140">
        <f>SUM(BE112:BE182)</f>
        <v>0</v>
      </c>
    </row>
    <row r="184" spans="1:15" ht="18" customHeight="1">
      <c r="A184" s="112" t="s">
        <v>73</v>
      </c>
      <c r="B184" s="113" t="s">
        <v>339</v>
      </c>
      <c r="C184" s="114" t="s">
        <v>428</v>
      </c>
      <c r="D184" s="115"/>
      <c r="E184" s="116"/>
      <c r="F184" s="116"/>
      <c r="G184" s="117"/>
      <c r="H184" s="118"/>
      <c r="I184" s="118"/>
      <c r="O184" s="119">
        <v>1</v>
      </c>
    </row>
    <row r="185" spans="1:104" ht="13.5" customHeight="1">
      <c r="A185" s="120">
        <v>110</v>
      </c>
      <c r="B185" s="121" t="s">
        <v>340</v>
      </c>
      <c r="C185" s="150" t="s">
        <v>429</v>
      </c>
      <c r="D185" s="123" t="s">
        <v>175</v>
      </c>
      <c r="E185" s="124">
        <v>1</v>
      </c>
      <c r="F185" s="124"/>
      <c r="G185" s="125">
        <f aca="true" t="shared" si="18" ref="G185:G197">E185*F185</f>
        <v>0</v>
      </c>
      <c r="O185" s="119">
        <v>2</v>
      </c>
      <c r="AA185" s="99">
        <v>1</v>
      </c>
      <c r="AB185" s="99">
        <v>1</v>
      </c>
      <c r="AC185" s="99">
        <v>1</v>
      </c>
      <c r="AZ185" s="99">
        <v>1</v>
      </c>
      <c r="BA185" s="99">
        <f aca="true" t="shared" si="19" ref="BA185:BA197">IF(AZ185=1,G185,0)</f>
        <v>0</v>
      </c>
      <c r="BB185" s="99">
        <f aca="true" t="shared" si="20" ref="BB185:BB197">IF(AZ185=2,G185,0)</f>
        <v>0</v>
      </c>
      <c r="BC185" s="99">
        <f aca="true" t="shared" si="21" ref="BC185:BC197">IF(AZ185=3,G185,0)</f>
        <v>0</v>
      </c>
      <c r="BD185" s="99">
        <f aca="true" t="shared" si="22" ref="BD185:BD197">IF(AZ185=4,G185,0)</f>
        <v>0</v>
      </c>
      <c r="BE185" s="99">
        <f aca="true" t="shared" si="23" ref="BE185:BE197">IF(AZ185=5,G185,0)</f>
        <v>0</v>
      </c>
      <c r="CA185" s="126">
        <v>1</v>
      </c>
      <c r="CB185" s="126">
        <v>1</v>
      </c>
      <c r="CZ185" s="99">
        <v>0</v>
      </c>
    </row>
    <row r="186" spans="1:104" ht="13.5" customHeight="1">
      <c r="A186" s="120">
        <v>111</v>
      </c>
      <c r="B186" s="121" t="s">
        <v>341</v>
      </c>
      <c r="C186" s="122" t="s">
        <v>419</v>
      </c>
      <c r="D186" s="123" t="s">
        <v>113</v>
      </c>
      <c r="E186" s="124">
        <v>2</v>
      </c>
      <c r="F186" s="124"/>
      <c r="G186" s="125">
        <f t="shared" si="18"/>
        <v>0</v>
      </c>
      <c r="O186" s="119">
        <v>2</v>
      </c>
      <c r="AA186" s="99">
        <v>1</v>
      </c>
      <c r="AB186" s="99">
        <v>1</v>
      </c>
      <c r="AC186" s="99">
        <v>1</v>
      </c>
      <c r="AZ186" s="99">
        <v>1</v>
      </c>
      <c r="BA186" s="99">
        <f t="shared" si="19"/>
        <v>0</v>
      </c>
      <c r="BB186" s="99">
        <f t="shared" si="20"/>
        <v>0</v>
      </c>
      <c r="BC186" s="99">
        <f t="shared" si="21"/>
        <v>0</v>
      </c>
      <c r="BD186" s="99">
        <f t="shared" si="22"/>
        <v>0</v>
      </c>
      <c r="BE186" s="99">
        <f t="shared" si="23"/>
        <v>0</v>
      </c>
      <c r="CA186" s="126">
        <v>1</v>
      </c>
      <c r="CB186" s="126">
        <v>1</v>
      </c>
      <c r="CZ186" s="99">
        <v>0</v>
      </c>
    </row>
    <row r="187" spans="1:104" ht="13.5" customHeight="1">
      <c r="A187" s="120">
        <v>112</v>
      </c>
      <c r="B187" s="121" t="s">
        <v>342</v>
      </c>
      <c r="C187" s="122" t="s">
        <v>416</v>
      </c>
      <c r="D187" s="123" t="s">
        <v>113</v>
      </c>
      <c r="E187" s="124">
        <v>6</v>
      </c>
      <c r="F187" s="124"/>
      <c r="G187" s="125">
        <f t="shared" si="18"/>
        <v>0</v>
      </c>
      <c r="O187" s="119">
        <v>2</v>
      </c>
      <c r="AA187" s="99">
        <v>1</v>
      </c>
      <c r="AB187" s="99">
        <v>1</v>
      </c>
      <c r="AC187" s="99">
        <v>1</v>
      </c>
      <c r="AZ187" s="99">
        <v>1</v>
      </c>
      <c r="BA187" s="99">
        <f t="shared" si="19"/>
        <v>0</v>
      </c>
      <c r="BB187" s="99">
        <f t="shared" si="20"/>
        <v>0</v>
      </c>
      <c r="BC187" s="99">
        <f t="shared" si="21"/>
        <v>0</v>
      </c>
      <c r="BD187" s="99">
        <f t="shared" si="22"/>
        <v>0</v>
      </c>
      <c r="BE187" s="99">
        <f t="shared" si="23"/>
        <v>0</v>
      </c>
      <c r="CA187" s="126">
        <v>1</v>
      </c>
      <c r="CB187" s="126">
        <v>1</v>
      </c>
      <c r="CZ187" s="99">
        <v>0</v>
      </c>
    </row>
    <row r="188" spans="1:104" ht="13.5" customHeight="1">
      <c r="A188" s="120">
        <v>113</v>
      </c>
      <c r="B188" s="121" t="s">
        <v>343</v>
      </c>
      <c r="C188" s="122" t="s">
        <v>344</v>
      </c>
      <c r="D188" s="123" t="s">
        <v>113</v>
      </c>
      <c r="E188" s="124">
        <v>1</v>
      </c>
      <c r="F188" s="124"/>
      <c r="G188" s="125">
        <f t="shared" si="18"/>
        <v>0</v>
      </c>
      <c r="O188" s="119">
        <v>2</v>
      </c>
      <c r="AA188" s="99">
        <v>3</v>
      </c>
      <c r="AB188" s="99">
        <v>1</v>
      </c>
      <c r="AC188" s="99">
        <v>5520001</v>
      </c>
      <c r="AZ188" s="99">
        <v>1</v>
      </c>
      <c r="BA188" s="99">
        <f t="shared" si="19"/>
        <v>0</v>
      </c>
      <c r="BB188" s="99">
        <f t="shared" si="20"/>
        <v>0</v>
      </c>
      <c r="BC188" s="99">
        <f t="shared" si="21"/>
        <v>0</v>
      </c>
      <c r="BD188" s="99">
        <f t="shared" si="22"/>
        <v>0</v>
      </c>
      <c r="BE188" s="99">
        <f t="shared" si="23"/>
        <v>0</v>
      </c>
      <c r="CA188" s="126">
        <v>3</v>
      </c>
      <c r="CB188" s="126">
        <v>1</v>
      </c>
      <c r="CZ188" s="99">
        <v>0</v>
      </c>
    </row>
    <row r="189" spans="1:104" ht="22.5">
      <c r="A189" s="120">
        <v>114</v>
      </c>
      <c r="B189" s="121" t="s">
        <v>345</v>
      </c>
      <c r="C189" s="122" t="s">
        <v>415</v>
      </c>
      <c r="D189" s="123" t="s">
        <v>113</v>
      </c>
      <c r="E189" s="124">
        <v>1</v>
      </c>
      <c r="F189" s="124"/>
      <c r="G189" s="125">
        <f t="shared" si="18"/>
        <v>0</v>
      </c>
      <c r="O189" s="119">
        <v>2</v>
      </c>
      <c r="AA189" s="99">
        <v>3</v>
      </c>
      <c r="AB189" s="99">
        <v>1</v>
      </c>
      <c r="AC189" s="99">
        <v>5520002</v>
      </c>
      <c r="AZ189" s="99">
        <v>1</v>
      </c>
      <c r="BA189" s="99">
        <f t="shared" si="19"/>
        <v>0</v>
      </c>
      <c r="BB189" s="99">
        <f t="shared" si="20"/>
        <v>0</v>
      </c>
      <c r="BC189" s="99">
        <f t="shared" si="21"/>
        <v>0</v>
      </c>
      <c r="BD189" s="99">
        <f t="shared" si="22"/>
        <v>0</v>
      </c>
      <c r="BE189" s="99">
        <f t="shared" si="23"/>
        <v>0</v>
      </c>
      <c r="CA189" s="126">
        <v>3</v>
      </c>
      <c r="CB189" s="126">
        <v>1</v>
      </c>
      <c r="CZ189" s="99">
        <v>0</v>
      </c>
    </row>
    <row r="190" spans="1:104" ht="13.5" customHeight="1">
      <c r="A190" s="120">
        <v>115</v>
      </c>
      <c r="B190" s="121" t="s">
        <v>346</v>
      </c>
      <c r="C190" s="122" t="s">
        <v>417</v>
      </c>
      <c r="D190" s="123" t="s">
        <v>79</v>
      </c>
      <c r="E190" s="124">
        <v>8</v>
      </c>
      <c r="F190" s="124"/>
      <c r="G190" s="125">
        <f t="shared" si="18"/>
        <v>0</v>
      </c>
      <c r="O190" s="119">
        <v>2</v>
      </c>
      <c r="AA190" s="99">
        <v>3</v>
      </c>
      <c r="AB190" s="99">
        <v>1</v>
      </c>
      <c r="AC190" s="99">
        <v>5520003</v>
      </c>
      <c r="AZ190" s="99">
        <v>1</v>
      </c>
      <c r="BA190" s="99">
        <f t="shared" si="19"/>
        <v>0</v>
      </c>
      <c r="BB190" s="99">
        <f t="shared" si="20"/>
        <v>0</v>
      </c>
      <c r="BC190" s="99">
        <f t="shared" si="21"/>
        <v>0</v>
      </c>
      <c r="BD190" s="99">
        <f t="shared" si="22"/>
        <v>0</v>
      </c>
      <c r="BE190" s="99">
        <f t="shared" si="23"/>
        <v>0</v>
      </c>
      <c r="CA190" s="126">
        <v>3</v>
      </c>
      <c r="CB190" s="126">
        <v>1</v>
      </c>
      <c r="CZ190" s="99">
        <v>0</v>
      </c>
    </row>
    <row r="191" spans="1:104" ht="13.5" customHeight="1">
      <c r="A191" s="120">
        <v>116</v>
      </c>
      <c r="B191" s="121" t="s">
        <v>347</v>
      </c>
      <c r="C191" s="122" t="s">
        <v>418</v>
      </c>
      <c r="D191" s="123" t="s">
        <v>79</v>
      </c>
      <c r="E191" s="124">
        <v>1</v>
      </c>
      <c r="F191" s="124"/>
      <c r="G191" s="125">
        <f t="shared" si="18"/>
        <v>0</v>
      </c>
      <c r="O191" s="119">
        <v>2</v>
      </c>
      <c r="AA191" s="99">
        <v>3</v>
      </c>
      <c r="AB191" s="99">
        <v>1</v>
      </c>
      <c r="AC191" s="99">
        <v>5520004</v>
      </c>
      <c r="AZ191" s="99">
        <v>1</v>
      </c>
      <c r="BA191" s="99">
        <f t="shared" si="19"/>
        <v>0</v>
      </c>
      <c r="BB191" s="99">
        <f t="shared" si="20"/>
        <v>0</v>
      </c>
      <c r="BC191" s="99">
        <f t="shared" si="21"/>
        <v>0</v>
      </c>
      <c r="BD191" s="99">
        <f t="shared" si="22"/>
        <v>0</v>
      </c>
      <c r="BE191" s="99">
        <f t="shared" si="23"/>
        <v>0</v>
      </c>
      <c r="CA191" s="126">
        <v>3</v>
      </c>
      <c r="CB191" s="126">
        <v>1</v>
      </c>
      <c r="CZ191" s="99">
        <v>0</v>
      </c>
    </row>
    <row r="192" spans="1:104" ht="13.5" customHeight="1">
      <c r="A192" s="120">
        <v>117</v>
      </c>
      <c r="B192" s="121" t="s">
        <v>348</v>
      </c>
      <c r="C192" s="122" t="s">
        <v>420</v>
      </c>
      <c r="D192" s="123" t="s">
        <v>79</v>
      </c>
      <c r="E192" s="124">
        <v>2</v>
      </c>
      <c r="F192" s="124"/>
      <c r="G192" s="125">
        <f t="shared" si="18"/>
        <v>0</v>
      </c>
      <c r="O192" s="119">
        <v>2</v>
      </c>
      <c r="AA192" s="99">
        <v>3</v>
      </c>
      <c r="AB192" s="99">
        <v>1</v>
      </c>
      <c r="AC192" s="99">
        <v>5520005</v>
      </c>
      <c r="AZ192" s="99">
        <v>1</v>
      </c>
      <c r="BA192" s="99">
        <f t="shared" si="19"/>
        <v>0</v>
      </c>
      <c r="BB192" s="99">
        <f t="shared" si="20"/>
        <v>0</v>
      </c>
      <c r="BC192" s="99">
        <f t="shared" si="21"/>
        <v>0</v>
      </c>
      <c r="BD192" s="99">
        <f t="shared" si="22"/>
        <v>0</v>
      </c>
      <c r="BE192" s="99">
        <f t="shared" si="23"/>
        <v>0</v>
      </c>
      <c r="CA192" s="126">
        <v>3</v>
      </c>
      <c r="CB192" s="126">
        <v>1</v>
      </c>
      <c r="CZ192" s="99">
        <v>0</v>
      </c>
    </row>
    <row r="193" spans="1:104" ht="13.5" customHeight="1">
      <c r="A193" s="120">
        <v>118</v>
      </c>
      <c r="B193" s="121" t="s">
        <v>349</v>
      </c>
      <c r="C193" s="122" t="s">
        <v>421</v>
      </c>
      <c r="D193" s="123" t="s">
        <v>79</v>
      </c>
      <c r="E193" s="124">
        <v>2</v>
      </c>
      <c r="F193" s="124"/>
      <c r="G193" s="125">
        <f t="shared" si="18"/>
        <v>0</v>
      </c>
      <c r="O193" s="119">
        <v>2</v>
      </c>
      <c r="AA193" s="99">
        <v>3</v>
      </c>
      <c r="AB193" s="99">
        <v>1</v>
      </c>
      <c r="AC193" s="99">
        <v>5520006</v>
      </c>
      <c r="AZ193" s="99">
        <v>1</v>
      </c>
      <c r="BA193" s="99">
        <f t="shared" si="19"/>
        <v>0</v>
      </c>
      <c r="BB193" s="99">
        <f t="shared" si="20"/>
        <v>0</v>
      </c>
      <c r="BC193" s="99">
        <f t="shared" si="21"/>
        <v>0</v>
      </c>
      <c r="BD193" s="99">
        <f t="shared" si="22"/>
        <v>0</v>
      </c>
      <c r="BE193" s="99">
        <f t="shared" si="23"/>
        <v>0</v>
      </c>
      <c r="CA193" s="126">
        <v>3</v>
      </c>
      <c r="CB193" s="126">
        <v>1</v>
      </c>
      <c r="CZ193" s="99">
        <v>0</v>
      </c>
    </row>
    <row r="194" spans="1:104" ht="13.5" customHeight="1">
      <c r="A194" s="120">
        <v>119</v>
      </c>
      <c r="B194" s="121" t="s">
        <v>350</v>
      </c>
      <c r="C194" s="122" t="s">
        <v>422</v>
      </c>
      <c r="D194" s="123" t="s">
        <v>79</v>
      </c>
      <c r="E194" s="124">
        <v>2</v>
      </c>
      <c r="F194" s="124"/>
      <c r="G194" s="125">
        <f t="shared" si="18"/>
        <v>0</v>
      </c>
      <c r="O194" s="119">
        <v>2</v>
      </c>
      <c r="AA194" s="99">
        <v>3</v>
      </c>
      <c r="AB194" s="99">
        <v>1</v>
      </c>
      <c r="AC194" s="99">
        <v>5520007</v>
      </c>
      <c r="AZ194" s="99">
        <v>1</v>
      </c>
      <c r="BA194" s="99">
        <f t="shared" si="19"/>
        <v>0</v>
      </c>
      <c r="BB194" s="99">
        <f t="shared" si="20"/>
        <v>0</v>
      </c>
      <c r="BC194" s="99">
        <f t="shared" si="21"/>
        <v>0</v>
      </c>
      <c r="BD194" s="99">
        <f t="shared" si="22"/>
        <v>0</v>
      </c>
      <c r="BE194" s="99">
        <f t="shared" si="23"/>
        <v>0</v>
      </c>
      <c r="CA194" s="126">
        <v>3</v>
      </c>
      <c r="CB194" s="126">
        <v>1</v>
      </c>
      <c r="CZ194" s="99">
        <v>0</v>
      </c>
    </row>
    <row r="195" spans="1:104" ht="13.5" customHeight="1">
      <c r="A195" s="120">
        <v>120</v>
      </c>
      <c r="B195" s="121" t="s">
        <v>351</v>
      </c>
      <c r="C195" s="122" t="s">
        <v>423</v>
      </c>
      <c r="D195" s="123" t="s">
        <v>79</v>
      </c>
      <c r="E195" s="124">
        <v>4</v>
      </c>
      <c r="F195" s="124"/>
      <c r="G195" s="125">
        <f t="shared" si="18"/>
        <v>0</v>
      </c>
      <c r="O195" s="119">
        <v>2</v>
      </c>
      <c r="AA195" s="99">
        <v>3</v>
      </c>
      <c r="AB195" s="99">
        <v>1</v>
      </c>
      <c r="AC195" s="99">
        <v>5520008</v>
      </c>
      <c r="AZ195" s="99">
        <v>1</v>
      </c>
      <c r="BA195" s="99">
        <f t="shared" si="19"/>
        <v>0</v>
      </c>
      <c r="BB195" s="99">
        <f t="shared" si="20"/>
        <v>0</v>
      </c>
      <c r="BC195" s="99">
        <f t="shared" si="21"/>
        <v>0</v>
      </c>
      <c r="BD195" s="99">
        <f t="shared" si="22"/>
        <v>0</v>
      </c>
      <c r="BE195" s="99">
        <f t="shared" si="23"/>
        <v>0</v>
      </c>
      <c r="CA195" s="126">
        <v>3</v>
      </c>
      <c r="CB195" s="126">
        <v>1</v>
      </c>
      <c r="CZ195" s="99">
        <v>0</v>
      </c>
    </row>
    <row r="196" spans="1:104" ht="13.5" customHeight="1">
      <c r="A196" s="120">
        <v>121</v>
      </c>
      <c r="B196" s="121" t="s">
        <v>352</v>
      </c>
      <c r="C196" s="122" t="s">
        <v>424</v>
      </c>
      <c r="D196" s="123" t="s">
        <v>79</v>
      </c>
      <c r="E196" s="124">
        <v>2</v>
      </c>
      <c r="F196" s="124"/>
      <c r="G196" s="125">
        <f t="shared" si="18"/>
        <v>0</v>
      </c>
      <c r="O196" s="119">
        <v>2</v>
      </c>
      <c r="AA196" s="99">
        <v>3</v>
      </c>
      <c r="AB196" s="99">
        <v>1</v>
      </c>
      <c r="AC196" s="99">
        <v>552008</v>
      </c>
      <c r="AZ196" s="99">
        <v>1</v>
      </c>
      <c r="BA196" s="99">
        <f t="shared" si="19"/>
        <v>0</v>
      </c>
      <c r="BB196" s="99">
        <f t="shared" si="20"/>
        <v>0</v>
      </c>
      <c r="BC196" s="99">
        <f t="shared" si="21"/>
        <v>0</v>
      </c>
      <c r="BD196" s="99">
        <f t="shared" si="22"/>
        <v>0</v>
      </c>
      <c r="BE196" s="99">
        <f t="shared" si="23"/>
        <v>0</v>
      </c>
      <c r="CA196" s="126">
        <v>3</v>
      </c>
      <c r="CB196" s="126">
        <v>1</v>
      </c>
      <c r="CZ196" s="99">
        <v>0</v>
      </c>
    </row>
    <row r="197" spans="1:104" ht="13.5" customHeight="1">
      <c r="A197" s="120">
        <v>122</v>
      </c>
      <c r="B197" s="121" t="s">
        <v>353</v>
      </c>
      <c r="C197" s="122" t="s">
        <v>425</v>
      </c>
      <c r="D197" s="123" t="s">
        <v>79</v>
      </c>
      <c r="E197" s="124">
        <v>1</v>
      </c>
      <c r="F197" s="124"/>
      <c r="G197" s="125">
        <f t="shared" si="18"/>
        <v>0</v>
      </c>
      <c r="O197" s="119">
        <v>2</v>
      </c>
      <c r="AA197" s="99">
        <v>3</v>
      </c>
      <c r="AB197" s="99">
        <v>1</v>
      </c>
      <c r="AC197" s="99">
        <v>552009</v>
      </c>
      <c r="AZ197" s="99">
        <v>1</v>
      </c>
      <c r="BA197" s="99">
        <f t="shared" si="19"/>
        <v>0</v>
      </c>
      <c r="BB197" s="99">
        <f t="shared" si="20"/>
        <v>0</v>
      </c>
      <c r="BC197" s="99">
        <f t="shared" si="21"/>
        <v>0</v>
      </c>
      <c r="BD197" s="99">
        <f t="shared" si="22"/>
        <v>0</v>
      </c>
      <c r="BE197" s="99">
        <f t="shared" si="23"/>
        <v>0</v>
      </c>
      <c r="CA197" s="126">
        <v>3</v>
      </c>
      <c r="CB197" s="126">
        <v>1</v>
      </c>
      <c r="CZ197" s="99">
        <v>0</v>
      </c>
    </row>
    <row r="198" spans="1:57" ht="12.75">
      <c r="A198" s="133"/>
      <c r="B198" s="134" t="s">
        <v>76</v>
      </c>
      <c r="C198" s="135" t="str">
        <f>CONCATENATE(B184," ",C184)</f>
        <v>861 Potrubí a tvarovky z nerezové oceli</v>
      </c>
      <c r="D198" s="136"/>
      <c r="E198" s="137"/>
      <c r="F198" s="138"/>
      <c r="G198" s="139">
        <f>SUM(G184:G197)</f>
        <v>0</v>
      </c>
      <c r="O198" s="119">
        <v>4</v>
      </c>
      <c r="BA198" s="140">
        <f>SUM(BA184:BA197)</f>
        <v>0</v>
      </c>
      <c r="BB198" s="140">
        <f>SUM(BB184:BB197)</f>
        <v>0</v>
      </c>
      <c r="BC198" s="140">
        <f>SUM(BC184:BC197)</f>
        <v>0</v>
      </c>
      <c r="BD198" s="140">
        <f>SUM(BD184:BD197)</f>
        <v>0</v>
      </c>
      <c r="BE198" s="140">
        <f>SUM(BE184:BE197)</f>
        <v>0</v>
      </c>
    </row>
    <row r="199" spans="1:15" ht="18" customHeight="1">
      <c r="A199" s="112" t="s">
        <v>73</v>
      </c>
      <c r="B199" s="113" t="s">
        <v>354</v>
      </c>
      <c r="C199" s="114" t="s">
        <v>355</v>
      </c>
      <c r="D199" s="115"/>
      <c r="E199" s="116"/>
      <c r="F199" s="116"/>
      <c r="G199" s="117"/>
      <c r="H199" s="118"/>
      <c r="I199" s="118"/>
      <c r="O199" s="119">
        <v>1</v>
      </c>
    </row>
    <row r="200" spans="1:104" ht="22.5">
      <c r="A200" s="120">
        <v>123</v>
      </c>
      <c r="B200" s="121" t="s">
        <v>356</v>
      </c>
      <c r="C200" s="122" t="s">
        <v>426</v>
      </c>
      <c r="D200" s="123" t="s">
        <v>79</v>
      </c>
      <c r="E200" s="124">
        <v>12</v>
      </c>
      <c r="F200" s="124"/>
      <c r="G200" s="125">
        <f>E200*F200</f>
        <v>0</v>
      </c>
      <c r="O200" s="119">
        <v>2</v>
      </c>
      <c r="AA200" s="99">
        <v>1</v>
      </c>
      <c r="AB200" s="99">
        <v>1</v>
      </c>
      <c r="AC200" s="99">
        <v>1</v>
      </c>
      <c r="AZ200" s="99">
        <v>1</v>
      </c>
      <c r="BA200" s="99">
        <f>IF(AZ200=1,G200,0)</f>
        <v>0</v>
      </c>
      <c r="BB200" s="99">
        <f>IF(AZ200=2,G200,0)</f>
        <v>0</v>
      </c>
      <c r="BC200" s="99">
        <f>IF(AZ200=3,G200,0)</f>
        <v>0</v>
      </c>
      <c r="BD200" s="99">
        <f>IF(AZ200=4,G200,0)</f>
        <v>0</v>
      </c>
      <c r="BE200" s="99">
        <f>IF(AZ200=5,G200,0)</f>
        <v>0</v>
      </c>
      <c r="CA200" s="126">
        <v>1</v>
      </c>
      <c r="CB200" s="126">
        <v>1</v>
      </c>
      <c r="CZ200" s="99">
        <v>0</v>
      </c>
    </row>
    <row r="201" spans="1:15" ht="12.75">
      <c r="A201" s="127"/>
      <c r="B201" s="129"/>
      <c r="C201" s="247" t="s">
        <v>357</v>
      </c>
      <c r="D201" s="248"/>
      <c r="E201" s="130">
        <v>12</v>
      </c>
      <c r="F201" s="131"/>
      <c r="G201" s="132"/>
      <c r="M201" s="128" t="s">
        <v>357</v>
      </c>
      <c r="O201" s="119"/>
    </row>
    <row r="202" spans="1:57" ht="12.75">
      <c r="A202" s="133"/>
      <c r="B202" s="134" t="s">
        <v>76</v>
      </c>
      <c r="C202" s="135" t="str">
        <f>CONCATENATE(B199," ",C199)</f>
        <v>90 Oplocení</v>
      </c>
      <c r="D202" s="136"/>
      <c r="E202" s="137"/>
      <c r="F202" s="138"/>
      <c r="G202" s="139">
        <f>SUM(G199:G201)</f>
        <v>0</v>
      </c>
      <c r="O202" s="119">
        <v>4</v>
      </c>
      <c r="BA202" s="140">
        <f>SUM(BA199:BA201)</f>
        <v>0</v>
      </c>
      <c r="BB202" s="140">
        <f>SUM(BB199:BB201)</f>
        <v>0</v>
      </c>
      <c r="BC202" s="140">
        <f>SUM(BC199:BC201)</f>
        <v>0</v>
      </c>
      <c r="BD202" s="140">
        <f>SUM(BD199:BD201)</f>
        <v>0</v>
      </c>
      <c r="BE202" s="140">
        <f>SUM(BE199:BE201)</f>
        <v>0</v>
      </c>
    </row>
    <row r="203" spans="1:15" ht="18" customHeight="1">
      <c r="A203" s="112" t="s">
        <v>73</v>
      </c>
      <c r="B203" s="113" t="s">
        <v>358</v>
      </c>
      <c r="C203" s="114" t="s">
        <v>359</v>
      </c>
      <c r="D203" s="115"/>
      <c r="E203" s="116"/>
      <c r="F203" s="116"/>
      <c r="G203" s="117"/>
      <c r="H203" s="118"/>
      <c r="I203" s="118"/>
      <c r="O203" s="119">
        <v>1</v>
      </c>
    </row>
    <row r="204" spans="1:104" ht="12.75">
      <c r="A204" s="120">
        <v>124</v>
      </c>
      <c r="B204" s="121" t="s">
        <v>360</v>
      </c>
      <c r="C204" s="122" t="s">
        <v>361</v>
      </c>
      <c r="D204" s="123" t="s">
        <v>116</v>
      </c>
      <c r="E204" s="124">
        <v>4.5</v>
      </c>
      <c r="F204" s="124"/>
      <c r="G204" s="125">
        <f>E204*F204</f>
        <v>0</v>
      </c>
      <c r="O204" s="119">
        <v>2</v>
      </c>
      <c r="AA204" s="99">
        <v>1</v>
      </c>
      <c r="AB204" s="99">
        <v>1</v>
      </c>
      <c r="AC204" s="99">
        <v>1</v>
      </c>
      <c r="AZ204" s="99">
        <v>1</v>
      </c>
      <c r="BA204" s="99">
        <f>IF(AZ204=1,G204,0)</f>
        <v>0</v>
      </c>
      <c r="BB204" s="99">
        <f>IF(AZ204=2,G204,0)</f>
        <v>0</v>
      </c>
      <c r="BC204" s="99">
        <f>IF(AZ204=3,G204,0)</f>
        <v>0</v>
      </c>
      <c r="BD204" s="99">
        <f>IF(AZ204=4,G204,0)</f>
        <v>0</v>
      </c>
      <c r="BE204" s="99">
        <f>IF(AZ204=5,G204,0)</f>
        <v>0</v>
      </c>
      <c r="CA204" s="126">
        <v>1</v>
      </c>
      <c r="CB204" s="126">
        <v>1</v>
      </c>
      <c r="CZ204" s="99">
        <v>0</v>
      </c>
    </row>
    <row r="205" spans="1:15" ht="12.75">
      <c r="A205" s="127"/>
      <c r="B205" s="129"/>
      <c r="C205" s="247" t="s">
        <v>362</v>
      </c>
      <c r="D205" s="248"/>
      <c r="E205" s="130">
        <v>4.5</v>
      </c>
      <c r="F205" s="131"/>
      <c r="G205" s="132"/>
      <c r="M205" s="128" t="s">
        <v>362</v>
      </c>
      <c r="O205" s="119"/>
    </row>
    <row r="206" spans="1:104" ht="12.75">
      <c r="A206" s="120">
        <v>125</v>
      </c>
      <c r="B206" s="121" t="s">
        <v>363</v>
      </c>
      <c r="C206" s="122" t="s">
        <v>364</v>
      </c>
      <c r="D206" s="123" t="s">
        <v>113</v>
      </c>
      <c r="E206" s="124">
        <v>1</v>
      </c>
      <c r="F206" s="124"/>
      <c r="G206" s="125">
        <f>E206*F206</f>
        <v>0</v>
      </c>
      <c r="O206" s="119">
        <v>2</v>
      </c>
      <c r="AA206" s="99">
        <v>1</v>
      </c>
      <c r="AB206" s="99">
        <v>1</v>
      </c>
      <c r="AC206" s="99">
        <v>1</v>
      </c>
      <c r="AZ206" s="99">
        <v>1</v>
      </c>
      <c r="BA206" s="99">
        <f>IF(AZ206=1,G206,0)</f>
        <v>0</v>
      </c>
      <c r="BB206" s="99">
        <f>IF(AZ206=2,G206,0)</f>
        <v>0</v>
      </c>
      <c r="BC206" s="99">
        <f>IF(AZ206=3,G206,0)</f>
        <v>0</v>
      </c>
      <c r="BD206" s="99">
        <f>IF(AZ206=4,G206,0)</f>
        <v>0</v>
      </c>
      <c r="BE206" s="99">
        <f>IF(AZ206=5,G206,0)</f>
        <v>0</v>
      </c>
      <c r="CA206" s="126">
        <v>1</v>
      </c>
      <c r="CB206" s="126">
        <v>1</v>
      </c>
      <c r="CZ206" s="99">
        <v>0.00034</v>
      </c>
    </row>
    <row r="207" spans="1:15" ht="12.75">
      <c r="A207" s="127"/>
      <c r="B207" s="129"/>
      <c r="C207" s="247" t="s">
        <v>365</v>
      </c>
      <c r="D207" s="248"/>
      <c r="E207" s="130">
        <v>1</v>
      </c>
      <c r="F207" s="131"/>
      <c r="G207" s="132"/>
      <c r="M207" s="128" t="s">
        <v>365</v>
      </c>
      <c r="O207" s="119"/>
    </row>
    <row r="208" spans="1:104" ht="12.75">
      <c r="A208" s="120">
        <v>126</v>
      </c>
      <c r="B208" s="121" t="s">
        <v>366</v>
      </c>
      <c r="C208" s="122" t="s">
        <v>367</v>
      </c>
      <c r="D208" s="123" t="s">
        <v>113</v>
      </c>
      <c r="E208" s="124">
        <v>1</v>
      </c>
      <c r="F208" s="124"/>
      <c r="G208" s="125">
        <f>E208*F208</f>
        <v>0</v>
      </c>
      <c r="O208" s="119">
        <v>2</v>
      </c>
      <c r="AA208" s="99">
        <v>1</v>
      </c>
      <c r="AB208" s="99">
        <v>1</v>
      </c>
      <c r="AC208" s="99">
        <v>1</v>
      </c>
      <c r="AZ208" s="99">
        <v>1</v>
      </c>
      <c r="BA208" s="99">
        <f>IF(AZ208=1,G208,0)</f>
        <v>0</v>
      </c>
      <c r="BB208" s="99">
        <f>IF(AZ208=2,G208,0)</f>
        <v>0</v>
      </c>
      <c r="BC208" s="99">
        <f>IF(AZ208=3,G208,0)</f>
        <v>0</v>
      </c>
      <c r="BD208" s="99">
        <f>IF(AZ208=4,G208,0)</f>
        <v>0</v>
      </c>
      <c r="BE208" s="99">
        <f>IF(AZ208=5,G208,0)</f>
        <v>0</v>
      </c>
      <c r="CA208" s="126">
        <v>1</v>
      </c>
      <c r="CB208" s="126">
        <v>1</v>
      </c>
      <c r="CZ208" s="99">
        <v>0.00034</v>
      </c>
    </row>
    <row r="209" spans="1:15" ht="12.75">
      <c r="A209" s="127"/>
      <c r="B209" s="129"/>
      <c r="C209" s="247" t="s">
        <v>368</v>
      </c>
      <c r="D209" s="248"/>
      <c r="E209" s="130">
        <v>1</v>
      </c>
      <c r="F209" s="131"/>
      <c r="G209" s="132"/>
      <c r="M209" s="128" t="s">
        <v>368</v>
      </c>
      <c r="O209" s="119"/>
    </row>
    <row r="210" spans="1:57" ht="12.75">
      <c r="A210" s="133"/>
      <c r="B210" s="134" t="s">
        <v>76</v>
      </c>
      <c r="C210" s="135" t="str">
        <f>CONCATENATE(B203," ",C203)</f>
        <v>96 Bourání konstrukcí</v>
      </c>
      <c r="D210" s="136"/>
      <c r="E210" s="137"/>
      <c r="F210" s="138"/>
      <c r="G210" s="139">
        <f>SUM(G203:G209)</f>
        <v>0</v>
      </c>
      <c r="O210" s="119">
        <v>4</v>
      </c>
      <c r="BA210" s="140">
        <f>SUM(BA203:BA209)</f>
        <v>0</v>
      </c>
      <c r="BB210" s="140">
        <f>SUM(BB203:BB209)</f>
        <v>0</v>
      </c>
      <c r="BC210" s="140">
        <f>SUM(BC203:BC209)</f>
        <v>0</v>
      </c>
      <c r="BD210" s="140">
        <f>SUM(BD203:BD209)</f>
        <v>0</v>
      </c>
      <c r="BE210" s="140">
        <f>SUM(BE203:BE209)</f>
        <v>0</v>
      </c>
    </row>
    <row r="211" spans="1:15" ht="18" customHeight="1">
      <c r="A211" s="112" t="s">
        <v>73</v>
      </c>
      <c r="B211" s="113" t="s">
        <v>369</v>
      </c>
      <c r="C211" s="114" t="s">
        <v>370</v>
      </c>
      <c r="D211" s="115"/>
      <c r="E211" s="116"/>
      <c r="F211" s="116"/>
      <c r="G211" s="117"/>
      <c r="H211" s="118"/>
      <c r="I211" s="118"/>
      <c r="O211" s="119">
        <v>1</v>
      </c>
    </row>
    <row r="212" spans="1:104" ht="12.75">
      <c r="A212" s="120">
        <v>127</v>
      </c>
      <c r="B212" s="121" t="s">
        <v>371</v>
      </c>
      <c r="C212" s="122" t="s">
        <v>372</v>
      </c>
      <c r="D212" s="123" t="s">
        <v>214</v>
      </c>
      <c r="E212" s="124">
        <v>39.410550881</v>
      </c>
      <c r="F212" s="124"/>
      <c r="G212" s="125">
        <f>E212*F212</f>
        <v>0</v>
      </c>
      <c r="O212" s="119">
        <v>2</v>
      </c>
      <c r="AA212" s="99">
        <v>7</v>
      </c>
      <c r="AB212" s="99">
        <v>1</v>
      </c>
      <c r="AC212" s="99">
        <v>2</v>
      </c>
      <c r="AZ212" s="99">
        <v>1</v>
      </c>
      <c r="BA212" s="99">
        <f>IF(AZ212=1,G212,0)</f>
        <v>0</v>
      </c>
      <c r="BB212" s="99">
        <f>IF(AZ212=2,G212,0)</f>
        <v>0</v>
      </c>
      <c r="BC212" s="99">
        <f>IF(AZ212=3,G212,0)</f>
        <v>0</v>
      </c>
      <c r="BD212" s="99">
        <f>IF(AZ212=4,G212,0)</f>
        <v>0</v>
      </c>
      <c r="BE212" s="99">
        <f>IF(AZ212=5,G212,0)</f>
        <v>0</v>
      </c>
      <c r="CA212" s="126">
        <v>7</v>
      </c>
      <c r="CB212" s="126">
        <v>1</v>
      </c>
      <c r="CZ212" s="99">
        <v>0</v>
      </c>
    </row>
    <row r="213" spans="1:57" ht="12.75">
      <c r="A213" s="133"/>
      <c r="B213" s="134" t="s">
        <v>76</v>
      </c>
      <c r="C213" s="135" t="str">
        <f>CONCATENATE(B211," ",C211)</f>
        <v>99 Staveništní přesun hmot</v>
      </c>
      <c r="D213" s="136"/>
      <c r="E213" s="137"/>
      <c r="F213" s="138"/>
      <c r="G213" s="139">
        <f>SUM(G211:G212)</f>
        <v>0</v>
      </c>
      <c r="O213" s="119">
        <v>4</v>
      </c>
      <c r="BA213" s="140">
        <f>SUM(BA211:BA212)</f>
        <v>0</v>
      </c>
      <c r="BB213" s="140">
        <f>SUM(BB211:BB212)</f>
        <v>0</v>
      </c>
      <c r="BC213" s="140">
        <f>SUM(BC211:BC212)</f>
        <v>0</v>
      </c>
      <c r="BD213" s="140">
        <f>SUM(BD211:BD212)</f>
        <v>0</v>
      </c>
      <c r="BE213" s="140">
        <f>SUM(BE211:BE212)</f>
        <v>0</v>
      </c>
    </row>
    <row r="214" spans="1:15" ht="18" customHeight="1">
      <c r="A214" s="112" t="s">
        <v>73</v>
      </c>
      <c r="B214" s="113" t="s">
        <v>373</v>
      </c>
      <c r="C214" s="114" t="s">
        <v>374</v>
      </c>
      <c r="D214" s="115"/>
      <c r="E214" s="116"/>
      <c r="F214" s="116"/>
      <c r="G214" s="117"/>
      <c r="H214" s="118"/>
      <c r="I214" s="118"/>
      <c r="O214" s="119">
        <v>1</v>
      </c>
    </row>
    <row r="215" spans="1:104" ht="12.75">
      <c r="A215" s="120">
        <v>128</v>
      </c>
      <c r="B215" s="121" t="s">
        <v>375</v>
      </c>
      <c r="C215" s="122" t="s">
        <v>376</v>
      </c>
      <c r="D215" s="123" t="s">
        <v>116</v>
      </c>
      <c r="E215" s="124">
        <v>1</v>
      </c>
      <c r="F215" s="124"/>
      <c r="G215" s="125">
        <f>E215*F215</f>
        <v>0</v>
      </c>
      <c r="O215" s="119">
        <v>2</v>
      </c>
      <c r="AA215" s="99">
        <v>1</v>
      </c>
      <c r="AB215" s="99">
        <v>7</v>
      </c>
      <c r="AC215" s="99">
        <v>7</v>
      </c>
      <c r="AZ215" s="99">
        <v>2</v>
      </c>
      <c r="BA215" s="99">
        <f>IF(AZ215=1,G215,0)</f>
        <v>0</v>
      </c>
      <c r="BB215" s="99">
        <f>IF(AZ215=2,G215,0)</f>
        <v>0</v>
      </c>
      <c r="BC215" s="99">
        <f>IF(AZ215=3,G215,0)</f>
        <v>0</v>
      </c>
      <c r="BD215" s="99">
        <f>IF(AZ215=4,G215,0)</f>
        <v>0</v>
      </c>
      <c r="BE215" s="99">
        <f>IF(AZ215=5,G215,0)</f>
        <v>0</v>
      </c>
      <c r="CA215" s="126">
        <v>1</v>
      </c>
      <c r="CB215" s="126">
        <v>7</v>
      </c>
      <c r="CZ215" s="99">
        <v>0.0007</v>
      </c>
    </row>
    <row r="216" spans="1:15" ht="12.75">
      <c r="A216" s="127"/>
      <c r="B216" s="129"/>
      <c r="C216" s="247" t="s">
        <v>427</v>
      </c>
      <c r="D216" s="248"/>
      <c r="E216" s="130">
        <v>1</v>
      </c>
      <c r="F216" s="131"/>
      <c r="G216" s="132"/>
      <c r="M216" s="128" t="s">
        <v>377</v>
      </c>
      <c r="O216" s="119"/>
    </row>
    <row r="217" spans="1:104" ht="12.75">
      <c r="A217" s="120">
        <v>129</v>
      </c>
      <c r="B217" s="121" t="s">
        <v>378</v>
      </c>
      <c r="C217" s="122" t="s">
        <v>379</v>
      </c>
      <c r="D217" s="123" t="s">
        <v>116</v>
      </c>
      <c r="E217" s="124">
        <v>10</v>
      </c>
      <c r="F217" s="124"/>
      <c r="G217" s="125">
        <f>E217*F217</f>
        <v>0</v>
      </c>
      <c r="O217" s="119">
        <v>2</v>
      </c>
      <c r="AA217" s="99">
        <v>1</v>
      </c>
      <c r="AB217" s="99">
        <v>7</v>
      </c>
      <c r="AC217" s="99">
        <v>7</v>
      </c>
      <c r="AZ217" s="99">
        <v>2</v>
      </c>
      <c r="BA217" s="99">
        <f>IF(AZ217=1,G217,0)</f>
        <v>0</v>
      </c>
      <c r="BB217" s="99">
        <f>IF(AZ217=2,G217,0)</f>
        <v>0</v>
      </c>
      <c r="BC217" s="99">
        <f>IF(AZ217=3,G217,0)</f>
        <v>0</v>
      </c>
      <c r="BD217" s="99">
        <f>IF(AZ217=4,G217,0)</f>
        <v>0</v>
      </c>
      <c r="BE217" s="99">
        <f>IF(AZ217=5,G217,0)</f>
        <v>0</v>
      </c>
      <c r="CA217" s="126">
        <v>1</v>
      </c>
      <c r="CB217" s="126">
        <v>7</v>
      </c>
      <c r="CZ217" s="99">
        <v>0.00066</v>
      </c>
    </row>
    <row r="218" spans="1:15" ht="12.75">
      <c r="A218" s="127"/>
      <c r="B218" s="129"/>
      <c r="C218" s="247" t="s">
        <v>380</v>
      </c>
      <c r="D218" s="248"/>
      <c r="E218" s="130">
        <v>10</v>
      </c>
      <c r="F218" s="131"/>
      <c r="G218" s="132"/>
      <c r="M218" s="128" t="s">
        <v>380</v>
      </c>
      <c r="O218" s="119"/>
    </row>
    <row r="219" spans="1:104" ht="12.75">
      <c r="A219" s="120">
        <v>130</v>
      </c>
      <c r="B219" s="121" t="s">
        <v>381</v>
      </c>
      <c r="C219" s="122" t="s">
        <v>382</v>
      </c>
      <c r="D219" s="123" t="s">
        <v>116</v>
      </c>
      <c r="E219" s="124">
        <v>11</v>
      </c>
      <c r="F219" s="124"/>
      <c r="G219" s="125">
        <f>E219*F219</f>
        <v>0</v>
      </c>
      <c r="O219" s="119">
        <v>2</v>
      </c>
      <c r="AA219" s="99">
        <v>3</v>
      </c>
      <c r="AB219" s="99">
        <v>7</v>
      </c>
      <c r="AC219" s="99">
        <v>62831116</v>
      </c>
      <c r="AZ219" s="99">
        <v>2</v>
      </c>
      <c r="BA219" s="99">
        <f>IF(AZ219=1,G219,0)</f>
        <v>0</v>
      </c>
      <c r="BB219" s="99">
        <f>IF(AZ219=2,G219,0)</f>
        <v>0</v>
      </c>
      <c r="BC219" s="99">
        <f>IF(AZ219=3,G219,0)</f>
        <v>0</v>
      </c>
      <c r="BD219" s="99">
        <f>IF(AZ219=4,G219,0)</f>
        <v>0</v>
      </c>
      <c r="BE219" s="99">
        <f>IF(AZ219=5,G219,0)</f>
        <v>0</v>
      </c>
      <c r="CA219" s="126">
        <v>3</v>
      </c>
      <c r="CB219" s="126">
        <v>7</v>
      </c>
      <c r="CZ219" s="99">
        <v>0.00455</v>
      </c>
    </row>
    <row r="220" spans="1:15" ht="12.75">
      <c r="A220" s="127"/>
      <c r="B220" s="129"/>
      <c r="C220" s="247" t="s">
        <v>383</v>
      </c>
      <c r="D220" s="248"/>
      <c r="E220" s="130">
        <v>11</v>
      </c>
      <c r="F220" s="131"/>
      <c r="G220" s="132"/>
      <c r="M220" s="128" t="s">
        <v>383</v>
      </c>
      <c r="O220" s="119"/>
    </row>
    <row r="221" spans="1:104" ht="12.75">
      <c r="A221" s="120">
        <v>131</v>
      </c>
      <c r="B221" s="121" t="s">
        <v>384</v>
      </c>
      <c r="C221" s="122" t="s">
        <v>385</v>
      </c>
      <c r="D221" s="123" t="s">
        <v>214</v>
      </c>
      <c r="E221" s="124">
        <v>0.05735</v>
      </c>
      <c r="F221" s="124"/>
      <c r="G221" s="125">
        <f>E221*F221</f>
        <v>0</v>
      </c>
      <c r="O221" s="119">
        <v>2</v>
      </c>
      <c r="AA221" s="99">
        <v>7</v>
      </c>
      <c r="AB221" s="99">
        <v>1001</v>
      </c>
      <c r="AC221" s="99">
        <v>5</v>
      </c>
      <c r="AZ221" s="99">
        <v>2</v>
      </c>
      <c r="BA221" s="99">
        <f>IF(AZ221=1,G221,0)</f>
        <v>0</v>
      </c>
      <c r="BB221" s="99">
        <f>IF(AZ221=2,G221,0)</f>
        <v>0</v>
      </c>
      <c r="BC221" s="99">
        <f>IF(AZ221=3,G221,0)</f>
        <v>0</v>
      </c>
      <c r="BD221" s="99">
        <f>IF(AZ221=4,G221,0)</f>
        <v>0</v>
      </c>
      <c r="BE221" s="99">
        <f>IF(AZ221=5,G221,0)</f>
        <v>0</v>
      </c>
      <c r="CA221" s="126">
        <v>7</v>
      </c>
      <c r="CB221" s="126">
        <v>1001</v>
      </c>
      <c r="CZ221" s="99">
        <v>0</v>
      </c>
    </row>
    <row r="222" spans="1:57" ht="12.75">
      <c r="A222" s="133"/>
      <c r="B222" s="134" t="s">
        <v>76</v>
      </c>
      <c r="C222" s="135" t="str">
        <f>CONCATENATE(B214," ",C214)</f>
        <v>711 Izolace proti vodě</v>
      </c>
      <c r="D222" s="136"/>
      <c r="E222" s="137"/>
      <c r="F222" s="138"/>
      <c r="G222" s="139">
        <f>SUM(G214:G221)</f>
        <v>0</v>
      </c>
      <c r="O222" s="119">
        <v>4</v>
      </c>
      <c r="BA222" s="140">
        <f>SUM(BA214:BA221)</f>
        <v>0</v>
      </c>
      <c r="BB222" s="140">
        <f>SUM(BB214:BB221)</f>
        <v>0</v>
      </c>
      <c r="BC222" s="140">
        <f>SUM(BC214:BC221)</f>
        <v>0</v>
      </c>
      <c r="BD222" s="140">
        <f>SUM(BD214:BD221)</f>
        <v>0</v>
      </c>
      <c r="BE222" s="140">
        <f>SUM(BE214:BE221)</f>
        <v>0</v>
      </c>
    </row>
    <row r="223" spans="1:15" ht="18" customHeight="1">
      <c r="A223" s="112" t="s">
        <v>73</v>
      </c>
      <c r="B223" s="113" t="s">
        <v>386</v>
      </c>
      <c r="C223" s="114" t="s">
        <v>387</v>
      </c>
      <c r="D223" s="115"/>
      <c r="E223" s="116"/>
      <c r="F223" s="116"/>
      <c r="G223" s="117"/>
      <c r="H223" s="118"/>
      <c r="I223" s="118"/>
      <c r="O223" s="119">
        <v>1</v>
      </c>
    </row>
    <row r="224" spans="1:104" ht="12.75">
      <c r="A224" s="120">
        <v>132</v>
      </c>
      <c r="B224" s="121" t="s">
        <v>388</v>
      </c>
      <c r="C224" s="122" t="s">
        <v>389</v>
      </c>
      <c r="D224" s="123" t="s">
        <v>214</v>
      </c>
      <c r="E224" s="124">
        <v>2.046</v>
      </c>
      <c r="F224" s="124"/>
      <c r="G224" s="125">
        <f>E224*F224</f>
        <v>0</v>
      </c>
      <c r="O224" s="119">
        <v>2</v>
      </c>
      <c r="AA224" s="99">
        <v>8</v>
      </c>
      <c r="AB224" s="99">
        <v>0</v>
      </c>
      <c r="AC224" s="99">
        <v>3</v>
      </c>
      <c r="AZ224" s="99">
        <v>1</v>
      </c>
      <c r="BA224" s="99">
        <f>IF(AZ224=1,G224,0)</f>
        <v>0</v>
      </c>
      <c r="BB224" s="99">
        <f>IF(AZ224=2,G224,0)</f>
        <v>0</v>
      </c>
      <c r="BC224" s="99">
        <f>IF(AZ224=3,G224,0)</f>
        <v>0</v>
      </c>
      <c r="BD224" s="99">
        <f>IF(AZ224=4,G224,0)</f>
        <v>0</v>
      </c>
      <c r="BE224" s="99">
        <f>IF(AZ224=5,G224,0)</f>
        <v>0</v>
      </c>
      <c r="CA224" s="126">
        <v>8</v>
      </c>
      <c r="CB224" s="126">
        <v>0</v>
      </c>
      <c r="CZ224" s="99">
        <v>0</v>
      </c>
    </row>
    <row r="225" spans="1:104" ht="12.75">
      <c r="A225" s="120">
        <v>133</v>
      </c>
      <c r="B225" s="121" t="s">
        <v>390</v>
      </c>
      <c r="C225" s="122" t="s">
        <v>391</v>
      </c>
      <c r="D225" s="123" t="s">
        <v>214</v>
      </c>
      <c r="E225" s="124">
        <v>18.414</v>
      </c>
      <c r="F225" s="124"/>
      <c r="G225" s="125">
        <f>E225*F225</f>
        <v>0</v>
      </c>
      <c r="O225" s="119">
        <v>2</v>
      </c>
      <c r="AA225" s="99">
        <v>8</v>
      </c>
      <c r="AB225" s="99">
        <v>0</v>
      </c>
      <c r="AC225" s="99">
        <v>3</v>
      </c>
      <c r="AZ225" s="99">
        <v>1</v>
      </c>
      <c r="BA225" s="99">
        <f>IF(AZ225=1,G225,0)</f>
        <v>0</v>
      </c>
      <c r="BB225" s="99">
        <f>IF(AZ225=2,G225,0)</f>
        <v>0</v>
      </c>
      <c r="BC225" s="99">
        <f>IF(AZ225=3,G225,0)</f>
        <v>0</v>
      </c>
      <c r="BD225" s="99">
        <f>IF(AZ225=4,G225,0)</f>
        <v>0</v>
      </c>
      <c r="BE225" s="99">
        <f>IF(AZ225=5,G225,0)</f>
        <v>0</v>
      </c>
      <c r="CA225" s="126">
        <v>8</v>
      </c>
      <c r="CB225" s="126">
        <v>0</v>
      </c>
      <c r="CZ225" s="99">
        <v>0</v>
      </c>
    </row>
    <row r="226" spans="1:104" ht="12.75">
      <c r="A226" s="120">
        <v>134</v>
      </c>
      <c r="B226" s="121" t="s">
        <v>392</v>
      </c>
      <c r="C226" s="122" t="s">
        <v>393</v>
      </c>
      <c r="D226" s="123" t="s">
        <v>214</v>
      </c>
      <c r="E226" s="124">
        <v>2.046</v>
      </c>
      <c r="F226" s="124"/>
      <c r="G226" s="125">
        <f>E226*F226</f>
        <v>0</v>
      </c>
      <c r="O226" s="119">
        <v>2</v>
      </c>
      <c r="AA226" s="99">
        <v>8</v>
      </c>
      <c r="AB226" s="99">
        <v>0</v>
      </c>
      <c r="AC226" s="99">
        <v>3</v>
      </c>
      <c r="AZ226" s="99">
        <v>1</v>
      </c>
      <c r="BA226" s="99">
        <f>IF(AZ226=1,G226,0)</f>
        <v>0</v>
      </c>
      <c r="BB226" s="99">
        <f>IF(AZ226=2,G226,0)</f>
        <v>0</v>
      </c>
      <c r="BC226" s="99">
        <f>IF(AZ226=3,G226,0)</f>
        <v>0</v>
      </c>
      <c r="BD226" s="99">
        <f>IF(AZ226=4,G226,0)</f>
        <v>0</v>
      </c>
      <c r="BE226" s="99">
        <f>IF(AZ226=5,G226,0)</f>
        <v>0</v>
      </c>
      <c r="CA226" s="126">
        <v>8</v>
      </c>
      <c r="CB226" s="126">
        <v>0</v>
      </c>
      <c r="CZ226" s="99">
        <v>0</v>
      </c>
    </row>
    <row r="227" spans="1:104" ht="12.75">
      <c r="A227" s="120">
        <v>135</v>
      </c>
      <c r="B227" s="121" t="s">
        <v>394</v>
      </c>
      <c r="C227" s="122" t="s">
        <v>395</v>
      </c>
      <c r="D227" s="123" t="s">
        <v>214</v>
      </c>
      <c r="E227" s="124">
        <v>2.046</v>
      </c>
      <c r="F227" s="124"/>
      <c r="G227" s="125">
        <f>E227*F227</f>
        <v>0</v>
      </c>
      <c r="O227" s="119">
        <v>2</v>
      </c>
      <c r="AA227" s="99">
        <v>8</v>
      </c>
      <c r="AB227" s="99">
        <v>0</v>
      </c>
      <c r="AC227" s="99">
        <v>3</v>
      </c>
      <c r="AZ227" s="99">
        <v>1</v>
      </c>
      <c r="BA227" s="99">
        <f>IF(AZ227=1,G227,0)</f>
        <v>0</v>
      </c>
      <c r="BB227" s="99">
        <f>IF(AZ227=2,G227,0)</f>
        <v>0</v>
      </c>
      <c r="BC227" s="99">
        <f>IF(AZ227=3,G227,0)</f>
        <v>0</v>
      </c>
      <c r="BD227" s="99">
        <f>IF(AZ227=4,G227,0)</f>
        <v>0</v>
      </c>
      <c r="BE227" s="99">
        <f>IF(AZ227=5,G227,0)</f>
        <v>0</v>
      </c>
      <c r="CA227" s="126">
        <v>8</v>
      </c>
      <c r="CB227" s="126">
        <v>0</v>
      </c>
      <c r="CZ227" s="99">
        <v>0</v>
      </c>
    </row>
    <row r="228" spans="1:57" ht="12.75">
      <c r="A228" s="133"/>
      <c r="B228" s="134" t="s">
        <v>76</v>
      </c>
      <c r="C228" s="135" t="str">
        <f>CONCATENATE(B223," ",C223)</f>
        <v>D96 Přesuny suti a vybouraných hmot</v>
      </c>
      <c r="D228" s="136"/>
      <c r="E228" s="137"/>
      <c r="F228" s="138"/>
      <c r="G228" s="139">
        <f>SUM(G223:G227)</f>
        <v>0</v>
      </c>
      <c r="O228" s="119">
        <v>4</v>
      </c>
      <c r="BA228" s="140">
        <f>SUM(BA223:BA227)</f>
        <v>0</v>
      </c>
      <c r="BB228" s="140">
        <f>SUM(BB223:BB227)</f>
        <v>0</v>
      </c>
      <c r="BC228" s="140">
        <f>SUM(BC223:BC227)</f>
        <v>0</v>
      </c>
      <c r="BD228" s="140">
        <f>SUM(BD223:BD227)</f>
        <v>0</v>
      </c>
      <c r="BE228" s="140">
        <f>SUM(BE223:BE227)</f>
        <v>0</v>
      </c>
    </row>
    <row r="229" ht="12.75">
      <c r="E229" s="99"/>
    </row>
    <row r="230" ht="12.75">
      <c r="E230" s="99"/>
    </row>
    <row r="231" ht="12.75">
      <c r="E231" s="99"/>
    </row>
    <row r="232" ht="12.75">
      <c r="E232" s="99"/>
    </row>
    <row r="233" ht="12.75">
      <c r="E233" s="99"/>
    </row>
    <row r="234" ht="12.75">
      <c r="E234" s="99"/>
    </row>
    <row r="235" ht="12.75">
      <c r="E235" s="99"/>
    </row>
    <row r="236" ht="12.75">
      <c r="E236" s="99"/>
    </row>
    <row r="237" ht="12.75">
      <c r="E237" s="99"/>
    </row>
    <row r="238" ht="12.75">
      <c r="E238" s="99"/>
    </row>
    <row r="239" ht="12.75">
      <c r="E239" s="99"/>
    </row>
    <row r="240" ht="12.75">
      <c r="E240" s="99"/>
    </row>
    <row r="241" ht="12.75">
      <c r="E241" s="99"/>
    </row>
    <row r="242" ht="12.75">
      <c r="E242" s="99"/>
    </row>
    <row r="243" ht="12.75">
      <c r="E243" s="99"/>
    </row>
    <row r="244" ht="12.75">
      <c r="E244" s="99"/>
    </row>
    <row r="245" ht="12.75">
      <c r="E245" s="99"/>
    </row>
    <row r="246" ht="12.75">
      <c r="E246" s="99"/>
    </row>
    <row r="247" ht="12.75">
      <c r="E247" s="99"/>
    </row>
    <row r="248" ht="12.75">
      <c r="E248" s="99"/>
    </row>
    <row r="249" ht="12.75">
      <c r="E249" s="99"/>
    </row>
    <row r="250" ht="12.75">
      <c r="E250" s="99"/>
    </row>
    <row r="251" ht="12.75">
      <c r="E251" s="99"/>
    </row>
    <row r="252" spans="1:7" ht="12.75">
      <c r="A252" s="141"/>
      <c r="B252" s="141"/>
      <c r="C252" s="141"/>
      <c r="D252" s="141"/>
      <c r="E252" s="141"/>
      <c r="F252" s="141"/>
      <c r="G252" s="141"/>
    </row>
    <row r="253" spans="1:7" ht="12.75">
      <c r="A253" s="141"/>
      <c r="B253" s="141"/>
      <c r="C253" s="141"/>
      <c r="D253" s="141"/>
      <c r="E253" s="141"/>
      <c r="F253" s="141"/>
      <c r="G253" s="141"/>
    </row>
    <row r="254" spans="1:7" ht="12.75">
      <c r="A254" s="141"/>
      <c r="B254" s="141"/>
      <c r="C254" s="141"/>
      <c r="D254" s="141"/>
      <c r="E254" s="141"/>
      <c r="F254" s="141"/>
      <c r="G254" s="141"/>
    </row>
    <row r="255" spans="1:7" ht="12.75">
      <c r="A255" s="141"/>
      <c r="B255" s="141"/>
      <c r="C255" s="141"/>
      <c r="D255" s="141"/>
      <c r="E255" s="141"/>
      <c r="F255" s="141"/>
      <c r="G255" s="141"/>
    </row>
    <row r="256" ht="12.75">
      <c r="E256" s="99"/>
    </row>
    <row r="257" ht="12.75">
      <c r="E257" s="99"/>
    </row>
    <row r="258" ht="12.75">
      <c r="E258" s="99"/>
    </row>
    <row r="259" ht="12.75">
      <c r="E259" s="99"/>
    </row>
    <row r="260" ht="12.75">
      <c r="E260" s="99"/>
    </row>
    <row r="261" ht="12.75">
      <c r="E261" s="99"/>
    </row>
    <row r="262" ht="12.75">
      <c r="E262" s="99"/>
    </row>
    <row r="263" ht="12.75">
      <c r="E263" s="99"/>
    </row>
    <row r="264" ht="12.75">
      <c r="E264" s="99"/>
    </row>
    <row r="265" ht="12.75">
      <c r="E265" s="99"/>
    </row>
    <row r="266" ht="12.75">
      <c r="E266" s="99"/>
    </row>
    <row r="267" ht="12.75">
      <c r="E267" s="99"/>
    </row>
    <row r="268" ht="12.75">
      <c r="E268" s="99"/>
    </row>
    <row r="269" ht="12.75">
      <c r="E269" s="99"/>
    </row>
    <row r="270" ht="12.75">
      <c r="E270" s="99"/>
    </row>
    <row r="271" ht="12.75">
      <c r="E271" s="99"/>
    </row>
    <row r="272" ht="12.75">
      <c r="E272" s="99"/>
    </row>
    <row r="273" ht="12.75">
      <c r="E273" s="99"/>
    </row>
    <row r="274" ht="12.75">
      <c r="E274" s="99"/>
    </row>
    <row r="275" ht="12.75">
      <c r="E275" s="99"/>
    </row>
    <row r="276" ht="12.75">
      <c r="E276" s="99"/>
    </row>
    <row r="277" ht="12.75">
      <c r="E277" s="99"/>
    </row>
    <row r="278" ht="12.75">
      <c r="E278" s="99"/>
    </row>
    <row r="279" ht="12.75">
      <c r="E279" s="99"/>
    </row>
    <row r="280" ht="12.75">
      <c r="E280" s="99"/>
    </row>
    <row r="281" ht="12.75">
      <c r="E281" s="99"/>
    </row>
    <row r="282" ht="12.75">
      <c r="E282" s="99"/>
    </row>
    <row r="283" ht="12.75">
      <c r="E283" s="99"/>
    </row>
    <row r="284" ht="12.75">
      <c r="E284" s="99"/>
    </row>
    <row r="285" ht="12.75">
      <c r="E285" s="99"/>
    </row>
    <row r="286" ht="12.75">
      <c r="E286" s="99"/>
    </row>
    <row r="287" spans="1:2" ht="12.75">
      <c r="A287" s="142"/>
      <c r="B287" s="142"/>
    </row>
    <row r="288" spans="1:7" ht="12.75">
      <c r="A288" s="141"/>
      <c r="B288" s="141"/>
      <c r="C288" s="144"/>
      <c r="D288" s="144"/>
      <c r="E288" s="145"/>
      <c r="F288" s="144"/>
      <c r="G288" s="146"/>
    </row>
    <row r="289" spans="1:7" ht="12.75">
      <c r="A289" s="147"/>
      <c r="B289" s="147"/>
      <c r="C289" s="141"/>
      <c r="D289" s="141"/>
      <c r="E289" s="148"/>
      <c r="F289" s="141"/>
      <c r="G289" s="141"/>
    </row>
    <row r="290" spans="1:7" ht="12.75">
      <c r="A290" s="141"/>
      <c r="B290" s="141"/>
      <c r="C290" s="141"/>
      <c r="D290" s="141"/>
      <c r="E290" s="148"/>
      <c r="F290" s="141"/>
      <c r="G290" s="141"/>
    </row>
    <row r="291" spans="1:7" ht="12.75">
      <c r="A291" s="141"/>
      <c r="B291" s="141"/>
      <c r="C291" s="141"/>
      <c r="D291" s="141"/>
      <c r="E291" s="148"/>
      <c r="F291" s="141"/>
      <c r="G291" s="141"/>
    </row>
    <row r="292" spans="1:7" ht="12.75">
      <c r="A292" s="141"/>
      <c r="B292" s="141"/>
      <c r="C292" s="141"/>
      <c r="D292" s="141"/>
      <c r="E292" s="148"/>
      <c r="F292" s="141"/>
      <c r="G292" s="141"/>
    </row>
    <row r="293" spans="1:7" ht="12.75">
      <c r="A293" s="141"/>
      <c r="B293" s="141"/>
      <c r="C293" s="141"/>
      <c r="D293" s="141"/>
      <c r="E293" s="148"/>
      <c r="F293" s="141"/>
      <c r="G293" s="141"/>
    </row>
    <row r="294" spans="1:7" ht="12.75">
      <c r="A294" s="141"/>
      <c r="B294" s="141"/>
      <c r="C294" s="141"/>
      <c r="D294" s="141"/>
      <c r="E294" s="148"/>
      <c r="F294" s="141"/>
      <c r="G294" s="141"/>
    </row>
    <row r="295" spans="1:7" ht="12.75">
      <c r="A295" s="141"/>
      <c r="B295" s="141"/>
      <c r="C295" s="141"/>
      <c r="D295" s="141"/>
      <c r="E295" s="148"/>
      <c r="F295" s="141"/>
      <c r="G295" s="141"/>
    </row>
    <row r="296" spans="1:7" ht="12.75">
      <c r="A296" s="141"/>
      <c r="B296" s="141"/>
      <c r="C296" s="141"/>
      <c r="D296" s="141"/>
      <c r="E296" s="148"/>
      <c r="F296" s="141"/>
      <c r="G296" s="141"/>
    </row>
    <row r="297" spans="1:7" ht="12.75">
      <c r="A297" s="141"/>
      <c r="B297" s="141"/>
      <c r="C297" s="141"/>
      <c r="D297" s="141"/>
      <c r="E297" s="148"/>
      <c r="F297" s="141"/>
      <c r="G297" s="141"/>
    </row>
    <row r="298" spans="1:7" ht="12.75">
      <c r="A298" s="141"/>
      <c r="B298" s="141"/>
      <c r="C298" s="141"/>
      <c r="D298" s="141"/>
      <c r="E298" s="148"/>
      <c r="F298" s="141"/>
      <c r="G298" s="141"/>
    </row>
    <row r="299" spans="1:7" ht="12.75">
      <c r="A299" s="141"/>
      <c r="B299" s="141"/>
      <c r="C299" s="141"/>
      <c r="D299" s="141"/>
      <c r="E299" s="148"/>
      <c r="F299" s="141"/>
      <c r="G299" s="141"/>
    </row>
    <row r="300" spans="1:7" ht="12.75">
      <c r="A300" s="141"/>
      <c r="B300" s="141"/>
      <c r="C300" s="141"/>
      <c r="D300" s="141"/>
      <c r="E300" s="148"/>
      <c r="F300" s="141"/>
      <c r="G300" s="141"/>
    </row>
    <row r="301" spans="1:7" ht="12.75">
      <c r="A301" s="141"/>
      <c r="B301" s="141"/>
      <c r="C301" s="141"/>
      <c r="D301" s="141"/>
      <c r="E301" s="148"/>
      <c r="F301" s="141"/>
      <c r="G301" s="141"/>
    </row>
  </sheetData>
  <sheetProtection/>
  <mergeCells count="67">
    <mergeCell ref="C9:D9"/>
    <mergeCell ref="C11:D11"/>
    <mergeCell ref="A1:G1"/>
    <mergeCell ref="A3:B3"/>
    <mergeCell ref="A4:B4"/>
    <mergeCell ref="E4:G4"/>
    <mergeCell ref="C21:D21"/>
    <mergeCell ref="C22:D22"/>
    <mergeCell ref="C13:D13"/>
    <mergeCell ref="C15:D15"/>
    <mergeCell ref="C17:D17"/>
    <mergeCell ref="C18:D18"/>
    <mergeCell ref="C19:D19"/>
    <mergeCell ref="C20:D20"/>
    <mergeCell ref="C47:D47"/>
    <mergeCell ref="C48:D48"/>
    <mergeCell ref="C23:D23"/>
    <mergeCell ref="C24:D24"/>
    <mergeCell ref="C27:D27"/>
    <mergeCell ref="C30:D30"/>
    <mergeCell ref="C33:D33"/>
    <mergeCell ref="C35:D35"/>
    <mergeCell ref="C39:D39"/>
    <mergeCell ref="C41:D41"/>
    <mergeCell ref="C43:D43"/>
    <mergeCell ref="C45:D45"/>
    <mergeCell ref="C64:D64"/>
    <mergeCell ref="C65:D65"/>
    <mergeCell ref="C49:D49"/>
    <mergeCell ref="C50:D50"/>
    <mergeCell ref="C52:D52"/>
    <mergeCell ref="C53:D53"/>
    <mergeCell ref="C54:D54"/>
    <mergeCell ref="C55:D55"/>
    <mergeCell ref="C56:D56"/>
    <mergeCell ref="C58:D58"/>
    <mergeCell ref="C60:D60"/>
    <mergeCell ref="C62:D62"/>
    <mergeCell ref="C98:D98"/>
    <mergeCell ref="C66:D66"/>
    <mergeCell ref="C68:D68"/>
    <mergeCell ref="C81:D81"/>
    <mergeCell ref="C89:D89"/>
    <mergeCell ref="C91:D91"/>
    <mergeCell ref="C94:D94"/>
    <mergeCell ref="C96:D96"/>
    <mergeCell ref="C147:D147"/>
    <mergeCell ref="C104:D104"/>
    <mergeCell ref="C106:D106"/>
    <mergeCell ref="C108:D108"/>
    <mergeCell ref="C110:D110"/>
    <mergeCell ref="C149:D149"/>
    <mergeCell ref="C151:D151"/>
    <mergeCell ref="C201:D201"/>
    <mergeCell ref="C116:D116"/>
    <mergeCell ref="C117:D117"/>
    <mergeCell ref="C118:D118"/>
    <mergeCell ref="C119:D119"/>
    <mergeCell ref="C137:D137"/>
    <mergeCell ref="C139:D139"/>
    <mergeCell ref="C145:D145"/>
    <mergeCell ref="C216:D216"/>
    <mergeCell ref="C218:D218"/>
    <mergeCell ref="C220:D220"/>
    <mergeCell ref="C205:D205"/>
    <mergeCell ref="C207:D207"/>
    <mergeCell ref="C209:D209"/>
  </mergeCells>
  <printOptions/>
  <pageMargins left="0.5905511811023623" right="0.36" top="0.4" bottom="0.91" header="0.1968503937007874" footer="0.46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2014-05-22T15:47:48Z</cp:lastPrinted>
  <dcterms:created xsi:type="dcterms:W3CDTF">2014-05-21T07:59:17Z</dcterms:created>
  <dcterms:modified xsi:type="dcterms:W3CDTF">2015-03-17T14:18:33Z</dcterms:modified>
  <cp:category/>
  <cp:version/>
  <cp:contentType/>
  <cp:contentStatus/>
</cp:coreProperties>
</file>