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0 - Ostatní a vedlejší n..." sheetId="2" r:id="rId2"/>
    <sheet name="01 - Podzemní kontejnery ..." sheetId="3" r:id="rId3"/>
    <sheet name="02 - Zpevněné plochy a ga..." sheetId="4" r:id="rId4"/>
    <sheet name="03 - Přeložka Eon " sheetId="5" r:id="rId5"/>
    <sheet name="04 - Dodávka polozapuštěn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'00 - Ostatní a vedlejší n...'!$C$117:$K$164</definedName>
    <definedName name="_xlnm.Print_Area" localSheetId="1">'00 - Ostatní a vedlejší n...'!$C$4:$J$76,'00 - Ostatní a vedlejší n...'!$C$82:$J$99,'00 - Ostatní a vedlejší n...'!$C$105:$K$164</definedName>
    <definedName name="_xlnm.Print_Titles" localSheetId="1">'00 - Ostatní a vedlejší n...'!$117:$117</definedName>
    <definedName name="_xlnm._FilterDatabase" localSheetId="2" hidden="1">'01 - Podzemní kontejnery ...'!$C$130:$K$342</definedName>
    <definedName name="_xlnm.Print_Area" localSheetId="2">'01 - Podzemní kontejnery ...'!$C$4:$J$76,'01 - Podzemní kontejnery ...'!$C$82:$J$112,'01 - Podzemní kontejnery ...'!$C$118:$K$342</definedName>
    <definedName name="_xlnm.Print_Titles" localSheetId="2">'01 - Podzemní kontejnery ...'!$130:$130</definedName>
    <definedName name="_xlnm._FilterDatabase" localSheetId="3" hidden="1">'02 - Zpevněné plochy a ga...'!$C$123:$K$329</definedName>
    <definedName name="_xlnm.Print_Area" localSheetId="3">'02 - Zpevněné plochy a ga...'!$C$4:$J$76,'02 - Zpevněné plochy a ga...'!$C$82:$J$105,'02 - Zpevněné plochy a ga...'!$C$111:$K$329</definedName>
    <definedName name="_xlnm.Print_Titles" localSheetId="3">'02 - Zpevněné plochy a ga...'!$123:$123</definedName>
    <definedName name="_xlnm._FilterDatabase" localSheetId="4" hidden="1">'03 - Přeložka Eon '!$C$117:$K$123</definedName>
    <definedName name="_xlnm.Print_Area" localSheetId="4">'03 - Přeložka Eon '!$C$4:$J$76,'03 - Přeložka Eon '!$C$82:$J$99,'03 - Přeložka Eon '!$C$105:$K$123</definedName>
    <definedName name="_xlnm.Print_Titles" localSheetId="4">'03 - Přeložka Eon '!$117:$117</definedName>
    <definedName name="_xlnm._FilterDatabase" localSheetId="5" hidden="1">'04 - Dodávka polozapuštěn...'!$C$117:$K$123</definedName>
    <definedName name="_xlnm.Print_Area" localSheetId="5">'04 - Dodávka polozapuštěn...'!$C$4:$J$76,'04 - Dodávka polozapuštěn...'!$C$82:$J$99,'04 - Dodávka polozapuštěn...'!$C$105:$K$123</definedName>
    <definedName name="_xlnm.Print_Titles" localSheetId="5">'04 - Dodávka polozapuštěn...'!$117:$117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21"/>
  <c r="BH121"/>
  <c r="BG121"/>
  <c r="BF121"/>
  <c r="T121"/>
  <c r="T120"/>
  <c r="T119"/>
  <c r="T118"/>
  <c r="R121"/>
  <c r="R120"/>
  <c r="R119"/>
  <c r="R118"/>
  <c r="P121"/>
  <c r="P120"/>
  <c r="P119"/>
  <c r="P118"/>
  <c i="1" r="AU99"/>
  <c i="6" r="J115"/>
  <c r="J114"/>
  <c r="F114"/>
  <c r="F112"/>
  <c r="E110"/>
  <c r="J92"/>
  <c r="J91"/>
  <c r="F91"/>
  <c r="F89"/>
  <c r="E87"/>
  <c r="J18"/>
  <c r="E18"/>
  <c r="F92"/>
  <c r="J17"/>
  <c r="J12"/>
  <c r="J89"/>
  <c r="E7"/>
  <c r="E108"/>
  <c i="5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J115"/>
  <c r="J114"/>
  <c r="F114"/>
  <c r="F112"/>
  <c r="E110"/>
  <c r="J92"/>
  <c r="J91"/>
  <c r="F91"/>
  <c r="F89"/>
  <c r="E87"/>
  <c r="J18"/>
  <c r="E18"/>
  <c r="F115"/>
  <c r="J17"/>
  <c r="J12"/>
  <c r="J89"/>
  <c r="E7"/>
  <c r="E85"/>
  <c i="4" r="J37"/>
  <c r="J36"/>
  <c i="1" r="AY97"/>
  <c i="4" r="J35"/>
  <c i="1" r="AX97"/>
  <c i="4" r="BI329"/>
  <c r="BH329"/>
  <c r="BG329"/>
  <c r="BF329"/>
  <c r="T329"/>
  <c r="T328"/>
  <c r="R329"/>
  <c r="R328"/>
  <c r="P329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3" r="J37"/>
  <c r="J36"/>
  <c i="1" r="AY96"/>
  <c i="3" r="J35"/>
  <c i="1" r="AX96"/>
  <c i="3" r="BI341"/>
  <c r="BH341"/>
  <c r="BG341"/>
  <c r="BF341"/>
  <c r="T341"/>
  <c r="R341"/>
  <c r="P341"/>
  <c r="BI340"/>
  <c r="BH340"/>
  <c r="BG340"/>
  <c r="BF340"/>
  <c r="T340"/>
  <c r="R340"/>
  <c r="P340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T267"/>
  <c r="R268"/>
  <c r="R267"/>
  <c r="P268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34"/>
  <c r="BH234"/>
  <c r="BG234"/>
  <c r="BF234"/>
  <c r="T234"/>
  <c r="R234"/>
  <c r="P234"/>
  <c r="BI224"/>
  <c r="BH224"/>
  <c r="BG224"/>
  <c r="BF224"/>
  <c r="T224"/>
  <c r="R224"/>
  <c r="P224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89"/>
  <c r="E7"/>
  <c r="E121"/>
  <c i="2" r="J37"/>
  <c r="J36"/>
  <c i="1" r="AY95"/>
  <c i="2" r="J35"/>
  <c i="1" r="AX95"/>
  <c i="2"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0"/>
  <c r="BH120"/>
  <c r="BG120"/>
  <c r="BF120"/>
  <c r="T120"/>
  <c r="R120"/>
  <c r="P120"/>
  <c r="J115"/>
  <c r="J114"/>
  <c r="F112"/>
  <c r="E110"/>
  <c r="J92"/>
  <c r="J91"/>
  <c r="F89"/>
  <c r="E87"/>
  <c r="J18"/>
  <c r="E18"/>
  <c r="F92"/>
  <c r="J17"/>
  <c r="J15"/>
  <c r="E15"/>
  <c r="F114"/>
  <c r="J14"/>
  <c r="J12"/>
  <c r="J112"/>
  <c r="E7"/>
  <c r="E85"/>
  <c i="1" r="L90"/>
  <c r="AM90"/>
  <c r="AM89"/>
  <c r="L89"/>
  <c r="AM87"/>
  <c r="L87"/>
  <c r="L85"/>
  <c r="L84"/>
  <c i="4" r="J327"/>
  <c r="J326"/>
  <c r="BK324"/>
  <c r="J322"/>
  <c r="BK321"/>
  <c r="BK313"/>
  <c r="J312"/>
  <c r="BK304"/>
  <c r="BK294"/>
  <c r="J282"/>
  <c r="BK280"/>
  <c r="J264"/>
  <c r="BK221"/>
  <c r="BK217"/>
  <c r="J200"/>
  <c r="BK185"/>
  <c r="J183"/>
  <c r="BK180"/>
  <c r="J174"/>
  <c r="BK172"/>
  <c r="BK148"/>
  <c r="J143"/>
  <c r="BK127"/>
  <c i="3" r="BK341"/>
  <c r="J341"/>
  <c r="BK340"/>
  <c r="J340"/>
  <c r="BK326"/>
  <c r="J324"/>
  <c r="BK298"/>
  <c r="J265"/>
  <c r="J234"/>
  <c r="BK220"/>
  <c r="J196"/>
  <c r="J181"/>
  <c i="2" r="J134"/>
  <c i="4" r="BK329"/>
  <c r="BK325"/>
  <c r="J314"/>
  <c r="J306"/>
  <c r="BK297"/>
  <c r="J294"/>
  <c r="J290"/>
  <c r="J289"/>
  <c r="J287"/>
  <c r="BK282"/>
  <c r="J274"/>
  <c r="J271"/>
  <c r="BK264"/>
  <c r="BK248"/>
  <c r="J239"/>
  <c r="J236"/>
  <c r="J234"/>
  <c r="J215"/>
  <c r="BK210"/>
  <c r="BK200"/>
  <c r="J182"/>
  <c r="J176"/>
  <c r="J166"/>
  <c r="BK149"/>
  <c r="BK143"/>
  <c r="J135"/>
  <c i="3" r="J329"/>
  <c r="J327"/>
  <c r="BK318"/>
  <c r="BK303"/>
  <c r="BK297"/>
  <c r="J295"/>
  <c r="J288"/>
  <c r="BK286"/>
  <c r="J274"/>
  <c r="J247"/>
  <c r="BK245"/>
  <c r="J214"/>
  <c r="J208"/>
  <c r="J205"/>
  <c r="BK182"/>
  <c r="BK178"/>
  <c r="J170"/>
  <c r="BK160"/>
  <c r="J137"/>
  <c i="2" r="J143"/>
  <c r="BK138"/>
  <c r="J126"/>
  <c r="BK125"/>
  <c r="BK120"/>
  <c i="4" r="J329"/>
  <c r="BK326"/>
  <c r="BK322"/>
  <c r="J320"/>
  <c r="J317"/>
  <c r="BK314"/>
  <c r="J313"/>
  <c r="J299"/>
  <c r="BK292"/>
  <c r="J280"/>
  <c r="BK270"/>
  <c r="J263"/>
  <c r="J257"/>
  <c r="BK236"/>
  <c r="BK234"/>
  <c r="BK230"/>
  <c r="J230"/>
  <c r="BK213"/>
  <c r="BK207"/>
  <c r="BK192"/>
  <c r="BK182"/>
  <c r="BK166"/>
  <c r="J160"/>
  <c r="J154"/>
  <c r="J149"/>
  <c r="J141"/>
  <c r="BK138"/>
  <c i="3" r="BK332"/>
  <c r="J315"/>
  <c r="J306"/>
  <c r="BK300"/>
  <c r="J283"/>
  <c r="BK282"/>
  <c r="J262"/>
  <c r="BK252"/>
  <c r="J245"/>
  <c r="J224"/>
  <c r="J220"/>
  <c r="J219"/>
  <c r="J211"/>
  <c r="BK196"/>
  <c r="BK184"/>
  <c r="J180"/>
  <c r="J164"/>
  <c r="BK140"/>
  <c r="J134"/>
  <c i="2" r="BK160"/>
  <c r="J150"/>
  <c r="J129"/>
  <c i="5" r="J121"/>
  <c i="4" r="BK317"/>
  <c r="BK306"/>
  <c r="BK293"/>
  <c r="J291"/>
  <c r="BK285"/>
  <c r="BK271"/>
  <c r="J270"/>
  <c r="J262"/>
  <c r="BK257"/>
  <c r="J254"/>
  <c r="J251"/>
  <c r="J248"/>
  <c r="J242"/>
  <c r="J226"/>
  <c r="J210"/>
  <c r="BK203"/>
  <c r="J198"/>
  <c r="J173"/>
  <c r="J170"/>
  <c r="BK160"/>
  <c r="J138"/>
  <c i="3" r="J330"/>
  <c r="BK329"/>
  <c r="BK324"/>
  <c r="J321"/>
  <c r="BK315"/>
  <c r="BK304"/>
  <c r="J297"/>
  <c r="J292"/>
  <c r="BK283"/>
  <c r="J281"/>
  <c r="BK277"/>
  <c r="BK259"/>
  <c r="J244"/>
  <c r="BK234"/>
  <c r="BK224"/>
  <c r="BK217"/>
  <c r="J203"/>
  <c r="J200"/>
  <c i="2" r="J163"/>
  <c r="J138"/>
  <c r="BK129"/>
  <c i="1" r="AS94"/>
  <c i="6" r="J121"/>
  <c i="5" r="BK121"/>
  <c i="4" r="BK327"/>
  <c r="J324"/>
  <c r="J318"/>
  <c r="BK299"/>
  <c r="BK274"/>
  <c r="J231"/>
  <c r="J203"/>
  <c r="BK198"/>
  <c r="J196"/>
  <c r="J195"/>
  <c r="J180"/>
  <c r="J172"/>
  <c r="J163"/>
  <c r="J157"/>
  <c i="3" r="BK333"/>
  <c r="BK331"/>
  <c r="J300"/>
  <c r="J298"/>
  <c r="BK294"/>
  <c r="BK292"/>
  <c r="J291"/>
  <c r="BK281"/>
  <c r="BK265"/>
  <c r="J259"/>
  <c r="BK256"/>
  <c r="BK211"/>
  <c r="BK200"/>
  <c r="J178"/>
  <c r="J176"/>
  <c r="BK170"/>
  <c r="J160"/>
  <c r="BK149"/>
  <c r="BK134"/>
  <c i="2" r="J159"/>
  <c r="BK156"/>
  <c r="J147"/>
  <c r="BK134"/>
  <c r="J127"/>
  <c i="6" r="BK121"/>
  <c i="4" r="J325"/>
  <c r="J321"/>
  <c r="J293"/>
  <c r="J292"/>
  <c r="BK290"/>
  <c r="J285"/>
  <c r="BK267"/>
  <c r="BK263"/>
  <c r="BK262"/>
  <c r="BK254"/>
  <c r="BK251"/>
  <c r="BK231"/>
  <c r="BK226"/>
  <c r="J185"/>
  <c r="J177"/>
  <c r="BK176"/>
  <c r="BK174"/>
  <c r="J148"/>
  <c r="J146"/>
  <c r="J129"/>
  <c i="3" r="J332"/>
  <c r="J331"/>
  <c r="BK321"/>
  <c r="BK306"/>
  <c r="J294"/>
  <c r="BK293"/>
  <c r="BK288"/>
  <c r="BK285"/>
  <c r="J277"/>
  <c r="BK274"/>
  <c r="J256"/>
  <c r="J252"/>
  <c r="BK248"/>
  <c r="BK219"/>
  <c r="BK214"/>
  <c r="BK205"/>
  <c r="BK203"/>
  <c r="J184"/>
  <c r="BK180"/>
  <c r="BK154"/>
  <c r="J146"/>
  <c i="2" r="J160"/>
  <c i="4" r="J304"/>
  <c r="J217"/>
  <c r="BK215"/>
  <c r="J213"/>
  <c r="J207"/>
  <c r="BK196"/>
  <c r="BK195"/>
  <c r="J192"/>
  <c r="BK177"/>
  <c r="BK170"/>
  <c r="BK154"/>
  <c r="BK146"/>
  <c r="BK141"/>
  <c r="J127"/>
  <c i="3" r="BK330"/>
  <c r="BK327"/>
  <c r="J326"/>
  <c r="J318"/>
  <c r="J304"/>
  <c r="J293"/>
  <c r="J286"/>
  <c r="J282"/>
  <c r="BK268"/>
  <c r="BK262"/>
  <c r="J248"/>
  <c r="BK247"/>
  <c r="BK244"/>
  <c r="J217"/>
  <c r="BK208"/>
  <c r="J182"/>
  <c r="BK181"/>
  <c r="BK164"/>
  <c r="J154"/>
  <c r="J149"/>
  <c r="BK146"/>
  <c r="BK137"/>
  <c i="2" r="BK159"/>
  <c r="J156"/>
  <c r="BK150"/>
  <c r="BK147"/>
  <c r="BK143"/>
  <c r="J125"/>
  <c i="4" r="BK320"/>
  <c r="BK318"/>
  <c r="BK312"/>
  <c r="J297"/>
  <c r="BK291"/>
  <c r="BK289"/>
  <c r="BK287"/>
  <c r="J267"/>
  <c r="BK242"/>
  <c r="BK239"/>
  <c r="J221"/>
  <c r="BK183"/>
  <c r="BK173"/>
  <c r="BK163"/>
  <c r="BK157"/>
  <c r="BK135"/>
  <c r="BK129"/>
  <c i="3" r="J333"/>
  <c r="J303"/>
  <c r="BK295"/>
  <c r="BK291"/>
  <c r="J285"/>
  <c r="J268"/>
  <c r="BK176"/>
  <c r="J140"/>
  <c i="2" r="BK163"/>
  <c r="BK127"/>
  <c r="BK126"/>
  <c r="J120"/>
  <c i="6" r="F36"/>
  <c i="1" r="BC99"/>
  <c i="6" r="F35"/>
  <c i="1" r="BB99"/>
  <c i="5" r="F36"/>
  <c i="1" r="BC98"/>
  <c i="6" r="F37"/>
  <c i="1" r="BD99"/>
  <c i="6" r="J34"/>
  <c i="1" r="AW99"/>
  <c i="5" r="F35"/>
  <c i="1" r="BB98"/>
  <c i="5" r="F34"/>
  <c i="1" r="BA98"/>
  <c i="5" r="F37"/>
  <c i="1" r="BD98"/>
  <c i="2" l="1" r="R128"/>
  <c i="3" r="BK207"/>
  <c r="J207"/>
  <c r="J99"/>
  <c r="R255"/>
  <c r="BK280"/>
  <c r="J280"/>
  <c r="J104"/>
  <c r="R290"/>
  <c r="P305"/>
  <c i="4" r="P126"/>
  <c r="P206"/>
  <c r="T216"/>
  <c r="T288"/>
  <c i="2" r="T128"/>
  <c i="3" r="R207"/>
  <c r="R280"/>
  <c r="BK290"/>
  <c r="BK305"/>
  <c r="J305"/>
  <c r="J109"/>
  <c r="BK339"/>
  <c r="J339"/>
  <c r="J111"/>
  <c i="2" r="BK119"/>
  <c i="3" r="T207"/>
  <c r="T280"/>
  <c r="T296"/>
  <c r="R325"/>
  <c i="4" r="R126"/>
  <c r="BK238"/>
  <c r="J238"/>
  <c r="J101"/>
  <c r="R288"/>
  <c i="2" r="T119"/>
  <c r="T118"/>
  <c i="3" r="BK133"/>
  <c r="J133"/>
  <c r="J98"/>
  <c r="BK255"/>
  <c r="J255"/>
  <c r="J101"/>
  <c r="P280"/>
  <c r="P290"/>
  <c r="R305"/>
  <c r="P339"/>
  <c i="4" r="T126"/>
  <c r="P216"/>
  <c r="BK288"/>
  <c r="J288"/>
  <c r="J102"/>
  <c r="R319"/>
  <c i="2" r="R119"/>
  <c r="R118"/>
  <c i="3" r="P133"/>
  <c r="T255"/>
  <c r="P273"/>
  <c r="R296"/>
  <c r="T325"/>
  <c i="4" r="T206"/>
  <c r="T238"/>
  <c r="BK319"/>
  <c r="J319"/>
  <c r="J103"/>
  <c i="2" r="BK128"/>
  <c r="J128"/>
  <c r="J98"/>
  <c i="3" r="T133"/>
  <c r="T132"/>
  <c r="T273"/>
  <c r="T290"/>
  <c r="T305"/>
  <c r="R339"/>
  <c i="4" r="BK126"/>
  <c r="R206"/>
  <c r="R238"/>
  <c r="P319"/>
  <c i="2" r="P119"/>
  <c i="3" r="P207"/>
  <c r="BK273"/>
  <c r="J273"/>
  <c r="J103"/>
  <c r="P296"/>
  <c r="BK325"/>
  <c r="J325"/>
  <c r="J110"/>
  <c r="T339"/>
  <c i="4" r="BK206"/>
  <c r="J206"/>
  <c r="J99"/>
  <c r="R216"/>
  <c r="P288"/>
  <c i="2" r="P128"/>
  <c i="3" r="R133"/>
  <c r="R132"/>
  <c r="P255"/>
  <c r="R273"/>
  <c r="BK296"/>
  <c r="J296"/>
  <c r="J108"/>
  <c r="P325"/>
  <c i="4" r="BK216"/>
  <c r="J216"/>
  <c r="J100"/>
  <c r="P238"/>
  <c r="T319"/>
  <c i="2" r="J89"/>
  <c r="BE129"/>
  <c r="BE134"/>
  <c r="BE138"/>
  <c i="3" r="E85"/>
  <c r="BE184"/>
  <c r="BE247"/>
  <c r="BE262"/>
  <c r="BE265"/>
  <c r="BE281"/>
  <c r="BE282"/>
  <c r="BE306"/>
  <c r="BE329"/>
  <c r="BE330"/>
  <c i="4" r="F121"/>
  <c r="BE127"/>
  <c r="BE170"/>
  <c r="BE195"/>
  <c r="BE196"/>
  <c r="BE198"/>
  <c r="BE271"/>
  <c r="BE282"/>
  <c r="BE292"/>
  <c r="BE293"/>
  <c r="BE299"/>
  <c r="BE306"/>
  <c r="BE317"/>
  <c i="5" r="J112"/>
  <c i="2" r="BE120"/>
  <c i="3" r="BE170"/>
  <c r="BE274"/>
  <c r="BE277"/>
  <c r="BE297"/>
  <c r="BE298"/>
  <c r="BE321"/>
  <c i="4" r="J89"/>
  <c r="BE157"/>
  <c r="BE176"/>
  <c r="BE182"/>
  <c r="BE200"/>
  <c r="BE234"/>
  <c r="BE270"/>
  <c r="BE274"/>
  <c r="BE313"/>
  <c i="2" r="E108"/>
  <c r="BE156"/>
  <c i="3" r="BE134"/>
  <c r="BE164"/>
  <c r="BE208"/>
  <c r="BE224"/>
  <c r="BE244"/>
  <c r="BE259"/>
  <c r="BE283"/>
  <c r="BE291"/>
  <c i="4" r="E114"/>
  <c r="BE160"/>
  <c r="BE166"/>
  <c r="BE180"/>
  <c r="BE203"/>
  <c r="BE213"/>
  <c r="BE215"/>
  <c r="BE248"/>
  <c r="BE257"/>
  <c r="BE314"/>
  <c i="5" r="E108"/>
  <c i="2" r="BE160"/>
  <c r="BE163"/>
  <c i="3" r="J125"/>
  <c r="BE181"/>
  <c r="BE182"/>
  <c r="BE196"/>
  <c r="BE203"/>
  <c r="BE252"/>
  <c r="BE315"/>
  <c r="BE318"/>
  <c r="BE326"/>
  <c r="BE327"/>
  <c i="4" r="BE141"/>
  <c r="BE143"/>
  <c r="BE146"/>
  <c r="BE183"/>
  <c r="BE185"/>
  <c r="BE262"/>
  <c r="BE263"/>
  <c r="BE264"/>
  <c r="BE326"/>
  <c i="2" r="F115"/>
  <c r="BE143"/>
  <c r="BE147"/>
  <c r="BE150"/>
  <c r="BE159"/>
  <c i="3" r="BE178"/>
  <c r="BE180"/>
  <c r="BE211"/>
  <c r="BE214"/>
  <c r="BE219"/>
  <c r="BE220"/>
  <c r="BE295"/>
  <c i="4" r="BE148"/>
  <c r="BE149"/>
  <c r="BE154"/>
  <c r="BE174"/>
  <c r="BE177"/>
  <c r="BE236"/>
  <c r="BE239"/>
  <c r="BE290"/>
  <c r="BE297"/>
  <c r="BE322"/>
  <c i="5" r="BK120"/>
  <c r="J120"/>
  <c r="J98"/>
  <c i="6" r="E85"/>
  <c r="F115"/>
  <c i="2" r="F91"/>
  <c i="3" r="BE137"/>
  <c r="BE205"/>
  <c r="BE217"/>
  <c r="BE248"/>
  <c r="BE286"/>
  <c r="BK251"/>
  <c r="J251"/>
  <c r="J100"/>
  <c r="BK267"/>
  <c r="J267"/>
  <c r="J102"/>
  <c r="BK287"/>
  <c r="J287"/>
  <c r="J105"/>
  <c i="4" r="BE129"/>
  <c r="BE135"/>
  <c r="BE172"/>
  <c r="BE230"/>
  <c r="BE231"/>
  <c r="BE242"/>
  <c r="BE254"/>
  <c r="BE267"/>
  <c r="BE289"/>
  <c r="BE294"/>
  <c r="BE304"/>
  <c r="BE312"/>
  <c r="BE324"/>
  <c r="BE325"/>
  <c r="BE327"/>
  <c i="5" r="F92"/>
  <c i="6" r="J112"/>
  <c r="BE121"/>
  <c i="3" r="F128"/>
  <c r="BE146"/>
  <c r="BE149"/>
  <c r="BE154"/>
  <c r="BE234"/>
  <c r="BE256"/>
  <c r="BE268"/>
  <c r="BE285"/>
  <c r="BE292"/>
  <c r="BE293"/>
  <c r="BE304"/>
  <c r="BE324"/>
  <c r="BE332"/>
  <c r="BE333"/>
  <c i="4" r="BE138"/>
  <c r="BE173"/>
  <c r="BE192"/>
  <c r="BE217"/>
  <c r="BE221"/>
  <c r="BE226"/>
  <c r="BE251"/>
  <c r="BE280"/>
  <c r="BE285"/>
  <c r="BE291"/>
  <c r="BE320"/>
  <c r="BE321"/>
  <c r="BK328"/>
  <c r="J328"/>
  <c r="J104"/>
  <c i="5" r="BE121"/>
  <c i="2" r="BE125"/>
  <c r="BE126"/>
  <c r="BE127"/>
  <c i="3" r="BE140"/>
  <c r="BE160"/>
  <c r="BE176"/>
  <c r="BE200"/>
  <c r="BE245"/>
  <c r="BE288"/>
  <c r="BE294"/>
  <c r="BE300"/>
  <c r="BE303"/>
  <c r="BE331"/>
  <c r="BE340"/>
  <c r="BE341"/>
  <c i="4" r="BE163"/>
  <c r="BE207"/>
  <c r="BE210"/>
  <c r="BE287"/>
  <c r="BE318"/>
  <c r="BE329"/>
  <c i="6" r="BK120"/>
  <c r="J120"/>
  <c r="J98"/>
  <c i="2" r="F34"/>
  <c i="1" r="BA95"/>
  <c i="3" r="F36"/>
  <c i="1" r="BC96"/>
  <c i="4" r="F37"/>
  <c i="1" r="BD97"/>
  <c i="6" r="J33"/>
  <c i="1" r="AV99"/>
  <c r="AT99"/>
  <c i="4" r="J34"/>
  <c i="1" r="AW97"/>
  <c i="2" r="J34"/>
  <c i="1" r="AW95"/>
  <c i="3" r="F37"/>
  <c i="1" r="BD96"/>
  <c i="2" r="F36"/>
  <c i="1" r="BC95"/>
  <c i="3" r="F34"/>
  <c i="1" r="BA96"/>
  <c i="4" r="F34"/>
  <c i="1" r="BA97"/>
  <c i="4" r="F36"/>
  <c i="1" r="BC97"/>
  <c i="5" r="J34"/>
  <c i="1" r="AW98"/>
  <c i="6" r="F34"/>
  <c i="1" r="BA99"/>
  <c i="5" r="J33"/>
  <c i="1" r="AV98"/>
  <c i="3" r="J34"/>
  <c i="1" r="AW96"/>
  <c i="4" r="F35"/>
  <c i="1" r="BB97"/>
  <c i="3" r="F35"/>
  <c i="1" r="BB96"/>
  <c i="2" r="F35"/>
  <c i="1" r="BB95"/>
  <c i="2" r="F37"/>
  <c i="1" r="BD95"/>
  <c i="3" l="1" r="P132"/>
  <c i="4" r="R125"/>
  <c r="R124"/>
  <c i="3" r="BK289"/>
  <c r="J289"/>
  <c r="J106"/>
  <c i="2" r="P118"/>
  <c i="1" r="AU95"/>
  <c i="2" r="BK118"/>
  <c r="J118"/>
  <c r="J96"/>
  <c i="3" r="R289"/>
  <c r="R131"/>
  <c i="4" r="P125"/>
  <c r="P124"/>
  <c i="1" r="AU97"/>
  <c i="4" r="BK125"/>
  <c r="BK124"/>
  <c r="J124"/>
  <c r="J96"/>
  <c i="3" r="T289"/>
  <c r="T131"/>
  <c i="4" r="T125"/>
  <c r="T124"/>
  <c i="3" r="P289"/>
  <c r="BK132"/>
  <c r="J132"/>
  <c r="J97"/>
  <c r="J290"/>
  <c r="J107"/>
  <c i="2" r="J119"/>
  <c r="J97"/>
  <c i="5" r="BK119"/>
  <c r="BK118"/>
  <c r="J118"/>
  <c i="4" r="J126"/>
  <c r="J98"/>
  <c i="6" r="BK119"/>
  <c r="J119"/>
  <c r="J97"/>
  <c i="5" r="F33"/>
  <c i="1" r="AZ98"/>
  <c i="5" r="J30"/>
  <c i="1" r="AG98"/>
  <c r="BD94"/>
  <c r="W33"/>
  <c r="BB94"/>
  <c r="W31"/>
  <c r="BA94"/>
  <c r="AW94"/>
  <c r="AK30"/>
  <c i="4" r="J33"/>
  <c i="1" r="AV97"/>
  <c r="AT97"/>
  <c i="6" r="F33"/>
  <c i="1" r="AZ99"/>
  <c i="3" r="F33"/>
  <c i="1" r="AZ96"/>
  <c i="4" r="F33"/>
  <c i="1" r="AZ97"/>
  <c i="2" r="F33"/>
  <c i="1" r="AZ95"/>
  <c i="3" r="J33"/>
  <c i="1" r="AV96"/>
  <c r="AT96"/>
  <c r="AT98"/>
  <c r="BC94"/>
  <c r="AY94"/>
  <c i="2" r="J33"/>
  <c i="1" r="AV95"/>
  <c r="AT95"/>
  <c i="3" l="1" r="P131"/>
  <c i="1" r="AU96"/>
  <c i="3" r="BK131"/>
  <c r="J131"/>
  <c r="J96"/>
  <c i="4" r="J125"/>
  <c r="J97"/>
  <c i="5" r="J96"/>
  <c r="J119"/>
  <c r="J97"/>
  <c r="J39"/>
  <c i="6" r="BK118"/>
  <c r="J118"/>
  <c i="1" r="AN98"/>
  <c r="AU94"/>
  <c r="W32"/>
  <c r="W30"/>
  <c r="AZ94"/>
  <c r="W29"/>
  <c i="2" r="J30"/>
  <c i="1" r="AG95"/>
  <c r="AN95"/>
  <c r="AX94"/>
  <c i="6" r="J30"/>
  <c i="1" r="AG99"/>
  <c r="AN99"/>
  <c i="4" r="J30"/>
  <c i="1" r="AG97"/>
  <c r="AN97"/>
  <c i="4" l="1" r="J39"/>
  <c i="2" r="J39"/>
  <c i="6" r="J39"/>
  <c r="J96"/>
  <c i="3" r="J30"/>
  <c i="1" r="AG96"/>
  <c r="AN96"/>
  <c r="AV94"/>
  <c r="AK29"/>
  <c i="3" l="1" r="J39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<sst xmlns="http://schemas.openxmlformats.org/spreadsheetml/2006/main">
  <si>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</si>
  <si>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</si>
  <si>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</si>
  <si>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</si>
  <si>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</si>
  <si>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{7dedb527-81c6-45b4-aff5-642712b2d2bd}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</si>
  <si>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</si>
  <si>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</si>
  <si>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</si>
  <si>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</si>
  <si>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</si>
  <si>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</si>
  <si>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</si>
  <si>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</si>
  <si>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20201101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</si>
  <si>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</si>
  <si>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</si>
  <si>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ODPADOVÉ HOSPODÁŘSTVÍ S PARKOVÁNÍM NA SÍDLIŠTI ŠPIČÁK</t>
  </si>
  <si>
    <t>KSO:</t>
  </si>
  <si>
    <t>CC-CZ:</t>
  </si>
  <si>
    <t>Místo:</t>
  </si>
  <si>
    <t>Český Krumlov</t>
  </si>
  <si>
    <t>Datum:</t>
  </si>
  <si>
    <t>10. 11. 2020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</si>
  <si>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</si>
  <si>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</si>
  <si>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</si>
  <si>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</si>
  <si>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</si>
  <si>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</si>
  <si>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</si>
  <si>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arch. Vladan Píša</t>
  </si>
  <si>
    <t>True</t>
  </si>
  <si>
    <t>Zpracovatel:</t>
  </si>
  <si>
    <t>75454084</t>
  </si>
  <si>
    <t>Filip Šimek www.rozp.cz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</si>
  <si>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</si>
  <si>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</si>
  <si>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</si>
  <si>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</si>
  <si>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</si>
  <si>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</si>
  <si>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</si>
  <si>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</si>
  <si>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</si>
  <si>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</si>
  <si>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</si>
  <si>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</si>
  <si>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</si>
  <si>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</si>
  <si>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</si>
  <si>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</si>
  <si>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</si>
  <si>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</si>
  <si>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</si>
  <si>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</si>
  <si>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</si>
  <si>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</si>
  <si>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</si>
  <si>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</si>
  <si>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</si>
  <si>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</si>
  <si>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</si>
  <si>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</si>
  <si>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</si>
  <si>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</si>
  <si>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</si>
  <si>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</si>
  <si>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</si>
  <si>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</si>
  <si>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</si>
  <si>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</si>
  <si>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</si>
  <si>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</si>
  <si>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</si>
  <si>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</si>
  <si>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</si>
  <si>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</si>
  <si>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</si>
  <si>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</si>
  <si>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</si>
  <si>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</si>
  <si>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</si>
  <si>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Ostatní a vedlejší náklady</t>
  </si>
  <si>
    <t>STA</t>
  </si>
  <si>
    <t>1</t>
  </si>
  <si>
    <t>{73a1e086-cbbf-4e62-b4f7-bf1737bdb156}</t>
  </si>
  <si>
    <t>2</t>
  </si>
  <si>
    <t>01</t>
  </si>
  <si>
    <t>Podzemní kontejnery stavební část</t>
  </si>
  <si>
    <t>{cab40010-5926-4cd9-bb64-488ed496cd69}</t>
  </si>
  <si>
    <t>02</t>
  </si>
  <si>
    <t>Zpevněné plochy a gabionová zeď</t>
  </si>
  <si>
    <t>{1173efee-9f2c-485d-8946-cf4cf2924444}</t>
  </si>
  <si>
    <t>03</t>
  </si>
  <si>
    <t xml:space="preserve">Přeložka Eon </t>
  </si>
  <si>
    <t>{0186dc4e-49ac-4278-8aa4-7a7ef4f85064}</t>
  </si>
  <si>
    <t>04</t>
  </si>
  <si>
    <t>Dodávka polozapuštěných kontejnerů</t>
  </si>
  <si>
    <t>{259a1c14-1a6b-40b3-979c-969c3176d57f}</t>
  </si>
  <si>
    <t>KRYCÍ LIST SOUPISU PRACÍ</t>
  </si>
  <si>
    <t>Objekt:</t>
  </si>
  <si>
    <t>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</si>
  <si>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</si>
  <si>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</si>
  <si>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</si>
  <si>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</si>
  <si>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</si>
  <si>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1 - Vedlejší náklady</t>
  </si>
  <si>
    <t>2 -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</si>
  <si>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</si>
  <si>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</si>
  <si>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</si>
  <si>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</si>
  <si>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</si>
  <si>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</si>
  <si>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</si>
  <si>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</si>
  <si>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</si>
  <si>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</si>
  <si>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</si>
  <si>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</si>
  <si>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</si>
  <si>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náklady</t>
  </si>
  <si>
    <t>ROZPOCET</t>
  </si>
  <si>
    <t>K</t>
  </si>
  <si>
    <t>005121010R</t>
  </si>
  <si>
    <t>Vybudování a likvidace zařízení staveniště dle podmínek smlouvy o dílo</t>
  </si>
  <si>
    <t>KČ</t>
  </si>
  <si>
    <t>4</t>
  </si>
  <si>
    <t>921705379</t>
  </si>
  <si>
    <t>VV</t>
  </si>
  <si>
    <t>Náklady spojené s případným vypracováním projektové dokumentace zařízení staveniště, zřízením přípojek energií k objektům zařízení staveniště,</t>
  </si>
  <si>
    <t>vybudování případných měřících odběrných míst a zřízení, případná příprava území pro objekty zařízení staveniště a vlastní vybudování objektů zařízení</t>
  </si>
  <si>
    <t>staveniště. ad.</t>
  </si>
  <si>
    <t>005121020R</t>
  </si>
  <si>
    <t>Uvedení ploch dotčených stavbou do původního stavu vč.protokolárního předání vlastníkům</t>
  </si>
  <si>
    <t>-1620862393</t>
  </si>
  <si>
    <t>3</t>
  </si>
  <si>
    <t>005121030R</t>
  </si>
  <si>
    <t>Případné zajištění stavby s ohledem na klimatické podmínky</t>
  </si>
  <si>
    <t>433106833</t>
  </si>
  <si>
    <t>005121033R</t>
  </si>
  <si>
    <t>Opatření k zamezení vyvážení nečistot ze stavby, vč.průběžného čištění stávajících komunikací</t>
  </si>
  <si>
    <t>-883847693</t>
  </si>
  <si>
    <t>Ostatní náklady</t>
  </si>
  <si>
    <t>5</t>
  </si>
  <si>
    <t>005211010R</t>
  </si>
  <si>
    <t>Revize, zkoušky, atesty</t>
  </si>
  <si>
    <t>-1882073223</t>
  </si>
  <si>
    <t xml:space="preserve">Náklady na provedení všech nezbytných zkoušek, atestů a revizí podle ČSN, ČSN EN, podmínek projektové dokumentace, stavebního povolení a případných </t>
  </si>
  <si>
    <t xml:space="preserve">právních nebo technických předpisů platných v době provádění a předání díla, kterými bude prokázáno dosažení předepsané kvality a </t>
  </si>
  <si>
    <t>předepsaných technických parametrů díla v průběhu výstavby, při předání a převzetí díla a při kolaudaci stavby.</t>
  </si>
  <si>
    <t>6</t>
  </si>
  <si>
    <t>005211020R</t>
  </si>
  <si>
    <t>Ochrana stávajících inženýrských sítí na staveništ</t>
  </si>
  <si>
    <t>-786925435</t>
  </si>
  <si>
    <t xml:space="preserve">Náklady na přezkoumání podkladů objednatele o stavu inženýrských sítí probíhajících staveništěm nebo dotčenými stavbou i mimo území staveniště, </t>
  </si>
  <si>
    <t>kontrola a vytýčení jejich skutečné trasy a provedení ochranných opatření pro zabezpečení stávajících inženýrských sítí.</t>
  </si>
  <si>
    <t>7</t>
  </si>
  <si>
    <t>005211080R</t>
  </si>
  <si>
    <t>Naplnění podmínek a povinností vyplývajících z plánu BOZP</t>
  </si>
  <si>
    <t>2138504817</t>
  </si>
  <si>
    <t>Náklady na ochranu staveniště před vstupem nepovolaných osob, včetně příslušného značení, náklady na oplocení staveniště či na jeho osvětlení</t>
  </si>
  <si>
    <t xml:space="preserve">náklady na vypracování potřebné dokumentace pro provoz staveniště z hlediska požární ochrany (požární řád a poplachová směrnice), </t>
  </si>
  <si>
    <t xml:space="preserve"> z hlediska provozu staveniště (provozně dopravní řád) a z hlediska bezpečnosti práce (plán BOZP).</t>
  </si>
  <si>
    <t>8</t>
  </si>
  <si>
    <t>005240011R</t>
  </si>
  <si>
    <t>Měření na základě požadavků kontrolních orgánů</t>
  </si>
  <si>
    <t>1180845276</t>
  </si>
  <si>
    <t xml:space="preserve">Náklady zhotovitele, které vzniknou v souvislosti s povinnostmi zhotovitele provést kontrolní měření intenzity osvětlení, přítomnosti radonu apod., </t>
  </si>
  <si>
    <t xml:space="preserve"> vyplývající z vyjádření KHS, stavebního úřadu a dalších dotčených orgánů.</t>
  </si>
  <si>
    <t>9</t>
  </si>
  <si>
    <t>005240012R</t>
  </si>
  <si>
    <t>Dokumentace skutečného provedení stavby, vč.profesí</t>
  </si>
  <si>
    <t>976392586</t>
  </si>
  <si>
    <t>Náklady na vyhotovení dokumentace skutečného provedení stavby a její předání objednateli dle podmínek smlouvy o dílo.</t>
  </si>
  <si>
    <t>10</t>
  </si>
  <si>
    <t>005241010R</t>
  </si>
  <si>
    <t>Projektová dokumentace stavby</t>
  </si>
  <si>
    <t>-1878659870</t>
  </si>
  <si>
    <t>Náklady na veškerou projektovou činnost spojenou s realizací stavby - dokumentace pro výrobní přípravu staveb, dílenská dokumentace,</t>
  </si>
  <si>
    <t xml:space="preserve">detailní výkresy výztuže, výrobně technická dokumentace, úpravy objednatelem předané DVZ vzhledem k technologickým postupům zhotovitele </t>
  </si>
  <si>
    <t>a dle při provádění díla zjištěných skutečností, aktualizace soupisů prací a výkazů výměr z hlediska změn vzniklých v růběhu realiaze stavby,</t>
  </si>
  <si>
    <t>zpracování technologických postupů</t>
  </si>
  <si>
    <t>11</t>
  </si>
  <si>
    <t>005241020R</t>
  </si>
  <si>
    <t>Geodetické zaměření skutečného provedení, "geometrický plán"</t>
  </si>
  <si>
    <t>727943865</t>
  </si>
  <si>
    <t>Náklady na provedení skutečného zaměření stavby v rozsahu nezbytném pro zápis změny do katastru nemovitostí.</t>
  </si>
  <si>
    <t>12</t>
  </si>
  <si>
    <t>005241022R</t>
  </si>
  <si>
    <t>Geodetické vytýčení před zahájením stavby, vč.protokolu o vytýčení</t>
  </si>
  <si>
    <t>836872615</t>
  </si>
  <si>
    <t>13</t>
  </si>
  <si>
    <t>005281011R</t>
  </si>
  <si>
    <t>Naplnění podmínek a povinností vyplývajících z rozhodnutí o umístění stavby a stavebního povolení</t>
  </si>
  <si>
    <t>-1608660339</t>
  </si>
  <si>
    <t xml:space="preserve">Včetně zajištění závazných souhlasných stanovisek od dotčených orgánů uvedených ve stavebním povolení,podkladk  žádosti o vydání kolaudačního souhlasu</t>
  </si>
  <si>
    <t>14</t>
  </si>
  <si>
    <t>005281012R</t>
  </si>
  <si>
    <t xml:space="preserve">Náklady na geologa - bude přizván k převzetí a ověření únosnosti základové spáry </t>
  </si>
  <si>
    <t>-879324673</t>
  </si>
  <si>
    <t>01 - Podzemní kontejnery stavební část</t>
  </si>
  <si>
    <t>město Český Krumlov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</si>
  <si>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</si>
  <si>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</si>
  <si>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</si>
  <si>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</si>
  <si>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</si>
  <si>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</si>
  <si>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</si>
  <si>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</si>
  <si>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</si>
  <si>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</si>
  <si>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</si>
  <si>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</si>
  <si>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</si>
  <si>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</si>
  <si>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</si>
  <si>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HSV</t>
  </si>
  <si>
    <t>Práce a dodávky HSV</t>
  </si>
  <si>
    <t>Zemní práce</t>
  </si>
  <si>
    <t>113107043</t>
  </si>
  <si>
    <t>Odstranění podkladu živičných tl 150 mm při překopech ručně</t>
  </si>
  <si>
    <t>m2</t>
  </si>
  <si>
    <t>CS ÚRS 2020 01</t>
  </si>
  <si>
    <t>-538870688</t>
  </si>
  <si>
    <t xml:space="preserve">přeložky </t>
  </si>
  <si>
    <t>30*2*0,6</t>
  </si>
  <si>
    <t>119001402</t>
  </si>
  <si>
    <t>Dočasné zajištění potrubí ocelového nebo litinového DN do 500 mm</t>
  </si>
  <si>
    <t>m</t>
  </si>
  <si>
    <t>-1077263736</t>
  </si>
  <si>
    <t>teplovod</t>
  </si>
  <si>
    <t>20</t>
  </si>
  <si>
    <t>119001422</t>
  </si>
  <si>
    <t>Dočasné zajištění kabelů a kabelových tratí z 6 volně ložených kabelů</t>
  </si>
  <si>
    <t>352454734</t>
  </si>
  <si>
    <t>přeložka elektro</t>
  </si>
  <si>
    <t>33</t>
  </si>
  <si>
    <t>přeložka osvětlení</t>
  </si>
  <si>
    <t>30</t>
  </si>
  <si>
    <t>Součet</t>
  </si>
  <si>
    <t>121151103</t>
  </si>
  <si>
    <t>Sejmutí ornice plochy do 100 m2 tl vrstvy do 200 mm strojně</t>
  </si>
  <si>
    <t>1969154603</t>
  </si>
  <si>
    <t>kontejnery plocha</t>
  </si>
  <si>
    <t>70</t>
  </si>
  <si>
    <t>131213102</t>
  </si>
  <si>
    <t>Hloubení jam v nesoudržných horninách třídy těžitelnosti I, skupiny 3 ručně</t>
  </si>
  <si>
    <t>m3</t>
  </si>
  <si>
    <t>1838041273</t>
  </si>
  <si>
    <t>pro podzemní kontejnery</t>
  </si>
  <si>
    <t>50% ručně</t>
  </si>
  <si>
    <t>3,5*6*1,8*2/2</t>
  </si>
  <si>
    <t>131251102</t>
  </si>
  <si>
    <t>Hloubení jam nezapažených v hornině třídy těžitelnosti I, skupiny 3 objem do 50 m3 strojně</t>
  </si>
  <si>
    <t>1620661107</t>
  </si>
  <si>
    <t>3,5*6*1,8*2</t>
  </si>
  <si>
    <t>-75,6/2</t>
  </si>
  <si>
    <t>132212212</t>
  </si>
  <si>
    <t>Hloubení rýh š do 2000 mm v nesoudržných horninách třídy těžitelnosti I, skupiny 3 ručně</t>
  </si>
  <si>
    <t>1035406945</t>
  </si>
  <si>
    <t>základy pergoly</t>
  </si>
  <si>
    <t>44,512/2</t>
  </si>
  <si>
    <t>132251102</t>
  </si>
  <si>
    <t xml:space="preserve">Hloubení rýh nezapažených  š do 800 mm v hornině třídy těžitelnosti I, skupiny 3 objem do 50 m3 strojně</t>
  </si>
  <si>
    <t>-626243982</t>
  </si>
  <si>
    <t xml:space="preserve">přeložka elektro </t>
  </si>
  <si>
    <t>32*0,6*1</t>
  </si>
  <si>
    <t>přeložka VO</t>
  </si>
  <si>
    <t>30*0,6*1</t>
  </si>
  <si>
    <t>132251252</t>
  </si>
  <si>
    <t>Hloubení rýh nezapažených š do 2000 mm v hornině třídy těžitelnosti I, skupiny 3 objem do 50 m3 strojně</t>
  </si>
  <si>
    <t>-16932861</t>
  </si>
  <si>
    <t>1,3*0,8*(7,3*2+3,4*2)*2</t>
  </si>
  <si>
    <t>-44,512/2</t>
  </si>
  <si>
    <t>162751117</t>
  </si>
  <si>
    <t>Vodorovné přemístění do 10000 m výkopku/sypaniny z horniny třídy těžitelnosti I, skupiny 1 až 3</t>
  </si>
  <si>
    <t>1138229463</t>
  </si>
  <si>
    <t>37,8+37,8+22,256+37,2+22,256</t>
  </si>
  <si>
    <t>162751119</t>
  </si>
  <si>
    <t>Příplatek k vodorovnému přemístění výkopku/sypaniny z horniny třídy těžitelnosti I, skupiny 1 až 3 ZKD 1000 m přes 10000 m</t>
  </si>
  <si>
    <t>1364562968</t>
  </si>
  <si>
    <t>157,312*15 'Přepočtené koeficientem množství</t>
  </si>
  <si>
    <t>167151101</t>
  </si>
  <si>
    <t>Nakládání výkopku z hornin třídy těžitelnosti I, skupiny 1 až 3 do 100 m3</t>
  </si>
  <si>
    <t>1364760533</t>
  </si>
  <si>
    <t>171251201</t>
  </si>
  <si>
    <t>Uložení sypaniny na skládky nebo meziskládky</t>
  </si>
  <si>
    <t>-399426792</t>
  </si>
  <si>
    <t>171201231</t>
  </si>
  <si>
    <t>Poplatek za uložení zeminy a kamení na recyklační skládce (skládkovné) kód odpadu 17 05 04</t>
  </si>
  <si>
    <t>t</t>
  </si>
  <si>
    <t>-709570746</t>
  </si>
  <si>
    <t>157,312*2 'Přepočtené koeficientem množství</t>
  </si>
  <si>
    <t>174111101</t>
  </si>
  <si>
    <t>Zásyp jam, šachet rýh nebo kolem objektů sypaninou se zhutněním ručně</t>
  </si>
  <si>
    <t>-2008593091</t>
  </si>
  <si>
    <t>obsyp kontejnerů</t>
  </si>
  <si>
    <t>-2*1,8*6</t>
  </si>
  <si>
    <t>Mezisoučet</t>
  </si>
  <si>
    <t>zásyp rýh přeložek</t>
  </si>
  <si>
    <t>32*0,6*0,6</t>
  </si>
  <si>
    <t>30*0,6*0,6</t>
  </si>
  <si>
    <t>16</t>
  </si>
  <si>
    <t>M</t>
  </si>
  <si>
    <t>58344197</t>
  </si>
  <si>
    <t>štěrkodrť frakce 0/63</t>
  </si>
  <si>
    <t>-1157417446</t>
  </si>
  <si>
    <t>obsyp kontejnery</t>
  </si>
  <si>
    <t>54</t>
  </si>
  <si>
    <t>54*2 'Přepočtené koeficientem množství</t>
  </si>
  <si>
    <t>17</t>
  </si>
  <si>
    <t>175111101</t>
  </si>
  <si>
    <t>Obsypání potrubí ručně sypaninou bez prohození, uloženou do 3 m</t>
  </si>
  <si>
    <t>-666068708</t>
  </si>
  <si>
    <t>obsyp přeložek</t>
  </si>
  <si>
    <t>(32+30)*0,6*0,4</t>
  </si>
  <si>
    <t>18</t>
  </si>
  <si>
    <t>58337302</t>
  </si>
  <si>
    <t>štěrkopísek frakce 0/16</t>
  </si>
  <si>
    <t>887066162</t>
  </si>
  <si>
    <t>14,88*2 'Přepočtené koeficientem množství</t>
  </si>
  <si>
    <t>19</t>
  </si>
  <si>
    <t>181951112</t>
  </si>
  <si>
    <t>Úprava pláně v hornině třídy těžitelnosti I, skupiny 1 až 3 se zhutněním</t>
  </si>
  <si>
    <t>-609151248</t>
  </si>
  <si>
    <t>Zakládání</t>
  </si>
  <si>
    <t>271532212</t>
  </si>
  <si>
    <t>Podsyp pod základové konstrukce se zhutněním z hrubého kameniva frakce 16 až 32 mm</t>
  </si>
  <si>
    <t>-1863686285</t>
  </si>
  <si>
    <t>dno kontejnery</t>
  </si>
  <si>
    <t>5,3*3,5*2*0,1</t>
  </si>
  <si>
    <t>271562211</t>
  </si>
  <si>
    <t>Podsyp pod základové konstrukce se zhutněním z drobného kameniva frakce 0 až 4 mm</t>
  </si>
  <si>
    <t>1633069219</t>
  </si>
  <si>
    <t>22</t>
  </si>
  <si>
    <t>273322611</t>
  </si>
  <si>
    <t>Základové desky ze ŽB se zvýšenými nároky na prostředí tř. C 30/37</t>
  </si>
  <si>
    <t>-396205817</t>
  </si>
  <si>
    <t>deska kontejnery C30/37 XF1 (proti namrzání)</t>
  </si>
  <si>
    <t>17*0,15*2*1,05</t>
  </si>
  <si>
    <t>23</t>
  </si>
  <si>
    <t>273351121</t>
  </si>
  <si>
    <t>Zřízení bednění základových desek</t>
  </si>
  <si>
    <t>546929606</t>
  </si>
  <si>
    <t>19*0,25*2</t>
  </si>
  <si>
    <t>24</t>
  </si>
  <si>
    <t>273351122</t>
  </si>
  <si>
    <t>Odstranění bednění základových desek</t>
  </si>
  <si>
    <t>-2050615102</t>
  </si>
  <si>
    <t>25</t>
  </si>
  <si>
    <t>273362021</t>
  </si>
  <si>
    <t>Výztuž základových desek svařovanými sítěmi Kari</t>
  </si>
  <si>
    <t>1252868534</t>
  </si>
  <si>
    <t>deska kontejnery</t>
  </si>
  <si>
    <t xml:space="preserve">KARI 2x8/150/150 </t>
  </si>
  <si>
    <t>17*5,4*2/1000*1,2</t>
  </si>
  <si>
    <t>26</t>
  </si>
  <si>
    <t>274313511</t>
  </si>
  <si>
    <t>Základové pásy z betonu tř. C 12/15</t>
  </si>
  <si>
    <t>1787246578</t>
  </si>
  <si>
    <t>0,3*0,9*(5,3+2,8+2,8+2,4+2,4)*1,05</t>
  </si>
  <si>
    <t>0,6*0,9*(5,3)*1,05</t>
  </si>
  <si>
    <t>0,3*1,1*(3,6)*1,05</t>
  </si>
  <si>
    <t>0,6*1,1*(1,8)*1,05</t>
  </si>
  <si>
    <t>analogicky druhé stanoviště</t>
  </si>
  <si>
    <t>9,95</t>
  </si>
  <si>
    <t>27</t>
  </si>
  <si>
    <t>274351121</t>
  </si>
  <si>
    <t>Zřízení bednění základových pasů rovného</t>
  </si>
  <si>
    <t>1096061397</t>
  </si>
  <si>
    <t>2*0,9*(5,3+2,8+2,8+2,4+2,4)</t>
  </si>
  <si>
    <t>2*0,9*(5,3)</t>
  </si>
  <si>
    <t>2*1,1*(3,6)</t>
  </si>
  <si>
    <t>2*1,1*(1,8)</t>
  </si>
  <si>
    <t>49,68</t>
  </si>
  <si>
    <t>28</t>
  </si>
  <si>
    <t>274351122</t>
  </si>
  <si>
    <t>Odstranění bednění základových pasů rovného</t>
  </si>
  <si>
    <t>-1709285361</t>
  </si>
  <si>
    <t>29</t>
  </si>
  <si>
    <t>274352221</t>
  </si>
  <si>
    <t>Zřízení bednění základových pasů kruhového r do 2,5 m</t>
  </si>
  <si>
    <t>1295191718</t>
  </si>
  <si>
    <t>2*1,1*2</t>
  </si>
  <si>
    <t>274352222</t>
  </si>
  <si>
    <t>Odstranění bednění základových pasů kruhového r do 2,5 m</t>
  </si>
  <si>
    <t>-1885734158</t>
  </si>
  <si>
    <t>31</t>
  </si>
  <si>
    <t>274361821</t>
  </si>
  <si>
    <t>Výztuž základových pásů betonářskou ocelí 10 505 (R)</t>
  </si>
  <si>
    <t>1351436842</t>
  </si>
  <si>
    <t>konstrukční výztuže</t>
  </si>
  <si>
    <t>20*0,02</t>
  </si>
  <si>
    <t>Svislé a kompletní konstrukce</t>
  </si>
  <si>
    <t>32</t>
  </si>
  <si>
    <t>348215112</t>
  </si>
  <si>
    <t>Gabionová zeď šířky do 0,5 m výšky přes 1,5 m</t>
  </si>
  <si>
    <t>-1613748339</t>
  </si>
  <si>
    <t>gabionová zeď pergoly</t>
  </si>
  <si>
    <t>0,3*2*(5,3*2+2,8*2)*2</t>
  </si>
  <si>
    <t>Komunikace pozemní</t>
  </si>
  <si>
    <t>564750111</t>
  </si>
  <si>
    <t>Podklad z kameniva hrubého drceného vel. 0-32 mm tl 150 mm</t>
  </si>
  <si>
    <t>-2072408371</t>
  </si>
  <si>
    <t>S5 mezi gabiony</t>
  </si>
  <si>
    <t>15*2</t>
  </si>
  <si>
    <t>34</t>
  </si>
  <si>
    <t>564811113</t>
  </si>
  <si>
    <t>Podklad ze štěrkodrtě ŠD tl 70 mm</t>
  </si>
  <si>
    <t>372939949</t>
  </si>
  <si>
    <t>35</t>
  </si>
  <si>
    <t>596211210</t>
  </si>
  <si>
    <t>Kladení zámkové dlažby komunikací pro pěší tl 80 mm skupiny A pl do 50 m2</t>
  </si>
  <si>
    <t>253079625</t>
  </si>
  <si>
    <t>S5</t>
  </si>
  <si>
    <t>36</t>
  </si>
  <si>
    <t>59245275</t>
  </si>
  <si>
    <t>dlažba zámková tl. 80mm barevná</t>
  </si>
  <si>
    <t>-181527225</t>
  </si>
  <si>
    <t>30*1,1 'Přepočtené koeficientem množství</t>
  </si>
  <si>
    <t>Úpravy povrchů, podlahy a osazování výplní</t>
  </si>
  <si>
    <t>37</t>
  </si>
  <si>
    <t>621645001</t>
  </si>
  <si>
    <t>Kamenické opracování povrchu rovných i zakřivených předsádkového betonu pemrlováním</t>
  </si>
  <si>
    <t>-1300084081</t>
  </si>
  <si>
    <t>deska kolem kontejnerů</t>
  </si>
  <si>
    <t>16*2</t>
  </si>
  <si>
    <t>17*0,2*2</t>
  </si>
  <si>
    <t>Ostatní konstrukce a práce, bourání</t>
  </si>
  <si>
    <t>38</t>
  </si>
  <si>
    <t>919735113</t>
  </si>
  <si>
    <t>Řezání stávajícího živičného krytu hl do 150 mm</t>
  </si>
  <si>
    <t>-1036771874</t>
  </si>
  <si>
    <t>30*2*2</t>
  </si>
  <si>
    <t>39</t>
  </si>
  <si>
    <t>953965132</t>
  </si>
  <si>
    <t>Kotevní šroub pro chemické kotvy M 16 dl 260 mm</t>
  </si>
  <si>
    <t>kus</t>
  </si>
  <si>
    <t>164561214</t>
  </si>
  <si>
    <t>4ks / jakl</t>
  </si>
  <si>
    <t>4*11*2</t>
  </si>
  <si>
    <t>997</t>
  </si>
  <si>
    <t>Přesun sutě</t>
  </si>
  <si>
    <t>40</t>
  </si>
  <si>
    <t>997013211</t>
  </si>
  <si>
    <t>Vnitrostaveništní doprava suti a vybouraných hmot pro budovy v do 6 m ručně</t>
  </si>
  <si>
    <t>1460451713</t>
  </si>
  <si>
    <t>41</t>
  </si>
  <si>
    <t>997013501</t>
  </si>
  <si>
    <t>Odvoz suti a vybouraných hmot na skládku nebo meziskládku do 1 km se složením</t>
  </si>
  <si>
    <t>1017787696</t>
  </si>
  <si>
    <t>42</t>
  </si>
  <si>
    <t>997013509</t>
  </si>
  <si>
    <t>Příplatek k odvozu suti a vybouraných hmot na skládku ZKD 1 km přes 1 km</t>
  </si>
  <si>
    <t>1281586636</t>
  </si>
  <si>
    <t>11,376*25 'Přepočtené koeficientem množství</t>
  </si>
  <si>
    <t>43</t>
  </si>
  <si>
    <t>997013631</t>
  </si>
  <si>
    <t>Poplatek za uložení na skládce (skládkovné) stavebního odpadu směsného kód odpadu 17 09 04</t>
  </si>
  <si>
    <t>-1619789001</t>
  </si>
  <si>
    <t>44</t>
  </si>
  <si>
    <t>997013875</t>
  </si>
  <si>
    <t>Poplatek za uložení stavebního odpadu na recyklační skládce (skládkovné) asfaltového bez obsahu dehtu zatříděného do Katalogu odpadů pod kódem 17 03 02</t>
  </si>
  <si>
    <t>-593654335</t>
  </si>
  <si>
    <t>998</t>
  </si>
  <si>
    <t>Přesun hmot</t>
  </si>
  <si>
    <t>45</t>
  </si>
  <si>
    <t>998011001</t>
  </si>
  <si>
    <t>Přesun hmot pro budovy zděné v do 6 m</t>
  </si>
  <si>
    <t>-1400039385</t>
  </si>
  <si>
    <t>PSV</t>
  </si>
  <si>
    <t>Práce a dodávky PSV</t>
  </si>
  <si>
    <t>741</t>
  </si>
  <si>
    <t>Elektroinstalace - silnoproud</t>
  </si>
  <si>
    <t>46</t>
  </si>
  <si>
    <t>741501101</t>
  </si>
  <si>
    <t>Přeložka elektro kabelu vč. propojení a revize</t>
  </si>
  <si>
    <t>-590466597</t>
  </si>
  <si>
    <t>47</t>
  </si>
  <si>
    <t>741501102</t>
  </si>
  <si>
    <t>Přeložka VO kabelu vč. propojení a revize</t>
  </si>
  <si>
    <t>-1164957645</t>
  </si>
  <si>
    <t>48</t>
  </si>
  <si>
    <t>210021063</t>
  </si>
  <si>
    <t>Osazení výstražné fólie z PVC</t>
  </si>
  <si>
    <t>64</t>
  </si>
  <si>
    <t>533558943</t>
  </si>
  <si>
    <t>49</t>
  </si>
  <si>
    <t>69311308</t>
  </si>
  <si>
    <t>pás varovný plný š 220mm</t>
  </si>
  <si>
    <t>128</t>
  </si>
  <si>
    <t>2082842468</t>
  </si>
  <si>
    <t>50</t>
  </si>
  <si>
    <t>741501104</t>
  </si>
  <si>
    <t>Přemístění stávajícího sloupu VO</t>
  </si>
  <si>
    <t>101374797</t>
  </si>
  <si>
    <t>762</t>
  </si>
  <si>
    <t>Konstrukce tesařské</t>
  </si>
  <si>
    <t>51</t>
  </si>
  <si>
    <t>762081150</t>
  </si>
  <si>
    <t>Hoblování hraněného řeziva ve staveništní dílně</t>
  </si>
  <si>
    <t>1877503370</t>
  </si>
  <si>
    <t>52</t>
  </si>
  <si>
    <t>762822110</t>
  </si>
  <si>
    <t>Montáž stropního trámu z hraněného řeziva průřezové plochy do 144 cm2 s výměnami</t>
  </si>
  <si>
    <t>495305023</t>
  </si>
  <si>
    <t>5,3*20*2</t>
  </si>
  <si>
    <t>53</t>
  </si>
  <si>
    <t>60516110</t>
  </si>
  <si>
    <t>řezivo modřínové sušené tl 30mm</t>
  </si>
  <si>
    <t>-330132137</t>
  </si>
  <si>
    <t>prkno 30/150/1250 mm</t>
  </si>
  <si>
    <t>212*0,03*0,15*1,2</t>
  </si>
  <si>
    <t>762895000</t>
  </si>
  <si>
    <t>Spojovací prostředky pro montáž záklopu, stropnice a podbíjení</t>
  </si>
  <si>
    <t>-1936204074</t>
  </si>
  <si>
    <t>55</t>
  </si>
  <si>
    <t>998762101</t>
  </si>
  <si>
    <t>Přesun hmot tonážní pro kce tesařské v objektech v do 6 m</t>
  </si>
  <si>
    <t>-401812733</t>
  </si>
  <si>
    <t>767</t>
  </si>
  <si>
    <t>Konstrukce zámečnické</t>
  </si>
  <si>
    <t>56</t>
  </si>
  <si>
    <t>767995114</t>
  </si>
  <si>
    <t>Montáž atypických zámečnických konstrukcí hmotnosti do 50 kg</t>
  </si>
  <si>
    <t>kg</t>
  </si>
  <si>
    <t>-897405340</t>
  </si>
  <si>
    <t>konstrukce pergoly, do položky započítat celkové náklady na výrobu OK, sváry, dopravu, atd</t>
  </si>
  <si>
    <t>jackl 100/100/5</t>
  </si>
  <si>
    <t>(2,4*11+5,3*2)*2*13,97</t>
  </si>
  <si>
    <t>T100</t>
  </si>
  <si>
    <t>3,4*5*2*16,4</t>
  </si>
  <si>
    <t xml:space="preserve">platle, spojovací plechy </t>
  </si>
  <si>
    <t>200</t>
  </si>
  <si>
    <t>57</t>
  </si>
  <si>
    <t>13010624</t>
  </si>
  <si>
    <t>ocel profilová T 100 jakost 11 375</t>
  </si>
  <si>
    <t>-490516719</t>
  </si>
  <si>
    <t>3,4*5*2*16,4/1000*1,1</t>
  </si>
  <si>
    <t>58</t>
  </si>
  <si>
    <t>14550318</t>
  </si>
  <si>
    <t>profil ocelový čtvercový svařovaný 100x100x5mm</t>
  </si>
  <si>
    <t>703742113</t>
  </si>
  <si>
    <t>(2,4*11+5,3*2)*2*13,97/1000*1,1</t>
  </si>
  <si>
    <t>59</t>
  </si>
  <si>
    <t>14550210</t>
  </si>
  <si>
    <t>platle, spojovací plechy, drobný materiál</t>
  </si>
  <si>
    <t>-2120435529</t>
  </si>
  <si>
    <t>200/1000*1,1</t>
  </si>
  <si>
    <t>60</t>
  </si>
  <si>
    <t>998767101</t>
  </si>
  <si>
    <t>Přesun hmot tonážní pro zámečnické konstrukce v objektech v do 6 m</t>
  </si>
  <si>
    <t>422124183</t>
  </si>
  <si>
    <t>783</t>
  </si>
  <si>
    <t>Dokončovací práce - nátěry</t>
  </si>
  <si>
    <t>61</t>
  </si>
  <si>
    <t>628613611</t>
  </si>
  <si>
    <t>Žárové zinkování ponorem dílů ocelových konstrukcí hmotnosti do 100 kg</t>
  </si>
  <si>
    <t>1227039696</t>
  </si>
  <si>
    <t>62</t>
  </si>
  <si>
    <t>783113121</t>
  </si>
  <si>
    <t>Dvojnásobný napouštěcí syntetický nátěr s biocidní přísadou truhlářských konstrukcí</t>
  </si>
  <si>
    <t>-1636433185</t>
  </si>
  <si>
    <t>212*(0,03*2+0,15*2)*1,1</t>
  </si>
  <si>
    <t>63</t>
  </si>
  <si>
    <t>783114101</t>
  </si>
  <si>
    <t>Základní jednonásobný syntetický nátěr truhlářských konstrukcí</t>
  </si>
  <si>
    <t>1802063331</t>
  </si>
  <si>
    <t>783118101</t>
  </si>
  <si>
    <t>Lazurovací jednonásobný syntetický nátěr truhlářských konstrukcí</t>
  </si>
  <si>
    <t>-1074309300</t>
  </si>
  <si>
    <t>65</t>
  </si>
  <si>
    <t>783301313</t>
  </si>
  <si>
    <t>Odmaštění zámečnických konstrukcí ředidlovým odmašťovačem</t>
  </si>
  <si>
    <t>507919789</t>
  </si>
  <si>
    <t>66</t>
  </si>
  <si>
    <t>783314101</t>
  </si>
  <si>
    <t>Základní jednonásobný syntetický nátěr zámečnických konstrukcí</t>
  </si>
  <si>
    <t>1701730011</t>
  </si>
  <si>
    <t>67</t>
  </si>
  <si>
    <t>783317101</t>
  </si>
  <si>
    <t>Krycí jednonásobný syntetický standardní nátěr zámečnických konstrukcí</t>
  </si>
  <si>
    <t>1434481864</t>
  </si>
  <si>
    <t>jakl</t>
  </si>
  <si>
    <t>(2,4*11+5,3*2)*2*0,383</t>
  </si>
  <si>
    <t>3,4*5*2*0,4</t>
  </si>
  <si>
    <t>789</t>
  </si>
  <si>
    <t>Povrchové úpravy ocelových konstrukcí a technologických zařízení</t>
  </si>
  <si>
    <t>68</t>
  </si>
  <si>
    <t>789222112</t>
  </si>
  <si>
    <t>Provedení otryskání ocelových konstrukcí třídy II stupeň zarezavění A stupeň přípravy Sa 2 1/2</t>
  </si>
  <si>
    <t>812098187</t>
  </si>
  <si>
    <t>69</t>
  </si>
  <si>
    <t>15920105</t>
  </si>
  <si>
    <t>materiál tryskací (ocelové broky)</t>
  </si>
  <si>
    <t>2004462235</t>
  </si>
  <si>
    <t>41,942*0,01 'Přepočtené koeficientem množství</t>
  </si>
  <si>
    <t>02 - Zpevněné plochy a gabionová zeď</t>
  </si>
  <si>
    <t>111211101</t>
  </si>
  <si>
    <t>Odstranění křovin a stromů průměru kmene do 100 mm i s kořeny sklonu terénu do 1:5 ručně</t>
  </si>
  <si>
    <t>754089661</t>
  </si>
  <si>
    <t>18+22+2+72+11+35</t>
  </si>
  <si>
    <t>113106021</t>
  </si>
  <si>
    <t>Rozebrání dlažeb při překopech komunikací pro pěší z betonových dlaždic ručně</t>
  </si>
  <si>
    <t>614451015</t>
  </si>
  <si>
    <t>stávající vstupy</t>
  </si>
  <si>
    <t>2,5*6*2+2*7+2*8</t>
  </si>
  <si>
    <t>stávající popelnice</t>
  </si>
  <si>
    <t>113106022</t>
  </si>
  <si>
    <t>Rozebrání dlažeb při překopech komunikací pro pěší z kamenných dlaždic ručně</t>
  </si>
  <si>
    <t>1579313333</t>
  </si>
  <si>
    <t>kostky</t>
  </si>
  <si>
    <t>113154113</t>
  </si>
  <si>
    <t>Frézování živičného krytu tl 50 mm pruh š 0,5 m pl do 500 m2 bez překážek v trase</t>
  </si>
  <si>
    <t>71702875</t>
  </si>
  <si>
    <t>odfrézování stávajícího asfaltu</t>
  </si>
  <si>
    <t>394</t>
  </si>
  <si>
    <t>113201112</t>
  </si>
  <si>
    <t>Vytrhání obrub silničních ležatých</t>
  </si>
  <si>
    <t>-1197640196</t>
  </si>
  <si>
    <t>156</t>
  </si>
  <si>
    <t>121151115</t>
  </si>
  <si>
    <t>Sejmutí ornice plochy do 500 m2 tl vrstvy do 300 mm strojně</t>
  </si>
  <si>
    <t>-436827553</t>
  </si>
  <si>
    <t>pro nové zpevněné plochy</t>
  </si>
  <si>
    <t>(18+22+2+72+550)</t>
  </si>
  <si>
    <t>122252204</t>
  </si>
  <si>
    <t>Odkopávky a prokopávky nezapažené pro silnice a dálnice v hornině třídy těžitelnosti I objem do 500 m3 strojně</t>
  </si>
  <si>
    <t>514497529</t>
  </si>
  <si>
    <t>(18+22+2+72+550)*0,6</t>
  </si>
  <si>
    <t>129951121</t>
  </si>
  <si>
    <t>Bourání zdiva z betonu prostého neprokládaného v odkopávkách nebo prokopávkách strojně</t>
  </si>
  <si>
    <t>1499823463</t>
  </si>
  <si>
    <t>131251104</t>
  </si>
  <si>
    <t>Hloubení jam nezapažených v hornině třídy těžitelnosti I, skupiny 3 objem do 500 m3 strojně</t>
  </si>
  <si>
    <t>-2003596401</t>
  </si>
  <si>
    <t>pro opěrné zdi</t>
  </si>
  <si>
    <t>5*20*1,2</t>
  </si>
  <si>
    <t>4*28*1</t>
  </si>
  <si>
    <t>132212211</t>
  </si>
  <si>
    <t>Hloubení rýh š do 2000 mm v soudržných horninách třídy těžitelnosti I, skupiny 3 ručně</t>
  </si>
  <si>
    <t>1345910610</t>
  </si>
  <si>
    <t>ruční dokopání</t>
  </si>
  <si>
    <t>4,5</t>
  </si>
  <si>
    <t>132251101</t>
  </si>
  <si>
    <t xml:space="preserve">Hloubení rýh nezapažených  š do 800 mm v hornině třídy těžitelnosti I, skupiny 3 objem do 20 m3 strojně</t>
  </si>
  <si>
    <t>-804878230</t>
  </si>
  <si>
    <t>základ plot</t>
  </si>
  <si>
    <t>0,6*1*(29+2,75+1+5,5)</t>
  </si>
  <si>
    <t>1065635277</t>
  </si>
  <si>
    <t xml:space="preserve">základ pro opěrnou zeď </t>
  </si>
  <si>
    <t>1,5*0,8*(6,3+14,7+12,5)</t>
  </si>
  <si>
    <t>162251102</t>
  </si>
  <si>
    <t>Vodorovné přemístění do 50 m výkopku/sypaniny z horniny třídy těžitelnosti I, skupiny 1 až 3</t>
  </si>
  <si>
    <t>-1755874104</t>
  </si>
  <si>
    <t>pro zásypy na meziskládku a zpět</t>
  </si>
  <si>
    <t>15,4*2</t>
  </si>
  <si>
    <t>1892891666</t>
  </si>
  <si>
    <t>398,4+232+4,5+22,95+40,2</t>
  </si>
  <si>
    <t>-15,4</t>
  </si>
  <si>
    <t>-1478301584</t>
  </si>
  <si>
    <t>682,65*15 'Přepočtené koeficientem množství</t>
  </si>
  <si>
    <t>1490562447</t>
  </si>
  <si>
    <t>-1107246065</t>
  </si>
  <si>
    <t>-1180839582</t>
  </si>
  <si>
    <t>682,65*2 'Přepočtené koeficientem množství</t>
  </si>
  <si>
    <t>73269099</t>
  </si>
  <si>
    <t>174151101</t>
  </si>
  <si>
    <t>Zásyp jam, šachet rýh nebo kolem objektů sypaninou se zhutněním</t>
  </si>
  <si>
    <t>2003556749</t>
  </si>
  <si>
    <t>štěrkopískový zásyp opěrné zdi</t>
  </si>
  <si>
    <t>232-50</t>
  </si>
  <si>
    <t>-561690014</t>
  </si>
  <si>
    <t>182*2 'Přepočtené koeficientem množství</t>
  </si>
  <si>
    <t>180405111</t>
  </si>
  <si>
    <t>Založení trávníku ve vegetačních prefabrikátech výsevem semene v rovině a ve svahu do 1:5</t>
  </si>
  <si>
    <t>415935517</t>
  </si>
  <si>
    <t>00572410</t>
  </si>
  <si>
    <t>osivo směs travní parková</t>
  </si>
  <si>
    <t>-406270572</t>
  </si>
  <si>
    <t>360*0,015 'Přepočtené koeficientem množství</t>
  </si>
  <si>
    <t>181152302</t>
  </si>
  <si>
    <t>Úprava pláně pro silnice a dálnice v zářezech se zhutněním</t>
  </si>
  <si>
    <t>419298495</t>
  </si>
  <si>
    <t>(únosnost pláně Edef,2=45 MPa)</t>
  </si>
  <si>
    <t>S1</t>
  </si>
  <si>
    <t>368</t>
  </si>
  <si>
    <t>S2</t>
  </si>
  <si>
    <t>207</t>
  </si>
  <si>
    <t>181311103</t>
  </si>
  <si>
    <t>Rozprostření ornice tl vrstvy do 200 mm v rovině nebo ve svahu do 1:5 ručně</t>
  </si>
  <si>
    <t>1815186061</t>
  </si>
  <si>
    <t>kolem obrub</t>
  </si>
  <si>
    <t>(195+50)*1</t>
  </si>
  <si>
    <t>181351103</t>
  </si>
  <si>
    <t>Rozprostření ornice tl vrstvy do 200 mm pl do 500 m2 v rovině nebo ve svahu do 1:5 strojně</t>
  </si>
  <si>
    <t>752672663</t>
  </si>
  <si>
    <t>181411131</t>
  </si>
  <si>
    <t>Založení parkového trávníku výsevem plochy do 1000 m2 v rovině a ve svahu do 1:5</t>
  </si>
  <si>
    <t>120977428</t>
  </si>
  <si>
    <t>245+265</t>
  </si>
  <si>
    <t>-1369953781</t>
  </si>
  <si>
    <t>510*0,015 'Přepočtené koeficientem množství</t>
  </si>
  <si>
    <t>184818232</t>
  </si>
  <si>
    <t>Ochrana kmene průměru přes 300 do 500 mm bedněním výšky do 2 m</t>
  </si>
  <si>
    <t>1057872212</t>
  </si>
  <si>
    <t>bříza</t>
  </si>
  <si>
    <t>184818234</t>
  </si>
  <si>
    <t>Ochrana kmene průměru přes 700 do 900 mm bedněním výšky do 2 m</t>
  </si>
  <si>
    <t>1097863508</t>
  </si>
  <si>
    <t>jasan</t>
  </si>
  <si>
    <t>1149450709</t>
  </si>
  <si>
    <t>základ gabion</t>
  </si>
  <si>
    <t>274313611</t>
  </si>
  <si>
    <t>Základové pásy z betonu tř. C 16/20</t>
  </si>
  <si>
    <t>-1248424554</t>
  </si>
  <si>
    <t>plotová podezdvíka</t>
  </si>
  <si>
    <t>0,6*0,8*(29+2,75+1+5,5)*1,05</t>
  </si>
  <si>
    <t>-1182299426</t>
  </si>
  <si>
    <t>2*0,2*(29+2,75+1+5,5)</t>
  </si>
  <si>
    <t>-1332040849</t>
  </si>
  <si>
    <t>327212921</t>
  </si>
  <si>
    <t>Příplatek k cenám zdiva opěrných zdí z kamene na sucho za vytvoření hrany rohu</t>
  </si>
  <si>
    <t>-1076051686</t>
  </si>
  <si>
    <t>10*0,75</t>
  </si>
  <si>
    <t>(6,3+3+7,5+9+9)*2</t>
  </si>
  <si>
    <t>327215221</t>
  </si>
  <si>
    <t>Opěrná zeď z prefabrikovaných gabionů dvouzákrutová síť povrch poplastovaný galfan vyplněná kamenem</t>
  </si>
  <si>
    <t>204433378</t>
  </si>
  <si>
    <t>0,75*1,6*(6,3+3)</t>
  </si>
  <si>
    <t>0,75*1,8*(7,5+9)</t>
  </si>
  <si>
    <t>0,75*2*(9)</t>
  </si>
  <si>
    <t>338171123</t>
  </si>
  <si>
    <t>Osazování sloupků a vzpěr plotových ocelových v do 2,60 m se zabetonováním</t>
  </si>
  <si>
    <t>-978690086</t>
  </si>
  <si>
    <t>55342153</t>
  </si>
  <si>
    <t>plotový sloupek pro svařované panely profilovaný oválný 50x70mm dl 2,5-3,0m povrchová úprava Pz a komaxit</t>
  </si>
  <si>
    <t>-1107232480</t>
  </si>
  <si>
    <t>348262008</t>
  </si>
  <si>
    <t>Plot z betonových bloků velikosti plochy do 0,02 m2 broušených přírodních zeď šířky do 200 mm jednořadá</t>
  </si>
  <si>
    <t>-2106098633</t>
  </si>
  <si>
    <t>plotová podezdvíka - zaoblená</t>
  </si>
  <si>
    <t>0,5*(29+2,75+1+5,5)</t>
  </si>
  <si>
    <t>348401130</t>
  </si>
  <si>
    <t>Montáž oplocení ze strojového pletiva s napínacími dráty výšky do 2,0 m</t>
  </si>
  <si>
    <t>-1945868994</t>
  </si>
  <si>
    <t>32+30+10</t>
  </si>
  <si>
    <t>31324816</t>
  </si>
  <si>
    <t>svařované plotové pletivo v rolích 25m výšky 2,00m průměr drátu 3mm rozměr oka 50x50mm povrchová úprava Pz a komaxit</t>
  </si>
  <si>
    <t>-1166311416</t>
  </si>
  <si>
    <t>72*1,1 'Přepočtené koeficientem množství</t>
  </si>
  <si>
    <t>564211113</t>
  </si>
  <si>
    <t>Podklad nebo podsyp ze štěrkopísku ŠP tl 70 mm</t>
  </si>
  <si>
    <t>1900803699</t>
  </si>
  <si>
    <t>564851111</t>
  </si>
  <si>
    <t>Podklad ze štěrkodrtě ŠD tl 150 mm</t>
  </si>
  <si>
    <t>704224361</t>
  </si>
  <si>
    <t>S1 0/32</t>
  </si>
  <si>
    <t xml:space="preserve">S7 0/32 vstupy </t>
  </si>
  <si>
    <t>(5*3*2+8*2,5*2+8)</t>
  </si>
  <si>
    <t>564861111</t>
  </si>
  <si>
    <t>Podklad ze štěrkodrtě ŠD tl 200 mm</t>
  </si>
  <si>
    <t>1621435209</t>
  </si>
  <si>
    <t>S1 0/63</t>
  </si>
  <si>
    <t>564871111</t>
  </si>
  <si>
    <t>Podklad ze štěrkodrtě ŠD tl 250 mm</t>
  </si>
  <si>
    <t>-145718819</t>
  </si>
  <si>
    <t xml:space="preserve">S2 0/32 </t>
  </si>
  <si>
    <t>(59+73+75)</t>
  </si>
  <si>
    <t>565211111</t>
  </si>
  <si>
    <t>Podklad ze štěrku částečně zpevněného cementovou maltou ŠCM tl 150 mm</t>
  </si>
  <si>
    <t>-1380718085</t>
  </si>
  <si>
    <t>566901233</t>
  </si>
  <si>
    <t>Vyspravení podkladu po překopech ing sítí plochy přes 15 m2 štěrkodrtí tl. 200 mm</t>
  </si>
  <si>
    <t>602758814</t>
  </si>
  <si>
    <t>přeložky</t>
  </si>
  <si>
    <t>30*0,6</t>
  </si>
  <si>
    <t>566901261</t>
  </si>
  <si>
    <t>Vyspravení podkladu po překopech ing sítí plochy přes 15 m2 obalovaným kamenivem ACP (OK) tl. 100 mm</t>
  </si>
  <si>
    <t>950859237</t>
  </si>
  <si>
    <t>566901272</t>
  </si>
  <si>
    <t>Vyspravení podkladu po překopech ing sítí plochy přes 15m2 směsí stmelenou cementem SC20/25 tl 150mm</t>
  </si>
  <si>
    <t>1083068835</t>
  </si>
  <si>
    <t>573111111</t>
  </si>
  <si>
    <t>Postřik živičný infiltrační s posypem z asfaltu množství 0,60 kg/m2</t>
  </si>
  <si>
    <t>1505242271</t>
  </si>
  <si>
    <t>573211107</t>
  </si>
  <si>
    <t>Postřik živičný spojovací z asfaltu v množství 0,30 kg/m2</t>
  </si>
  <si>
    <t>-2056604577</t>
  </si>
  <si>
    <t>577144131</t>
  </si>
  <si>
    <t>Asfaltový beton vrstva obrusná ACO 11 (ABS) tř. I tl 50 mm š do 3 m z modifikovaného asfaltu</t>
  </si>
  <si>
    <t>-1070197698</t>
  </si>
  <si>
    <t>577146131</t>
  </si>
  <si>
    <t>Asfaltový beton vrstva ložní ACL 22 (ABVH) tl 50 mm š do 3 m z modifikovaného asfaltu</t>
  </si>
  <si>
    <t>2057036979</t>
  </si>
  <si>
    <t>596211121</t>
  </si>
  <si>
    <t>Kladení zámkové dlažby komunikací pro pěší tl 60 mm skupiny B pl do 100 m2</t>
  </si>
  <si>
    <t>125833690</t>
  </si>
  <si>
    <t xml:space="preserve">S7  vstupy </t>
  </si>
  <si>
    <t>(5*3*2+8*2,5*2)</t>
  </si>
  <si>
    <t>chodník doplnění</t>
  </si>
  <si>
    <t>BET.K06C02</t>
  </si>
  <si>
    <t>dlažba 20x10x6cm barevná</t>
  </si>
  <si>
    <t>1506561212</t>
  </si>
  <si>
    <t>78*1,1 'Přepočtené koeficientem množství</t>
  </si>
  <si>
    <t>596212223</t>
  </si>
  <si>
    <t>Kladení zámkové dlažby pozemních komunikací tl 80 mm skupiny B pl přes 300 m2</t>
  </si>
  <si>
    <t>-698291242</t>
  </si>
  <si>
    <t xml:space="preserve">S1 vegetační kámen </t>
  </si>
  <si>
    <t>59245010</t>
  </si>
  <si>
    <t>Vegetační kámen - specifikace dle PD</t>
  </si>
  <si>
    <t>672291324</t>
  </si>
  <si>
    <t>368*1,05 'Přepočtené koeficientem množství</t>
  </si>
  <si>
    <t>59751014</t>
  </si>
  <si>
    <t>Výplň vegetačního kamene kačírkem</t>
  </si>
  <si>
    <t>1878452359</t>
  </si>
  <si>
    <t>914111111</t>
  </si>
  <si>
    <t>Montáž svislé dopravní značky do velikosti 1 m2 objímkami na sloupek nebo konzolu</t>
  </si>
  <si>
    <t>1654162053</t>
  </si>
  <si>
    <t>40445601</t>
  </si>
  <si>
    <t>výstražné dopravní značky A1-A30, A33 900mm</t>
  </si>
  <si>
    <t>798837188</t>
  </si>
  <si>
    <t>914511112</t>
  </si>
  <si>
    <t>Montáž sloupku dopravních značek délky do 3,5 m s betonovým základem a patkou</t>
  </si>
  <si>
    <t>1420839886</t>
  </si>
  <si>
    <t>40445230</t>
  </si>
  <si>
    <t>sloupek pro dopravní značku Zn D 70mm v 3,5m</t>
  </si>
  <si>
    <t>-360176172</t>
  </si>
  <si>
    <t>40445241</t>
  </si>
  <si>
    <t>patka pro sloupek Al D 70mm</t>
  </si>
  <si>
    <t>-1219771304</t>
  </si>
  <si>
    <t>916131213</t>
  </si>
  <si>
    <t>Osazení silničního obrubníku betonového stojatého s boční opěrou do lože z betonu prostého</t>
  </si>
  <si>
    <t>-1937891470</t>
  </si>
  <si>
    <t>vč nájezdových, oblých, obrub</t>
  </si>
  <si>
    <t>15+21+7,5+11+21+13+5,2+40+10+45+4</t>
  </si>
  <si>
    <t>59217031</t>
  </si>
  <si>
    <t>obrubník betonový silniční 1000x150x250mm</t>
  </si>
  <si>
    <t>144613440</t>
  </si>
  <si>
    <t>192,7*1,1 'Přepočtené koeficientem množství</t>
  </si>
  <si>
    <t>916231213</t>
  </si>
  <si>
    <t>Osazení chodníkového obrubníku betonového stojatého s boční opěrou do lože z betonu prostého</t>
  </si>
  <si>
    <t>1715139516</t>
  </si>
  <si>
    <t>vstupy</t>
  </si>
  <si>
    <t>5*2*2</t>
  </si>
  <si>
    <t>7,5*2*2</t>
  </si>
  <si>
    <t>59217017</t>
  </si>
  <si>
    <t>obrubník betonový chodníkový 1000x100x250mm</t>
  </si>
  <si>
    <t>-796496701</t>
  </si>
  <si>
    <t>50*1,1 'Přepočtené koeficientem množství</t>
  </si>
  <si>
    <t>919732211</t>
  </si>
  <si>
    <t>Styčná spára napojení nového živičného povrchu na stávající za tepla š 15 mm hl 25 mm s prořezáním</t>
  </si>
  <si>
    <t>-660373962</t>
  </si>
  <si>
    <t>rozšíření vozovky</t>
  </si>
  <si>
    <t>115</t>
  </si>
  <si>
    <t>966006132</t>
  </si>
  <si>
    <t>Odstranění značek dopravních nebo orientačních se sloupky s betonovými patkami</t>
  </si>
  <si>
    <t>1521950571</t>
  </si>
  <si>
    <t>966052121</t>
  </si>
  <si>
    <t>Bourání sloupků a vzpěr ŽB plotových s betonovou patkou</t>
  </si>
  <si>
    <t>993899018</t>
  </si>
  <si>
    <t>71</t>
  </si>
  <si>
    <t>966071822</t>
  </si>
  <si>
    <t>Rozebrání oplocení z drátěného pletiva se čtvercovými oky výšky do 2,0 m</t>
  </si>
  <si>
    <t>-369630548</t>
  </si>
  <si>
    <t>k sousednímu domu</t>
  </si>
  <si>
    <t>28,5+29+15</t>
  </si>
  <si>
    <t>72</t>
  </si>
  <si>
    <t>966510101</t>
  </si>
  <si>
    <t>Demontáž sušáku na prádlo vč. likvidace</t>
  </si>
  <si>
    <t>1239658789</t>
  </si>
  <si>
    <t>73</t>
  </si>
  <si>
    <t>966510102</t>
  </si>
  <si>
    <t>Demontáž protivjezdového sloupku vč. likvidace</t>
  </si>
  <si>
    <t>-636798118</t>
  </si>
  <si>
    <t>74</t>
  </si>
  <si>
    <t>997013111</t>
  </si>
  <si>
    <t>Vnitrostaveništní doprava suti a vybouraných hmot pro budovy v do 6 m s použitím mechanizace</t>
  </si>
  <si>
    <t>-2068284311</t>
  </si>
  <si>
    <t>75</t>
  </si>
  <si>
    <t>-902452986</t>
  </si>
  <si>
    <t>76</t>
  </si>
  <si>
    <t>1365780823</t>
  </si>
  <si>
    <t>125,24*25 'Přepočtené koeficientem množství</t>
  </si>
  <si>
    <t>77</t>
  </si>
  <si>
    <t>-1644095620</t>
  </si>
  <si>
    <t>78</t>
  </si>
  <si>
    <t>997013862</t>
  </si>
  <si>
    <t xml:space="preserve">Poplatek za uložení stavebního odpadu na recyklační skládce (skládkovné) z armovaného betonu kód odpadu  17 01 01</t>
  </si>
  <si>
    <t>536966085</t>
  </si>
  <si>
    <t>79</t>
  </si>
  <si>
    <t>997013873</t>
  </si>
  <si>
    <t>Poplatek za uložení stavebního odpadu na recyklační skládce (skládkovné) zeminy a kamení zatříděného do Katalogu odpadů pod kódem 17 05 04</t>
  </si>
  <si>
    <t>-1446687125</t>
  </si>
  <si>
    <t>80</t>
  </si>
  <si>
    <t>-1647566768</t>
  </si>
  <si>
    <t>81</t>
  </si>
  <si>
    <t>998223011</t>
  </si>
  <si>
    <t>Přesun hmot pro pozemní komunikace s krytem dlážděným</t>
  </si>
  <si>
    <t>-762987197</t>
  </si>
  <si>
    <t xml:space="preserve">03 - Přeložka Eon </t>
  </si>
  <si>
    <t>7410510</t>
  </si>
  <si>
    <t>Přeložka vedení Eon - pevná suma 300.000,- Kč</t>
  </si>
  <si>
    <t>kpl</t>
  </si>
  <si>
    <t>-1403491404</t>
  </si>
  <si>
    <t>každý ochazeč ocení tuto položku požadovanou cenou 300.000,- Kč</t>
  </si>
  <si>
    <t>04 - Dodávka polozapuštěných kontejnerů</t>
  </si>
  <si>
    <t>3501</t>
  </si>
  <si>
    <t>D+M polozapuštěných kontejnerů - specifikace dle PD</t>
  </si>
  <si>
    <t>1543042058</t>
  </si>
  <si>
    <t>KONTEJNERY MOLOK DOMINO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</si>
</sst>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20201101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ODPADOVÉ HOSPODÁŘSTVÍ S PARKOVÁNÍM NA SÍDLIŠTI ŠPIČÁK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Český Krumlov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10. 11. 2020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arch. Vladan Píša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Filip Šimek www.rozp.cz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'00 - Ostatní a vedlejší n...'!J30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'00 - Ostatní a vedlejší n...'!P118</f>
        <v>0</v>
      </c>
      <c r="AV95" s="129">
        <f>'00 - Ostatní a vedlejší n...'!J33</f>
        <v>0</v>
      </c>
      <c r="AW95" s="129">
        <f>'00 - Ostatní a vedlejší n...'!J34</f>
        <v>0</v>
      </c>
      <c r="AX95" s="129">
        <f>'00 - Ostatní a vedlejší n...'!J35</f>
        <v>0</v>
      </c>
      <c r="AY95" s="129">
        <f>'00 - Ostatní a vedlejší n...'!J36</f>
        <v>0</v>
      </c>
      <c r="AZ95" s="129">
        <f>'00 - Ostatní a vedlejší n...'!F33</f>
        <v>0</v>
      </c>
      <c r="BA95" s="129">
        <f>'00 - Ostatní a vedlejší n...'!F34</f>
        <v>0</v>
      </c>
      <c r="BB95" s="129">
        <f>'00 - Ostatní a vedlejší n...'!F35</f>
        <v>0</v>
      </c>
      <c r="BC95" s="129">
        <f>'00 - Ostatní a vedlejší n...'!F36</f>
        <v>0</v>
      </c>
      <c r="BD95" s="131">
        <f>'00 - Ostatní a vedlejší n...'!F37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16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'01 - Podzemní kontejnery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'01 - Podzemní kontejnery ...'!P131</f>
        <v>0</v>
      </c>
      <c r="AV96" s="129">
        <f>'01 - Podzemní kontejnery ...'!J33</f>
        <v>0</v>
      </c>
      <c r="AW96" s="129">
        <f>'01 - Podzemní kontejnery ...'!J34</f>
        <v>0</v>
      </c>
      <c r="AX96" s="129">
        <f>'01 - Podzemní kontejnery ...'!J35</f>
        <v>0</v>
      </c>
      <c r="AY96" s="129">
        <f>'01 - Podzemní kontejnery ...'!J36</f>
        <v>0</v>
      </c>
      <c r="AZ96" s="129">
        <f>'01 - Podzemní kontejnery ...'!F33</f>
        <v>0</v>
      </c>
      <c r="BA96" s="129">
        <f>'01 - Podzemní kontejnery ...'!F34</f>
        <v>0</v>
      </c>
      <c r="BB96" s="129">
        <f>'01 - Podzemní kontejnery ...'!F35</f>
        <v>0</v>
      </c>
      <c r="BC96" s="129">
        <f>'01 - Podzemní kontejnery ...'!F36</f>
        <v>0</v>
      </c>
      <c r="BD96" s="131">
        <f>'01 - Podzemní kontejnery ...'!F37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81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'02 - Zpevněné plochy a ga...'!J30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'02 - Zpevněné plochy a ga...'!P124</f>
        <v>0</v>
      </c>
      <c r="AV97" s="129">
        <f>'02 - Zpevněné plochy a ga...'!J33</f>
        <v>0</v>
      </c>
      <c r="AW97" s="129">
        <f>'02 - Zpevněné plochy a ga...'!J34</f>
        <v>0</v>
      </c>
      <c r="AX97" s="129">
        <f>'02 - Zpevněné plochy a ga...'!J35</f>
        <v>0</v>
      </c>
      <c r="AY97" s="129">
        <f>'02 - Zpevněné plochy a ga...'!J36</f>
        <v>0</v>
      </c>
      <c r="AZ97" s="129">
        <f>'02 - Zpevněné plochy a ga...'!F33</f>
        <v>0</v>
      </c>
      <c r="BA97" s="129">
        <f>'02 - Zpevněné plochy a ga...'!F34</f>
        <v>0</v>
      </c>
      <c r="BB97" s="129">
        <f>'02 - Zpevněné plochy a ga...'!F35</f>
        <v>0</v>
      </c>
      <c r="BC97" s="129">
        <f>'02 - Zpevněné plochy a ga...'!F36</f>
        <v>0</v>
      </c>
      <c r="BD97" s="131">
        <f>'02 - Zpevněné plochy a ga...'!F37</f>
        <v>0</v>
      </c>
      <c r="BE97" s="7"/>
      <c r="BT97" s="132" t="s">
        <v>85</v>
      </c>
      <c r="BV97" s="132" t="s">
        <v>79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7" customFormat="1" ht="16.5" customHeight="1">
      <c r="A98" s="120" t="s">
        <v>81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'03 - Přeložka Eon 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28">
        <v>0</v>
      </c>
      <c r="AT98" s="129">
        <f>ROUND(SUM(AV98:AW98),2)</f>
        <v>0</v>
      </c>
      <c r="AU98" s="130">
        <f>'03 - Přeložka Eon '!P118</f>
        <v>0</v>
      </c>
      <c r="AV98" s="129">
        <f>'03 - Přeložka Eon '!J33</f>
        <v>0</v>
      </c>
      <c r="AW98" s="129">
        <f>'03 - Přeložka Eon '!J34</f>
        <v>0</v>
      </c>
      <c r="AX98" s="129">
        <f>'03 - Přeložka Eon '!J35</f>
        <v>0</v>
      </c>
      <c r="AY98" s="129">
        <f>'03 - Přeložka Eon '!J36</f>
        <v>0</v>
      </c>
      <c r="AZ98" s="129">
        <f>'03 - Přeložka Eon '!F33</f>
        <v>0</v>
      </c>
      <c r="BA98" s="129">
        <f>'03 - Přeložka Eon '!F34</f>
        <v>0</v>
      </c>
      <c r="BB98" s="129">
        <f>'03 - Přeložka Eon '!F35</f>
        <v>0</v>
      </c>
      <c r="BC98" s="129">
        <f>'03 - Přeložka Eon '!F36</f>
        <v>0</v>
      </c>
      <c r="BD98" s="131">
        <f>'03 - Přeložka Eon '!F37</f>
        <v>0</v>
      </c>
      <c r="BE98" s="7"/>
      <c r="BT98" s="132" t="s">
        <v>85</v>
      </c>
      <c r="BV98" s="132" t="s">
        <v>79</v>
      </c>
      <c r="BW98" s="132" t="s">
        <v>96</v>
      </c>
      <c r="BX98" s="132" t="s">
        <v>5</v>
      </c>
      <c r="CL98" s="132" t="s">
        <v>1</v>
      </c>
      <c r="CM98" s="132" t="s">
        <v>87</v>
      </c>
    </row>
    <row r="99" s="7" customFormat="1" ht="16.5" customHeight="1">
      <c r="A99" s="120" t="s">
        <v>81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'04 - Dodávka polozapuštěn...'!J30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84</v>
      </c>
      <c r="AR99" s="127"/>
      <c r="AS99" s="133">
        <v>0</v>
      </c>
      <c r="AT99" s="134">
        <f>ROUND(SUM(AV99:AW99),2)</f>
        <v>0</v>
      </c>
      <c r="AU99" s="135">
        <f>'04 - Dodávka polozapuštěn...'!P118</f>
        <v>0</v>
      </c>
      <c r="AV99" s="134">
        <f>'04 - Dodávka polozapuštěn...'!J33</f>
        <v>0</v>
      </c>
      <c r="AW99" s="134">
        <f>'04 - Dodávka polozapuštěn...'!J34</f>
        <v>0</v>
      </c>
      <c r="AX99" s="134">
        <f>'04 - Dodávka polozapuštěn...'!J35</f>
        <v>0</v>
      </c>
      <c r="AY99" s="134">
        <f>'04 - Dodávka polozapuštěn...'!J36</f>
        <v>0</v>
      </c>
      <c r="AZ99" s="134">
        <f>'04 - Dodávka polozapuštěn...'!F33</f>
        <v>0</v>
      </c>
      <c r="BA99" s="134">
        <f>'04 - Dodávka polozapuštěn...'!F34</f>
        <v>0</v>
      </c>
      <c r="BB99" s="134">
        <f>'04 - Dodávka polozapuštěn...'!F35</f>
        <v>0</v>
      </c>
      <c r="BC99" s="134">
        <f>'04 - Dodávka polozapuštěn...'!F36</f>
        <v>0</v>
      </c>
      <c r="BD99" s="136">
        <f>'04 - Dodávka polozapuštěn...'!F37</f>
        <v>0</v>
      </c>
      <c r="BE99" s="7"/>
      <c r="BT99" s="132" t="s">
        <v>85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87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pL0zNVXkCCkRpxOcVuV6Em36vGkWYl6Tt7bNDe9bf6HQ66nQyBcnhqbAXL4raLamH9beAjAJeX9FFSiBOLMU1Q==" hashValue="Qc25rmzY6A8HpyX6dabujqJU+nmKXGR2Dvuvu+5137YXm9fHX60r3XKO6baLLro0YLpfYju/cAxIOuRJm8/nsw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 - Ostatní a vedlejší n...'!C2" display="/"/>
    <hyperlink ref="A96" location="'01 - Podzemní kontejnery ...'!C2" display="/"/>
    <hyperlink ref="A97" location="'02 - Zpevněné plochy a ga...'!C2" display="/"/>
    <hyperlink ref="A98" location="'03 - Přeložka Eon '!C2" display="/"/>
    <hyperlink ref="A99" location="'04 - Dodávka polozapuště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87</v>
      </c>
    </row>
    <row r="4" s="1" customFormat="1" ht="24.96" customHeight="1">
      <c r="B4" s="21"/>
      <c r="D4" s="141" t="s">
        <v>100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ODPADOVÉ HOSPODÁŘSTVÍ S PARKOVÁNÍM NA SÍDLIŠTI ŠPIČÁK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101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102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10. 11. 2020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tr">
        <f>IF('Rekapitulace stavby'!E11="","",'Rekapitulace stavby'!E11)</f>
        <v xml:space="preserve"> </v>
      </c>
      <c r="F15" s="39"/>
      <c r="G15" s="39"/>
      <c r="H15" s="39"/>
      <c r="I15" s="148" t="s">
        <v>27</v>
      </c>
      <c r="J15" s="147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31</v>
      </c>
      <c r="F21" s="39"/>
      <c r="G21" s="39"/>
      <c r="H21" s="39"/>
      <c r="I21" s="148" t="s">
        <v>27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8" t="s">
        <v>25</v>
      </c>
      <c r="J23" s="147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35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37</v>
      </c>
      <c r="E30" s="39"/>
      <c r="F30" s="39"/>
      <c r="G30" s="39"/>
      <c r="H30" s="39"/>
      <c r="I30" s="145"/>
      <c r="J30" s="158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39</v>
      </c>
      <c r="G32" s="39"/>
      <c r="H32" s="39"/>
      <c r="I32" s="160" t="s">
        <v>38</v>
      </c>
      <c r="J32" s="159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41</v>
      </c>
      <c r="E33" s="143" t="s">
        <v>42</v>
      </c>
      <c r="F33" s="162">
        <f>ROUND((SUM(BE118:BE164)),  2)</f>
        <v>0</v>
      </c>
      <c r="G33" s="39"/>
      <c r="H33" s="39"/>
      <c r="I33" s="163">
        <v>0.20999999999999999</v>
      </c>
      <c r="J33" s="162">
        <f>ROUND(((SUM(BE118:BE164))*I33),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62">
        <f>ROUND((SUM(BF118:BF164)),  2)</f>
        <v>0</v>
      </c>
      <c r="G34" s="39"/>
      <c r="H34" s="39"/>
      <c r="I34" s="163">
        <v>0.14999999999999999</v>
      </c>
      <c r="J34" s="162">
        <f>ROUND(((SUM(BF118:BF164))*I34),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62">
        <f>ROUND((SUM(BG118:BG164)),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62">
        <f>ROUND((SUM(BH118:BH164)),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62">
        <f>ROUND((SUM(BI118:BI164)),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50</v>
      </c>
      <c r="E50" s="173"/>
      <c r="F50" s="173"/>
      <c r="G50" s="172" t="s">
        <v>51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8"/>
      <c r="J61" s="179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54</v>
      </c>
      <c r="E65" s="180"/>
      <c r="F65" s="180"/>
      <c r="G65" s="172" t="s">
        <v>55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8"/>
      <c r="J76" s="179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ODPADOVÉ HOSPODÁŘSTVÍ S PARKOVÁNÍM NA SÍDLIŠTI ŠPIČÁK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00 - Ostatní a vedlejší náklady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Český Krumlov</v>
      </c>
      <c r="G89" s="41"/>
      <c r="H89" s="41"/>
      <c r="I89" s="148" t="s">
        <v>22</v>
      </c>
      <c r="J89" s="80" t="str">
        <f>IF(J12="","",J12)</f>
        <v>10. 11. 2020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48" t="s">
        <v>30</v>
      </c>
      <c r="J91" s="37" t="str">
        <f>E21</f>
        <v>Ing. arch. Vladan Píša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33</v>
      </c>
      <c r="J92" s="37" t="str">
        <f>E24</f>
        <v>Filip Šimek www.rozp.cz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104</v>
      </c>
      <c r="D94" s="190"/>
      <c r="E94" s="190"/>
      <c r="F94" s="190"/>
      <c r="G94" s="190"/>
      <c r="H94" s="190"/>
      <c r="I94" s="191"/>
      <c r="J94" s="192" t="s">
        <v>105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106</v>
      </c>
      <c r="D96" s="41"/>
      <c r="E96" s="41"/>
      <c r="F96" s="41"/>
      <c r="G96" s="41"/>
      <c r="H96" s="41"/>
      <c r="I96" s="145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94"/>
      <c r="C97" s="195"/>
      <c r="D97" s="196" t="s">
        <v>108</v>
      </c>
      <c r="E97" s="197"/>
      <c r="F97" s="197"/>
      <c r="G97" s="197"/>
      <c r="H97" s="197"/>
      <c r="I97" s="198"/>
      <c r="J97" s="199">
        <f>J119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4"/>
      <c r="C98" s="195"/>
      <c r="D98" s="196" t="s">
        <v>109</v>
      </c>
      <c r="E98" s="197"/>
      <c r="F98" s="197"/>
      <c r="G98" s="197"/>
      <c r="H98" s="197"/>
      <c r="I98" s="198"/>
      <c r="J98" s="199">
        <f>J128</f>
        <v>0</v>
      </c>
      <c r="K98" s="195"/>
      <c r="L98" s="20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45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184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187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110</v>
      </c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14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14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8" t="str">
        <f>E7</f>
        <v>ODPADOVÉ HOSPODÁŘSTVÍ S PARKOVÁNÍM NA SÍDLIŠTI ŠPIČÁK</v>
      </c>
      <c r="F108" s="33"/>
      <c r="G108" s="33"/>
      <c r="H108" s="33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101</v>
      </c>
      <c r="D109" s="41"/>
      <c r="E109" s="41"/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00 - Ostatní a vedlejší náklady</v>
      </c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Český Krumlov</v>
      </c>
      <c r="G112" s="41"/>
      <c r="H112" s="41"/>
      <c r="I112" s="148" t="s">
        <v>22</v>
      </c>
      <c r="J112" s="80" t="str">
        <f>IF(J12="","",J12)</f>
        <v>10. 11. 2020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148" t="s">
        <v>30</v>
      </c>
      <c r="J114" s="37" t="str">
        <f>E21</f>
        <v>Ing. arch. Vladan Píša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148" t="s">
        <v>33</v>
      </c>
      <c r="J115" s="37" t="str">
        <f>E24</f>
        <v>Filip Šimek www.rozp.cz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0" customFormat="1" ht="29.28" customHeight="1">
      <c r="A117" s="201"/>
      <c r="B117" s="202"/>
      <c r="C117" s="203" t="s">
        <v>111</v>
      </c>
      <c r="D117" s="204" t="s">
        <v>62</v>
      </c>
      <c r="E117" s="204" t="s">
        <v>58</v>
      </c>
      <c r="F117" s="204" t="s">
        <v>59</v>
      </c>
      <c r="G117" s="204" t="s">
        <v>112</v>
      </c>
      <c r="H117" s="204" t="s">
        <v>113</v>
      </c>
      <c r="I117" s="205" t="s">
        <v>114</v>
      </c>
      <c r="J117" s="204" t="s">
        <v>105</v>
      </c>
      <c r="K117" s="206" t="s">
        <v>115</v>
      </c>
      <c r="L117" s="207"/>
      <c r="M117" s="101" t="s">
        <v>1</v>
      </c>
      <c r="N117" s="102" t="s">
        <v>41</v>
      </c>
      <c r="O117" s="102" t="s">
        <v>116</v>
      </c>
      <c r="P117" s="102" t="s">
        <v>117</v>
      </c>
      <c r="Q117" s="102" t="s">
        <v>118</v>
      </c>
      <c r="R117" s="102" t="s">
        <v>119</v>
      </c>
      <c r="S117" s="102" t="s">
        <v>120</v>
      </c>
      <c r="T117" s="103" t="s">
        <v>121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39"/>
      <c r="B118" s="40"/>
      <c r="C118" s="108" t="s">
        <v>122</v>
      </c>
      <c r="D118" s="41"/>
      <c r="E118" s="41"/>
      <c r="F118" s="41"/>
      <c r="G118" s="41"/>
      <c r="H118" s="41"/>
      <c r="I118" s="145"/>
      <c r="J118" s="208">
        <f>BK118</f>
        <v>0</v>
      </c>
      <c r="K118" s="41"/>
      <c r="L118" s="45"/>
      <c r="M118" s="104"/>
      <c r="N118" s="209"/>
      <c r="O118" s="105"/>
      <c r="P118" s="210">
        <f>P119+P128</f>
        <v>0</v>
      </c>
      <c r="Q118" s="105"/>
      <c r="R118" s="210">
        <f>R119+R128</f>
        <v>0</v>
      </c>
      <c r="S118" s="105"/>
      <c r="T118" s="211">
        <f>T119+T128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76</v>
      </c>
      <c r="AU118" s="18" t="s">
        <v>107</v>
      </c>
      <c r="BK118" s="212">
        <f>BK119+BK128</f>
        <v>0</v>
      </c>
    </row>
    <row r="119" s="11" customFormat="1" ht="25.92" customHeight="1">
      <c r="A119" s="11"/>
      <c r="B119" s="213"/>
      <c r="C119" s="214"/>
      <c r="D119" s="215" t="s">
        <v>76</v>
      </c>
      <c r="E119" s="216" t="s">
        <v>85</v>
      </c>
      <c r="F119" s="216" t="s">
        <v>123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SUM(P120:P127)</f>
        <v>0</v>
      </c>
      <c r="Q119" s="221"/>
      <c r="R119" s="222">
        <f>SUM(R120:R127)</f>
        <v>0</v>
      </c>
      <c r="S119" s="221"/>
      <c r="T119" s="223">
        <f>SUM(T120:T127)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24" t="s">
        <v>85</v>
      </c>
      <c r="AT119" s="225" t="s">
        <v>76</v>
      </c>
      <c r="AU119" s="225" t="s">
        <v>77</v>
      </c>
      <c r="AY119" s="224" t="s">
        <v>124</v>
      </c>
      <c r="BK119" s="226">
        <f>SUM(BK120:BK127)</f>
        <v>0</v>
      </c>
    </row>
    <row r="120" s="2" customFormat="1" ht="21.75" customHeight="1">
      <c r="A120" s="39"/>
      <c r="B120" s="40"/>
      <c r="C120" s="227" t="s">
        <v>85</v>
      </c>
      <c r="D120" s="227" t="s">
        <v>125</v>
      </c>
      <c r="E120" s="228" t="s">
        <v>126</v>
      </c>
      <c r="F120" s="229" t="s">
        <v>127</v>
      </c>
      <c r="G120" s="230" t="s">
        <v>128</v>
      </c>
      <c r="H120" s="231">
        <v>1</v>
      </c>
      <c r="I120" s="232"/>
      <c r="J120" s="233">
        <f>ROUND(I120*H120,2)</f>
        <v>0</v>
      </c>
      <c r="K120" s="229" t="s">
        <v>1</v>
      </c>
      <c r="L120" s="45"/>
      <c r="M120" s="234" t="s">
        <v>1</v>
      </c>
      <c r="N120" s="235" t="s">
        <v>42</v>
      </c>
      <c r="O120" s="92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8" t="s">
        <v>129</v>
      </c>
      <c r="AT120" s="238" t="s">
        <v>125</v>
      </c>
      <c r="AU120" s="238" t="s">
        <v>85</v>
      </c>
      <c r="AY120" s="18" t="s">
        <v>124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8" t="s">
        <v>85</v>
      </c>
      <c r="BK120" s="239">
        <f>ROUND(I120*H120,2)</f>
        <v>0</v>
      </c>
      <c r="BL120" s="18" t="s">
        <v>129</v>
      </c>
      <c r="BM120" s="238" t="s">
        <v>130</v>
      </c>
    </row>
    <row r="121" s="12" customFormat="1">
      <c r="A121" s="12"/>
      <c r="B121" s="240"/>
      <c r="C121" s="241"/>
      <c r="D121" s="242" t="s">
        <v>131</v>
      </c>
      <c r="E121" s="243" t="s">
        <v>1</v>
      </c>
      <c r="F121" s="244" t="s">
        <v>132</v>
      </c>
      <c r="G121" s="241"/>
      <c r="H121" s="243" t="s">
        <v>1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50" t="s">
        <v>131</v>
      </c>
      <c r="AU121" s="250" t="s">
        <v>85</v>
      </c>
      <c r="AV121" s="12" t="s">
        <v>85</v>
      </c>
      <c r="AW121" s="12" t="s">
        <v>32</v>
      </c>
      <c r="AX121" s="12" t="s">
        <v>77</v>
      </c>
      <c r="AY121" s="250" t="s">
        <v>124</v>
      </c>
    </row>
    <row r="122" s="12" customFormat="1">
      <c r="A122" s="12"/>
      <c r="B122" s="240"/>
      <c r="C122" s="241"/>
      <c r="D122" s="242" t="s">
        <v>131</v>
      </c>
      <c r="E122" s="243" t="s">
        <v>1</v>
      </c>
      <c r="F122" s="244" t="s">
        <v>133</v>
      </c>
      <c r="G122" s="241"/>
      <c r="H122" s="243" t="s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50" t="s">
        <v>131</v>
      </c>
      <c r="AU122" s="250" t="s">
        <v>85</v>
      </c>
      <c r="AV122" s="12" t="s">
        <v>85</v>
      </c>
      <c r="AW122" s="12" t="s">
        <v>32</v>
      </c>
      <c r="AX122" s="12" t="s">
        <v>77</v>
      </c>
      <c r="AY122" s="250" t="s">
        <v>124</v>
      </c>
    </row>
    <row r="123" s="12" customFormat="1">
      <c r="A123" s="12"/>
      <c r="B123" s="240"/>
      <c r="C123" s="241"/>
      <c r="D123" s="242" t="s">
        <v>131</v>
      </c>
      <c r="E123" s="243" t="s">
        <v>1</v>
      </c>
      <c r="F123" s="244" t="s">
        <v>134</v>
      </c>
      <c r="G123" s="241"/>
      <c r="H123" s="243" t="s">
        <v>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50" t="s">
        <v>131</v>
      </c>
      <c r="AU123" s="250" t="s">
        <v>85</v>
      </c>
      <c r="AV123" s="12" t="s">
        <v>85</v>
      </c>
      <c r="AW123" s="12" t="s">
        <v>32</v>
      </c>
      <c r="AX123" s="12" t="s">
        <v>77</v>
      </c>
      <c r="AY123" s="250" t="s">
        <v>124</v>
      </c>
    </row>
    <row r="124" s="13" customFormat="1">
      <c r="A124" s="13"/>
      <c r="B124" s="251"/>
      <c r="C124" s="252"/>
      <c r="D124" s="242" t="s">
        <v>131</v>
      </c>
      <c r="E124" s="253" t="s">
        <v>1</v>
      </c>
      <c r="F124" s="254" t="s">
        <v>85</v>
      </c>
      <c r="G124" s="252"/>
      <c r="H124" s="255">
        <v>1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1" t="s">
        <v>131</v>
      </c>
      <c r="AU124" s="261" t="s">
        <v>85</v>
      </c>
      <c r="AV124" s="13" t="s">
        <v>87</v>
      </c>
      <c r="AW124" s="13" t="s">
        <v>32</v>
      </c>
      <c r="AX124" s="13" t="s">
        <v>85</v>
      </c>
      <c r="AY124" s="261" t="s">
        <v>124</v>
      </c>
    </row>
    <row r="125" s="2" customFormat="1" ht="21.75" customHeight="1">
      <c r="A125" s="39"/>
      <c r="B125" s="40"/>
      <c r="C125" s="227" t="s">
        <v>87</v>
      </c>
      <c r="D125" s="227" t="s">
        <v>125</v>
      </c>
      <c r="E125" s="228" t="s">
        <v>135</v>
      </c>
      <c r="F125" s="229" t="s">
        <v>136</v>
      </c>
      <c r="G125" s="230" t="s">
        <v>128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42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129</v>
      </c>
      <c r="AT125" s="238" t="s">
        <v>125</v>
      </c>
      <c r="AU125" s="238" t="s">
        <v>85</v>
      </c>
      <c r="AY125" s="18" t="s">
        <v>124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129</v>
      </c>
      <c r="BM125" s="238" t="s">
        <v>137</v>
      </c>
    </row>
    <row r="126" s="2" customFormat="1" ht="21.75" customHeight="1">
      <c r="A126" s="39"/>
      <c r="B126" s="40"/>
      <c r="C126" s="227" t="s">
        <v>138</v>
      </c>
      <c r="D126" s="227" t="s">
        <v>125</v>
      </c>
      <c r="E126" s="228" t="s">
        <v>139</v>
      </c>
      <c r="F126" s="229" t="s">
        <v>140</v>
      </c>
      <c r="G126" s="230" t="s">
        <v>128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42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129</v>
      </c>
      <c r="AT126" s="238" t="s">
        <v>125</v>
      </c>
      <c r="AU126" s="238" t="s">
        <v>85</v>
      </c>
      <c r="AY126" s="18" t="s">
        <v>124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85</v>
      </c>
      <c r="BK126" s="239">
        <f>ROUND(I126*H126,2)</f>
        <v>0</v>
      </c>
      <c r="BL126" s="18" t="s">
        <v>129</v>
      </c>
      <c r="BM126" s="238" t="s">
        <v>141</v>
      </c>
    </row>
    <row r="127" s="2" customFormat="1" ht="21.75" customHeight="1">
      <c r="A127" s="39"/>
      <c r="B127" s="40"/>
      <c r="C127" s="227" t="s">
        <v>129</v>
      </c>
      <c r="D127" s="227" t="s">
        <v>125</v>
      </c>
      <c r="E127" s="228" t="s">
        <v>142</v>
      </c>
      <c r="F127" s="229" t="s">
        <v>143</v>
      </c>
      <c r="G127" s="230" t="s">
        <v>128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42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129</v>
      </c>
      <c r="AT127" s="238" t="s">
        <v>125</v>
      </c>
      <c r="AU127" s="238" t="s">
        <v>85</v>
      </c>
      <c r="AY127" s="18" t="s">
        <v>124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85</v>
      </c>
      <c r="BK127" s="239">
        <f>ROUND(I127*H127,2)</f>
        <v>0</v>
      </c>
      <c r="BL127" s="18" t="s">
        <v>129</v>
      </c>
      <c r="BM127" s="238" t="s">
        <v>144</v>
      </c>
    </row>
    <row r="128" s="11" customFormat="1" ht="25.92" customHeight="1">
      <c r="A128" s="11"/>
      <c r="B128" s="213"/>
      <c r="C128" s="214"/>
      <c r="D128" s="215" t="s">
        <v>76</v>
      </c>
      <c r="E128" s="216" t="s">
        <v>87</v>
      </c>
      <c r="F128" s="216" t="s">
        <v>145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SUM(P129:P164)</f>
        <v>0</v>
      </c>
      <c r="Q128" s="221"/>
      <c r="R128" s="222">
        <f>SUM(R129:R164)</f>
        <v>0</v>
      </c>
      <c r="S128" s="221"/>
      <c r="T128" s="223">
        <f>SUM(T129:T164)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24" t="s">
        <v>85</v>
      </c>
      <c r="AT128" s="225" t="s">
        <v>76</v>
      </c>
      <c r="AU128" s="225" t="s">
        <v>77</v>
      </c>
      <c r="AY128" s="224" t="s">
        <v>124</v>
      </c>
      <c r="BK128" s="226">
        <f>SUM(BK129:BK164)</f>
        <v>0</v>
      </c>
    </row>
    <row r="129" s="2" customFormat="1" ht="16.5" customHeight="1">
      <c r="A129" s="39"/>
      <c r="B129" s="40"/>
      <c r="C129" s="227" t="s">
        <v>146</v>
      </c>
      <c r="D129" s="227" t="s">
        <v>125</v>
      </c>
      <c r="E129" s="228" t="s">
        <v>147</v>
      </c>
      <c r="F129" s="229" t="s">
        <v>148</v>
      </c>
      <c r="G129" s="230" t="s">
        <v>128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42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129</v>
      </c>
      <c r="AT129" s="238" t="s">
        <v>125</v>
      </c>
      <c r="AU129" s="238" t="s">
        <v>85</v>
      </c>
      <c r="AY129" s="18" t="s">
        <v>124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85</v>
      </c>
      <c r="BK129" s="239">
        <f>ROUND(I129*H129,2)</f>
        <v>0</v>
      </c>
      <c r="BL129" s="18" t="s">
        <v>129</v>
      </c>
      <c r="BM129" s="238" t="s">
        <v>149</v>
      </c>
    </row>
    <row r="130" s="12" customFormat="1">
      <c r="A130" s="12"/>
      <c r="B130" s="240"/>
      <c r="C130" s="241"/>
      <c r="D130" s="242" t="s">
        <v>131</v>
      </c>
      <c r="E130" s="243" t="s">
        <v>1</v>
      </c>
      <c r="F130" s="244" t="s">
        <v>150</v>
      </c>
      <c r="G130" s="241"/>
      <c r="H130" s="243" t="s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50" t="s">
        <v>131</v>
      </c>
      <c r="AU130" s="250" t="s">
        <v>85</v>
      </c>
      <c r="AV130" s="12" t="s">
        <v>85</v>
      </c>
      <c r="AW130" s="12" t="s">
        <v>32</v>
      </c>
      <c r="AX130" s="12" t="s">
        <v>77</v>
      </c>
      <c r="AY130" s="250" t="s">
        <v>124</v>
      </c>
    </row>
    <row r="131" s="12" customFormat="1">
      <c r="A131" s="12"/>
      <c r="B131" s="240"/>
      <c r="C131" s="241"/>
      <c r="D131" s="242" t="s">
        <v>131</v>
      </c>
      <c r="E131" s="243" t="s">
        <v>1</v>
      </c>
      <c r="F131" s="244" t="s">
        <v>151</v>
      </c>
      <c r="G131" s="241"/>
      <c r="H131" s="243" t="s">
        <v>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50" t="s">
        <v>131</v>
      </c>
      <c r="AU131" s="250" t="s">
        <v>85</v>
      </c>
      <c r="AV131" s="12" t="s">
        <v>85</v>
      </c>
      <c r="AW131" s="12" t="s">
        <v>32</v>
      </c>
      <c r="AX131" s="12" t="s">
        <v>77</v>
      </c>
      <c r="AY131" s="250" t="s">
        <v>124</v>
      </c>
    </row>
    <row r="132" s="12" customFormat="1">
      <c r="A132" s="12"/>
      <c r="B132" s="240"/>
      <c r="C132" s="241"/>
      <c r="D132" s="242" t="s">
        <v>131</v>
      </c>
      <c r="E132" s="243" t="s">
        <v>1</v>
      </c>
      <c r="F132" s="244" t="s">
        <v>152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50" t="s">
        <v>131</v>
      </c>
      <c r="AU132" s="250" t="s">
        <v>85</v>
      </c>
      <c r="AV132" s="12" t="s">
        <v>85</v>
      </c>
      <c r="AW132" s="12" t="s">
        <v>32</v>
      </c>
      <c r="AX132" s="12" t="s">
        <v>77</v>
      </c>
      <c r="AY132" s="250" t="s">
        <v>124</v>
      </c>
    </row>
    <row r="133" s="13" customFormat="1">
      <c r="A133" s="13"/>
      <c r="B133" s="251"/>
      <c r="C133" s="252"/>
      <c r="D133" s="242" t="s">
        <v>131</v>
      </c>
      <c r="E133" s="253" t="s">
        <v>1</v>
      </c>
      <c r="F133" s="254" t="s">
        <v>85</v>
      </c>
      <c r="G133" s="252"/>
      <c r="H133" s="255">
        <v>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131</v>
      </c>
      <c r="AU133" s="261" t="s">
        <v>85</v>
      </c>
      <c r="AV133" s="13" t="s">
        <v>87</v>
      </c>
      <c r="AW133" s="13" t="s">
        <v>32</v>
      </c>
      <c r="AX133" s="13" t="s">
        <v>85</v>
      </c>
      <c r="AY133" s="261" t="s">
        <v>124</v>
      </c>
    </row>
    <row r="134" s="2" customFormat="1" ht="16.5" customHeight="1">
      <c r="A134" s="39"/>
      <c r="B134" s="40"/>
      <c r="C134" s="227" t="s">
        <v>153</v>
      </c>
      <c r="D134" s="227" t="s">
        <v>125</v>
      </c>
      <c r="E134" s="228" t="s">
        <v>154</v>
      </c>
      <c r="F134" s="229" t="s">
        <v>155</v>
      </c>
      <c r="G134" s="230" t="s">
        <v>128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42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129</v>
      </c>
      <c r="AT134" s="238" t="s">
        <v>125</v>
      </c>
      <c r="AU134" s="238" t="s">
        <v>85</v>
      </c>
      <c r="AY134" s="18" t="s">
        <v>124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85</v>
      </c>
      <c r="BK134" s="239">
        <f>ROUND(I134*H134,2)</f>
        <v>0</v>
      </c>
      <c r="BL134" s="18" t="s">
        <v>129</v>
      </c>
      <c r="BM134" s="238" t="s">
        <v>156</v>
      </c>
    </row>
    <row r="135" s="12" customFormat="1">
      <c r="A135" s="12"/>
      <c r="B135" s="240"/>
      <c r="C135" s="241"/>
      <c r="D135" s="242" t="s">
        <v>131</v>
      </c>
      <c r="E135" s="243" t="s">
        <v>1</v>
      </c>
      <c r="F135" s="244" t="s">
        <v>157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50" t="s">
        <v>131</v>
      </c>
      <c r="AU135" s="250" t="s">
        <v>85</v>
      </c>
      <c r="AV135" s="12" t="s">
        <v>85</v>
      </c>
      <c r="AW135" s="12" t="s">
        <v>32</v>
      </c>
      <c r="AX135" s="12" t="s">
        <v>77</v>
      </c>
      <c r="AY135" s="250" t="s">
        <v>124</v>
      </c>
    </row>
    <row r="136" s="12" customFormat="1">
      <c r="A136" s="12"/>
      <c r="B136" s="240"/>
      <c r="C136" s="241"/>
      <c r="D136" s="242" t="s">
        <v>131</v>
      </c>
      <c r="E136" s="243" t="s">
        <v>1</v>
      </c>
      <c r="F136" s="244" t="s">
        <v>158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50" t="s">
        <v>131</v>
      </c>
      <c r="AU136" s="250" t="s">
        <v>85</v>
      </c>
      <c r="AV136" s="12" t="s">
        <v>85</v>
      </c>
      <c r="AW136" s="12" t="s">
        <v>32</v>
      </c>
      <c r="AX136" s="12" t="s">
        <v>77</v>
      </c>
      <c r="AY136" s="250" t="s">
        <v>124</v>
      </c>
    </row>
    <row r="137" s="13" customFormat="1">
      <c r="A137" s="13"/>
      <c r="B137" s="251"/>
      <c r="C137" s="252"/>
      <c r="D137" s="242" t="s">
        <v>131</v>
      </c>
      <c r="E137" s="253" t="s">
        <v>1</v>
      </c>
      <c r="F137" s="254" t="s">
        <v>85</v>
      </c>
      <c r="G137" s="252"/>
      <c r="H137" s="255">
        <v>1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131</v>
      </c>
      <c r="AU137" s="261" t="s">
        <v>85</v>
      </c>
      <c r="AV137" s="13" t="s">
        <v>87</v>
      </c>
      <c r="AW137" s="13" t="s">
        <v>32</v>
      </c>
      <c r="AX137" s="13" t="s">
        <v>85</v>
      </c>
      <c r="AY137" s="261" t="s">
        <v>124</v>
      </c>
    </row>
    <row r="138" s="2" customFormat="1" ht="21.75" customHeight="1">
      <c r="A138" s="39"/>
      <c r="B138" s="40"/>
      <c r="C138" s="227" t="s">
        <v>159</v>
      </c>
      <c r="D138" s="227" t="s">
        <v>125</v>
      </c>
      <c r="E138" s="228" t="s">
        <v>160</v>
      </c>
      <c r="F138" s="229" t="s">
        <v>161</v>
      </c>
      <c r="G138" s="230" t="s">
        <v>128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42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129</v>
      </c>
      <c r="AT138" s="238" t="s">
        <v>125</v>
      </c>
      <c r="AU138" s="238" t="s">
        <v>85</v>
      </c>
      <c r="AY138" s="18" t="s">
        <v>124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85</v>
      </c>
      <c r="BK138" s="239">
        <f>ROUND(I138*H138,2)</f>
        <v>0</v>
      </c>
      <c r="BL138" s="18" t="s">
        <v>129</v>
      </c>
      <c r="BM138" s="238" t="s">
        <v>162</v>
      </c>
    </row>
    <row r="139" s="12" customFormat="1">
      <c r="A139" s="12"/>
      <c r="B139" s="240"/>
      <c r="C139" s="241"/>
      <c r="D139" s="242" t="s">
        <v>131</v>
      </c>
      <c r="E139" s="243" t="s">
        <v>1</v>
      </c>
      <c r="F139" s="244" t="s">
        <v>163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50" t="s">
        <v>131</v>
      </c>
      <c r="AU139" s="250" t="s">
        <v>85</v>
      </c>
      <c r="AV139" s="12" t="s">
        <v>85</v>
      </c>
      <c r="AW139" s="12" t="s">
        <v>32</v>
      </c>
      <c r="AX139" s="12" t="s">
        <v>77</v>
      </c>
      <c r="AY139" s="250" t="s">
        <v>124</v>
      </c>
    </row>
    <row r="140" s="12" customFormat="1">
      <c r="A140" s="12"/>
      <c r="B140" s="240"/>
      <c r="C140" s="241"/>
      <c r="D140" s="242" t="s">
        <v>131</v>
      </c>
      <c r="E140" s="243" t="s">
        <v>1</v>
      </c>
      <c r="F140" s="244" t="s">
        <v>164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50" t="s">
        <v>131</v>
      </c>
      <c r="AU140" s="250" t="s">
        <v>85</v>
      </c>
      <c r="AV140" s="12" t="s">
        <v>85</v>
      </c>
      <c r="AW140" s="12" t="s">
        <v>32</v>
      </c>
      <c r="AX140" s="12" t="s">
        <v>77</v>
      </c>
      <c r="AY140" s="250" t="s">
        <v>124</v>
      </c>
    </row>
    <row r="141" s="12" customFormat="1">
      <c r="A141" s="12"/>
      <c r="B141" s="240"/>
      <c r="C141" s="241"/>
      <c r="D141" s="242" t="s">
        <v>131</v>
      </c>
      <c r="E141" s="243" t="s">
        <v>1</v>
      </c>
      <c r="F141" s="244" t="s">
        <v>165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50" t="s">
        <v>131</v>
      </c>
      <c r="AU141" s="250" t="s">
        <v>85</v>
      </c>
      <c r="AV141" s="12" t="s">
        <v>85</v>
      </c>
      <c r="AW141" s="12" t="s">
        <v>32</v>
      </c>
      <c r="AX141" s="12" t="s">
        <v>77</v>
      </c>
      <c r="AY141" s="250" t="s">
        <v>124</v>
      </c>
    </row>
    <row r="142" s="13" customFormat="1">
      <c r="A142" s="13"/>
      <c r="B142" s="251"/>
      <c r="C142" s="252"/>
      <c r="D142" s="242" t="s">
        <v>131</v>
      </c>
      <c r="E142" s="253" t="s">
        <v>1</v>
      </c>
      <c r="F142" s="254" t="s">
        <v>85</v>
      </c>
      <c r="G142" s="252"/>
      <c r="H142" s="255">
        <v>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131</v>
      </c>
      <c r="AU142" s="261" t="s">
        <v>85</v>
      </c>
      <c r="AV142" s="13" t="s">
        <v>87</v>
      </c>
      <c r="AW142" s="13" t="s">
        <v>32</v>
      </c>
      <c r="AX142" s="13" t="s">
        <v>85</v>
      </c>
      <c r="AY142" s="261" t="s">
        <v>124</v>
      </c>
    </row>
    <row r="143" s="2" customFormat="1" ht="16.5" customHeight="1">
      <c r="A143" s="39"/>
      <c r="B143" s="40"/>
      <c r="C143" s="227" t="s">
        <v>166</v>
      </c>
      <c r="D143" s="227" t="s">
        <v>125</v>
      </c>
      <c r="E143" s="228" t="s">
        <v>167</v>
      </c>
      <c r="F143" s="229" t="s">
        <v>168</v>
      </c>
      <c r="G143" s="230" t="s">
        <v>128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42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129</v>
      </c>
      <c r="AT143" s="238" t="s">
        <v>125</v>
      </c>
      <c r="AU143" s="238" t="s">
        <v>85</v>
      </c>
      <c r="AY143" s="18" t="s">
        <v>124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85</v>
      </c>
      <c r="BK143" s="239">
        <f>ROUND(I143*H143,2)</f>
        <v>0</v>
      </c>
      <c r="BL143" s="18" t="s">
        <v>129</v>
      </c>
      <c r="BM143" s="238" t="s">
        <v>169</v>
      </c>
    </row>
    <row r="144" s="12" customFormat="1">
      <c r="A144" s="12"/>
      <c r="B144" s="240"/>
      <c r="C144" s="241"/>
      <c r="D144" s="242" t="s">
        <v>131</v>
      </c>
      <c r="E144" s="243" t="s">
        <v>1</v>
      </c>
      <c r="F144" s="244" t="s">
        <v>170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50" t="s">
        <v>131</v>
      </c>
      <c r="AU144" s="250" t="s">
        <v>85</v>
      </c>
      <c r="AV144" s="12" t="s">
        <v>85</v>
      </c>
      <c r="AW144" s="12" t="s">
        <v>32</v>
      </c>
      <c r="AX144" s="12" t="s">
        <v>77</v>
      </c>
      <c r="AY144" s="250" t="s">
        <v>124</v>
      </c>
    </row>
    <row r="145" s="12" customFormat="1">
      <c r="A145" s="12"/>
      <c r="B145" s="240"/>
      <c r="C145" s="241"/>
      <c r="D145" s="242" t="s">
        <v>131</v>
      </c>
      <c r="E145" s="243" t="s">
        <v>1</v>
      </c>
      <c r="F145" s="244" t="s">
        <v>171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50" t="s">
        <v>131</v>
      </c>
      <c r="AU145" s="250" t="s">
        <v>85</v>
      </c>
      <c r="AV145" s="12" t="s">
        <v>85</v>
      </c>
      <c r="AW145" s="12" t="s">
        <v>32</v>
      </c>
      <c r="AX145" s="12" t="s">
        <v>77</v>
      </c>
      <c r="AY145" s="250" t="s">
        <v>124</v>
      </c>
    </row>
    <row r="146" s="13" customFormat="1">
      <c r="A146" s="13"/>
      <c r="B146" s="251"/>
      <c r="C146" s="252"/>
      <c r="D146" s="242" t="s">
        <v>131</v>
      </c>
      <c r="E146" s="253" t="s">
        <v>1</v>
      </c>
      <c r="F146" s="254" t="s">
        <v>85</v>
      </c>
      <c r="G146" s="252"/>
      <c r="H146" s="255">
        <v>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131</v>
      </c>
      <c r="AU146" s="261" t="s">
        <v>85</v>
      </c>
      <c r="AV146" s="13" t="s">
        <v>87</v>
      </c>
      <c r="AW146" s="13" t="s">
        <v>32</v>
      </c>
      <c r="AX146" s="13" t="s">
        <v>85</v>
      </c>
      <c r="AY146" s="261" t="s">
        <v>124</v>
      </c>
    </row>
    <row r="147" s="2" customFormat="1" ht="16.5" customHeight="1">
      <c r="A147" s="39"/>
      <c r="B147" s="40"/>
      <c r="C147" s="227" t="s">
        <v>172</v>
      </c>
      <c r="D147" s="227" t="s">
        <v>125</v>
      </c>
      <c r="E147" s="228" t="s">
        <v>173</v>
      </c>
      <c r="F147" s="229" t="s">
        <v>174</v>
      </c>
      <c r="G147" s="230" t="s">
        <v>128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42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129</v>
      </c>
      <c r="AT147" s="238" t="s">
        <v>125</v>
      </c>
      <c r="AU147" s="238" t="s">
        <v>85</v>
      </c>
      <c r="AY147" s="18" t="s">
        <v>124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85</v>
      </c>
      <c r="BK147" s="239">
        <f>ROUND(I147*H147,2)</f>
        <v>0</v>
      </c>
      <c r="BL147" s="18" t="s">
        <v>129</v>
      </c>
      <c r="BM147" s="238" t="s">
        <v>175</v>
      </c>
    </row>
    <row r="148" s="12" customFormat="1">
      <c r="A148" s="12"/>
      <c r="B148" s="240"/>
      <c r="C148" s="241"/>
      <c r="D148" s="242" t="s">
        <v>131</v>
      </c>
      <c r="E148" s="243" t="s">
        <v>1</v>
      </c>
      <c r="F148" s="244" t="s">
        <v>176</v>
      </c>
      <c r="G148" s="241"/>
      <c r="H148" s="243" t="s">
        <v>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50" t="s">
        <v>131</v>
      </c>
      <c r="AU148" s="250" t="s">
        <v>85</v>
      </c>
      <c r="AV148" s="12" t="s">
        <v>85</v>
      </c>
      <c r="AW148" s="12" t="s">
        <v>32</v>
      </c>
      <c r="AX148" s="12" t="s">
        <v>77</v>
      </c>
      <c r="AY148" s="250" t="s">
        <v>124</v>
      </c>
    </row>
    <row r="149" s="13" customFormat="1">
      <c r="A149" s="13"/>
      <c r="B149" s="251"/>
      <c r="C149" s="252"/>
      <c r="D149" s="242" t="s">
        <v>131</v>
      </c>
      <c r="E149" s="253" t="s">
        <v>1</v>
      </c>
      <c r="F149" s="254" t="s">
        <v>85</v>
      </c>
      <c r="G149" s="252"/>
      <c r="H149" s="255">
        <v>1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131</v>
      </c>
      <c r="AU149" s="261" t="s">
        <v>85</v>
      </c>
      <c r="AV149" s="13" t="s">
        <v>87</v>
      </c>
      <c r="AW149" s="13" t="s">
        <v>32</v>
      </c>
      <c r="AX149" s="13" t="s">
        <v>85</v>
      </c>
      <c r="AY149" s="261" t="s">
        <v>124</v>
      </c>
    </row>
    <row r="150" s="2" customFormat="1" ht="16.5" customHeight="1">
      <c r="A150" s="39"/>
      <c r="B150" s="40"/>
      <c r="C150" s="227" t="s">
        <v>177</v>
      </c>
      <c r="D150" s="227" t="s">
        <v>125</v>
      </c>
      <c r="E150" s="228" t="s">
        <v>178</v>
      </c>
      <c r="F150" s="229" t="s">
        <v>179</v>
      </c>
      <c r="G150" s="230" t="s">
        <v>128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42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129</v>
      </c>
      <c r="AT150" s="238" t="s">
        <v>125</v>
      </c>
      <c r="AU150" s="238" t="s">
        <v>85</v>
      </c>
      <c r="AY150" s="18" t="s">
        <v>124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85</v>
      </c>
      <c r="BK150" s="239">
        <f>ROUND(I150*H150,2)</f>
        <v>0</v>
      </c>
      <c r="BL150" s="18" t="s">
        <v>129</v>
      </c>
      <c r="BM150" s="238" t="s">
        <v>180</v>
      </c>
    </row>
    <row r="151" s="12" customFormat="1">
      <c r="A151" s="12"/>
      <c r="B151" s="240"/>
      <c r="C151" s="241"/>
      <c r="D151" s="242" t="s">
        <v>131</v>
      </c>
      <c r="E151" s="243" t="s">
        <v>1</v>
      </c>
      <c r="F151" s="244" t="s">
        <v>181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50" t="s">
        <v>131</v>
      </c>
      <c r="AU151" s="250" t="s">
        <v>85</v>
      </c>
      <c r="AV151" s="12" t="s">
        <v>85</v>
      </c>
      <c r="AW151" s="12" t="s">
        <v>32</v>
      </c>
      <c r="AX151" s="12" t="s">
        <v>77</v>
      </c>
      <c r="AY151" s="250" t="s">
        <v>124</v>
      </c>
    </row>
    <row r="152" s="12" customFormat="1">
      <c r="A152" s="12"/>
      <c r="B152" s="240"/>
      <c r="C152" s="241"/>
      <c r="D152" s="242" t="s">
        <v>131</v>
      </c>
      <c r="E152" s="243" t="s">
        <v>1</v>
      </c>
      <c r="F152" s="244" t="s">
        <v>182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50" t="s">
        <v>131</v>
      </c>
      <c r="AU152" s="250" t="s">
        <v>85</v>
      </c>
      <c r="AV152" s="12" t="s">
        <v>85</v>
      </c>
      <c r="AW152" s="12" t="s">
        <v>32</v>
      </c>
      <c r="AX152" s="12" t="s">
        <v>77</v>
      </c>
      <c r="AY152" s="250" t="s">
        <v>124</v>
      </c>
    </row>
    <row r="153" s="12" customFormat="1">
      <c r="A153" s="12"/>
      <c r="B153" s="240"/>
      <c r="C153" s="241"/>
      <c r="D153" s="242" t="s">
        <v>131</v>
      </c>
      <c r="E153" s="243" t="s">
        <v>1</v>
      </c>
      <c r="F153" s="244" t="s">
        <v>183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50" t="s">
        <v>131</v>
      </c>
      <c r="AU153" s="250" t="s">
        <v>85</v>
      </c>
      <c r="AV153" s="12" t="s">
        <v>85</v>
      </c>
      <c r="AW153" s="12" t="s">
        <v>32</v>
      </c>
      <c r="AX153" s="12" t="s">
        <v>77</v>
      </c>
      <c r="AY153" s="250" t="s">
        <v>124</v>
      </c>
    </row>
    <row r="154" s="12" customFormat="1">
      <c r="A154" s="12"/>
      <c r="B154" s="240"/>
      <c r="C154" s="241"/>
      <c r="D154" s="242" t="s">
        <v>131</v>
      </c>
      <c r="E154" s="243" t="s">
        <v>1</v>
      </c>
      <c r="F154" s="244" t="s">
        <v>184</v>
      </c>
      <c r="G154" s="241"/>
      <c r="H154" s="243" t="s">
        <v>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50" t="s">
        <v>131</v>
      </c>
      <c r="AU154" s="250" t="s">
        <v>85</v>
      </c>
      <c r="AV154" s="12" t="s">
        <v>85</v>
      </c>
      <c r="AW154" s="12" t="s">
        <v>32</v>
      </c>
      <c r="AX154" s="12" t="s">
        <v>77</v>
      </c>
      <c r="AY154" s="250" t="s">
        <v>124</v>
      </c>
    </row>
    <row r="155" s="13" customFormat="1">
      <c r="A155" s="13"/>
      <c r="B155" s="251"/>
      <c r="C155" s="252"/>
      <c r="D155" s="242" t="s">
        <v>131</v>
      </c>
      <c r="E155" s="253" t="s">
        <v>1</v>
      </c>
      <c r="F155" s="254" t="s">
        <v>85</v>
      </c>
      <c r="G155" s="252"/>
      <c r="H155" s="255">
        <v>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131</v>
      </c>
      <c r="AU155" s="261" t="s">
        <v>85</v>
      </c>
      <c r="AV155" s="13" t="s">
        <v>87</v>
      </c>
      <c r="AW155" s="13" t="s">
        <v>32</v>
      </c>
      <c r="AX155" s="13" t="s">
        <v>85</v>
      </c>
      <c r="AY155" s="261" t="s">
        <v>124</v>
      </c>
    </row>
    <row r="156" s="2" customFormat="1" ht="21.75" customHeight="1">
      <c r="A156" s="39"/>
      <c r="B156" s="40"/>
      <c r="C156" s="227" t="s">
        <v>185</v>
      </c>
      <c r="D156" s="227" t="s">
        <v>125</v>
      </c>
      <c r="E156" s="228" t="s">
        <v>186</v>
      </c>
      <c r="F156" s="229" t="s">
        <v>187</v>
      </c>
      <c r="G156" s="230" t="s">
        <v>128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42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129</v>
      </c>
      <c r="AT156" s="238" t="s">
        <v>125</v>
      </c>
      <c r="AU156" s="238" t="s">
        <v>85</v>
      </c>
      <c r="AY156" s="18" t="s">
        <v>124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85</v>
      </c>
      <c r="BK156" s="239">
        <f>ROUND(I156*H156,2)</f>
        <v>0</v>
      </c>
      <c r="BL156" s="18" t="s">
        <v>129</v>
      </c>
      <c r="BM156" s="238" t="s">
        <v>188</v>
      </c>
    </row>
    <row r="157" s="12" customFormat="1">
      <c r="A157" s="12"/>
      <c r="B157" s="240"/>
      <c r="C157" s="241"/>
      <c r="D157" s="242" t="s">
        <v>131</v>
      </c>
      <c r="E157" s="243" t="s">
        <v>1</v>
      </c>
      <c r="F157" s="244" t="s">
        <v>189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50" t="s">
        <v>131</v>
      </c>
      <c r="AU157" s="250" t="s">
        <v>85</v>
      </c>
      <c r="AV157" s="12" t="s">
        <v>85</v>
      </c>
      <c r="AW157" s="12" t="s">
        <v>32</v>
      </c>
      <c r="AX157" s="12" t="s">
        <v>77</v>
      </c>
      <c r="AY157" s="250" t="s">
        <v>124</v>
      </c>
    </row>
    <row r="158" s="13" customFormat="1">
      <c r="A158" s="13"/>
      <c r="B158" s="251"/>
      <c r="C158" s="252"/>
      <c r="D158" s="242" t="s">
        <v>131</v>
      </c>
      <c r="E158" s="253" t="s">
        <v>1</v>
      </c>
      <c r="F158" s="254" t="s">
        <v>85</v>
      </c>
      <c r="G158" s="252"/>
      <c r="H158" s="255">
        <v>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131</v>
      </c>
      <c r="AU158" s="261" t="s">
        <v>85</v>
      </c>
      <c r="AV158" s="13" t="s">
        <v>87</v>
      </c>
      <c r="AW158" s="13" t="s">
        <v>32</v>
      </c>
      <c r="AX158" s="13" t="s">
        <v>85</v>
      </c>
      <c r="AY158" s="261" t="s">
        <v>124</v>
      </c>
    </row>
    <row r="159" s="2" customFormat="1" ht="21.75" customHeight="1">
      <c r="A159" s="39"/>
      <c r="B159" s="40"/>
      <c r="C159" s="227" t="s">
        <v>190</v>
      </c>
      <c r="D159" s="227" t="s">
        <v>125</v>
      </c>
      <c r="E159" s="228" t="s">
        <v>191</v>
      </c>
      <c r="F159" s="229" t="s">
        <v>192</v>
      </c>
      <c r="G159" s="230" t="s">
        <v>128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42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129</v>
      </c>
      <c r="AT159" s="238" t="s">
        <v>125</v>
      </c>
      <c r="AU159" s="238" t="s">
        <v>85</v>
      </c>
      <c r="AY159" s="18" t="s">
        <v>124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85</v>
      </c>
      <c r="BK159" s="239">
        <f>ROUND(I159*H159,2)</f>
        <v>0</v>
      </c>
      <c r="BL159" s="18" t="s">
        <v>129</v>
      </c>
      <c r="BM159" s="238" t="s">
        <v>193</v>
      </c>
    </row>
    <row r="160" s="2" customFormat="1" ht="21.75" customHeight="1">
      <c r="A160" s="39"/>
      <c r="B160" s="40"/>
      <c r="C160" s="227" t="s">
        <v>194</v>
      </c>
      <c r="D160" s="227" t="s">
        <v>125</v>
      </c>
      <c r="E160" s="228" t="s">
        <v>195</v>
      </c>
      <c r="F160" s="229" t="s">
        <v>196</v>
      </c>
      <c r="G160" s="230" t="s">
        <v>128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42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129</v>
      </c>
      <c r="AT160" s="238" t="s">
        <v>125</v>
      </c>
      <c r="AU160" s="238" t="s">
        <v>85</v>
      </c>
      <c r="AY160" s="18" t="s">
        <v>124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85</v>
      </c>
      <c r="BK160" s="239">
        <f>ROUND(I160*H160,2)</f>
        <v>0</v>
      </c>
      <c r="BL160" s="18" t="s">
        <v>129</v>
      </c>
      <c r="BM160" s="238" t="s">
        <v>197</v>
      </c>
    </row>
    <row r="161" s="12" customFormat="1">
      <c r="A161" s="12"/>
      <c r="B161" s="240"/>
      <c r="C161" s="241"/>
      <c r="D161" s="242" t="s">
        <v>131</v>
      </c>
      <c r="E161" s="243" t="s">
        <v>1</v>
      </c>
      <c r="F161" s="244" t="s">
        <v>198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50" t="s">
        <v>131</v>
      </c>
      <c r="AU161" s="250" t="s">
        <v>85</v>
      </c>
      <c r="AV161" s="12" t="s">
        <v>85</v>
      </c>
      <c r="AW161" s="12" t="s">
        <v>32</v>
      </c>
      <c r="AX161" s="12" t="s">
        <v>77</v>
      </c>
      <c r="AY161" s="250" t="s">
        <v>124</v>
      </c>
    </row>
    <row r="162" s="13" customFormat="1">
      <c r="A162" s="13"/>
      <c r="B162" s="251"/>
      <c r="C162" s="252"/>
      <c r="D162" s="242" t="s">
        <v>131</v>
      </c>
      <c r="E162" s="253" t="s">
        <v>1</v>
      </c>
      <c r="F162" s="254" t="s">
        <v>85</v>
      </c>
      <c r="G162" s="252"/>
      <c r="H162" s="255">
        <v>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131</v>
      </c>
      <c r="AU162" s="261" t="s">
        <v>85</v>
      </c>
      <c r="AV162" s="13" t="s">
        <v>87</v>
      </c>
      <c r="AW162" s="13" t="s">
        <v>32</v>
      </c>
      <c r="AX162" s="13" t="s">
        <v>85</v>
      </c>
      <c r="AY162" s="261" t="s">
        <v>124</v>
      </c>
    </row>
    <row r="163" s="2" customFormat="1" ht="21.75" customHeight="1">
      <c r="A163" s="39"/>
      <c r="B163" s="40"/>
      <c r="C163" s="227" t="s">
        <v>199</v>
      </c>
      <c r="D163" s="227" t="s">
        <v>125</v>
      </c>
      <c r="E163" s="228" t="s">
        <v>200</v>
      </c>
      <c r="F163" s="229" t="s">
        <v>201</v>
      </c>
      <c r="G163" s="230" t="s">
        <v>128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42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129</v>
      </c>
      <c r="AT163" s="238" t="s">
        <v>125</v>
      </c>
      <c r="AU163" s="238" t="s">
        <v>85</v>
      </c>
      <c r="AY163" s="18" t="s">
        <v>124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85</v>
      </c>
      <c r="BK163" s="239">
        <f>ROUND(I163*H163,2)</f>
        <v>0</v>
      </c>
      <c r="BL163" s="18" t="s">
        <v>129</v>
      </c>
      <c r="BM163" s="238" t="s">
        <v>202</v>
      </c>
    </row>
    <row r="164" s="13" customFormat="1">
      <c r="A164" s="13"/>
      <c r="B164" s="251"/>
      <c r="C164" s="252"/>
      <c r="D164" s="242" t="s">
        <v>131</v>
      </c>
      <c r="E164" s="253" t="s">
        <v>1</v>
      </c>
      <c r="F164" s="254" t="s">
        <v>85</v>
      </c>
      <c r="G164" s="252"/>
      <c r="H164" s="255">
        <v>1</v>
      </c>
      <c r="I164" s="256"/>
      <c r="J164" s="252"/>
      <c r="K164" s="252"/>
      <c r="L164" s="257"/>
      <c r="M164" s="262"/>
      <c r="N164" s="263"/>
      <c r="O164" s="263"/>
      <c r="P164" s="263"/>
      <c r="Q164" s="263"/>
      <c r="R164" s="263"/>
      <c r="S164" s="263"/>
      <c r="T164" s="26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131</v>
      </c>
      <c r="AU164" s="261" t="s">
        <v>85</v>
      </c>
      <c r="AV164" s="13" t="s">
        <v>87</v>
      </c>
      <c r="AW164" s="13" t="s">
        <v>32</v>
      </c>
      <c r="AX164" s="13" t="s">
        <v>85</v>
      </c>
      <c r="AY164" s="261" t="s">
        <v>124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184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C5RncBUOSbUOIdOmgjzgDBfUiq0W+N7YdEKUBQ3VBxO7e9/RIYx/gUKutO0CitIcHBxfmlu9Jhk1SX6cgBtZNg==" hashValue="I8Z7ejJQRIJY8v9kpq0ydXmcyxjUVmyiy0oA+/V6aYk1tUGbzJt+6aUgqJ1ybLnUOFCpVNSH7dPdCOOSPRlepw==" algorithmName="SHA-512" password="CC35"/>
  <autoFilter ref="C117:K16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87</v>
      </c>
    </row>
    <row r="4" s="1" customFormat="1" ht="24.96" customHeight="1">
      <c r="B4" s="21"/>
      <c r="D4" s="141" t="s">
        <v>100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ODPADOVÉ HOSPODÁŘSTVÍ S PARKOVÁNÍM NA SÍDLIŠTI ŠPIČÁK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101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203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10. 11. 2020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204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31</v>
      </c>
      <c r="F21" s="39"/>
      <c r="G21" s="39"/>
      <c r="H21" s="39"/>
      <c r="I21" s="148" t="s">
        <v>27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8" t="s">
        <v>25</v>
      </c>
      <c r="J23" s="147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35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37</v>
      </c>
      <c r="E30" s="39"/>
      <c r="F30" s="39"/>
      <c r="G30" s="39"/>
      <c r="H30" s="39"/>
      <c r="I30" s="145"/>
      <c r="J30" s="158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39</v>
      </c>
      <c r="G32" s="39"/>
      <c r="H32" s="39"/>
      <c r="I32" s="160" t="s">
        <v>38</v>
      </c>
      <c r="J32" s="159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41</v>
      </c>
      <c r="E33" s="143" t="s">
        <v>42</v>
      </c>
      <c r="F33" s="162">
        <f>ROUND((SUM(BE131:BE342)),  2)</f>
        <v>0</v>
      </c>
      <c r="G33" s="39"/>
      <c r="H33" s="39"/>
      <c r="I33" s="163">
        <v>0.20999999999999999</v>
      </c>
      <c r="J33" s="162">
        <f>ROUND(((SUM(BE131:BE342))*I33),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62">
        <f>ROUND((SUM(BF131:BF342)),  2)</f>
        <v>0</v>
      </c>
      <c r="G34" s="39"/>
      <c r="H34" s="39"/>
      <c r="I34" s="163">
        <v>0.14999999999999999</v>
      </c>
      <c r="J34" s="162">
        <f>ROUND(((SUM(BF131:BF342))*I34),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62">
        <f>ROUND((SUM(BG131:BG342)),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62">
        <f>ROUND((SUM(BH131:BH342)),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62">
        <f>ROUND((SUM(BI131:BI342)),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50</v>
      </c>
      <c r="E50" s="173"/>
      <c r="F50" s="173"/>
      <c r="G50" s="172" t="s">
        <v>51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8"/>
      <c r="J61" s="179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54</v>
      </c>
      <c r="E65" s="180"/>
      <c r="F65" s="180"/>
      <c r="G65" s="172" t="s">
        <v>55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8"/>
      <c r="J76" s="179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ODPADOVÉ HOSPODÁŘSTVÍ S PARKOVÁNÍM NA SÍDLIŠTI ŠPIČÁK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Podzemní kontejnery stavební část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Český Krumlov</v>
      </c>
      <c r="G89" s="41"/>
      <c r="H89" s="41"/>
      <c r="I89" s="148" t="s">
        <v>22</v>
      </c>
      <c r="J89" s="80" t="str">
        <f>IF(J12="","",J12)</f>
        <v>10. 11. 2020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Český Krumlov</v>
      </c>
      <c r="G91" s="41"/>
      <c r="H91" s="41"/>
      <c r="I91" s="148" t="s">
        <v>30</v>
      </c>
      <c r="J91" s="37" t="str">
        <f>E21</f>
        <v>Ing. arch. Vladan Píša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33</v>
      </c>
      <c r="J92" s="37" t="str">
        <f>E24</f>
        <v>Filip Šimek www.rozp.cz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104</v>
      </c>
      <c r="D94" s="190"/>
      <c r="E94" s="190"/>
      <c r="F94" s="190"/>
      <c r="G94" s="190"/>
      <c r="H94" s="190"/>
      <c r="I94" s="191"/>
      <c r="J94" s="192" t="s">
        <v>105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106</v>
      </c>
      <c r="D96" s="41"/>
      <c r="E96" s="41"/>
      <c r="F96" s="41"/>
      <c r="G96" s="41"/>
      <c r="H96" s="41"/>
      <c r="I96" s="145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94"/>
      <c r="C97" s="195"/>
      <c r="D97" s="196" t="s">
        <v>205</v>
      </c>
      <c r="E97" s="197"/>
      <c r="F97" s="197"/>
      <c r="G97" s="197"/>
      <c r="H97" s="197"/>
      <c r="I97" s="198"/>
      <c r="J97" s="199">
        <f>J132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4" customFormat="1" ht="19.92" customHeight="1">
      <c r="A98" s="14"/>
      <c r="B98" s="265"/>
      <c r="C98" s="266"/>
      <c r="D98" s="267" t="s">
        <v>206</v>
      </c>
      <c r="E98" s="268"/>
      <c r="F98" s="268"/>
      <c r="G98" s="268"/>
      <c r="H98" s="268"/>
      <c r="I98" s="269"/>
      <c r="J98" s="270">
        <f>J133</f>
        <v>0</v>
      </c>
      <c r="K98" s="266"/>
      <c r="L98" s="271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="14" customFormat="1" ht="19.92" customHeight="1">
      <c r="A99" s="14"/>
      <c r="B99" s="265"/>
      <c r="C99" s="266"/>
      <c r="D99" s="267" t="s">
        <v>207</v>
      </c>
      <c r="E99" s="268"/>
      <c r="F99" s="268"/>
      <c r="G99" s="268"/>
      <c r="H99" s="268"/>
      <c r="I99" s="269"/>
      <c r="J99" s="270">
        <f>J207</f>
        <v>0</v>
      </c>
      <c r="K99" s="266"/>
      <c r="L99" s="271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="14" customFormat="1" ht="19.92" customHeight="1">
      <c r="A100" s="14"/>
      <c r="B100" s="265"/>
      <c r="C100" s="266"/>
      <c r="D100" s="267" t="s">
        <v>208</v>
      </c>
      <c r="E100" s="268"/>
      <c r="F100" s="268"/>
      <c r="G100" s="268"/>
      <c r="H100" s="268"/>
      <c r="I100" s="269"/>
      <c r="J100" s="270">
        <f>J251</f>
        <v>0</v>
      </c>
      <c r="K100" s="266"/>
      <c r="L100" s="271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="14" customFormat="1" ht="19.92" customHeight="1">
      <c r="A101" s="14"/>
      <c r="B101" s="265"/>
      <c r="C101" s="266"/>
      <c r="D101" s="267" t="s">
        <v>209</v>
      </c>
      <c r="E101" s="268"/>
      <c r="F101" s="268"/>
      <c r="G101" s="268"/>
      <c r="H101" s="268"/>
      <c r="I101" s="269"/>
      <c r="J101" s="270">
        <f>J255</f>
        <v>0</v>
      </c>
      <c r="K101" s="266"/>
      <c r="L101" s="271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="14" customFormat="1" ht="19.92" customHeight="1">
      <c r="A102" s="14"/>
      <c r="B102" s="265"/>
      <c r="C102" s="266"/>
      <c r="D102" s="267" t="s">
        <v>210</v>
      </c>
      <c r="E102" s="268"/>
      <c r="F102" s="268"/>
      <c r="G102" s="268"/>
      <c r="H102" s="268"/>
      <c r="I102" s="269"/>
      <c r="J102" s="270">
        <f>J267</f>
        <v>0</v>
      </c>
      <c r="K102" s="266"/>
      <c r="L102" s="271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="14" customFormat="1" ht="19.92" customHeight="1">
      <c r="A103" s="14"/>
      <c r="B103" s="265"/>
      <c r="C103" s="266"/>
      <c r="D103" s="267" t="s">
        <v>211</v>
      </c>
      <c r="E103" s="268"/>
      <c r="F103" s="268"/>
      <c r="G103" s="268"/>
      <c r="H103" s="268"/>
      <c r="I103" s="269"/>
      <c r="J103" s="270">
        <f>J273</f>
        <v>0</v>
      </c>
      <c r="K103" s="266"/>
      <c r="L103" s="271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="14" customFormat="1" ht="19.92" customHeight="1">
      <c r="A104" s="14"/>
      <c r="B104" s="265"/>
      <c r="C104" s="266"/>
      <c r="D104" s="267" t="s">
        <v>212</v>
      </c>
      <c r="E104" s="268"/>
      <c r="F104" s="268"/>
      <c r="G104" s="268"/>
      <c r="H104" s="268"/>
      <c r="I104" s="269"/>
      <c r="J104" s="270">
        <f>J280</f>
        <v>0</v>
      </c>
      <c r="K104" s="266"/>
      <c r="L104" s="271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="14" customFormat="1" ht="19.92" customHeight="1">
      <c r="A105" s="14"/>
      <c r="B105" s="265"/>
      <c r="C105" s="266"/>
      <c r="D105" s="267" t="s">
        <v>213</v>
      </c>
      <c r="E105" s="268"/>
      <c r="F105" s="268"/>
      <c r="G105" s="268"/>
      <c r="H105" s="268"/>
      <c r="I105" s="269"/>
      <c r="J105" s="270">
        <f>J287</f>
        <v>0</v>
      </c>
      <c r="K105" s="266"/>
      <c r="L105" s="271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="9" customFormat="1" ht="24.96" customHeight="1">
      <c r="A106" s="9"/>
      <c r="B106" s="194"/>
      <c r="C106" s="195"/>
      <c r="D106" s="196" t="s">
        <v>214</v>
      </c>
      <c r="E106" s="197"/>
      <c r="F106" s="197"/>
      <c r="G106" s="197"/>
      <c r="H106" s="197"/>
      <c r="I106" s="198"/>
      <c r="J106" s="199">
        <f>J289</f>
        <v>0</v>
      </c>
      <c r="K106" s="195"/>
      <c r="L106" s="20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4" customFormat="1" ht="19.92" customHeight="1">
      <c r="A107" s="14"/>
      <c r="B107" s="265"/>
      <c r="C107" s="266"/>
      <c r="D107" s="267" t="s">
        <v>215</v>
      </c>
      <c r="E107" s="268"/>
      <c r="F107" s="268"/>
      <c r="G107" s="268"/>
      <c r="H107" s="268"/>
      <c r="I107" s="269"/>
      <c r="J107" s="270">
        <f>J290</f>
        <v>0</v>
      </c>
      <c r="K107" s="266"/>
      <c r="L107" s="271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="14" customFormat="1" ht="19.92" customHeight="1">
      <c r="A108" s="14"/>
      <c r="B108" s="265"/>
      <c r="C108" s="266"/>
      <c r="D108" s="267" t="s">
        <v>216</v>
      </c>
      <c r="E108" s="268"/>
      <c r="F108" s="268"/>
      <c r="G108" s="268"/>
      <c r="H108" s="268"/>
      <c r="I108" s="269"/>
      <c r="J108" s="270">
        <f>J296</f>
        <v>0</v>
      </c>
      <c r="K108" s="266"/>
      <c r="L108" s="271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="14" customFormat="1" ht="19.92" customHeight="1">
      <c r="A109" s="14"/>
      <c r="B109" s="265"/>
      <c r="C109" s="266"/>
      <c r="D109" s="267" t="s">
        <v>217</v>
      </c>
      <c r="E109" s="268"/>
      <c r="F109" s="268"/>
      <c r="G109" s="268"/>
      <c r="H109" s="268"/>
      <c r="I109" s="269"/>
      <c r="J109" s="270">
        <f>J305</f>
        <v>0</v>
      </c>
      <c r="K109" s="266"/>
      <c r="L109" s="271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="14" customFormat="1" ht="19.92" customHeight="1">
      <c r="A110" s="14"/>
      <c r="B110" s="265"/>
      <c r="C110" s="266"/>
      <c r="D110" s="267" t="s">
        <v>218</v>
      </c>
      <c r="E110" s="268"/>
      <c r="F110" s="268"/>
      <c r="G110" s="268"/>
      <c r="H110" s="268"/>
      <c r="I110" s="269"/>
      <c r="J110" s="270">
        <f>J325</f>
        <v>0</v>
      </c>
      <c r="K110" s="266"/>
      <c r="L110" s="271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="14" customFormat="1" ht="19.92" customHeight="1">
      <c r="A111" s="14"/>
      <c r="B111" s="265"/>
      <c r="C111" s="266"/>
      <c r="D111" s="267" t="s">
        <v>219</v>
      </c>
      <c r="E111" s="268"/>
      <c r="F111" s="268"/>
      <c r="G111" s="268"/>
      <c r="H111" s="268"/>
      <c r="I111" s="269"/>
      <c r="J111" s="270">
        <f>J339</f>
        <v>0</v>
      </c>
      <c r="K111" s="266"/>
      <c r="L111" s="271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184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187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110</v>
      </c>
      <c r="D118" s="41"/>
      <c r="E118" s="41"/>
      <c r="F118" s="41"/>
      <c r="G118" s="41"/>
      <c r="H118" s="41"/>
      <c r="I118" s="14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4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8" t="str">
        <f>E7</f>
        <v>ODPADOVÉ HOSPODÁŘSTVÍ S PARKOVÁNÍM NA SÍDLIŠTI ŠPIČÁK</v>
      </c>
      <c r="F121" s="33"/>
      <c r="G121" s="33"/>
      <c r="H121" s="33"/>
      <c r="I121" s="14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101</v>
      </c>
      <c r="D122" s="41"/>
      <c r="E122" s="41"/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01 - Podzemní kontejnery stavební část</v>
      </c>
      <c r="F123" s="41"/>
      <c r="G123" s="41"/>
      <c r="H123" s="41"/>
      <c r="I123" s="14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4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>Český Krumlov</v>
      </c>
      <c r="G125" s="41"/>
      <c r="H125" s="41"/>
      <c r="I125" s="148" t="s">
        <v>22</v>
      </c>
      <c r="J125" s="80" t="str">
        <f>IF(J12="","",J12)</f>
        <v>10. 11. 2020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4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E15</f>
        <v>město Český Krumlov</v>
      </c>
      <c r="G127" s="41"/>
      <c r="H127" s="41"/>
      <c r="I127" s="148" t="s">
        <v>30</v>
      </c>
      <c r="J127" s="37" t="str">
        <f>E21</f>
        <v>Ing. arch. Vladan Píša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148" t="s">
        <v>33</v>
      </c>
      <c r="J128" s="37" t="str">
        <f>E24</f>
        <v>Filip Šimek www.rozp.cz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14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0" customFormat="1" ht="29.28" customHeight="1">
      <c r="A130" s="201"/>
      <c r="B130" s="202"/>
      <c r="C130" s="203" t="s">
        <v>111</v>
      </c>
      <c r="D130" s="204" t="s">
        <v>62</v>
      </c>
      <c r="E130" s="204" t="s">
        <v>58</v>
      </c>
      <c r="F130" s="204" t="s">
        <v>59</v>
      </c>
      <c r="G130" s="204" t="s">
        <v>112</v>
      </c>
      <c r="H130" s="204" t="s">
        <v>113</v>
      </c>
      <c r="I130" s="205" t="s">
        <v>114</v>
      </c>
      <c r="J130" s="204" t="s">
        <v>105</v>
      </c>
      <c r="K130" s="206" t="s">
        <v>115</v>
      </c>
      <c r="L130" s="207"/>
      <c r="M130" s="101" t="s">
        <v>1</v>
      </c>
      <c r="N130" s="102" t="s">
        <v>41</v>
      </c>
      <c r="O130" s="102" t="s">
        <v>116</v>
      </c>
      <c r="P130" s="102" t="s">
        <v>117</v>
      </c>
      <c r="Q130" s="102" t="s">
        <v>118</v>
      </c>
      <c r="R130" s="102" t="s">
        <v>119</v>
      </c>
      <c r="S130" s="102" t="s">
        <v>120</v>
      </c>
      <c r="T130" s="103" t="s">
        <v>121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122</v>
      </c>
      <c r="D131" s="41"/>
      <c r="E131" s="41"/>
      <c r="F131" s="41"/>
      <c r="G131" s="41"/>
      <c r="H131" s="41"/>
      <c r="I131" s="145"/>
      <c r="J131" s="208">
        <f>BK131</f>
        <v>0</v>
      </c>
      <c r="K131" s="41"/>
      <c r="L131" s="45"/>
      <c r="M131" s="104"/>
      <c r="N131" s="209"/>
      <c r="O131" s="105"/>
      <c r="P131" s="210">
        <f>P132+P289</f>
        <v>0</v>
      </c>
      <c r="Q131" s="105"/>
      <c r="R131" s="210">
        <f>R132+R289</f>
        <v>286.25189645999995</v>
      </c>
      <c r="S131" s="105"/>
      <c r="T131" s="211">
        <f>T132+T289</f>
        <v>11.375999999999999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107</v>
      </c>
      <c r="BK131" s="212">
        <f>BK132+BK289</f>
        <v>0</v>
      </c>
    </row>
    <row r="132" s="11" customFormat="1" ht="25.92" customHeight="1">
      <c r="A132" s="11"/>
      <c r="B132" s="213"/>
      <c r="C132" s="214"/>
      <c r="D132" s="215" t="s">
        <v>76</v>
      </c>
      <c r="E132" s="216" t="s">
        <v>220</v>
      </c>
      <c r="F132" s="216" t="s">
        <v>221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P133+P207+P251+P255+P267+P273+P280+P287</f>
        <v>0</v>
      </c>
      <c r="Q132" s="221"/>
      <c r="R132" s="222">
        <f>R133+R207+R251+R255+R267+R273+R280+R287</f>
        <v>282.88186794999996</v>
      </c>
      <c r="S132" s="221"/>
      <c r="T132" s="223">
        <f>T133+T207+T251+T255+T267+T273+T280+T287</f>
        <v>11.375999999999999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24" t="s">
        <v>85</v>
      </c>
      <c r="AT132" s="225" t="s">
        <v>76</v>
      </c>
      <c r="AU132" s="225" t="s">
        <v>77</v>
      </c>
      <c r="AY132" s="224" t="s">
        <v>124</v>
      </c>
      <c r="BK132" s="226">
        <f>BK133+BK207+BK251+BK255+BK267+BK273+BK280+BK287</f>
        <v>0</v>
      </c>
    </row>
    <row r="133" s="11" customFormat="1" ht="22.8" customHeight="1">
      <c r="A133" s="11"/>
      <c r="B133" s="213"/>
      <c r="C133" s="214"/>
      <c r="D133" s="215" t="s">
        <v>76</v>
      </c>
      <c r="E133" s="272" t="s">
        <v>85</v>
      </c>
      <c r="F133" s="272" t="s">
        <v>222</v>
      </c>
      <c r="G133" s="214"/>
      <c r="H133" s="214"/>
      <c r="I133" s="217"/>
      <c r="J133" s="273">
        <f>BK133</f>
        <v>0</v>
      </c>
      <c r="K133" s="214"/>
      <c r="L133" s="219"/>
      <c r="M133" s="220"/>
      <c r="N133" s="221"/>
      <c r="O133" s="221"/>
      <c r="P133" s="222">
        <f>SUM(P134:P206)</f>
        <v>0</v>
      </c>
      <c r="Q133" s="221"/>
      <c r="R133" s="222">
        <f>SUM(R134:R206)</f>
        <v>141.82719</v>
      </c>
      <c r="S133" s="221"/>
      <c r="T133" s="223">
        <f>SUM(T134:T206)</f>
        <v>11.375999999999999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24" t="s">
        <v>85</v>
      </c>
      <c r="AT133" s="225" t="s">
        <v>76</v>
      </c>
      <c r="AU133" s="225" t="s">
        <v>85</v>
      </c>
      <c r="AY133" s="224" t="s">
        <v>124</v>
      </c>
      <c r="BK133" s="226">
        <f>SUM(BK134:BK206)</f>
        <v>0</v>
      </c>
    </row>
    <row r="134" s="2" customFormat="1" ht="21.75" customHeight="1">
      <c r="A134" s="39"/>
      <c r="B134" s="40"/>
      <c r="C134" s="227" t="s">
        <v>85</v>
      </c>
      <c r="D134" s="227" t="s">
        <v>125</v>
      </c>
      <c r="E134" s="228" t="s">
        <v>223</v>
      </c>
      <c r="F134" s="229" t="s">
        <v>224</v>
      </c>
      <c r="G134" s="230" t="s">
        <v>225</v>
      </c>
      <c r="H134" s="231">
        <v>36</v>
      </c>
      <c r="I134" s="232"/>
      <c r="J134" s="233">
        <f>ROUND(I134*H134,2)</f>
        <v>0</v>
      </c>
      <c r="K134" s="229" t="s">
        <v>226</v>
      </c>
      <c r="L134" s="45"/>
      <c r="M134" s="234" t="s">
        <v>1</v>
      </c>
      <c r="N134" s="235" t="s">
        <v>42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0.316</v>
      </c>
      <c r="T134" s="237">
        <f>S134*H134</f>
        <v>11.375999999999999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129</v>
      </c>
      <c r="AT134" s="238" t="s">
        <v>125</v>
      </c>
      <c r="AU134" s="238" t="s">
        <v>87</v>
      </c>
      <c r="AY134" s="18" t="s">
        <v>124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85</v>
      </c>
      <c r="BK134" s="239">
        <f>ROUND(I134*H134,2)</f>
        <v>0</v>
      </c>
      <c r="BL134" s="18" t="s">
        <v>129</v>
      </c>
      <c r="BM134" s="238" t="s">
        <v>227</v>
      </c>
    </row>
    <row r="135" s="12" customFormat="1">
      <c r="A135" s="12"/>
      <c r="B135" s="240"/>
      <c r="C135" s="241"/>
      <c r="D135" s="242" t="s">
        <v>131</v>
      </c>
      <c r="E135" s="243" t="s">
        <v>1</v>
      </c>
      <c r="F135" s="244" t="s">
        <v>228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50" t="s">
        <v>131</v>
      </c>
      <c r="AU135" s="250" t="s">
        <v>87</v>
      </c>
      <c r="AV135" s="12" t="s">
        <v>85</v>
      </c>
      <c r="AW135" s="12" t="s">
        <v>32</v>
      </c>
      <c r="AX135" s="12" t="s">
        <v>77</v>
      </c>
      <c r="AY135" s="250" t="s">
        <v>124</v>
      </c>
    </row>
    <row r="136" s="13" customFormat="1">
      <c r="A136" s="13"/>
      <c r="B136" s="251"/>
      <c r="C136" s="252"/>
      <c r="D136" s="242" t="s">
        <v>131</v>
      </c>
      <c r="E136" s="253" t="s">
        <v>1</v>
      </c>
      <c r="F136" s="254" t="s">
        <v>229</v>
      </c>
      <c r="G136" s="252"/>
      <c r="H136" s="255">
        <v>36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131</v>
      </c>
      <c r="AU136" s="261" t="s">
        <v>87</v>
      </c>
      <c r="AV136" s="13" t="s">
        <v>87</v>
      </c>
      <c r="AW136" s="13" t="s">
        <v>32</v>
      </c>
      <c r="AX136" s="13" t="s">
        <v>85</v>
      </c>
      <c r="AY136" s="261" t="s">
        <v>124</v>
      </c>
    </row>
    <row r="137" s="2" customFormat="1" ht="21.75" customHeight="1">
      <c r="A137" s="39"/>
      <c r="B137" s="40"/>
      <c r="C137" s="227" t="s">
        <v>87</v>
      </c>
      <c r="D137" s="227" t="s">
        <v>125</v>
      </c>
      <c r="E137" s="228" t="s">
        <v>230</v>
      </c>
      <c r="F137" s="229" t="s">
        <v>231</v>
      </c>
      <c r="G137" s="230" t="s">
        <v>232</v>
      </c>
      <c r="H137" s="231">
        <v>20</v>
      </c>
      <c r="I137" s="232"/>
      <c r="J137" s="233">
        <f>ROUND(I137*H137,2)</f>
        <v>0</v>
      </c>
      <c r="K137" s="229" t="s">
        <v>226</v>
      </c>
      <c r="L137" s="45"/>
      <c r="M137" s="234" t="s">
        <v>1</v>
      </c>
      <c r="N137" s="235" t="s">
        <v>42</v>
      </c>
      <c r="O137" s="92"/>
      <c r="P137" s="236">
        <f>O137*H137</f>
        <v>0</v>
      </c>
      <c r="Q137" s="236">
        <v>0.01269</v>
      </c>
      <c r="R137" s="236">
        <f>Q137*H137</f>
        <v>0.25380000000000003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129</v>
      </c>
      <c r="AT137" s="238" t="s">
        <v>125</v>
      </c>
      <c r="AU137" s="238" t="s">
        <v>87</v>
      </c>
      <c r="AY137" s="18" t="s">
        <v>124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85</v>
      </c>
      <c r="BK137" s="239">
        <f>ROUND(I137*H137,2)</f>
        <v>0</v>
      </c>
      <c r="BL137" s="18" t="s">
        <v>129</v>
      </c>
      <c r="BM137" s="238" t="s">
        <v>233</v>
      </c>
    </row>
    <row r="138" s="12" customFormat="1">
      <c r="A138" s="12"/>
      <c r="B138" s="240"/>
      <c r="C138" s="241"/>
      <c r="D138" s="242" t="s">
        <v>131</v>
      </c>
      <c r="E138" s="243" t="s">
        <v>1</v>
      </c>
      <c r="F138" s="244" t="s">
        <v>234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50" t="s">
        <v>131</v>
      </c>
      <c r="AU138" s="250" t="s">
        <v>87</v>
      </c>
      <c r="AV138" s="12" t="s">
        <v>85</v>
      </c>
      <c r="AW138" s="12" t="s">
        <v>32</v>
      </c>
      <c r="AX138" s="12" t="s">
        <v>77</v>
      </c>
      <c r="AY138" s="250" t="s">
        <v>124</v>
      </c>
    </row>
    <row r="139" s="13" customFormat="1">
      <c r="A139" s="13"/>
      <c r="B139" s="251"/>
      <c r="C139" s="252"/>
      <c r="D139" s="242" t="s">
        <v>131</v>
      </c>
      <c r="E139" s="253" t="s">
        <v>1</v>
      </c>
      <c r="F139" s="254" t="s">
        <v>235</v>
      </c>
      <c r="G139" s="252"/>
      <c r="H139" s="255">
        <v>20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131</v>
      </c>
      <c r="AU139" s="261" t="s">
        <v>87</v>
      </c>
      <c r="AV139" s="13" t="s">
        <v>87</v>
      </c>
      <c r="AW139" s="13" t="s">
        <v>32</v>
      </c>
      <c r="AX139" s="13" t="s">
        <v>85</v>
      </c>
      <c r="AY139" s="261" t="s">
        <v>124</v>
      </c>
    </row>
    <row r="140" s="2" customFormat="1" ht="21.75" customHeight="1">
      <c r="A140" s="39"/>
      <c r="B140" s="40"/>
      <c r="C140" s="227" t="s">
        <v>138</v>
      </c>
      <c r="D140" s="227" t="s">
        <v>125</v>
      </c>
      <c r="E140" s="228" t="s">
        <v>236</v>
      </c>
      <c r="F140" s="229" t="s">
        <v>237</v>
      </c>
      <c r="G140" s="230" t="s">
        <v>232</v>
      </c>
      <c r="H140" s="231">
        <v>63</v>
      </c>
      <c r="I140" s="232"/>
      <c r="J140" s="233">
        <f>ROUND(I140*H140,2)</f>
        <v>0</v>
      </c>
      <c r="K140" s="229" t="s">
        <v>226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0.06053</v>
      </c>
      <c r="R140" s="236">
        <f>Q140*H140</f>
        <v>3.8133900000000001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129</v>
      </c>
      <c r="AT140" s="238" t="s">
        <v>125</v>
      </c>
      <c r="AU140" s="238" t="s">
        <v>87</v>
      </c>
      <c r="AY140" s="18" t="s">
        <v>124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85</v>
      </c>
      <c r="BK140" s="239">
        <f>ROUND(I140*H140,2)</f>
        <v>0</v>
      </c>
      <c r="BL140" s="18" t="s">
        <v>129</v>
      </c>
      <c r="BM140" s="238" t="s">
        <v>238</v>
      </c>
    </row>
    <row r="141" s="12" customFormat="1">
      <c r="A141" s="12"/>
      <c r="B141" s="240"/>
      <c r="C141" s="241"/>
      <c r="D141" s="242" t="s">
        <v>131</v>
      </c>
      <c r="E141" s="243" t="s">
        <v>1</v>
      </c>
      <c r="F141" s="244" t="s">
        <v>239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50" t="s">
        <v>131</v>
      </c>
      <c r="AU141" s="250" t="s">
        <v>87</v>
      </c>
      <c r="AV141" s="12" t="s">
        <v>85</v>
      </c>
      <c r="AW141" s="12" t="s">
        <v>32</v>
      </c>
      <c r="AX141" s="12" t="s">
        <v>77</v>
      </c>
      <c r="AY141" s="250" t="s">
        <v>124</v>
      </c>
    </row>
    <row r="142" s="13" customFormat="1">
      <c r="A142" s="13"/>
      <c r="B142" s="251"/>
      <c r="C142" s="252"/>
      <c r="D142" s="242" t="s">
        <v>131</v>
      </c>
      <c r="E142" s="253" t="s">
        <v>1</v>
      </c>
      <c r="F142" s="254" t="s">
        <v>240</v>
      </c>
      <c r="G142" s="252"/>
      <c r="H142" s="255">
        <v>33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131</v>
      </c>
      <c r="AU142" s="261" t="s">
        <v>87</v>
      </c>
      <c r="AV142" s="13" t="s">
        <v>87</v>
      </c>
      <c r="AW142" s="13" t="s">
        <v>32</v>
      </c>
      <c r="AX142" s="13" t="s">
        <v>77</v>
      </c>
      <c r="AY142" s="261" t="s">
        <v>124</v>
      </c>
    </row>
    <row r="143" s="12" customFormat="1">
      <c r="A143" s="12"/>
      <c r="B143" s="240"/>
      <c r="C143" s="241"/>
      <c r="D143" s="242" t="s">
        <v>131</v>
      </c>
      <c r="E143" s="243" t="s">
        <v>1</v>
      </c>
      <c r="F143" s="244" t="s">
        <v>241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50" t="s">
        <v>131</v>
      </c>
      <c r="AU143" s="250" t="s">
        <v>87</v>
      </c>
      <c r="AV143" s="12" t="s">
        <v>85</v>
      </c>
      <c r="AW143" s="12" t="s">
        <v>32</v>
      </c>
      <c r="AX143" s="12" t="s">
        <v>77</v>
      </c>
      <c r="AY143" s="250" t="s">
        <v>124</v>
      </c>
    </row>
    <row r="144" s="13" customFormat="1">
      <c r="A144" s="13"/>
      <c r="B144" s="251"/>
      <c r="C144" s="252"/>
      <c r="D144" s="242" t="s">
        <v>131</v>
      </c>
      <c r="E144" s="253" t="s">
        <v>1</v>
      </c>
      <c r="F144" s="254" t="s">
        <v>242</v>
      </c>
      <c r="G144" s="252"/>
      <c r="H144" s="255">
        <v>30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1" t="s">
        <v>131</v>
      </c>
      <c r="AU144" s="261" t="s">
        <v>87</v>
      </c>
      <c r="AV144" s="13" t="s">
        <v>87</v>
      </c>
      <c r="AW144" s="13" t="s">
        <v>32</v>
      </c>
      <c r="AX144" s="13" t="s">
        <v>77</v>
      </c>
      <c r="AY144" s="261" t="s">
        <v>124</v>
      </c>
    </row>
    <row r="145" s="15" customFormat="1">
      <c r="A145" s="15"/>
      <c r="B145" s="274"/>
      <c r="C145" s="275"/>
      <c r="D145" s="242" t="s">
        <v>131</v>
      </c>
      <c r="E145" s="276" t="s">
        <v>1</v>
      </c>
      <c r="F145" s="277" t="s">
        <v>243</v>
      </c>
      <c r="G145" s="275"/>
      <c r="H145" s="278">
        <v>63</v>
      </c>
      <c r="I145" s="279"/>
      <c r="J145" s="275"/>
      <c r="K145" s="275"/>
      <c r="L145" s="280"/>
      <c r="M145" s="281"/>
      <c r="N145" s="282"/>
      <c r="O145" s="282"/>
      <c r="P145" s="282"/>
      <c r="Q145" s="282"/>
      <c r="R145" s="282"/>
      <c r="S145" s="282"/>
      <c r="T145" s="28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4" t="s">
        <v>131</v>
      </c>
      <c r="AU145" s="284" t="s">
        <v>87</v>
      </c>
      <c r="AV145" s="15" t="s">
        <v>129</v>
      </c>
      <c r="AW145" s="15" t="s">
        <v>32</v>
      </c>
      <c r="AX145" s="15" t="s">
        <v>85</v>
      </c>
      <c r="AY145" s="284" t="s">
        <v>124</v>
      </c>
    </row>
    <row r="146" s="2" customFormat="1" ht="21.75" customHeight="1">
      <c r="A146" s="39"/>
      <c r="B146" s="40"/>
      <c r="C146" s="227" t="s">
        <v>129</v>
      </c>
      <c r="D146" s="227" t="s">
        <v>125</v>
      </c>
      <c r="E146" s="228" t="s">
        <v>244</v>
      </c>
      <c r="F146" s="229" t="s">
        <v>245</v>
      </c>
      <c r="G146" s="230" t="s">
        <v>225</v>
      </c>
      <c r="H146" s="231">
        <v>70</v>
      </c>
      <c r="I146" s="232"/>
      <c r="J146" s="233">
        <f>ROUND(I146*H146,2)</f>
        <v>0</v>
      </c>
      <c r="K146" s="229" t="s">
        <v>226</v>
      </c>
      <c r="L146" s="45"/>
      <c r="M146" s="234" t="s">
        <v>1</v>
      </c>
      <c r="N146" s="235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129</v>
      </c>
      <c r="AT146" s="238" t="s">
        <v>125</v>
      </c>
      <c r="AU146" s="238" t="s">
        <v>87</v>
      </c>
      <c r="AY146" s="18" t="s">
        <v>124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85</v>
      </c>
      <c r="BK146" s="239">
        <f>ROUND(I146*H146,2)</f>
        <v>0</v>
      </c>
      <c r="BL146" s="18" t="s">
        <v>129</v>
      </c>
      <c r="BM146" s="238" t="s">
        <v>246</v>
      </c>
    </row>
    <row r="147" s="12" customFormat="1">
      <c r="A147" s="12"/>
      <c r="B147" s="240"/>
      <c r="C147" s="241"/>
      <c r="D147" s="242" t="s">
        <v>131</v>
      </c>
      <c r="E147" s="243" t="s">
        <v>1</v>
      </c>
      <c r="F147" s="244" t="s">
        <v>247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50" t="s">
        <v>131</v>
      </c>
      <c r="AU147" s="250" t="s">
        <v>87</v>
      </c>
      <c r="AV147" s="12" t="s">
        <v>85</v>
      </c>
      <c r="AW147" s="12" t="s">
        <v>32</v>
      </c>
      <c r="AX147" s="12" t="s">
        <v>77</v>
      </c>
      <c r="AY147" s="250" t="s">
        <v>124</v>
      </c>
    </row>
    <row r="148" s="13" customFormat="1">
      <c r="A148" s="13"/>
      <c r="B148" s="251"/>
      <c r="C148" s="252"/>
      <c r="D148" s="242" t="s">
        <v>131</v>
      </c>
      <c r="E148" s="253" t="s">
        <v>1</v>
      </c>
      <c r="F148" s="254" t="s">
        <v>248</v>
      </c>
      <c r="G148" s="252"/>
      <c r="H148" s="255">
        <v>70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131</v>
      </c>
      <c r="AU148" s="261" t="s">
        <v>87</v>
      </c>
      <c r="AV148" s="13" t="s">
        <v>87</v>
      </c>
      <c r="AW148" s="13" t="s">
        <v>32</v>
      </c>
      <c r="AX148" s="13" t="s">
        <v>85</v>
      </c>
      <c r="AY148" s="261" t="s">
        <v>124</v>
      </c>
    </row>
    <row r="149" s="2" customFormat="1" ht="21.75" customHeight="1">
      <c r="A149" s="39"/>
      <c r="B149" s="40"/>
      <c r="C149" s="227" t="s">
        <v>146</v>
      </c>
      <c r="D149" s="227" t="s">
        <v>125</v>
      </c>
      <c r="E149" s="228" t="s">
        <v>249</v>
      </c>
      <c r="F149" s="229" t="s">
        <v>250</v>
      </c>
      <c r="G149" s="230" t="s">
        <v>251</v>
      </c>
      <c r="H149" s="231">
        <v>37.799999999999997</v>
      </c>
      <c r="I149" s="232"/>
      <c r="J149" s="233">
        <f>ROUND(I149*H149,2)</f>
        <v>0</v>
      </c>
      <c r="K149" s="229" t="s">
        <v>226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129</v>
      </c>
      <c r="AT149" s="238" t="s">
        <v>125</v>
      </c>
      <c r="AU149" s="238" t="s">
        <v>87</v>
      </c>
      <c r="AY149" s="18" t="s">
        <v>124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85</v>
      </c>
      <c r="BK149" s="239">
        <f>ROUND(I149*H149,2)</f>
        <v>0</v>
      </c>
      <c r="BL149" s="18" t="s">
        <v>129</v>
      </c>
      <c r="BM149" s="238" t="s">
        <v>252</v>
      </c>
    </row>
    <row r="150" s="12" customFormat="1">
      <c r="A150" s="12"/>
      <c r="B150" s="240"/>
      <c r="C150" s="241"/>
      <c r="D150" s="242" t="s">
        <v>131</v>
      </c>
      <c r="E150" s="243" t="s">
        <v>1</v>
      </c>
      <c r="F150" s="244" t="s">
        <v>253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50" t="s">
        <v>131</v>
      </c>
      <c r="AU150" s="250" t="s">
        <v>87</v>
      </c>
      <c r="AV150" s="12" t="s">
        <v>85</v>
      </c>
      <c r="AW150" s="12" t="s">
        <v>32</v>
      </c>
      <c r="AX150" s="12" t="s">
        <v>77</v>
      </c>
      <c r="AY150" s="250" t="s">
        <v>124</v>
      </c>
    </row>
    <row r="151" s="12" customFormat="1">
      <c r="A151" s="12"/>
      <c r="B151" s="240"/>
      <c r="C151" s="241"/>
      <c r="D151" s="242" t="s">
        <v>131</v>
      </c>
      <c r="E151" s="243" t="s">
        <v>1</v>
      </c>
      <c r="F151" s="244" t="s">
        <v>254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50" t="s">
        <v>131</v>
      </c>
      <c r="AU151" s="250" t="s">
        <v>87</v>
      </c>
      <c r="AV151" s="12" t="s">
        <v>85</v>
      </c>
      <c r="AW151" s="12" t="s">
        <v>32</v>
      </c>
      <c r="AX151" s="12" t="s">
        <v>77</v>
      </c>
      <c r="AY151" s="250" t="s">
        <v>124</v>
      </c>
    </row>
    <row r="152" s="13" customFormat="1">
      <c r="A152" s="13"/>
      <c r="B152" s="251"/>
      <c r="C152" s="252"/>
      <c r="D152" s="242" t="s">
        <v>131</v>
      </c>
      <c r="E152" s="253" t="s">
        <v>1</v>
      </c>
      <c r="F152" s="254" t="s">
        <v>255</v>
      </c>
      <c r="G152" s="252"/>
      <c r="H152" s="255">
        <v>37.799999999999997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131</v>
      </c>
      <c r="AU152" s="261" t="s">
        <v>87</v>
      </c>
      <c r="AV152" s="13" t="s">
        <v>87</v>
      </c>
      <c r="AW152" s="13" t="s">
        <v>32</v>
      </c>
      <c r="AX152" s="13" t="s">
        <v>77</v>
      </c>
      <c r="AY152" s="261" t="s">
        <v>124</v>
      </c>
    </row>
    <row r="153" s="15" customFormat="1">
      <c r="A153" s="15"/>
      <c r="B153" s="274"/>
      <c r="C153" s="275"/>
      <c r="D153" s="242" t="s">
        <v>131</v>
      </c>
      <c r="E153" s="276" t="s">
        <v>1</v>
      </c>
      <c r="F153" s="277" t="s">
        <v>243</v>
      </c>
      <c r="G153" s="275"/>
      <c r="H153" s="278">
        <v>37.799999999999997</v>
      </c>
      <c r="I153" s="279"/>
      <c r="J153" s="275"/>
      <c r="K153" s="275"/>
      <c r="L153" s="280"/>
      <c r="M153" s="281"/>
      <c r="N153" s="282"/>
      <c r="O153" s="282"/>
      <c r="P153" s="282"/>
      <c r="Q153" s="282"/>
      <c r="R153" s="282"/>
      <c r="S153" s="282"/>
      <c r="T153" s="28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4" t="s">
        <v>131</v>
      </c>
      <c r="AU153" s="284" t="s">
        <v>87</v>
      </c>
      <c r="AV153" s="15" t="s">
        <v>129</v>
      </c>
      <c r="AW153" s="15" t="s">
        <v>32</v>
      </c>
      <c r="AX153" s="15" t="s">
        <v>85</v>
      </c>
      <c r="AY153" s="284" t="s">
        <v>124</v>
      </c>
    </row>
    <row r="154" s="2" customFormat="1" ht="21.75" customHeight="1">
      <c r="A154" s="39"/>
      <c r="B154" s="40"/>
      <c r="C154" s="227" t="s">
        <v>153</v>
      </c>
      <c r="D154" s="227" t="s">
        <v>125</v>
      </c>
      <c r="E154" s="228" t="s">
        <v>256</v>
      </c>
      <c r="F154" s="229" t="s">
        <v>257</v>
      </c>
      <c r="G154" s="230" t="s">
        <v>251</v>
      </c>
      <c r="H154" s="231">
        <v>37.799999999999997</v>
      </c>
      <c r="I154" s="232"/>
      <c r="J154" s="233">
        <f>ROUND(I154*H154,2)</f>
        <v>0</v>
      </c>
      <c r="K154" s="229" t="s">
        <v>226</v>
      </c>
      <c r="L154" s="45"/>
      <c r="M154" s="234" t="s">
        <v>1</v>
      </c>
      <c r="N154" s="235" t="s">
        <v>42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129</v>
      </c>
      <c r="AT154" s="238" t="s">
        <v>125</v>
      </c>
      <c r="AU154" s="238" t="s">
        <v>87</v>
      </c>
      <c r="AY154" s="18" t="s">
        <v>124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85</v>
      </c>
      <c r="BK154" s="239">
        <f>ROUND(I154*H154,2)</f>
        <v>0</v>
      </c>
      <c r="BL154" s="18" t="s">
        <v>129</v>
      </c>
      <c r="BM154" s="238" t="s">
        <v>258</v>
      </c>
    </row>
    <row r="155" s="12" customFormat="1">
      <c r="A155" s="12"/>
      <c r="B155" s="240"/>
      <c r="C155" s="241"/>
      <c r="D155" s="242" t="s">
        <v>131</v>
      </c>
      <c r="E155" s="243" t="s">
        <v>1</v>
      </c>
      <c r="F155" s="244" t="s">
        <v>253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50" t="s">
        <v>131</v>
      </c>
      <c r="AU155" s="250" t="s">
        <v>87</v>
      </c>
      <c r="AV155" s="12" t="s">
        <v>85</v>
      </c>
      <c r="AW155" s="12" t="s">
        <v>32</v>
      </c>
      <c r="AX155" s="12" t="s">
        <v>77</v>
      </c>
      <c r="AY155" s="250" t="s">
        <v>124</v>
      </c>
    </row>
    <row r="156" s="13" customFormat="1">
      <c r="A156" s="13"/>
      <c r="B156" s="251"/>
      <c r="C156" s="252"/>
      <c r="D156" s="242" t="s">
        <v>131</v>
      </c>
      <c r="E156" s="253" t="s">
        <v>1</v>
      </c>
      <c r="F156" s="254" t="s">
        <v>259</v>
      </c>
      <c r="G156" s="252"/>
      <c r="H156" s="255">
        <v>75.599999999999994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131</v>
      </c>
      <c r="AU156" s="261" t="s">
        <v>87</v>
      </c>
      <c r="AV156" s="13" t="s">
        <v>87</v>
      </c>
      <c r="AW156" s="13" t="s">
        <v>32</v>
      </c>
      <c r="AX156" s="13" t="s">
        <v>77</v>
      </c>
      <c r="AY156" s="261" t="s">
        <v>124</v>
      </c>
    </row>
    <row r="157" s="12" customFormat="1">
      <c r="A157" s="12"/>
      <c r="B157" s="240"/>
      <c r="C157" s="241"/>
      <c r="D157" s="242" t="s">
        <v>131</v>
      </c>
      <c r="E157" s="243" t="s">
        <v>1</v>
      </c>
      <c r="F157" s="244" t="s">
        <v>254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50" t="s">
        <v>131</v>
      </c>
      <c r="AU157" s="250" t="s">
        <v>87</v>
      </c>
      <c r="AV157" s="12" t="s">
        <v>85</v>
      </c>
      <c r="AW157" s="12" t="s">
        <v>32</v>
      </c>
      <c r="AX157" s="12" t="s">
        <v>77</v>
      </c>
      <c r="AY157" s="250" t="s">
        <v>124</v>
      </c>
    </row>
    <row r="158" s="13" customFormat="1">
      <c r="A158" s="13"/>
      <c r="B158" s="251"/>
      <c r="C158" s="252"/>
      <c r="D158" s="242" t="s">
        <v>131</v>
      </c>
      <c r="E158" s="253" t="s">
        <v>1</v>
      </c>
      <c r="F158" s="254" t="s">
        <v>260</v>
      </c>
      <c r="G158" s="252"/>
      <c r="H158" s="255">
        <v>-37.799999999999997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131</v>
      </c>
      <c r="AU158" s="261" t="s">
        <v>87</v>
      </c>
      <c r="AV158" s="13" t="s">
        <v>87</v>
      </c>
      <c r="AW158" s="13" t="s">
        <v>32</v>
      </c>
      <c r="AX158" s="13" t="s">
        <v>77</v>
      </c>
      <c r="AY158" s="261" t="s">
        <v>124</v>
      </c>
    </row>
    <row r="159" s="15" customFormat="1">
      <c r="A159" s="15"/>
      <c r="B159" s="274"/>
      <c r="C159" s="275"/>
      <c r="D159" s="242" t="s">
        <v>131</v>
      </c>
      <c r="E159" s="276" t="s">
        <v>1</v>
      </c>
      <c r="F159" s="277" t="s">
        <v>243</v>
      </c>
      <c r="G159" s="275"/>
      <c r="H159" s="278">
        <v>37.799999999999997</v>
      </c>
      <c r="I159" s="279"/>
      <c r="J159" s="275"/>
      <c r="K159" s="275"/>
      <c r="L159" s="280"/>
      <c r="M159" s="281"/>
      <c r="N159" s="282"/>
      <c r="O159" s="282"/>
      <c r="P159" s="282"/>
      <c r="Q159" s="282"/>
      <c r="R159" s="282"/>
      <c r="S159" s="282"/>
      <c r="T159" s="28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4" t="s">
        <v>131</v>
      </c>
      <c r="AU159" s="284" t="s">
        <v>87</v>
      </c>
      <c r="AV159" s="15" t="s">
        <v>129</v>
      </c>
      <c r="AW159" s="15" t="s">
        <v>32</v>
      </c>
      <c r="AX159" s="15" t="s">
        <v>85</v>
      </c>
      <c r="AY159" s="284" t="s">
        <v>124</v>
      </c>
    </row>
    <row r="160" s="2" customFormat="1" ht="21.75" customHeight="1">
      <c r="A160" s="39"/>
      <c r="B160" s="40"/>
      <c r="C160" s="227" t="s">
        <v>159</v>
      </c>
      <c r="D160" s="227" t="s">
        <v>125</v>
      </c>
      <c r="E160" s="228" t="s">
        <v>261</v>
      </c>
      <c r="F160" s="229" t="s">
        <v>262</v>
      </c>
      <c r="G160" s="230" t="s">
        <v>251</v>
      </c>
      <c r="H160" s="231">
        <v>22.256</v>
      </c>
      <c r="I160" s="232"/>
      <c r="J160" s="233">
        <f>ROUND(I160*H160,2)</f>
        <v>0</v>
      </c>
      <c r="K160" s="229" t="s">
        <v>226</v>
      </c>
      <c r="L160" s="45"/>
      <c r="M160" s="234" t="s">
        <v>1</v>
      </c>
      <c r="N160" s="235" t="s">
        <v>42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129</v>
      </c>
      <c r="AT160" s="238" t="s">
        <v>125</v>
      </c>
      <c r="AU160" s="238" t="s">
        <v>87</v>
      </c>
      <c r="AY160" s="18" t="s">
        <v>124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85</v>
      </c>
      <c r="BK160" s="239">
        <f>ROUND(I160*H160,2)</f>
        <v>0</v>
      </c>
      <c r="BL160" s="18" t="s">
        <v>129</v>
      </c>
      <c r="BM160" s="238" t="s">
        <v>263</v>
      </c>
    </row>
    <row r="161" s="12" customFormat="1">
      <c r="A161" s="12"/>
      <c r="B161" s="240"/>
      <c r="C161" s="241"/>
      <c r="D161" s="242" t="s">
        <v>131</v>
      </c>
      <c r="E161" s="243" t="s">
        <v>1</v>
      </c>
      <c r="F161" s="244" t="s">
        <v>264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50" t="s">
        <v>131</v>
      </c>
      <c r="AU161" s="250" t="s">
        <v>87</v>
      </c>
      <c r="AV161" s="12" t="s">
        <v>85</v>
      </c>
      <c r="AW161" s="12" t="s">
        <v>32</v>
      </c>
      <c r="AX161" s="12" t="s">
        <v>77</v>
      </c>
      <c r="AY161" s="250" t="s">
        <v>124</v>
      </c>
    </row>
    <row r="162" s="12" customFormat="1">
      <c r="A162" s="12"/>
      <c r="B162" s="240"/>
      <c r="C162" s="241"/>
      <c r="D162" s="242" t="s">
        <v>131</v>
      </c>
      <c r="E162" s="243" t="s">
        <v>1</v>
      </c>
      <c r="F162" s="244" t="s">
        <v>254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50" t="s">
        <v>131</v>
      </c>
      <c r="AU162" s="250" t="s">
        <v>87</v>
      </c>
      <c r="AV162" s="12" t="s">
        <v>85</v>
      </c>
      <c r="AW162" s="12" t="s">
        <v>32</v>
      </c>
      <c r="AX162" s="12" t="s">
        <v>77</v>
      </c>
      <c r="AY162" s="250" t="s">
        <v>124</v>
      </c>
    </row>
    <row r="163" s="13" customFormat="1">
      <c r="A163" s="13"/>
      <c r="B163" s="251"/>
      <c r="C163" s="252"/>
      <c r="D163" s="242" t="s">
        <v>131</v>
      </c>
      <c r="E163" s="253" t="s">
        <v>1</v>
      </c>
      <c r="F163" s="254" t="s">
        <v>265</v>
      </c>
      <c r="G163" s="252"/>
      <c r="H163" s="255">
        <v>22.256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131</v>
      </c>
      <c r="AU163" s="261" t="s">
        <v>87</v>
      </c>
      <c r="AV163" s="13" t="s">
        <v>87</v>
      </c>
      <c r="AW163" s="13" t="s">
        <v>32</v>
      </c>
      <c r="AX163" s="13" t="s">
        <v>85</v>
      </c>
      <c r="AY163" s="261" t="s">
        <v>124</v>
      </c>
    </row>
    <row r="164" s="2" customFormat="1" ht="21.75" customHeight="1">
      <c r="A164" s="39"/>
      <c r="B164" s="40"/>
      <c r="C164" s="227" t="s">
        <v>166</v>
      </c>
      <c r="D164" s="227" t="s">
        <v>125</v>
      </c>
      <c r="E164" s="228" t="s">
        <v>266</v>
      </c>
      <c r="F164" s="229" t="s">
        <v>267</v>
      </c>
      <c r="G164" s="230" t="s">
        <v>251</v>
      </c>
      <c r="H164" s="231">
        <v>37.200000000000003</v>
      </c>
      <c r="I164" s="232"/>
      <c r="J164" s="233">
        <f>ROUND(I164*H164,2)</f>
        <v>0</v>
      </c>
      <c r="K164" s="229" t="s">
        <v>226</v>
      </c>
      <c r="L164" s="45"/>
      <c r="M164" s="234" t="s">
        <v>1</v>
      </c>
      <c r="N164" s="235" t="s">
        <v>42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129</v>
      </c>
      <c r="AT164" s="238" t="s">
        <v>125</v>
      </c>
      <c r="AU164" s="238" t="s">
        <v>87</v>
      </c>
      <c r="AY164" s="18" t="s">
        <v>124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85</v>
      </c>
      <c r="BK164" s="239">
        <f>ROUND(I164*H164,2)</f>
        <v>0</v>
      </c>
      <c r="BL164" s="18" t="s">
        <v>129</v>
      </c>
      <c r="BM164" s="238" t="s">
        <v>268</v>
      </c>
    </row>
    <row r="165" s="12" customFormat="1">
      <c r="A165" s="12"/>
      <c r="B165" s="240"/>
      <c r="C165" s="241"/>
      <c r="D165" s="242" t="s">
        <v>131</v>
      </c>
      <c r="E165" s="243" t="s">
        <v>1</v>
      </c>
      <c r="F165" s="244" t="s">
        <v>269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50" t="s">
        <v>131</v>
      </c>
      <c r="AU165" s="250" t="s">
        <v>87</v>
      </c>
      <c r="AV165" s="12" t="s">
        <v>85</v>
      </c>
      <c r="AW165" s="12" t="s">
        <v>32</v>
      </c>
      <c r="AX165" s="12" t="s">
        <v>77</v>
      </c>
      <c r="AY165" s="250" t="s">
        <v>124</v>
      </c>
    </row>
    <row r="166" s="13" customFormat="1">
      <c r="A166" s="13"/>
      <c r="B166" s="251"/>
      <c r="C166" s="252"/>
      <c r="D166" s="242" t="s">
        <v>131</v>
      </c>
      <c r="E166" s="253" t="s">
        <v>1</v>
      </c>
      <c r="F166" s="254" t="s">
        <v>270</v>
      </c>
      <c r="G166" s="252"/>
      <c r="H166" s="255">
        <v>19.199999999999999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131</v>
      </c>
      <c r="AU166" s="261" t="s">
        <v>87</v>
      </c>
      <c r="AV166" s="13" t="s">
        <v>87</v>
      </c>
      <c r="AW166" s="13" t="s">
        <v>32</v>
      </c>
      <c r="AX166" s="13" t="s">
        <v>77</v>
      </c>
      <c r="AY166" s="261" t="s">
        <v>124</v>
      </c>
    </row>
    <row r="167" s="12" customFormat="1">
      <c r="A167" s="12"/>
      <c r="B167" s="240"/>
      <c r="C167" s="241"/>
      <c r="D167" s="242" t="s">
        <v>131</v>
      </c>
      <c r="E167" s="243" t="s">
        <v>1</v>
      </c>
      <c r="F167" s="244" t="s">
        <v>271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50" t="s">
        <v>131</v>
      </c>
      <c r="AU167" s="250" t="s">
        <v>87</v>
      </c>
      <c r="AV167" s="12" t="s">
        <v>85</v>
      </c>
      <c r="AW167" s="12" t="s">
        <v>32</v>
      </c>
      <c r="AX167" s="12" t="s">
        <v>77</v>
      </c>
      <c r="AY167" s="250" t="s">
        <v>124</v>
      </c>
    </row>
    <row r="168" s="13" customFormat="1">
      <c r="A168" s="13"/>
      <c r="B168" s="251"/>
      <c r="C168" s="252"/>
      <c r="D168" s="242" t="s">
        <v>131</v>
      </c>
      <c r="E168" s="253" t="s">
        <v>1</v>
      </c>
      <c r="F168" s="254" t="s">
        <v>272</v>
      </c>
      <c r="G168" s="252"/>
      <c r="H168" s="255">
        <v>18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131</v>
      </c>
      <c r="AU168" s="261" t="s">
        <v>87</v>
      </c>
      <c r="AV168" s="13" t="s">
        <v>87</v>
      </c>
      <c r="AW168" s="13" t="s">
        <v>32</v>
      </c>
      <c r="AX168" s="13" t="s">
        <v>77</v>
      </c>
      <c r="AY168" s="261" t="s">
        <v>124</v>
      </c>
    </row>
    <row r="169" s="15" customFormat="1">
      <c r="A169" s="15"/>
      <c r="B169" s="274"/>
      <c r="C169" s="275"/>
      <c r="D169" s="242" t="s">
        <v>131</v>
      </c>
      <c r="E169" s="276" t="s">
        <v>1</v>
      </c>
      <c r="F169" s="277" t="s">
        <v>243</v>
      </c>
      <c r="G169" s="275"/>
      <c r="H169" s="278">
        <v>37.200000000000003</v>
      </c>
      <c r="I169" s="279"/>
      <c r="J169" s="275"/>
      <c r="K169" s="275"/>
      <c r="L169" s="280"/>
      <c r="M169" s="281"/>
      <c r="N169" s="282"/>
      <c r="O169" s="282"/>
      <c r="P169" s="282"/>
      <c r="Q169" s="282"/>
      <c r="R169" s="282"/>
      <c r="S169" s="282"/>
      <c r="T169" s="28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4" t="s">
        <v>131</v>
      </c>
      <c r="AU169" s="284" t="s">
        <v>87</v>
      </c>
      <c r="AV169" s="15" t="s">
        <v>129</v>
      </c>
      <c r="AW169" s="15" t="s">
        <v>32</v>
      </c>
      <c r="AX169" s="15" t="s">
        <v>85</v>
      </c>
      <c r="AY169" s="284" t="s">
        <v>124</v>
      </c>
    </row>
    <row r="170" s="2" customFormat="1" ht="21.75" customHeight="1">
      <c r="A170" s="39"/>
      <c r="B170" s="40"/>
      <c r="C170" s="227" t="s">
        <v>172</v>
      </c>
      <c r="D170" s="227" t="s">
        <v>125</v>
      </c>
      <c r="E170" s="228" t="s">
        <v>273</v>
      </c>
      <c r="F170" s="229" t="s">
        <v>274</v>
      </c>
      <c r="G170" s="230" t="s">
        <v>251</v>
      </c>
      <c r="H170" s="231">
        <v>22.256</v>
      </c>
      <c r="I170" s="232"/>
      <c r="J170" s="233">
        <f>ROUND(I170*H170,2)</f>
        <v>0</v>
      </c>
      <c r="K170" s="229" t="s">
        <v>226</v>
      </c>
      <c r="L170" s="45"/>
      <c r="M170" s="234" t="s">
        <v>1</v>
      </c>
      <c r="N170" s="235" t="s">
        <v>42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129</v>
      </c>
      <c r="AT170" s="238" t="s">
        <v>125</v>
      </c>
      <c r="AU170" s="238" t="s">
        <v>87</v>
      </c>
      <c r="AY170" s="18" t="s">
        <v>124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85</v>
      </c>
      <c r="BK170" s="239">
        <f>ROUND(I170*H170,2)</f>
        <v>0</v>
      </c>
      <c r="BL170" s="18" t="s">
        <v>129</v>
      </c>
      <c r="BM170" s="238" t="s">
        <v>275</v>
      </c>
    </row>
    <row r="171" s="12" customFormat="1">
      <c r="A171" s="12"/>
      <c r="B171" s="240"/>
      <c r="C171" s="241"/>
      <c r="D171" s="242" t="s">
        <v>131</v>
      </c>
      <c r="E171" s="243" t="s">
        <v>1</v>
      </c>
      <c r="F171" s="244" t="s">
        <v>264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50" t="s">
        <v>131</v>
      </c>
      <c r="AU171" s="250" t="s">
        <v>87</v>
      </c>
      <c r="AV171" s="12" t="s">
        <v>85</v>
      </c>
      <c r="AW171" s="12" t="s">
        <v>32</v>
      </c>
      <c r="AX171" s="12" t="s">
        <v>77</v>
      </c>
      <c r="AY171" s="250" t="s">
        <v>124</v>
      </c>
    </row>
    <row r="172" s="13" customFormat="1">
      <c r="A172" s="13"/>
      <c r="B172" s="251"/>
      <c r="C172" s="252"/>
      <c r="D172" s="242" t="s">
        <v>131</v>
      </c>
      <c r="E172" s="253" t="s">
        <v>1</v>
      </c>
      <c r="F172" s="254" t="s">
        <v>276</v>
      </c>
      <c r="G172" s="252"/>
      <c r="H172" s="255">
        <v>44.512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131</v>
      </c>
      <c r="AU172" s="261" t="s">
        <v>87</v>
      </c>
      <c r="AV172" s="13" t="s">
        <v>87</v>
      </c>
      <c r="AW172" s="13" t="s">
        <v>32</v>
      </c>
      <c r="AX172" s="13" t="s">
        <v>77</v>
      </c>
      <c r="AY172" s="261" t="s">
        <v>124</v>
      </c>
    </row>
    <row r="173" s="12" customFormat="1">
      <c r="A173" s="12"/>
      <c r="B173" s="240"/>
      <c r="C173" s="241"/>
      <c r="D173" s="242" t="s">
        <v>131</v>
      </c>
      <c r="E173" s="243" t="s">
        <v>1</v>
      </c>
      <c r="F173" s="244" t="s">
        <v>254</v>
      </c>
      <c r="G173" s="241"/>
      <c r="H173" s="243" t="s">
        <v>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50" t="s">
        <v>131</v>
      </c>
      <c r="AU173" s="250" t="s">
        <v>87</v>
      </c>
      <c r="AV173" s="12" t="s">
        <v>85</v>
      </c>
      <c r="AW173" s="12" t="s">
        <v>32</v>
      </c>
      <c r="AX173" s="12" t="s">
        <v>77</v>
      </c>
      <c r="AY173" s="250" t="s">
        <v>124</v>
      </c>
    </row>
    <row r="174" s="13" customFormat="1">
      <c r="A174" s="13"/>
      <c r="B174" s="251"/>
      <c r="C174" s="252"/>
      <c r="D174" s="242" t="s">
        <v>131</v>
      </c>
      <c r="E174" s="253" t="s">
        <v>1</v>
      </c>
      <c r="F174" s="254" t="s">
        <v>277</v>
      </c>
      <c r="G174" s="252"/>
      <c r="H174" s="255">
        <v>-22.256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1" t="s">
        <v>131</v>
      </c>
      <c r="AU174" s="261" t="s">
        <v>87</v>
      </c>
      <c r="AV174" s="13" t="s">
        <v>87</v>
      </c>
      <c r="AW174" s="13" t="s">
        <v>32</v>
      </c>
      <c r="AX174" s="13" t="s">
        <v>77</v>
      </c>
      <c r="AY174" s="261" t="s">
        <v>124</v>
      </c>
    </row>
    <row r="175" s="15" customFormat="1">
      <c r="A175" s="15"/>
      <c r="B175" s="274"/>
      <c r="C175" s="275"/>
      <c r="D175" s="242" t="s">
        <v>131</v>
      </c>
      <c r="E175" s="276" t="s">
        <v>1</v>
      </c>
      <c r="F175" s="277" t="s">
        <v>243</v>
      </c>
      <c r="G175" s="275"/>
      <c r="H175" s="278">
        <v>22.256</v>
      </c>
      <c r="I175" s="279"/>
      <c r="J175" s="275"/>
      <c r="K175" s="275"/>
      <c r="L175" s="280"/>
      <c r="M175" s="281"/>
      <c r="N175" s="282"/>
      <c r="O175" s="282"/>
      <c r="P175" s="282"/>
      <c r="Q175" s="282"/>
      <c r="R175" s="282"/>
      <c r="S175" s="282"/>
      <c r="T175" s="28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4" t="s">
        <v>131</v>
      </c>
      <c r="AU175" s="284" t="s">
        <v>87</v>
      </c>
      <c r="AV175" s="15" t="s">
        <v>129</v>
      </c>
      <c r="AW175" s="15" t="s">
        <v>32</v>
      </c>
      <c r="AX175" s="15" t="s">
        <v>85</v>
      </c>
      <c r="AY175" s="284" t="s">
        <v>124</v>
      </c>
    </row>
    <row r="176" s="2" customFormat="1" ht="21.75" customHeight="1">
      <c r="A176" s="39"/>
      <c r="B176" s="40"/>
      <c r="C176" s="227" t="s">
        <v>177</v>
      </c>
      <c r="D176" s="227" t="s">
        <v>125</v>
      </c>
      <c r="E176" s="228" t="s">
        <v>278</v>
      </c>
      <c r="F176" s="229" t="s">
        <v>279</v>
      </c>
      <c r="G176" s="230" t="s">
        <v>251</v>
      </c>
      <c r="H176" s="231">
        <v>157.31200000000001</v>
      </c>
      <c r="I176" s="232"/>
      <c r="J176" s="233">
        <f>ROUND(I176*H176,2)</f>
        <v>0</v>
      </c>
      <c r="K176" s="229" t="s">
        <v>226</v>
      </c>
      <c r="L176" s="45"/>
      <c r="M176" s="234" t="s">
        <v>1</v>
      </c>
      <c r="N176" s="235" t="s">
        <v>42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129</v>
      </c>
      <c r="AT176" s="238" t="s">
        <v>125</v>
      </c>
      <c r="AU176" s="238" t="s">
        <v>87</v>
      </c>
      <c r="AY176" s="18" t="s">
        <v>124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85</v>
      </c>
      <c r="BK176" s="239">
        <f>ROUND(I176*H176,2)</f>
        <v>0</v>
      </c>
      <c r="BL176" s="18" t="s">
        <v>129</v>
      </c>
      <c r="BM176" s="238" t="s">
        <v>280</v>
      </c>
    </row>
    <row r="177" s="13" customFormat="1">
      <c r="A177" s="13"/>
      <c r="B177" s="251"/>
      <c r="C177" s="252"/>
      <c r="D177" s="242" t="s">
        <v>131</v>
      </c>
      <c r="E177" s="253" t="s">
        <v>1</v>
      </c>
      <c r="F177" s="254" t="s">
        <v>281</v>
      </c>
      <c r="G177" s="252"/>
      <c r="H177" s="255">
        <v>157.31200000000001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131</v>
      </c>
      <c r="AU177" s="261" t="s">
        <v>87</v>
      </c>
      <c r="AV177" s="13" t="s">
        <v>87</v>
      </c>
      <c r="AW177" s="13" t="s">
        <v>32</v>
      </c>
      <c r="AX177" s="13" t="s">
        <v>85</v>
      </c>
      <c r="AY177" s="261" t="s">
        <v>124</v>
      </c>
    </row>
    <row r="178" s="2" customFormat="1" ht="33" customHeight="1">
      <c r="A178" s="39"/>
      <c r="B178" s="40"/>
      <c r="C178" s="227" t="s">
        <v>185</v>
      </c>
      <c r="D178" s="227" t="s">
        <v>125</v>
      </c>
      <c r="E178" s="228" t="s">
        <v>282</v>
      </c>
      <c r="F178" s="229" t="s">
        <v>283</v>
      </c>
      <c r="G178" s="230" t="s">
        <v>251</v>
      </c>
      <c r="H178" s="231">
        <v>2359.6799999999998</v>
      </c>
      <c r="I178" s="232"/>
      <c r="J178" s="233">
        <f>ROUND(I178*H178,2)</f>
        <v>0</v>
      </c>
      <c r="K178" s="229" t="s">
        <v>226</v>
      </c>
      <c r="L178" s="45"/>
      <c r="M178" s="234" t="s">
        <v>1</v>
      </c>
      <c r="N178" s="235" t="s">
        <v>42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129</v>
      </c>
      <c r="AT178" s="238" t="s">
        <v>125</v>
      </c>
      <c r="AU178" s="238" t="s">
        <v>87</v>
      </c>
      <c r="AY178" s="18" t="s">
        <v>124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85</v>
      </c>
      <c r="BK178" s="239">
        <f>ROUND(I178*H178,2)</f>
        <v>0</v>
      </c>
      <c r="BL178" s="18" t="s">
        <v>129</v>
      </c>
      <c r="BM178" s="238" t="s">
        <v>284</v>
      </c>
    </row>
    <row r="179" s="13" customFormat="1">
      <c r="A179" s="13"/>
      <c r="B179" s="251"/>
      <c r="C179" s="252"/>
      <c r="D179" s="242" t="s">
        <v>131</v>
      </c>
      <c r="E179" s="252"/>
      <c r="F179" s="254" t="s">
        <v>285</v>
      </c>
      <c r="G179" s="252"/>
      <c r="H179" s="255">
        <v>2359.6799999999998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131</v>
      </c>
      <c r="AU179" s="261" t="s">
        <v>87</v>
      </c>
      <c r="AV179" s="13" t="s">
        <v>87</v>
      </c>
      <c r="AW179" s="13" t="s">
        <v>4</v>
      </c>
      <c r="AX179" s="13" t="s">
        <v>85</v>
      </c>
      <c r="AY179" s="261" t="s">
        <v>124</v>
      </c>
    </row>
    <row r="180" s="2" customFormat="1" ht="21.75" customHeight="1">
      <c r="A180" s="39"/>
      <c r="B180" s="40"/>
      <c r="C180" s="227" t="s">
        <v>190</v>
      </c>
      <c r="D180" s="227" t="s">
        <v>125</v>
      </c>
      <c r="E180" s="228" t="s">
        <v>286</v>
      </c>
      <c r="F180" s="229" t="s">
        <v>287</v>
      </c>
      <c r="G180" s="230" t="s">
        <v>251</v>
      </c>
      <c r="H180" s="231">
        <v>157.31200000000001</v>
      </c>
      <c r="I180" s="232"/>
      <c r="J180" s="233">
        <f>ROUND(I180*H180,2)</f>
        <v>0</v>
      </c>
      <c r="K180" s="229" t="s">
        <v>226</v>
      </c>
      <c r="L180" s="45"/>
      <c r="M180" s="234" t="s">
        <v>1</v>
      </c>
      <c r="N180" s="235" t="s">
        <v>42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129</v>
      </c>
      <c r="AT180" s="238" t="s">
        <v>125</v>
      </c>
      <c r="AU180" s="238" t="s">
        <v>87</v>
      </c>
      <c r="AY180" s="18" t="s">
        <v>124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85</v>
      </c>
      <c r="BK180" s="239">
        <f>ROUND(I180*H180,2)</f>
        <v>0</v>
      </c>
      <c r="BL180" s="18" t="s">
        <v>129</v>
      </c>
      <c r="BM180" s="238" t="s">
        <v>288</v>
      </c>
    </row>
    <row r="181" s="2" customFormat="1" ht="16.5" customHeight="1">
      <c r="A181" s="39"/>
      <c r="B181" s="40"/>
      <c r="C181" s="227" t="s">
        <v>194</v>
      </c>
      <c r="D181" s="227" t="s">
        <v>125</v>
      </c>
      <c r="E181" s="228" t="s">
        <v>289</v>
      </c>
      <c r="F181" s="229" t="s">
        <v>290</v>
      </c>
      <c r="G181" s="230" t="s">
        <v>251</v>
      </c>
      <c r="H181" s="231">
        <v>157.31200000000001</v>
      </c>
      <c r="I181" s="232"/>
      <c r="J181" s="233">
        <f>ROUND(I181*H181,2)</f>
        <v>0</v>
      </c>
      <c r="K181" s="229" t="s">
        <v>226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129</v>
      </c>
      <c r="AT181" s="238" t="s">
        <v>125</v>
      </c>
      <c r="AU181" s="238" t="s">
        <v>87</v>
      </c>
      <c r="AY181" s="18" t="s">
        <v>124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85</v>
      </c>
      <c r="BK181" s="239">
        <f>ROUND(I181*H181,2)</f>
        <v>0</v>
      </c>
      <c r="BL181" s="18" t="s">
        <v>129</v>
      </c>
      <c r="BM181" s="238" t="s">
        <v>291</v>
      </c>
    </row>
    <row r="182" s="2" customFormat="1" ht="21.75" customHeight="1">
      <c r="A182" s="39"/>
      <c r="B182" s="40"/>
      <c r="C182" s="227" t="s">
        <v>199</v>
      </c>
      <c r="D182" s="227" t="s">
        <v>125</v>
      </c>
      <c r="E182" s="228" t="s">
        <v>292</v>
      </c>
      <c r="F182" s="229" t="s">
        <v>293</v>
      </c>
      <c r="G182" s="230" t="s">
        <v>294</v>
      </c>
      <c r="H182" s="231">
        <v>314.62400000000002</v>
      </c>
      <c r="I182" s="232"/>
      <c r="J182" s="233">
        <f>ROUND(I182*H182,2)</f>
        <v>0</v>
      </c>
      <c r="K182" s="229" t="s">
        <v>226</v>
      </c>
      <c r="L182" s="45"/>
      <c r="M182" s="234" t="s">
        <v>1</v>
      </c>
      <c r="N182" s="235" t="s">
        <v>42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129</v>
      </c>
      <c r="AT182" s="238" t="s">
        <v>125</v>
      </c>
      <c r="AU182" s="238" t="s">
        <v>87</v>
      </c>
      <c r="AY182" s="18" t="s">
        <v>124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85</v>
      </c>
      <c r="BK182" s="239">
        <f>ROUND(I182*H182,2)</f>
        <v>0</v>
      </c>
      <c r="BL182" s="18" t="s">
        <v>129</v>
      </c>
      <c r="BM182" s="238" t="s">
        <v>295</v>
      </c>
    </row>
    <row r="183" s="13" customFormat="1">
      <c r="A183" s="13"/>
      <c r="B183" s="251"/>
      <c r="C183" s="252"/>
      <c r="D183" s="242" t="s">
        <v>131</v>
      </c>
      <c r="E183" s="252"/>
      <c r="F183" s="254" t="s">
        <v>296</v>
      </c>
      <c r="G183" s="252"/>
      <c r="H183" s="255">
        <v>314.62400000000002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131</v>
      </c>
      <c r="AU183" s="261" t="s">
        <v>87</v>
      </c>
      <c r="AV183" s="13" t="s">
        <v>87</v>
      </c>
      <c r="AW183" s="13" t="s">
        <v>4</v>
      </c>
      <c r="AX183" s="13" t="s">
        <v>85</v>
      </c>
      <c r="AY183" s="261" t="s">
        <v>124</v>
      </c>
    </row>
    <row r="184" s="2" customFormat="1" ht="21.75" customHeight="1">
      <c r="A184" s="39"/>
      <c r="B184" s="40"/>
      <c r="C184" s="227" t="s">
        <v>8</v>
      </c>
      <c r="D184" s="227" t="s">
        <v>125</v>
      </c>
      <c r="E184" s="228" t="s">
        <v>297</v>
      </c>
      <c r="F184" s="229" t="s">
        <v>298</v>
      </c>
      <c r="G184" s="230" t="s">
        <v>251</v>
      </c>
      <c r="H184" s="231">
        <v>76.319999999999993</v>
      </c>
      <c r="I184" s="232"/>
      <c r="J184" s="233">
        <f>ROUND(I184*H184,2)</f>
        <v>0</v>
      </c>
      <c r="K184" s="229" t="s">
        <v>226</v>
      </c>
      <c r="L184" s="45"/>
      <c r="M184" s="234" t="s">
        <v>1</v>
      </c>
      <c r="N184" s="235" t="s">
        <v>42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129</v>
      </c>
      <c r="AT184" s="238" t="s">
        <v>125</v>
      </c>
      <c r="AU184" s="238" t="s">
        <v>87</v>
      </c>
      <c r="AY184" s="18" t="s">
        <v>124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85</v>
      </c>
      <c r="BK184" s="239">
        <f>ROUND(I184*H184,2)</f>
        <v>0</v>
      </c>
      <c r="BL184" s="18" t="s">
        <v>129</v>
      </c>
      <c r="BM184" s="238" t="s">
        <v>299</v>
      </c>
    </row>
    <row r="185" s="12" customFormat="1">
      <c r="A185" s="12"/>
      <c r="B185" s="240"/>
      <c r="C185" s="241"/>
      <c r="D185" s="242" t="s">
        <v>131</v>
      </c>
      <c r="E185" s="243" t="s">
        <v>1</v>
      </c>
      <c r="F185" s="244" t="s">
        <v>300</v>
      </c>
      <c r="G185" s="241"/>
      <c r="H185" s="243" t="s">
        <v>1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50" t="s">
        <v>131</v>
      </c>
      <c r="AU185" s="250" t="s">
        <v>87</v>
      </c>
      <c r="AV185" s="12" t="s">
        <v>85</v>
      </c>
      <c r="AW185" s="12" t="s">
        <v>32</v>
      </c>
      <c r="AX185" s="12" t="s">
        <v>77</v>
      </c>
      <c r="AY185" s="250" t="s">
        <v>124</v>
      </c>
    </row>
    <row r="186" s="13" customFormat="1">
      <c r="A186" s="13"/>
      <c r="B186" s="251"/>
      <c r="C186" s="252"/>
      <c r="D186" s="242" t="s">
        <v>131</v>
      </c>
      <c r="E186" s="253" t="s">
        <v>1</v>
      </c>
      <c r="F186" s="254" t="s">
        <v>259</v>
      </c>
      <c r="G186" s="252"/>
      <c r="H186" s="255">
        <v>75.599999999999994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131</v>
      </c>
      <c r="AU186" s="261" t="s">
        <v>87</v>
      </c>
      <c r="AV186" s="13" t="s">
        <v>87</v>
      </c>
      <c r="AW186" s="13" t="s">
        <v>32</v>
      </c>
      <c r="AX186" s="13" t="s">
        <v>77</v>
      </c>
      <c r="AY186" s="261" t="s">
        <v>124</v>
      </c>
    </row>
    <row r="187" s="13" customFormat="1">
      <c r="A187" s="13"/>
      <c r="B187" s="251"/>
      <c r="C187" s="252"/>
      <c r="D187" s="242" t="s">
        <v>131</v>
      </c>
      <c r="E187" s="253" t="s">
        <v>1</v>
      </c>
      <c r="F187" s="254" t="s">
        <v>301</v>
      </c>
      <c r="G187" s="252"/>
      <c r="H187" s="255">
        <v>-21.600000000000001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131</v>
      </c>
      <c r="AU187" s="261" t="s">
        <v>87</v>
      </c>
      <c r="AV187" s="13" t="s">
        <v>87</v>
      </c>
      <c r="AW187" s="13" t="s">
        <v>32</v>
      </c>
      <c r="AX187" s="13" t="s">
        <v>77</v>
      </c>
      <c r="AY187" s="261" t="s">
        <v>124</v>
      </c>
    </row>
    <row r="188" s="16" customFormat="1">
      <c r="A188" s="16"/>
      <c r="B188" s="285"/>
      <c r="C188" s="286"/>
      <c r="D188" s="242" t="s">
        <v>131</v>
      </c>
      <c r="E188" s="287" t="s">
        <v>1</v>
      </c>
      <c r="F188" s="288" t="s">
        <v>302</v>
      </c>
      <c r="G188" s="286"/>
      <c r="H188" s="289">
        <v>53.999999999999993</v>
      </c>
      <c r="I188" s="290"/>
      <c r="J188" s="286"/>
      <c r="K188" s="286"/>
      <c r="L188" s="291"/>
      <c r="M188" s="292"/>
      <c r="N188" s="293"/>
      <c r="O188" s="293"/>
      <c r="P188" s="293"/>
      <c r="Q188" s="293"/>
      <c r="R188" s="293"/>
      <c r="S188" s="293"/>
      <c r="T188" s="29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95" t="s">
        <v>131</v>
      </c>
      <c r="AU188" s="295" t="s">
        <v>87</v>
      </c>
      <c r="AV188" s="16" t="s">
        <v>138</v>
      </c>
      <c r="AW188" s="16" t="s">
        <v>32</v>
      </c>
      <c r="AX188" s="16" t="s">
        <v>77</v>
      </c>
      <c r="AY188" s="295" t="s">
        <v>124</v>
      </c>
    </row>
    <row r="189" s="12" customFormat="1">
      <c r="A189" s="12"/>
      <c r="B189" s="240"/>
      <c r="C189" s="241"/>
      <c r="D189" s="242" t="s">
        <v>131</v>
      </c>
      <c r="E189" s="243" t="s">
        <v>1</v>
      </c>
      <c r="F189" s="244" t="s">
        <v>303</v>
      </c>
      <c r="G189" s="241"/>
      <c r="H189" s="243" t="s">
        <v>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50" t="s">
        <v>131</v>
      </c>
      <c r="AU189" s="250" t="s">
        <v>87</v>
      </c>
      <c r="AV189" s="12" t="s">
        <v>85</v>
      </c>
      <c r="AW189" s="12" t="s">
        <v>32</v>
      </c>
      <c r="AX189" s="12" t="s">
        <v>77</v>
      </c>
      <c r="AY189" s="250" t="s">
        <v>124</v>
      </c>
    </row>
    <row r="190" s="12" customFormat="1">
      <c r="A190" s="12"/>
      <c r="B190" s="240"/>
      <c r="C190" s="241"/>
      <c r="D190" s="242" t="s">
        <v>131</v>
      </c>
      <c r="E190" s="243" t="s">
        <v>1</v>
      </c>
      <c r="F190" s="244" t="s">
        <v>269</v>
      </c>
      <c r="G190" s="241"/>
      <c r="H190" s="243" t="s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50" t="s">
        <v>131</v>
      </c>
      <c r="AU190" s="250" t="s">
        <v>87</v>
      </c>
      <c r="AV190" s="12" t="s">
        <v>85</v>
      </c>
      <c r="AW190" s="12" t="s">
        <v>32</v>
      </c>
      <c r="AX190" s="12" t="s">
        <v>77</v>
      </c>
      <c r="AY190" s="250" t="s">
        <v>124</v>
      </c>
    </row>
    <row r="191" s="13" customFormat="1">
      <c r="A191" s="13"/>
      <c r="B191" s="251"/>
      <c r="C191" s="252"/>
      <c r="D191" s="242" t="s">
        <v>131</v>
      </c>
      <c r="E191" s="253" t="s">
        <v>1</v>
      </c>
      <c r="F191" s="254" t="s">
        <v>304</v>
      </c>
      <c r="G191" s="252"/>
      <c r="H191" s="255">
        <v>11.52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1" t="s">
        <v>131</v>
      </c>
      <c r="AU191" s="261" t="s">
        <v>87</v>
      </c>
      <c r="AV191" s="13" t="s">
        <v>87</v>
      </c>
      <c r="AW191" s="13" t="s">
        <v>32</v>
      </c>
      <c r="AX191" s="13" t="s">
        <v>77</v>
      </c>
      <c r="AY191" s="261" t="s">
        <v>124</v>
      </c>
    </row>
    <row r="192" s="12" customFormat="1">
      <c r="A192" s="12"/>
      <c r="B192" s="240"/>
      <c r="C192" s="241"/>
      <c r="D192" s="242" t="s">
        <v>131</v>
      </c>
      <c r="E192" s="243" t="s">
        <v>1</v>
      </c>
      <c r="F192" s="244" t="s">
        <v>271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50" t="s">
        <v>131</v>
      </c>
      <c r="AU192" s="250" t="s">
        <v>87</v>
      </c>
      <c r="AV192" s="12" t="s">
        <v>85</v>
      </c>
      <c r="AW192" s="12" t="s">
        <v>32</v>
      </c>
      <c r="AX192" s="12" t="s">
        <v>77</v>
      </c>
      <c r="AY192" s="250" t="s">
        <v>124</v>
      </c>
    </row>
    <row r="193" s="13" customFormat="1">
      <c r="A193" s="13"/>
      <c r="B193" s="251"/>
      <c r="C193" s="252"/>
      <c r="D193" s="242" t="s">
        <v>131</v>
      </c>
      <c r="E193" s="253" t="s">
        <v>1</v>
      </c>
      <c r="F193" s="254" t="s">
        <v>305</v>
      </c>
      <c r="G193" s="252"/>
      <c r="H193" s="255">
        <v>10.800000000000001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131</v>
      </c>
      <c r="AU193" s="261" t="s">
        <v>87</v>
      </c>
      <c r="AV193" s="13" t="s">
        <v>87</v>
      </c>
      <c r="AW193" s="13" t="s">
        <v>32</v>
      </c>
      <c r="AX193" s="13" t="s">
        <v>77</v>
      </c>
      <c r="AY193" s="261" t="s">
        <v>124</v>
      </c>
    </row>
    <row r="194" s="16" customFormat="1">
      <c r="A194" s="16"/>
      <c r="B194" s="285"/>
      <c r="C194" s="286"/>
      <c r="D194" s="242" t="s">
        <v>131</v>
      </c>
      <c r="E194" s="287" t="s">
        <v>1</v>
      </c>
      <c r="F194" s="288" t="s">
        <v>302</v>
      </c>
      <c r="G194" s="286"/>
      <c r="H194" s="289">
        <v>22.32</v>
      </c>
      <c r="I194" s="290"/>
      <c r="J194" s="286"/>
      <c r="K194" s="286"/>
      <c r="L194" s="291"/>
      <c r="M194" s="292"/>
      <c r="N194" s="293"/>
      <c r="O194" s="293"/>
      <c r="P194" s="293"/>
      <c r="Q194" s="293"/>
      <c r="R194" s="293"/>
      <c r="S194" s="293"/>
      <c r="T194" s="29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95" t="s">
        <v>131</v>
      </c>
      <c r="AU194" s="295" t="s">
        <v>87</v>
      </c>
      <c r="AV194" s="16" t="s">
        <v>138</v>
      </c>
      <c r="AW194" s="16" t="s">
        <v>32</v>
      </c>
      <c r="AX194" s="16" t="s">
        <v>77</v>
      </c>
      <c r="AY194" s="295" t="s">
        <v>124</v>
      </c>
    </row>
    <row r="195" s="15" customFormat="1">
      <c r="A195" s="15"/>
      <c r="B195" s="274"/>
      <c r="C195" s="275"/>
      <c r="D195" s="242" t="s">
        <v>131</v>
      </c>
      <c r="E195" s="276" t="s">
        <v>1</v>
      </c>
      <c r="F195" s="277" t="s">
        <v>243</v>
      </c>
      <c r="G195" s="275"/>
      <c r="H195" s="278">
        <v>76.319999999999993</v>
      </c>
      <c r="I195" s="279"/>
      <c r="J195" s="275"/>
      <c r="K195" s="275"/>
      <c r="L195" s="280"/>
      <c r="M195" s="281"/>
      <c r="N195" s="282"/>
      <c r="O195" s="282"/>
      <c r="P195" s="282"/>
      <c r="Q195" s="282"/>
      <c r="R195" s="282"/>
      <c r="S195" s="282"/>
      <c r="T195" s="28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4" t="s">
        <v>131</v>
      </c>
      <c r="AU195" s="284" t="s">
        <v>87</v>
      </c>
      <c r="AV195" s="15" t="s">
        <v>129</v>
      </c>
      <c r="AW195" s="15" t="s">
        <v>32</v>
      </c>
      <c r="AX195" s="15" t="s">
        <v>85</v>
      </c>
      <c r="AY195" s="284" t="s">
        <v>124</v>
      </c>
    </row>
    <row r="196" s="2" customFormat="1" ht="16.5" customHeight="1">
      <c r="A196" s="39"/>
      <c r="B196" s="40"/>
      <c r="C196" s="296" t="s">
        <v>306</v>
      </c>
      <c r="D196" s="296" t="s">
        <v>307</v>
      </c>
      <c r="E196" s="297" t="s">
        <v>308</v>
      </c>
      <c r="F196" s="298" t="s">
        <v>309</v>
      </c>
      <c r="G196" s="299" t="s">
        <v>294</v>
      </c>
      <c r="H196" s="300">
        <v>108</v>
      </c>
      <c r="I196" s="301"/>
      <c r="J196" s="302">
        <f>ROUND(I196*H196,2)</f>
        <v>0</v>
      </c>
      <c r="K196" s="298" t="s">
        <v>226</v>
      </c>
      <c r="L196" s="303"/>
      <c r="M196" s="304" t="s">
        <v>1</v>
      </c>
      <c r="N196" s="305" t="s">
        <v>42</v>
      </c>
      <c r="O196" s="92"/>
      <c r="P196" s="236">
        <f>O196*H196</f>
        <v>0</v>
      </c>
      <c r="Q196" s="236">
        <v>1</v>
      </c>
      <c r="R196" s="236">
        <f>Q196*H196</f>
        <v>108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166</v>
      </c>
      <c r="AT196" s="238" t="s">
        <v>307</v>
      </c>
      <c r="AU196" s="238" t="s">
        <v>87</v>
      </c>
      <c r="AY196" s="18" t="s">
        <v>124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85</v>
      </c>
      <c r="BK196" s="239">
        <f>ROUND(I196*H196,2)</f>
        <v>0</v>
      </c>
      <c r="BL196" s="18" t="s">
        <v>129</v>
      </c>
      <c r="BM196" s="238" t="s">
        <v>310</v>
      </c>
    </row>
    <row r="197" s="12" customFormat="1">
      <c r="A197" s="12"/>
      <c r="B197" s="240"/>
      <c r="C197" s="241"/>
      <c r="D197" s="242" t="s">
        <v>131</v>
      </c>
      <c r="E197" s="243" t="s">
        <v>1</v>
      </c>
      <c r="F197" s="244" t="s">
        <v>311</v>
      </c>
      <c r="G197" s="241"/>
      <c r="H197" s="243" t="s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50" t="s">
        <v>131</v>
      </c>
      <c r="AU197" s="250" t="s">
        <v>87</v>
      </c>
      <c r="AV197" s="12" t="s">
        <v>85</v>
      </c>
      <c r="AW197" s="12" t="s">
        <v>32</v>
      </c>
      <c r="AX197" s="12" t="s">
        <v>77</v>
      </c>
      <c r="AY197" s="250" t="s">
        <v>124</v>
      </c>
    </row>
    <row r="198" s="13" customFormat="1">
      <c r="A198" s="13"/>
      <c r="B198" s="251"/>
      <c r="C198" s="252"/>
      <c r="D198" s="242" t="s">
        <v>131</v>
      </c>
      <c r="E198" s="253" t="s">
        <v>1</v>
      </c>
      <c r="F198" s="254" t="s">
        <v>312</v>
      </c>
      <c r="G198" s="252"/>
      <c r="H198" s="255">
        <v>54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131</v>
      </c>
      <c r="AU198" s="261" t="s">
        <v>87</v>
      </c>
      <c r="AV198" s="13" t="s">
        <v>87</v>
      </c>
      <c r="AW198" s="13" t="s">
        <v>32</v>
      </c>
      <c r="AX198" s="13" t="s">
        <v>85</v>
      </c>
      <c r="AY198" s="261" t="s">
        <v>124</v>
      </c>
    </row>
    <row r="199" s="13" customFormat="1">
      <c r="A199" s="13"/>
      <c r="B199" s="251"/>
      <c r="C199" s="252"/>
      <c r="D199" s="242" t="s">
        <v>131</v>
      </c>
      <c r="E199" s="252"/>
      <c r="F199" s="254" t="s">
        <v>313</v>
      </c>
      <c r="G199" s="252"/>
      <c r="H199" s="255">
        <v>108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131</v>
      </c>
      <c r="AU199" s="261" t="s">
        <v>87</v>
      </c>
      <c r="AV199" s="13" t="s">
        <v>87</v>
      </c>
      <c r="AW199" s="13" t="s">
        <v>4</v>
      </c>
      <c r="AX199" s="13" t="s">
        <v>85</v>
      </c>
      <c r="AY199" s="261" t="s">
        <v>124</v>
      </c>
    </row>
    <row r="200" s="2" customFormat="1" ht="21.75" customHeight="1">
      <c r="A200" s="39"/>
      <c r="B200" s="40"/>
      <c r="C200" s="227" t="s">
        <v>314</v>
      </c>
      <c r="D200" s="227" t="s">
        <v>125</v>
      </c>
      <c r="E200" s="228" t="s">
        <v>315</v>
      </c>
      <c r="F200" s="229" t="s">
        <v>316</v>
      </c>
      <c r="G200" s="230" t="s">
        <v>251</v>
      </c>
      <c r="H200" s="231">
        <v>14.880000000000001</v>
      </c>
      <c r="I200" s="232"/>
      <c r="J200" s="233">
        <f>ROUND(I200*H200,2)</f>
        <v>0</v>
      </c>
      <c r="K200" s="229" t="s">
        <v>226</v>
      </c>
      <c r="L200" s="45"/>
      <c r="M200" s="234" t="s">
        <v>1</v>
      </c>
      <c r="N200" s="235" t="s">
        <v>42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129</v>
      </c>
      <c r="AT200" s="238" t="s">
        <v>125</v>
      </c>
      <c r="AU200" s="238" t="s">
        <v>87</v>
      </c>
      <c r="AY200" s="18" t="s">
        <v>124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85</v>
      </c>
      <c r="BK200" s="239">
        <f>ROUND(I200*H200,2)</f>
        <v>0</v>
      </c>
      <c r="BL200" s="18" t="s">
        <v>129</v>
      </c>
      <c r="BM200" s="238" t="s">
        <v>317</v>
      </c>
    </row>
    <row r="201" s="12" customFormat="1">
      <c r="A201" s="12"/>
      <c r="B201" s="240"/>
      <c r="C201" s="241"/>
      <c r="D201" s="242" t="s">
        <v>131</v>
      </c>
      <c r="E201" s="243" t="s">
        <v>1</v>
      </c>
      <c r="F201" s="244" t="s">
        <v>318</v>
      </c>
      <c r="G201" s="241"/>
      <c r="H201" s="243" t="s">
        <v>1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50" t="s">
        <v>131</v>
      </c>
      <c r="AU201" s="250" t="s">
        <v>87</v>
      </c>
      <c r="AV201" s="12" t="s">
        <v>85</v>
      </c>
      <c r="AW201" s="12" t="s">
        <v>32</v>
      </c>
      <c r="AX201" s="12" t="s">
        <v>77</v>
      </c>
      <c r="AY201" s="250" t="s">
        <v>124</v>
      </c>
    </row>
    <row r="202" s="13" customFormat="1">
      <c r="A202" s="13"/>
      <c r="B202" s="251"/>
      <c r="C202" s="252"/>
      <c r="D202" s="242" t="s">
        <v>131</v>
      </c>
      <c r="E202" s="253" t="s">
        <v>1</v>
      </c>
      <c r="F202" s="254" t="s">
        <v>319</v>
      </c>
      <c r="G202" s="252"/>
      <c r="H202" s="255">
        <v>14.880000000000001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131</v>
      </c>
      <c r="AU202" s="261" t="s">
        <v>87</v>
      </c>
      <c r="AV202" s="13" t="s">
        <v>87</v>
      </c>
      <c r="AW202" s="13" t="s">
        <v>32</v>
      </c>
      <c r="AX202" s="13" t="s">
        <v>85</v>
      </c>
      <c r="AY202" s="261" t="s">
        <v>124</v>
      </c>
    </row>
    <row r="203" s="2" customFormat="1" ht="16.5" customHeight="1">
      <c r="A203" s="39"/>
      <c r="B203" s="40"/>
      <c r="C203" s="296" t="s">
        <v>320</v>
      </c>
      <c r="D203" s="296" t="s">
        <v>307</v>
      </c>
      <c r="E203" s="297" t="s">
        <v>321</v>
      </c>
      <c r="F203" s="298" t="s">
        <v>322</v>
      </c>
      <c r="G203" s="299" t="s">
        <v>294</v>
      </c>
      <c r="H203" s="300">
        <v>29.760000000000002</v>
      </c>
      <c r="I203" s="301"/>
      <c r="J203" s="302">
        <f>ROUND(I203*H203,2)</f>
        <v>0</v>
      </c>
      <c r="K203" s="298" t="s">
        <v>226</v>
      </c>
      <c r="L203" s="303"/>
      <c r="M203" s="304" t="s">
        <v>1</v>
      </c>
      <c r="N203" s="305" t="s">
        <v>42</v>
      </c>
      <c r="O203" s="92"/>
      <c r="P203" s="236">
        <f>O203*H203</f>
        <v>0</v>
      </c>
      <c r="Q203" s="236">
        <v>1</v>
      </c>
      <c r="R203" s="236">
        <f>Q203*H203</f>
        <v>29.760000000000002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166</v>
      </c>
      <c r="AT203" s="238" t="s">
        <v>307</v>
      </c>
      <c r="AU203" s="238" t="s">
        <v>87</v>
      </c>
      <c r="AY203" s="18" t="s">
        <v>124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85</v>
      </c>
      <c r="BK203" s="239">
        <f>ROUND(I203*H203,2)</f>
        <v>0</v>
      </c>
      <c r="BL203" s="18" t="s">
        <v>129</v>
      </c>
      <c r="BM203" s="238" t="s">
        <v>323</v>
      </c>
    </row>
    <row r="204" s="13" customFormat="1">
      <c r="A204" s="13"/>
      <c r="B204" s="251"/>
      <c r="C204" s="252"/>
      <c r="D204" s="242" t="s">
        <v>131</v>
      </c>
      <c r="E204" s="252"/>
      <c r="F204" s="254" t="s">
        <v>324</v>
      </c>
      <c r="G204" s="252"/>
      <c r="H204" s="255">
        <v>29.760000000000002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131</v>
      </c>
      <c r="AU204" s="261" t="s">
        <v>87</v>
      </c>
      <c r="AV204" s="13" t="s">
        <v>87</v>
      </c>
      <c r="AW204" s="13" t="s">
        <v>4</v>
      </c>
      <c r="AX204" s="13" t="s">
        <v>85</v>
      </c>
      <c r="AY204" s="261" t="s">
        <v>124</v>
      </c>
    </row>
    <row r="205" s="2" customFormat="1" ht="21.75" customHeight="1">
      <c r="A205" s="39"/>
      <c r="B205" s="40"/>
      <c r="C205" s="227" t="s">
        <v>325</v>
      </c>
      <c r="D205" s="227" t="s">
        <v>125</v>
      </c>
      <c r="E205" s="228" t="s">
        <v>326</v>
      </c>
      <c r="F205" s="229" t="s">
        <v>327</v>
      </c>
      <c r="G205" s="230" t="s">
        <v>225</v>
      </c>
      <c r="H205" s="231">
        <v>70</v>
      </c>
      <c r="I205" s="232"/>
      <c r="J205" s="233">
        <f>ROUND(I205*H205,2)</f>
        <v>0</v>
      </c>
      <c r="K205" s="229" t="s">
        <v>226</v>
      </c>
      <c r="L205" s="45"/>
      <c r="M205" s="234" t="s">
        <v>1</v>
      </c>
      <c r="N205" s="235" t="s">
        <v>42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129</v>
      </c>
      <c r="AT205" s="238" t="s">
        <v>125</v>
      </c>
      <c r="AU205" s="238" t="s">
        <v>87</v>
      </c>
      <c r="AY205" s="18" t="s">
        <v>124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85</v>
      </c>
      <c r="BK205" s="239">
        <f>ROUND(I205*H205,2)</f>
        <v>0</v>
      </c>
      <c r="BL205" s="18" t="s">
        <v>129</v>
      </c>
      <c r="BM205" s="238" t="s">
        <v>328</v>
      </c>
    </row>
    <row r="206" s="13" customFormat="1">
      <c r="A206" s="13"/>
      <c r="B206" s="251"/>
      <c r="C206" s="252"/>
      <c r="D206" s="242" t="s">
        <v>131</v>
      </c>
      <c r="E206" s="253" t="s">
        <v>1</v>
      </c>
      <c r="F206" s="254" t="s">
        <v>248</v>
      </c>
      <c r="G206" s="252"/>
      <c r="H206" s="255">
        <v>70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131</v>
      </c>
      <c r="AU206" s="261" t="s">
        <v>87</v>
      </c>
      <c r="AV206" s="13" t="s">
        <v>87</v>
      </c>
      <c r="AW206" s="13" t="s">
        <v>32</v>
      </c>
      <c r="AX206" s="13" t="s">
        <v>85</v>
      </c>
      <c r="AY206" s="261" t="s">
        <v>124</v>
      </c>
    </row>
    <row r="207" s="11" customFormat="1" ht="22.8" customHeight="1">
      <c r="A207" s="11"/>
      <c r="B207" s="213"/>
      <c r="C207" s="214"/>
      <c r="D207" s="215" t="s">
        <v>76</v>
      </c>
      <c r="E207" s="272" t="s">
        <v>87</v>
      </c>
      <c r="F207" s="272" t="s">
        <v>329</v>
      </c>
      <c r="G207" s="214"/>
      <c r="H207" s="214"/>
      <c r="I207" s="217"/>
      <c r="J207" s="273">
        <f>BK207</f>
        <v>0</v>
      </c>
      <c r="K207" s="214"/>
      <c r="L207" s="219"/>
      <c r="M207" s="220"/>
      <c r="N207" s="221"/>
      <c r="O207" s="221"/>
      <c r="P207" s="222">
        <f>SUM(P208:P250)</f>
        <v>0</v>
      </c>
      <c r="Q207" s="221"/>
      <c r="R207" s="222">
        <f>SUM(R208:R250)</f>
        <v>74.369566749999976</v>
      </c>
      <c r="S207" s="221"/>
      <c r="T207" s="223">
        <f>SUM(T208:T250)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24" t="s">
        <v>85</v>
      </c>
      <c r="AT207" s="225" t="s">
        <v>76</v>
      </c>
      <c r="AU207" s="225" t="s">
        <v>85</v>
      </c>
      <c r="AY207" s="224" t="s">
        <v>124</v>
      </c>
      <c r="BK207" s="226">
        <f>SUM(BK208:BK250)</f>
        <v>0</v>
      </c>
    </row>
    <row r="208" s="2" customFormat="1" ht="21.75" customHeight="1">
      <c r="A208" s="39"/>
      <c r="B208" s="40"/>
      <c r="C208" s="227" t="s">
        <v>235</v>
      </c>
      <c r="D208" s="227" t="s">
        <v>125</v>
      </c>
      <c r="E208" s="228" t="s">
        <v>330</v>
      </c>
      <c r="F208" s="229" t="s">
        <v>331</v>
      </c>
      <c r="G208" s="230" t="s">
        <v>251</v>
      </c>
      <c r="H208" s="231">
        <v>3.71</v>
      </c>
      <c r="I208" s="232"/>
      <c r="J208" s="233">
        <f>ROUND(I208*H208,2)</f>
        <v>0</v>
      </c>
      <c r="K208" s="229" t="s">
        <v>226</v>
      </c>
      <c r="L208" s="45"/>
      <c r="M208" s="234" t="s">
        <v>1</v>
      </c>
      <c r="N208" s="235" t="s">
        <v>42</v>
      </c>
      <c r="O208" s="92"/>
      <c r="P208" s="236">
        <f>O208*H208</f>
        <v>0</v>
      </c>
      <c r="Q208" s="236">
        <v>2.1600000000000001</v>
      </c>
      <c r="R208" s="236">
        <f>Q208*H208</f>
        <v>8.0136000000000003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129</v>
      </c>
      <c r="AT208" s="238" t="s">
        <v>125</v>
      </c>
      <c r="AU208" s="238" t="s">
        <v>87</v>
      </c>
      <c r="AY208" s="18" t="s">
        <v>124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85</v>
      </c>
      <c r="BK208" s="239">
        <f>ROUND(I208*H208,2)</f>
        <v>0</v>
      </c>
      <c r="BL208" s="18" t="s">
        <v>129</v>
      </c>
      <c r="BM208" s="238" t="s">
        <v>332</v>
      </c>
    </row>
    <row r="209" s="12" customFormat="1">
      <c r="A209" s="12"/>
      <c r="B209" s="240"/>
      <c r="C209" s="241"/>
      <c r="D209" s="242" t="s">
        <v>131</v>
      </c>
      <c r="E209" s="243" t="s">
        <v>1</v>
      </c>
      <c r="F209" s="244" t="s">
        <v>333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50" t="s">
        <v>131</v>
      </c>
      <c r="AU209" s="250" t="s">
        <v>87</v>
      </c>
      <c r="AV209" s="12" t="s">
        <v>85</v>
      </c>
      <c r="AW209" s="12" t="s">
        <v>32</v>
      </c>
      <c r="AX209" s="12" t="s">
        <v>77</v>
      </c>
      <c r="AY209" s="250" t="s">
        <v>124</v>
      </c>
    </row>
    <row r="210" s="13" customFormat="1">
      <c r="A210" s="13"/>
      <c r="B210" s="251"/>
      <c r="C210" s="252"/>
      <c r="D210" s="242" t="s">
        <v>131</v>
      </c>
      <c r="E210" s="253" t="s">
        <v>1</v>
      </c>
      <c r="F210" s="254" t="s">
        <v>334</v>
      </c>
      <c r="G210" s="252"/>
      <c r="H210" s="255">
        <v>3.71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131</v>
      </c>
      <c r="AU210" s="261" t="s">
        <v>87</v>
      </c>
      <c r="AV210" s="13" t="s">
        <v>87</v>
      </c>
      <c r="AW210" s="13" t="s">
        <v>32</v>
      </c>
      <c r="AX210" s="13" t="s">
        <v>85</v>
      </c>
      <c r="AY210" s="261" t="s">
        <v>124</v>
      </c>
    </row>
    <row r="211" s="2" customFormat="1" ht="21.75" customHeight="1">
      <c r="A211" s="39"/>
      <c r="B211" s="40"/>
      <c r="C211" s="227" t="s">
        <v>7</v>
      </c>
      <c r="D211" s="227" t="s">
        <v>125</v>
      </c>
      <c r="E211" s="228" t="s">
        <v>335</v>
      </c>
      <c r="F211" s="229" t="s">
        <v>336</v>
      </c>
      <c r="G211" s="230" t="s">
        <v>251</v>
      </c>
      <c r="H211" s="231">
        <v>3.71</v>
      </c>
      <c r="I211" s="232"/>
      <c r="J211" s="233">
        <f>ROUND(I211*H211,2)</f>
        <v>0</v>
      </c>
      <c r="K211" s="229" t="s">
        <v>226</v>
      </c>
      <c r="L211" s="45"/>
      <c r="M211" s="234" t="s">
        <v>1</v>
      </c>
      <c r="N211" s="235" t="s">
        <v>42</v>
      </c>
      <c r="O211" s="92"/>
      <c r="P211" s="236">
        <f>O211*H211</f>
        <v>0</v>
      </c>
      <c r="Q211" s="236">
        <v>1.98</v>
      </c>
      <c r="R211" s="236">
        <f>Q211*H211</f>
        <v>7.3457999999999997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129</v>
      </c>
      <c r="AT211" s="238" t="s">
        <v>125</v>
      </c>
      <c r="AU211" s="238" t="s">
        <v>87</v>
      </c>
      <c r="AY211" s="18" t="s">
        <v>124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85</v>
      </c>
      <c r="BK211" s="239">
        <f>ROUND(I211*H211,2)</f>
        <v>0</v>
      </c>
      <c r="BL211" s="18" t="s">
        <v>129</v>
      </c>
      <c r="BM211" s="238" t="s">
        <v>337</v>
      </c>
    </row>
    <row r="212" s="12" customFormat="1">
      <c r="A212" s="12"/>
      <c r="B212" s="240"/>
      <c r="C212" s="241"/>
      <c r="D212" s="242" t="s">
        <v>131</v>
      </c>
      <c r="E212" s="243" t="s">
        <v>1</v>
      </c>
      <c r="F212" s="244" t="s">
        <v>333</v>
      </c>
      <c r="G212" s="241"/>
      <c r="H212" s="243" t="s">
        <v>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50" t="s">
        <v>131</v>
      </c>
      <c r="AU212" s="250" t="s">
        <v>87</v>
      </c>
      <c r="AV212" s="12" t="s">
        <v>85</v>
      </c>
      <c r="AW212" s="12" t="s">
        <v>32</v>
      </c>
      <c r="AX212" s="12" t="s">
        <v>77</v>
      </c>
      <c r="AY212" s="250" t="s">
        <v>124</v>
      </c>
    </row>
    <row r="213" s="13" customFormat="1">
      <c r="A213" s="13"/>
      <c r="B213" s="251"/>
      <c r="C213" s="252"/>
      <c r="D213" s="242" t="s">
        <v>131</v>
      </c>
      <c r="E213" s="253" t="s">
        <v>1</v>
      </c>
      <c r="F213" s="254" t="s">
        <v>334</v>
      </c>
      <c r="G213" s="252"/>
      <c r="H213" s="255">
        <v>3.71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1" t="s">
        <v>131</v>
      </c>
      <c r="AU213" s="261" t="s">
        <v>87</v>
      </c>
      <c r="AV213" s="13" t="s">
        <v>87</v>
      </c>
      <c r="AW213" s="13" t="s">
        <v>32</v>
      </c>
      <c r="AX213" s="13" t="s">
        <v>85</v>
      </c>
      <c r="AY213" s="261" t="s">
        <v>124</v>
      </c>
    </row>
    <row r="214" s="2" customFormat="1" ht="21.75" customHeight="1">
      <c r="A214" s="39"/>
      <c r="B214" s="40"/>
      <c r="C214" s="227" t="s">
        <v>338</v>
      </c>
      <c r="D214" s="227" t="s">
        <v>125</v>
      </c>
      <c r="E214" s="228" t="s">
        <v>339</v>
      </c>
      <c r="F214" s="229" t="s">
        <v>340</v>
      </c>
      <c r="G214" s="230" t="s">
        <v>251</v>
      </c>
      <c r="H214" s="231">
        <v>5.3550000000000004</v>
      </c>
      <c r="I214" s="232"/>
      <c r="J214" s="233">
        <f>ROUND(I214*H214,2)</f>
        <v>0</v>
      </c>
      <c r="K214" s="229" t="s">
        <v>226</v>
      </c>
      <c r="L214" s="45"/>
      <c r="M214" s="234" t="s">
        <v>1</v>
      </c>
      <c r="N214" s="235" t="s">
        <v>42</v>
      </c>
      <c r="O214" s="92"/>
      <c r="P214" s="236">
        <f>O214*H214</f>
        <v>0</v>
      </c>
      <c r="Q214" s="236">
        <v>2.45329</v>
      </c>
      <c r="R214" s="236">
        <f>Q214*H214</f>
        <v>13.137367950000002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129</v>
      </c>
      <c r="AT214" s="238" t="s">
        <v>125</v>
      </c>
      <c r="AU214" s="238" t="s">
        <v>87</v>
      </c>
      <c r="AY214" s="18" t="s">
        <v>124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85</v>
      </c>
      <c r="BK214" s="239">
        <f>ROUND(I214*H214,2)</f>
        <v>0</v>
      </c>
      <c r="BL214" s="18" t="s">
        <v>129</v>
      </c>
      <c r="BM214" s="238" t="s">
        <v>341</v>
      </c>
    </row>
    <row r="215" s="12" customFormat="1">
      <c r="A215" s="12"/>
      <c r="B215" s="240"/>
      <c r="C215" s="241"/>
      <c r="D215" s="242" t="s">
        <v>131</v>
      </c>
      <c r="E215" s="243" t="s">
        <v>1</v>
      </c>
      <c r="F215" s="244" t="s">
        <v>342</v>
      </c>
      <c r="G215" s="241"/>
      <c r="H215" s="243" t="s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50" t="s">
        <v>131</v>
      </c>
      <c r="AU215" s="250" t="s">
        <v>87</v>
      </c>
      <c r="AV215" s="12" t="s">
        <v>85</v>
      </c>
      <c r="AW215" s="12" t="s">
        <v>32</v>
      </c>
      <c r="AX215" s="12" t="s">
        <v>77</v>
      </c>
      <c r="AY215" s="250" t="s">
        <v>124</v>
      </c>
    </row>
    <row r="216" s="13" customFormat="1">
      <c r="A216" s="13"/>
      <c r="B216" s="251"/>
      <c r="C216" s="252"/>
      <c r="D216" s="242" t="s">
        <v>131</v>
      </c>
      <c r="E216" s="253" t="s">
        <v>1</v>
      </c>
      <c r="F216" s="254" t="s">
        <v>343</v>
      </c>
      <c r="G216" s="252"/>
      <c r="H216" s="255">
        <v>5.3550000000000004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131</v>
      </c>
      <c r="AU216" s="261" t="s">
        <v>87</v>
      </c>
      <c r="AV216" s="13" t="s">
        <v>87</v>
      </c>
      <c r="AW216" s="13" t="s">
        <v>32</v>
      </c>
      <c r="AX216" s="13" t="s">
        <v>85</v>
      </c>
      <c r="AY216" s="261" t="s">
        <v>124</v>
      </c>
    </row>
    <row r="217" s="2" customFormat="1" ht="16.5" customHeight="1">
      <c r="A217" s="39"/>
      <c r="B217" s="40"/>
      <c r="C217" s="227" t="s">
        <v>344</v>
      </c>
      <c r="D217" s="227" t="s">
        <v>125</v>
      </c>
      <c r="E217" s="228" t="s">
        <v>345</v>
      </c>
      <c r="F217" s="229" t="s">
        <v>346</v>
      </c>
      <c r="G217" s="230" t="s">
        <v>225</v>
      </c>
      <c r="H217" s="231">
        <v>9.5</v>
      </c>
      <c r="I217" s="232"/>
      <c r="J217" s="233">
        <f>ROUND(I217*H217,2)</f>
        <v>0</v>
      </c>
      <c r="K217" s="229" t="s">
        <v>226</v>
      </c>
      <c r="L217" s="45"/>
      <c r="M217" s="234" t="s">
        <v>1</v>
      </c>
      <c r="N217" s="235" t="s">
        <v>42</v>
      </c>
      <c r="O217" s="92"/>
      <c r="P217" s="236">
        <f>O217*H217</f>
        <v>0</v>
      </c>
      <c r="Q217" s="236">
        <v>0.00247</v>
      </c>
      <c r="R217" s="236">
        <f>Q217*H217</f>
        <v>0.023465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129</v>
      </c>
      <c r="AT217" s="238" t="s">
        <v>125</v>
      </c>
      <c r="AU217" s="238" t="s">
        <v>87</v>
      </c>
      <c r="AY217" s="18" t="s">
        <v>124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85</v>
      </c>
      <c r="BK217" s="239">
        <f>ROUND(I217*H217,2)</f>
        <v>0</v>
      </c>
      <c r="BL217" s="18" t="s">
        <v>129</v>
      </c>
      <c r="BM217" s="238" t="s">
        <v>347</v>
      </c>
    </row>
    <row r="218" s="13" customFormat="1">
      <c r="A218" s="13"/>
      <c r="B218" s="251"/>
      <c r="C218" s="252"/>
      <c r="D218" s="242" t="s">
        <v>131</v>
      </c>
      <c r="E218" s="253" t="s">
        <v>1</v>
      </c>
      <c r="F218" s="254" t="s">
        <v>348</v>
      </c>
      <c r="G218" s="252"/>
      <c r="H218" s="255">
        <v>9.5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131</v>
      </c>
      <c r="AU218" s="261" t="s">
        <v>87</v>
      </c>
      <c r="AV218" s="13" t="s">
        <v>87</v>
      </c>
      <c r="AW218" s="13" t="s">
        <v>32</v>
      </c>
      <c r="AX218" s="13" t="s">
        <v>85</v>
      </c>
      <c r="AY218" s="261" t="s">
        <v>124</v>
      </c>
    </row>
    <row r="219" s="2" customFormat="1" ht="16.5" customHeight="1">
      <c r="A219" s="39"/>
      <c r="B219" s="40"/>
      <c r="C219" s="227" t="s">
        <v>349</v>
      </c>
      <c r="D219" s="227" t="s">
        <v>125</v>
      </c>
      <c r="E219" s="228" t="s">
        <v>350</v>
      </c>
      <c r="F219" s="229" t="s">
        <v>351</v>
      </c>
      <c r="G219" s="230" t="s">
        <v>225</v>
      </c>
      <c r="H219" s="231">
        <v>9.5</v>
      </c>
      <c r="I219" s="232"/>
      <c r="J219" s="233">
        <f>ROUND(I219*H219,2)</f>
        <v>0</v>
      </c>
      <c r="K219" s="229" t="s">
        <v>226</v>
      </c>
      <c r="L219" s="45"/>
      <c r="M219" s="234" t="s">
        <v>1</v>
      </c>
      <c r="N219" s="235" t="s">
        <v>42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129</v>
      </c>
      <c r="AT219" s="238" t="s">
        <v>125</v>
      </c>
      <c r="AU219" s="238" t="s">
        <v>87</v>
      </c>
      <c r="AY219" s="18" t="s">
        <v>124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85</v>
      </c>
      <c r="BK219" s="239">
        <f>ROUND(I219*H219,2)</f>
        <v>0</v>
      </c>
      <c r="BL219" s="18" t="s">
        <v>129</v>
      </c>
      <c r="BM219" s="238" t="s">
        <v>352</v>
      </c>
    </row>
    <row r="220" s="2" customFormat="1" ht="16.5" customHeight="1">
      <c r="A220" s="39"/>
      <c r="B220" s="40"/>
      <c r="C220" s="227" t="s">
        <v>353</v>
      </c>
      <c r="D220" s="227" t="s">
        <v>125</v>
      </c>
      <c r="E220" s="228" t="s">
        <v>354</v>
      </c>
      <c r="F220" s="229" t="s">
        <v>355</v>
      </c>
      <c r="G220" s="230" t="s">
        <v>294</v>
      </c>
      <c r="H220" s="231">
        <v>0.22</v>
      </c>
      <c r="I220" s="232"/>
      <c r="J220" s="233">
        <f>ROUND(I220*H220,2)</f>
        <v>0</v>
      </c>
      <c r="K220" s="229" t="s">
        <v>226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1.06277</v>
      </c>
      <c r="R220" s="236">
        <f>Q220*H220</f>
        <v>0.2338094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129</v>
      </c>
      <c r="AT220" s="238" t="s">
        <v>125</v>
      </c>
      <c r="AU220" s="238" t="s">
        <v>87</v>
      </c>
      <c r="AY220" s="18" t="s">
        <v>124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85</v>
      </c>
      <c r="BK220" s="239">
        <f>ROUND(I220*H220,2)</f>
        <v>0</v>
      </c>
      <c r="BL220" s="18" t="s">
        <v>129</v>
      </c>
      <c r="BM220" s="238" t="s">
        <v>356</v>
      </c>
    </row>
    <row r="221" s="12" customFormat="1">
      <c r="A221" s="12"/>
      <c r="B221" s="240"/>
      <c r="C221" s="241"/>
      <c r="D221" s="242" t="s">
        <v>131</v>
      </c>
      <c r="E221" s="243" t="s">
        <v>1</v>
      </c>
      <c r="F221" s="244" t="s">
        <v>357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50" t="s">
        <v>131</v>
      </c>
      <c r="AU221" s="250" t="s">
        <v>87</v>
      </c>
      <c r="AV221" s="12" t="s">
        <v>85</v>
      </c>
      <c r="AW221" s="12" t="s">
        <v>32</v>
      </c>
      <c r="AX221" s="12" t="s">
        <v>77</v>
      </c>
      <c r="AY221" s="250" t="s">
        <v>124</v>
      </c>
    </row>
    <row r="222" s="12" customFormat="1">
      <c r="A222" s="12"/>
      <c r="B222" s="240"/>
      <c r="C222" s="241"/>
      <c r="D222" s="242" t="s">
        <v>131</v>
      </c>
      <c r="E222" s="243" t="s">
        <v>1</v>
      </c>
      <c r="F222" s="244" t="s">
        <v>358</v>
      </c>
      <c r="G222" s="241"/>
      <c r="H222" s="243" t="s">
        <v>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50" t="s">
        <v>131</v>
      </c>
      <c r="AU222" s="250" t="s">
        <v>87</v>
      </c>
      <c r="AV222" s="12" t="s">
        <v>85</v>
      </c>
      <c r="AW222" s="12" t="s">
        <v>32</v>
      </c>
      <c r="AX222" s="12" t="s">
        <v>77</v>
      </c>
      <c r="AY222" s="250" t="s">
        <v>124</v>
      </c>
    </row>
    <row r="223" s="13" customFormat="1">
      <c r="A223" s="13"/>
      <c r="B223" s="251"/>
      <c r="C223" s="252"/>
      <c r="D223" s="242" t="s">
        <v>131</v>
      </c>
      <c r="E223" s="253" t="s">
        <v>1</v>
      </c>
      <c r="F223" s="254" t="s">
        <v>359</v>
      </c>
      <c r="G223" s="252"/>
      <c r="H223" s="255">
        <v>0.22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131</v>
      </c>
      <c r="AU223" s="261" t="s">
        <v>87</v>
      </c>
      <c r="AV223" s="13" t="s">
        <v>87</v>
      </c>
      <c r="AW223" s="13" t="s">
        <v>32</v>
      </c>
      <c r="AX223" s="13" t="s">
        <v>85</v>
      </c>
      <c r="AY223" s="261" t="s">
        <v>124</v>
      </c>
    </row>
    <row r="224" s="2" customFormat="1" ht="16.5" customHeight="1">
      <c r="A224" s="39"/>
      <c r="B224" s="40"/>
      <c r="C224" s="227" t="s">
        <v>360</v>
      </c>
      <c r="D224" s="227" t="s">
        <v>125</v>
      </c>
      <c r="E224" s="228" t="s">
        <v>361</v>
      </c>
      <c r="F224" s="229" t="s">
        <v>362</v>
      </c>
      <c r="G224" s="230" t="s">
        <v>251</v>
      </c>
      <c r="H224" s="231">
        <v>19.899999999999999</v>
      </c>
      <c r="I224" s="232"/>
      <c r="J224" s="233">
        <f>ROUND(I224*H224,2)</f>
        <v>0</v>
      </c>
      <c r="K224" s="229" t="s">
        <v>226</v>
      </c>
      <c r="L224" s="45"/>
      <c r="M224" s="234" t="s">
        <v>1</v>
      </c>
      <c r="N224" s="235" t="s">
        <v>42</v>
      </c>
      <c r="O224" s="92"/>
      <c r="P224" s="236">
        <f>O224*H224</f>
        <v>0</v>
      </c>
      <c r="Q224" s="236">
        <v>2.2563399999999998</v>
      </c>
      <c r="R224" s="236">
        <f>Q224*H224</f>
        <v>44.901165999999989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129</v>
      </c>
      <c r="AT224" s="238" t="s">
        <v>125</v>
      </c>
      <c r="AU224" s="238" t="s">
        <v>87</v>
      </c>
      <c r="AY224" s="18" t="s">
        <v>124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85</v>
      </c>
      <c r="BK224" s="239">
        <f>ROUND(I224*H224,2)</f>
        <v>0</v>
      </c>
      <c r="BL224" s="18" t="s">
        <v>129</v>
      </c>
      <c r="BM224" s="238" t="s">
        <v>363</v>
      </c>
    </row>
    <row r="225" s="13" customFormat="1">
      <c r="A225" s="13"/>
      <c r="B225" s="251"/>
      <c r="C225" s="252"/>
      <c r="D225" s="242" t="s">
        <v>131</v>
      </c>
      <c r="E225" s="253" t="s">
        <v>1</v>
      </c>
      <c r="F225" s="254" t="s">
        <v>364</v>
      </c>
      <c r="G225" s="252"/>
      <c r="H225" s="255">
        <v>4.4509999999999996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131</v>
      </c>
      <c r="AU225" s="261" t="s">
        <v>87</v>
      </c>
      <c r="AV225" s="13" t="s">
        <v>87</v>
      </c>
      <c r="AW225" s="13" t="s">
        <v>32</v>
      </c>
      <c r="AX225" s="13" t="s">
        <v>77</v>
      </c>
      <c r="AY225" s="261" t="s">
        <v>124</v>
      </c>
    </row>
    <row r="226" s="13" customFormat="1">
      <c r="A226" s="13"/>
      <c r="B226" s="251"/>
      <c r="C226" s="252"/>
      <c r="D226" s="242" t="s">
        <v>131</v>
      </c>
      <c r="E226" s="253" t="s">
        <v>1</v>
      </c>
      <c r="F226" s="254" t="s">
        <v>365</v>
      </c>
      <c r="G226" s="252"/>
      <c r="H226" s="255">
        <v>3.0049999999999999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131</v>
      </c>
      <c r="AU226" s="261" t="s">
        <v>87</v>
      </c>
      <c r="AV226" s="13" t="s">
        <v>87</v>
      </c>
      <c r="AW226" s="13" t="s">
        <v>32</v>
      </c>
      <c r="AX226" s="13" t="s">
        <v>77</v>
      </c>
      <c r="AY226" s="261" t="s">
        <v>124</v>
      </c>
    </row>
    <row r="227" s="13" customFormat="1">
      <c r="A227" s="13"/>
      <c r="B227" s="251"/>
      <c r="C227" s="252"/>
      <c r="D227" s="242" t="s">
        <v>131</v>
      </c>
      <c r="E227" s="253" t="s">
        <v>1</v>
      </c>
      <c r="F227" s="254" t="s">
        <v>366</v>
      </c>
      <c r="G227" s="252"/>
      <c r="H227" s="255">
        <v>1.2470000000000001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131</v>
      </c>
      <c r="AU227" s="261" t="s">
        <v>87</v>
      </c>
      <c r="AV227" s="13" t="s">
        <v>87</v>
      </c>
      <c r="AW227" s="13" t="s">
        <v>32</v>
      </c>
      <c r="AX227" s="13" t="s">
        <v>77</v>
      </c>
      <c r="AY227" s="261" t="s">
        <v>124</v>
      </c>
    </row>
    <row r="228" s="13" customFormat="1">
      <c r="A228" s="13"/>
      <c r="B228" s="251"/>
      <c r="C228" s="252"/>
      <c r="D228" s="242" t="s">
        <v>131</v>
      </c>
      <c r="E228" s="253" t="s">
        <v>1</v>
      </c>
      <c r="F228" s="254" t="s">
        <v>367</v>
      </c>
      <c r="G228" s="252"/>
      <c r="H228" s="255">
        <v>1.2470000000000001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131</v>
      </c>
      <c r="AU228" s="261" t="s">
        <v>87</v>
      </c>
      <c r="AV228" s="13" t="s">
        <v>87</v>
      </c>
      <c r="AW228" s="13" t="s">
        <v>32</v>
      </c>
      <c r="AX228" s="13" t="s">
        <v>77</v>
      </c>
      <c r="AY228" s="261" t="s">
        <v>124</v>
      </c>
    </row>
    <row r="229" s="16" customFormat="1">
      <c r="A229" s="16"/>
      <c r="B229" s="285"/>
      <c r="C229" s="286"/>
      <c r="D229" s="242" t="s">
        <v>131</v>
      </c>
      <c r="E229" s="287" t="s">
        <v>1</v>
      </c>
      <c r="F229" s="288" t="s">
        <v>302</v>
      </c>
      <c r="G229" s="286"/>
      <c r="H229" s="289">
        <v>9.9499999999999993</v>
      </c>
      <c r="I229" s="290"/>
      <c r="J229" s="286"/>
      <c r="K229" s="286"/>
      <c r="L229" s="291"/>
      <c r="M229" s="292"/>
      <c r="N229" s="293"/>
      <c r="O229" s="293"/>
      <c r="P229" s="293"/>
      <c r="Q229" s="293"/>
      <c r="R229" s="293"/>
      <c r="S229" s="293"/>
      <c r="T229" s="29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95" t="s">
        <v>131</v>
      </c>
      <c r="AU229" s="295" t="s">
        <v>87</v>
      </c>
      <c r="AV229" s="16" t="s">
        <v>138</v>
      </c>
      <c r="AW229" s="16" t="s">
        <v>32</v>
      </c>
      <c r="AX229" s="16" t="s">
        <v>77</v>
      </c>
      <c r="AY229" s="295" t="s">
        <v>124</v>
      </c>
    </row>
    <row r="230" s="12" customFormat="1">
      <c r="A230" s="12"/>
      <c r="B230" s="240"/>
      <c r="C230" s="241"/>
      <c r="D230" s="242" t="s">
        <v>131</v>
      </c>
      <c r="E230" s="243" t="s">
        <v>1</v>
      </c>
      <c r="F230" s="244" t="s">
        <v>368</v>
      </c>
      <c r="G230" s="241"/>
      <c r="H230" s="243" t="s">
        <v>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50" t="s">
        <v>131</v>
      </c>
      <c r="AU230" s="250" t="s">
        <v>87</v>
      </c>
      <c r="AV230" s="12" t="s">
        <v>85</v>
      </c>
      <c r="AW230" s="12" t="s">
        <v>32</v>
      </c>
      <c r="AX230" s="12" t="s">
        <v>77</v>
      </c>
      <c r="AY230" s="250" t="s">
        <v>124</v>
      </c>
    </row>
    <row r="231" s="13" customFormat="1">
      <c r="A231" s="13"/>
      <c r="B231" s="251"/>
      <c r="C231" s="252"/>
      <c r="D231" s="242" t="s">
        <v>131</v>
      </c>
      <c r="E231" s="253" t="s">
        <v>1</v>
      </c>
      <c r="F231" s="254" t="s">
        <v>369</v>
      </c>
      <c r="G231" s="252"/>
      <c r="H231" s="255">
        <v>9.9499999999999993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131</v>
      </c>
      <c r="AU231" s="261" t="s">
        <v>87</v>
      </c>
      <c r="AV231" s="13" t="s">
        <v>87</v>
      </c>
      <c r="AW231" s="13" t="s">
        <v>32</v>
      </c>
      <c r="AX231" s="13" t="s">
        <v>77</v>
      </c>
      <c r="AY231" s="261" t="s">
        <v>124</v>
      </c>
    </row>
    <row r="232" s="16" customFormat="1">
      <c r="A232" s="16"/>
      <c r="B232" s="285"/>
      <c r="C232" s="286"/>
      <c r="D232" s="242" t="s">
        <v>131</v>
      </c>
      <c r="E232" s="287" t="s">
        <v>1</v>
      </c>
      <c r="F232" s="288" t="s">
        <v>302</v>
      </c>
      <c r="G232" s="286"/>
      <c r="H232" s="289">
        <v>9.9499999999999993</v>
      </c>
      <c r="I232" s="290"/>
      <c r="J232" s="286"/>
      <c r="K232" s="286"/>
      <c r="L232" s="291"/>
      <c r="M232" s="292"/>
      <c r="N232" s="293"/>
      <c r="O232" s="293"/>
      <c r="P232" s="293"/>
      <c r="Q232" s="293"/>
      <c r="R232" s="293"/>
      <c r="S232" s="293"/>
      <c r="T232" s="294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95" t="s">
        <v>131</v>
      </c>
      <c r="AU232" s="295" t="s">
        <v>87</v>
      </c>
      <c r="AV232" s="16" t="s">
        <v>138</v>
      </c>
      <c r="AW232" s="16" t="s">
        <v>32</v>
      </c>
      <c r="AX232" s="16" t="s">
        <v>77</v>
      </c>
      <c r="AY232" s="295" t="s">
        <v>124</v>
      </c>
    </row>
    <row r="233" s="15" customFormat="1">
      <c r="A233" s="15"/>
      <c r="B233" s="274"/>
      <c r="C233" s="275"/>
      <c r="D233" s="242" t="s">
        <v>131</v>
      </c>
      <c r="E233" s="276" t="s">
        <v>1</v>
      </c>
      <c r="F233" s="277" t="s">
        <v>243</v>
      </c>
      <c r="G233" s="275"/>
      <c r="H233" s="278">
        <v>19.899999999999999</v>
      </c>
      <c r="I233" s="279"/>
      <c r="J233" s="275"/>
      <c r="K233" s="275"/>
      <c r="L233" s="280"/>
      <c r="M233" s="281"/>
      <c r="N233" s="282"/>
      <c r="O233" s="282"/>
      <c r="P233" s="282"/>
      <c r="Q233" s="282"/>
      <c r="R233" s="282"/>
      <c r="S233" s="282"/>
      <c r="T233" s="28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4" t="s">
        <v>131</v>
      </c>
      <c r="AU233" s="284" t="s">
        <v>87</v>
      </c>
      <c r="AV233" s="15" t="s">
        <v>129</v>
      </c>
      <c r="AW233" s="15" t="s">
        <v>32</v>
      </c>
      <c r="AX233" s="15" t="s">
        <v>85</v>
      </c>
      <c r="AY233" s="284" t="s">
        <v>124</v>
      </c>
    </row>
    <row r="234" s="2" customFormat="1" ht="16.5" customHeight="1">
      <c r="A234" s="39"/>
      <c r="B234" s="40"/>
      <c r="C234" s="227" t="s">
        <v>370</v>
      </c>
      <c r="D234" s="227" t="s">
        <v>125</v>
      </c>
      <c r="E234" s="228" t="s">
        <v>371</v>
      </c>
      <c r="F234" s="229" t="s">
        <v>372</v>
      </c>
      <c r="G234" s="230" t="s">
        <v>225</v>
      </c>
      <c r="H234" s="231">
        <v>99.359999999999999</v>
      </c>
      <c r="I234" s="232"/>
      <c r="J234" s="233">
        <f>ROUND(I234*H234,2)</f>
        <v>0</v>
      </c>
      <c r="K234" s="229" t="s">
        <v>226</v>
      </c>
      <c r="L234" s="45"/>
      <c r="M234" s="234" t="s">
        <v>1</v>
      </c>
      <c r="N234" s="235" t="s">
        <v>42</v>
      </c>
      <c r="O234" s="92"/>
      <c r="P234" s="236">
        <f>O234*H234</f>
        <v>0</v>
      </c>
      <c r="Q234" s="236">
        <v>0.0026900000000000001</v>
      </c>
      <c r="R234" s="236">
        <f>Q234*H234</f>
        <v>0.26727840000000003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129</v>
      </c>
      <c r="AT234" s="238" t="s">
        <v>125</v>
      </c>
      <c r="AU234" s="238" t="s">
        <v>87</v>
      </c>
      <c r="AY234" s="18" t="s">
        <v>124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85</v>
      </c>
      <c r="BK234" s="239">
        <f>ROUND(I234*H234,2)</f>
        <v>0</v>
      </c>
      <c r="BL234" s="18" t="s">
        <v>129</v>
      </c>
      <c r="BM234" s="238" t="s">
        <v>373</v>
      </c>
    </row>
    <row r="235" s="13" customFormat="1">
      <c r="A235" s="13"/>
      <c r="B235" s="251"/>
      <c r="C235" s="252"/>
      <c r="D235" s="242" t="s">
        <v>131</v>
      </c>
      <c r="E235" s="253" t="s">
        <v>1</v>
      </c>
      <c r="F235" s="254" t="s">
        <v>374</v>
      </c>
      <c r="G235" s="252"/>
      <c r="H235" s="255">
        <v>28.260000000000002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131</v>
      </c>
      <c r="AU235" s="261" t="s">
        <v>87</v>
      </c>
      <c r="AV235" s="13" t="s">
        <v>87</v>
      </c>
      <c r="AW235" s="13" t="s">
        <v>32</v>
      </c>
      <c r="AX235" s="13" t="s">
        <v>77</v>
      </c>
      <c r="AY235" s="261" t="s">
        <v>124</v>
      </c>
    </row>
    <row r="236" s="13" customFormat="1">
      <c r="A236" s="13"/>
      <c r="B236" s="251"/>
      <c r="C236" s="252"/>
      <c r="D236" s="242" t="s">
        <v>131</v>
      </c>
      <c r="E236" s="253" t="s">
        <v>1</v>
      </c>
      <c r="F236" s="254" t="s">
        <v>375</v>
      </c>
      <c r="G236" s="252"/>
      <c r="H236" s="255">
        <v>9.5399999999999991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1" t="s">
        <v>131</v>
      </c>
      <c r="AU236" s="261" t="s">
        <v>87</v>
      </c>
      <c r="AV236" s="13" t="s">
        <v>87</v>
      </c>
      <c r="AW236" s="13" t="s">
        <v>32</v>
      </c>
      <c r="AX236" s="13" t="s">
        <v>77</v>
      </c>
      <c r="AY236" s="261" t="s">
        <v>124</v>
      </c>
    </row>
    <row r="237" s="13" customFormat="1">
      <c r="A237" s="13"/>
      <c r="B237" s="251"/>
      <c r="C237" s="252"/>
      <c r="D237" s="242" t="s">
        <v>131</v>
      </c>
      <c r="E237" s="253" t="s">
        <v>1</v>
      </c>
      <c r="F237" s="254" t="s">
        <v>376</v>
      </c>
      <c r="G237" s="252"/>
      <c r="H237" s="255">
        <v>7.9199999999999999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131</v>
      </c>
      <c r="AU237" s="261" t="s">
        <v>87</v>
      </c>
      <c r="AV237" s="13" t="s">
        <v>87</v>
      </c>
      <c r="AW237" s="13" t="s">
        <v>32</v>
      </c>
      <c r="AX237" s="13" t="s">
        <v>77</v>
      </c>
      <c r="AY237" s="261" t="s">
        <v>124</v>
      </c>
    </row>
    <row r="238" s="13" customFormat="1">
      <c r="A238" s="13"/>
      <c r="B238" s="251"/>
      <c r="C238" s="252"/>
      <c r="D238" s="242" t="s">
        <v>131</v>
      </c>
      <c r="E238" s="253" t="s">
        <v>1</v>
      </c>
      <c r="F238" s="254" t="s">
        <v>377</v>
      </c>
      <c r="G238" s="252"/>
      <c r="H238" s="255">
        <v>3.96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131</v>
      </c>
      <c r="AU238" s="261" t="s">
        <v>87</v>
      </c>
      <c r="AV238" s="13" t="s">
        <v>87</v>
      </c>
      <c r="AW238" s="13" t="s">
        <v>32</v>
      </c>
      <c r="AX238" s="13" t="s">
        <v>77</v>
      </c>
      <c r="AY238" s="261" t="s">
        <v>124</v>
      </c>
    </row>
    <row r="239" s="16" customFormat="1">
      <c r="A239" s="16"/>
      <c r="B239" s="285"/>
      <c r="C239" s="286"/>
      <c r="D239" s="242" t="s">
        <v>131</v>
      </c>
      <c r="E239" s="287" t="s">
        <v>1</v>
      </c>
      <c r="F239" s="288" t="s">
        <v>302</v>
      </c>
      <c r="G239" s="286"/>
      <c r="H239" s="289">
        <v>49.68</v>
      </c>
      <c r="I239" s="290"/>
      <c r="J239" s="286"/>
      <c r="K239" s="286"/>
      <c r="L239" s="291"/>
      <c r="M239" s="292"/>
      <c r="N239" s="293"/>
      <c r="O239" s="293"/>
      <c r="P239" s="293"/>
      <c r="Q239" s="293"/>
      <c r="R239" s="293"/>
      <c r="S239" s="293"/>
      <c r="T239" s="294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95" t="s">
        <v>131</v>
      </c>
      <c r="AU239" s="295" t="s">
        <v>87</v>
      </c>
      <c r="AV239" s="16" t="s">
        <v>138</v>
      </c>
      <c r="AW239" s="16" t="s">
        <v>32</v>
      </c>
      <c r="AX239" s="16" t="s">
        <v>77</v>
      </c>
      <c r="AY239" s="295" t="s">
        <v>124</v>
      </c>
    </row>
    <row r="240" s="12" customFormat="1">
      <c r="A240" s="12"/>
      <c r="B240" s="240"/>
      <c r="C240" s="241"/>
      <c r="D240" s="242" t="s">
        <v>131</v>
      </c>
      <c r="E240" s="243" t="s">
        <v>1</v>
      </c>
      <c r="F240" s="244" t="s">
        <v>368</v>
      </c>
      <c r="G240" s="241"/>
      <c r="H240" s="243" t="s">
        <v>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50" t="s">
        <v>131</v>
      </c>
      <c r="AU240" s="250" t="s">
        <v>87</v>
      </c>
      <c r="AV240" s="12" t="s">
        <v>85</v>
      </c>
      <c r="AW240" s="12" t="s">
        <v>32</v>
      </c>
      <c r="AX240" s="12" t="s">
        <v>77</v>
      </c>
      <c r="AY240" s="250" t="s">
        <v>124</v>
      </c>
    </row>
    <row r="241" s="13" customFormat="1">
      <c r="A241" s="13"/>
      <c r="B241" s="251"/>
      <c r="C241" s="252"/>
      <c r="D241" s="242" t="s">
        <v>131</v>
      </c>
      <c r="E241" s="253" t="s">
        <v>1</v>
      </c>
      <c r="F241" s="254" t="s">
        <v>378</v>
      </c>
      <c r="G241" s="252"/>
      <c r="H241" s="255">
        <v>49.68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131</v>
      </c>
      <c r="AU241" s="261" t="s">
        <v>87</v>
      </c>
      <c r="AV241" s="13" t="s">
        <v>87</v>
      </c>
      <c r="AW241" s="13" t="s">
        <v>32</v>
      </c>
      <c r="AX241" s="13" t="s">
        <v>77</v>
      </c>
      <c r="AY241" s="261" t="s">
        <v>124</v>
      </c>
    </row>
    <row r="242" s="16" customFormat="1">
      <c r="A242" s="16"/>
      <c r="B242" s="285"/>
      <c r="C242" s="286"/>
      <c r="D242" s="242" t="s">
        <v>131</v>
      </c>
      <c r="E242" s="287" t="s">
        <v>1</v>
      </c>
      <c r="F242" s="288" t="s">
        <v>302</v>
      </c>
      <c r="G242" s="286"/>
      <c r="H242" s="289">
        <v>49.68</v>
      </c>
      <c r="I242" s="290"/>
      <c r="J242" s="286"/>
      <c r="K242" s="286"/>
      <c r="L242" s="291"/>
      <c r="M242" s="292"/>
      <c r="N242" s="293"/>
      <c r="O242" s="293"/>
      <c r="P242" s="293"/>
      <c r="Q242" s="293"/>
      <c r="R242" s="293"/>
      <c r="S242" s="293"/>
      <c r="T242" s="294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95" t="s">
        <v>131</v>
      </c>
      <c r="AU242" s="295" t="s">
        <v>87</v>
      </c>
      <c r="AV242" s="16" t="s">
        <v>138</v>
      </c>
      <c r="AW242" s="16" t="s">
        <v>32</v>
      </c>
      <c r="AX242" s="16" t="s">
        <v>77</v>
      </c>
      <c r="AY242" s="295" t="s">
        <v>124</v>
      </c>
    </row>
    <row r="243" s="15" customFormat="1">
      <c r="A243" s="15"/>
      <c r="B243" s="274"/>
      <c r="C243" s="275"/>
      <c r="D243" s="242" t="s">
        <v>131</v>
      </c>
      <c r="E243" s="276" t="s">
        <v>1</v>
      </c>
      <c r="F243" s="277" t="s">
        <v>243</v>
      </c>
      <c r="G243" s="275"/>
      <c r="H243" s="278">
        <v>99.359999999999999</v>
      </c>
      <c r="I243" s="279"/>
      <c r="J243" s="275"/>
      <c r="K243" s="275"/>
      <c r="L243" s="280"/>
      <c r="M243" s="281"/>
      <c r="N243" s="282"/>
      <c r="O243" s="282"/>
      <c r="P243" s="282"/>
      <c r="Q243" s="282"/>
      <c r="R243" s="282"/>
      <c r="S243" s="282"/>
      <c r="T243" s="28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4" t="s">
        <v>131</v>
      </c>
      <c r="AU243" s="284" t="s">
        <v>87</v>
      </c>
      <c r="AV243" s="15" t="s">
        <v>129</v>
      </c>
      <c r="AW243" s="15" t="s">
        <v>32</v>
      </c>
      <c r="AX243" s="15" t="s">
        <v>85</v>
      </c>
      <c r="AY243" s="284" t="s">
        <v>124</v>
      </c>
    </row>
    <row r="244" s="2" customFormat="1" ht="16.5" customHeight="1">
      <c r="A244" s="39"/>
      <c r="B244" s="40"/>
      <c r="C244" s="227" t="s">
        <v>379</v>
      </c>
      <c r="D244" s="227" t="s">
        <v>125</v>
      </c>
      <c r="E244" s="228" t="s">
        <v>380</v>
      </c>
      <c r="F244" s="229" t="s">
        <v>381</v>
      </c>
      <c r="G244" s="230" t="s">
        <v>225</v>
      </c>
      <c r="H244" s="231">
        <v>99.359999999999999</v>
      </c>
      <c r="I244" s="232"/>
      <c r="J244" s="233">
        <f>ROUND(I244*H244,2)</f>
        <v>0</v>
      </c>
      <c r="K244" s="229" t="s">
        <v>226</v>
      </c>
      <c r="L244" s="45"/>
      <c r="M244" s="234" t="s">
        <v>1</v>
      </c>
      <c r="N244" s="235" t="s">
        <v>42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129</v>
      </c>
      <c r="AT244" s="238" t="s">
        <v>125</v>
      </c>
      <c r="AU244" s="238" t="s">
        <v>87</v>
      </c>
      <c r="AY244" s="18" t="s">
        <v>124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85</v>
      </c>
      <c r="BK244" s="239">
        <f>ROUND(I244*H244,2)</f>
        <v>0</v>
      </c>
      <c r="BL244" s="18" t="s">
        <v>129</v>
      </c>
      <c r="BM244" s="238" t="s">
        <v>382</v>
      </c>
    </row>
    <row r="245" s="2" customFormat="1" ht="21.75" customHeight="1">
      <c r="A245" s="39"/>
      <c r="B245" s="40"/>
      <c r="C245" s="227" t="s">
        <v>383</v>
      </c>
      <c r="D245" s="227" t="s">
        <v>125</v>
      </c>
      <c r="E245" s="228" t="s">
        <v>384</v>
      </c>
      <c r="F245" s="229" t="s">
        <v>385</v>
      </c>
      <c r="G245" s="230" t="s">
        <v>225</v>
      </c>
      <c r="H245" s="231">
        <v>4.4000000000000004</v>
      </c>
      <c r="I245" s="232"/>
      <c r="J245" s="233">
        <f>ROUND(I245*H245,2)</f>
        <v>0</v>
      </c>
      <c r="K245" s="229" t="s">
        <v>226</v>
      </c>
      <c r="L245" s="45"/>
      <c r="M245" s="234" t="s">
        <v>1</v>
      </c>
      <c r="N245" s="235" t="s">
        <v>42</v>
      </c>
      <c r="O245" s="92"/>
      <c r="P245" s="236">
        <f>O245*H245</f>
        <v>0</v>
      </c>
      <c r="Q245" s="236">
        <v>0.0052300000000000003</v>
      </c>
      <c r="R245" s="236">
        <f>Q245*H245</f>
        <v>0.023012000000000005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129</v>
      </c>
      <c r="AT245" s="238" t="s">
        <v>125</v>
      </c>
      <c r="AU245" s="238" t="s">
        <v>87</v>
      </c>
      <c r="AY245" s="18" t="s">
        <v>124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85</v>
      </c>
      <c r="BK245" s="239">
        <f>ROUND(I245*H245,2)</f>
        <v>0</v>
      </c>
      <c r="BL245" s="18" t="s">
        <v>129</v>
      </c>
      <c r="BM245" s="238" t="s">
        <v>386</v>
      </c>
    </row>
    <row r="246" s="13" customFormat="1">
      <c r="A246" s="13"/>
      <c r="B246" s="251"/>
      <c r="C246" s="252"/>
      <c r="D246" s="242" t="s">
        <v>131</v>
      </c>
      <c r="E246" s="253" t="s">
        <v>1</v>
      </c>
      <c r="F246" s="254" t="s">
        <v>387</v>
      </c>
      <c r="G246" s="252"/>
      <c r="H246" s="255">
        <v>4.4000000000000004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131</v>
      </c>
      <c r="AU246" s="261" t="s">
        <v>87</v>
      </c>
      <c r="AV246" s="13" t="s">
        <v>87</v>
      </c>
      <c r="AW246" s="13" t="s">
        <v>32</v>
      </c>
      <c r="AX246" s="13" t="s">
        <v>85</v>
      </c>
      <c r="AY246" s="261" t="s">
        <v>124</v>
      </c>
    </row>
    <row r="247" s="2" customFormat="1" ht="21.75" customHeight="1">
      <c r="A247" s="39"/>
      <c r="B247" s="40"/>
      <c r="C247" s="227" t="s">
        <v>242</v>
      </c>
      <c r="D247" s="227" t="s">
        <v>125</v>
      </c>
      <c r="E247" s="228" t="s">
        <v>388</v>
      </c>
      <c r="F247" s="229" t="s">
        <v>389</v>
      </c>
      <c r="G247" s="230" t="s">
        <v>225</v>
      </c>
      <c r="H247" s="231">
        <v>4.4000000000000004</v>
      </c>
      <c r="I247" s="232"/>
      <c r="J247" s="233">
        <f>ROUND(I247*H247,2)</f>
        <v>0</v>
      </c>
      <c r="K247" s="229" t="s">
        <v>226</v>
      </c>
      <c r="L247" s="45"/>
      <c r="M247" s="234" t="s">
        <v>1</v>
      </c>
      <c r="N247" s="235" t="s">
        <v>42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129</v>
      </c>
      <c r="AT247" s="238" t="s">
        <v>125</v>
      </c>
      <c r="AU247" s="238" t="s">
        <v>87</v>
      </c>
      <c r="AY247" s="18" t="s">
        <v>124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85</v>
      </c>
      <c r="BK247" s="239">
        <f>ROUND(I247*H247,2)</f>
        <v>0</v>
      </c>
      <c r="BL247" s="18" t="s">
        <v>129</v>
      </c>
      <c r="BM247" s="238" t="s">
        <v>390</v>
      </c>
    </row>
    <row r="248" s="2" customFormat="1" ht="16.5" customHeight="1">
      <c r="A248" s="39"/>
      <c r="B248" s="40"/>
      <c r="C248" s="227" t="s">
        <v>391</v>
      </c>
      <c r="D248" s="227" t="s">
        <v>125</v>
      </c>
      <c r="E248" s="228" t="s">
        <v>392</v>
      </c>
      <c r="F248" s="229" t="s">
        <v>393</v>
      </c>
      <c r="G248" s="230" t="s">
        <v>294</v>
      </c>
      <c r="H248" s="231">
        <v>0.40000000000000002</v>
      </c>
      <c r="I248" s="232"/>
      <c r="J248" s="233">
        <f>ROUND(I248*H248,2)</f>
        <v>0</v>
      </c>
      <c r="K248" s="229" t="s">
        <v>226</v>
      </c>
      <c r="L248" s="45"/>
      <c r="M248" s="234" t="s">
        <v>1</v>
      </c>
      <c r="N248" s="235" t="s">
        <v>42</v>
      </c>
      <c r="O248" s="92"/>
      <c r="P248" s="236">
        <f>O248*H248</f>
        <v>0</v>
      </c>
      <c r="Q248" s="236">
        <v>1.0601700000000001</v>
      </c>
      <c r="R248" s="236">
        <f>Q248*H248</f>
        <v>0.42406800000000006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129</v>
      </c>
      <c r="AT248" s="238" t="s">
        <v>125</v>
      </c>
      <c r="AU248" s="238" t="s">
        <v>87</v>
      </c>
      <c r="AY248" s="18" t="s">
        <v>124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85</v>
      </c>
      <c r="BK248" s="239">
        <f>ROUND(I248*H248,2)</f>
        <v>0</v>
      </c>
      <c r="BL248" s="18" t="s">
        <v>129</v>
      </c>
      <c r="BM248" s="238" t="s">
        <v>394</v>
      </c>
    </row>
    <row r="249" s="12" customFormat="1">
      <c r="A249" s="12"/>
      <c r="B249" s="240"/>
      <c r="C249" s="241"/>
      <c r="D249" s="242" t="s">
        <v>131</v>
      </c>
      <c r="E249" s="243" t="s">
        <v>1</v>
      </c>
      <c r="F249" s="244" t="s">
        <v>395</v>
      </c>
      <c r="G249" s="241"/>
      <c r="H249" s="243" t="s">
        <v>1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50" t="s">
        <v>131</v>
      </c>
      <c r="AU249" s="250" t="s">
        <v>87</v>
      </c>
      <c r="AV249" s="12" t="s">
        <v>85</v>
      </c>
      <c r="AW249" s="12" t="s">
        <v>32</v>
      </c>
      <c r="AX249" s="12" t="s">
        <v>77</v>
      </c>
      <c r="AY249" s="250" t="s">
        <v>124</v>
      </c>
    </row>
    <row r="250" s="13" customFormat="1">
      <c r="A250" s="13"/>
      <c r="B250" s="251"/>
      <c r="C250" s="252"/>
      <c r="D250" s="242" t="s">
        <v>131</v>
      </c>
      <c r="E250" s="253" t="s">
        <v>1</v>
      </c>
      <c r="F250" s="254" t="s">
        <v>396</v>
      </c>
      <c r="G250" s="252"/>
      <c r="H250" s="255">
        <v>0.40000000000000002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131</v>
      </c>
      <c r="AU250" s="261" t="s">
        <v>87</v>
      </c>
      <c r="AV250" s="13" t="s">
        <v>87</v>
      </c>
      <c r="AW250" s="13" t="s">
        <v>32</v>
      </c>
      <c r="AX250" s="13" t="s">
        <v>85</v>
      </c>
      <c r="AY250" s="261" t="s">
        <v>124</v>
      </c>
    </row>
    <row r="251" s="11" customFormat="1" ht="22.8" customHeight="1">
      <c r="A251" s="11"/>
      <c r="B251" s="213"/>
      <c r="C251" s="214"/>
      <c r="D251" s="215" t="s">
        <v>76</v>
      </c>
      <c r="E251" s="272" t="s">
        <v>138</v>
      </c>
      <c r="F251" s="272" t="s">
        <v>397</v>
      </c>
      <c r="G251" s="214"/>
      <c r="H251" s="214"/>
      <c r="I251" s="217"/>
      <c r="J251" s="273">
        <f>BK251</f>
        <v>0</v>
      </c>
      <c r="K251" s="214"/>
      <c r="L251" s="219"/>
      <c r="M251" s="220"/>
      <c r="N251" s="221"/>
      <c r="O251" s="221"/>
      <c r="P251" s="222">
        <f>SUM(P252:P254)</f>
        <v>0</v>
      </c>
      <c r="Q251" s="221"/>
      <c r="R251" s="222">
        <f>SUM(R252:R254)</f>
        <v>44.896291200000007</v>
      </c>
      <c r="S251" s="221"/>
      <c r="T251" s="223">
        <f>SUM(T252:T254)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224" t="s">
        <v>85</v>
      </c>
      <c r="AT251" s="225" t="s">
        <v>76</v>
      </c>
      <c r="AU251" s="225" t="s">
        <v>85</v>
      </c>
      <c r="AY251" s="224" t="s">
        <v>124</v>
      </c>
      <c r="BK251" s="226">
        <f>SUM(BK252:BK254)</f>
        <v>0</v>
      </c>
    </row>
    <row r="252" s="2" customFormat="1" ht="16.5" customHeight="1">
      <c r="A252" s="39"/>
      <c r="B252" s="40"/>
      <c r="C252" s="227" t="s">
        <v>398</v>
      </c>
      <c r="D252" s="227" t="s">
        <v>125</v>
      </c>
      <c r="E252" s="228" t="s">
        <v>399</v>
      </c>
      <c r="F252" s="229" t="s">
        <v>400</v>
      </c>
      <c r="G252" s="230" t="s">
        <v>251</v>
      </c>
      <c r="H252" s="231">
        <v>19.440000000000001</v>
      </c>
      <c r="I252" s="232"/>
      <c r="J252" s="233">
        <f>ROUND(I252*H252,2)</f>
        <v>0</v>
      </c>
      <c r="K252" s="229" t="s">
        <v>226</v>
      </c>
      <c r="L252" s="45"/>
      <c r="M252" s="234" t="s">
        <v>1</v>
      </c>
      <c r="N252" s="235" t="s">
        <v>42</v>
      </c>
      <c r="O252" s="92"/>
      <c r="P252" s="236">
        <f>O252*H252</f>
        <v>0</v>
      </c>
      <c r="Q252" s="236">
        <v>2.3094800000000002</v>
      </c>
      <c r="R252" s="236">
        <f>Q252*H252</f>
        <v>44.896291200000007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129</v>
      </c>
      <c r="AT252" s="238" t="s">
        <v>125</v>
      </c>
      <c r="AU252" s="238" t="s">
        <v>87</v>
      </c>
      <c r="AY252" s="18" t="s">
        <v>124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85</v>
      </c>
      <c r="BK252" s="239">
        <f>ROUND(I252*H252,2)</f>
        <v>0</v>
      </c>
      <c r="BL252" s="18" t="s">
        <v>129</v>
      </c>
      <c r="BM252" s="238" t="s">
        <v>401</v>
      </c>
    </row>
    <row r="253" s="12" customFormat="1">
      <c r="A253" s="12"/>
      <c r="B253" s="240"/>
      <c r="C253" s="241"/>
      <c r="D253" s="242" t="s">
        <v>131</v>
      </c>
      <c r="E253" s="243" t="s">
        <v>1</v>
      </c>
      <c r="F253" s="244" t="s">
        <v>402</v>
      </c>
      <c r="G253" s="241"/>
      <c r="H253" s="243" t="s">
        <v>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50" t="s">
        <v>131</v>
      </c>
      <c r="AU253" s="250" t="s">
        <v>87</v>
      </c>
      <c r="AV253" s="12" t="s">
        <v>85</v>
      </c>
      <c r="AW253" s="12" t="s">
        <v>32</v>
      </c>
      <c r="AX253" s="12" t="s">
        <v>77</v>
      </c>
      <c r="AY253" s="250" t="s">
        <v>124</v>
      </c>
    </row>
    <row r="254" s="13" customFormat="1">
      <c r="A254" s="13"/>
      <c r="B254" s="251"/>
      <c r="C254" s="252"/>
      <c r="D254" s="242" t="s">
        <v>131</v>
      </c>
      <c r="E254" s="253" t="s">
        <v>1</v>
      </c>
      <c r="F254" s="254" t="s">
        <v>403</v>
      </c>
      <c r="G254" s="252"/>
      <c r="H254" s="255">
        <v>19.440000000000001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131</v>
      </c>
      <c r="AU254" s="261" t="s">
        <v>87</v>
      </c>
      <c r="AV254" s="13" t="s">
        <v>87</v>
      </c>
      <c r="AW254" s="13" t="s">
        <v>32</v>
      </c>
      <c r="AX254" s="13" t="s">
        <v>85</v>
      </c>
      <c r="AY254" s="261" t="s">
        <v>124</v>
      </c>
    </row>
    <row r="255" s="11" customFormat="1" ht="22.8" customHeight="1">
      <c r="A255" s="11"/>
      <c r="B255" s="213"/>
      <c r="C255" s="214"/>
      <c r="D255" s="215" t="s">
        <v>76</v>
      </c>
      <c r="E255" s="272" t="s">
        <v>146</v>
      </c>
      <c r="F255" s="272" t="s">
        <v>404</v>
      </c>
      <c r="G255" s="214"/>
      <c r="H255" s="214"/>
      <c r="I255" s="217"/>
      <c r="J255" s="273">
        <f>BK255</f>
        <v>0</v>
      </c>
      <c r="K255" s="214"/>
      <c r="L255" s="219"/>
      <c r="M255" s="220"/>
      <c r="N255" s="221"/>
      <c r="O255" s="221"/>
      <c r="P255" s="222">
        <f>SUM(P256:P266)</f>
        <v>0</v>
      </c>
      <c r="Q255" s="221"/>
      <c r="R255" s="222">
        <f>SUM(R256:R266)</f>
        <v>21.7545</v>
      </c>
      <c r="S255" s="221"/>
      <c r="T255" s="223">
        <f>SUM(T256:T266)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224" t="s">
        <v>85</v>
      </c>
      <c r="AT255" s="225" t="s">
        <v>76</v>
      </c>
      <c r="AU255" s="225" t="s">
        <v>85</v>
      </c>
      <c r="AY255" s="224" t="s">
        <v>124</v>
      </c>
      <c r="BK255" s="226">
        <f>SUM(BK256:BK266)</f>
        <v>0</v>
      </c>
    </row>
    <row r="256" s="2" customFormat="1" ht="21.75" customHeight="1">
      <c r="A256" s="39"/>
      <c r="B256" s="40"/>
      <c r="C256" s="227" t="s">
        <v>240</v>
      </c>
      <c r="D256" s="227" t="s">
        <v>125</v>
      </c>
      <c r="E256" s="228" t="s">
        <v>405</v>
      </c>
      <c r="F256" s="229" t="s">
        <v>406</v>
      </c>
      <c r="G256" s="230" t="s">
        <v>225</v>
      </c>
      <c r="H256" s="231">
        <v>30</v>
      </c>
      <c r="I256" s="232"/>
      <c r="J256" s="233">
        <f>ROUND(I256*H256,2)</f>
        <v>0</v>
      </c>
      <c r="K256" s="229" t="s">
        <v>226</v>
      </c>
      <c r="L256" s="45"/>
      <c r="M256" s="234" t="s">
        <v>1</v>
      </c>
      <c r="N256" s="235" t="s">
        <v>42</v>
      </c>
      <c r="O256" s="92"/>
      <c r="P256" s="236">
        <f>O256*H256</f>
        <v>0</v>
      </c>
      <c r="Q256" s="236">
        <v>0.29699999999999999</v>
      </c>
      <c r="R256" s="236">
        <f>Q256*H256</f>
        <v>8.9100000000000001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129</v>
      </c>
      <c r="AT256" s="238" t="s">
        <v>125</v>
      </c>
      <c r="AU256" s="238" t="s">
        <v>87</v>
      </c>
      <c r="AY256" s="18" t="s">
        <v>124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85</v>
      </c>
      <c r="BK256" s="239">
        <f>ROUND(I256*H256,2)</f>
        <v>0</v>
      </c>
      <c r="BL256" s="18" t="s">
        <v>129</v>
      </c>
      <c r="BM256" s="238" t="s">
        <v>407</v>
      </c>
    </row>
    <row r="257" s="12" customFormat="1">
      <c r="A257" s="12"/>
      <c r="B257" s="240"/>
      <c r="C257" s="241"/>
      <c r="D257" s="242" t="s">
        <v>131</v>
      </c>
      <c r="E257" s="243" t="s">
        <v>1</v>
      </c>
      <c r="F257" s="244" t="s">
        <v>408</v>
      </c>
      <c r="G257" s="241"/>
      <c r="H257" s="243" t="s">
        <v>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50" t="s">
        <v>131</v>
      </c>
      <c r="AU257" s="250" t="s">
        <v>87</v>
      </c>
      <c r="AV257" s="12" t="s">
        <v>85</v>
      </c>
      <c r="AW257" s="12" t="s">
        <v>32</v>
      </c>
      <c r="AX257" s="12" t="s">
        <v>77</v>
      </c>
      <c r="AY257" s="250" t="s">
        <v>124</v>
      </c>
    </row>
    <row r="258" s="13" customFormat="1">
      <c r="A258" s="13"/>
      <c r="B258" s="251"/>
      <c r="C258" s="252"/>
      <c r="D258" s="242" t="s">
        <v>131</v>
      </c>
      <c r="E258" s="253" t="s">
        <v>1</v>
      </c>
      <c r="F258" s="254" t="s">
        <v>409</v>
      </c>
      <c r="G258" s="252"/>
      <c r="H258" s="255">
        <v>30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131</v>
      </c>
      <c r="AU258" s="261" t="s">
        <v>87</v>
      </c>
      <c r="AV258" s="13" t="s">
        <v>87</v>
      </c>
      <c r="AW258" s="13" t="s">
        <v>32</v>
      </c>
      <c r="AX258" s="13" t="s">
        <v>85</v>
      </c>
      <c r="AY258" s="261" t="s">
        <v>124</v>
      </c>
    </row>
    <row r="259" s="2" customFormat="1" ht="16.5" customHeight="1">
      <c r="A259" s="39"/>
      <c r="B259" s="40"/>
      <c r="C259" s="227" t="s">
        <v>410</v>
      </c>
      <c r="D259" s="227" t="s">
        <v>125</v>
      </c>
      <c r="E259" s="228" t="s">
        <v>411</v>
      </c>
      <c r="F259" s="229" t="s">
        <v>412</v>
      </c>
      <c r="G259" s="230" t="s">
        <v>225</v>
      </c>
      <c r="H259" s="231">
        <v>30</v>
      </c>
      <c r="I259" s="232"/>
      <c r="J259" s="233">
        <f>ROUND(I259*H259,2)</f>
        <v>0</v>
      </c>
      <c r="K259" s="229" t="s">
        <v>226</v>
      </c>
      <c r="L259" s="45"/>
      <c r="M259" s="234" t="s">
        <v>1</v>
      </c>
      <c r="N259" s="235" t="s">
        <v>42</v>
      </c>
      <c r="O259" s="92"/>
      <c r="P259" s="236">
        <f>O259*H259</f>
        <v>0</v>
      </c>
      <c r="Q259" s="236">
        <v>0.161</v>
      </c>
      <c r="R259" s="236">
        <f>Q259*H259</f>
        <v>4.8300000000000001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129</v>
      </c>
      <c r="AT259" s="238" t="s">
        <v>125</v>
      </c>
      <c r="AU259" s="238" t="s">
        <v>87</v>
      </c>
      <c r="AY259" s="18" t="s">
        <v>124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85</v>
      </c>
      <c r="BK259" s="239">
        <f>ROUND(I259*H259,2)</f>
        <v>0</v>
      </c>
      <c r="BL259" s="18" t="s">
        <v>129</v>
      </c>
      <c r="BM259" s="238" t="s">
        <v>413</v>
      </c>
    </row>
    <row r="260" s="12" customFormat="1">
      <c r="A260" s="12"/>
      <c r="B260" s="240"/>
      <c r="C260" s="241"/>
      <c r="D260" s="242" t="s">
        <v>131</v>
      </c>
      <c r="E260" s="243" t="s">
        <v>1</v>
      </c>
      <c r="F260" s="244" t="s">
        <v>408</v>
      </c>
      <c r="G260" s="241"/>
      <c r="H260" s="243" t="s">
        <v>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50" t="s">
        <v>131</v>
      </c>
      <c r="AU260" s="250" t="s">
        <v>87</v>
      </c>
      <c r="AV260" s="12" t="s">
        <v>85</v>
      </c>
      <c r="AW260" s="12" t="s">
        <v>32</v>
      </c>
      <c r="AX260" s="12" t="s">
        <v>77</v>
      </c>
      <c r="AY260" s="250" t="s">
        <v>124</v>
      </c>
    </row>
    <row r="261" s="13" customFormat="1">
      <c r="A261" s="13"/>
      <c r="B261" s="251"/>
      <c r="C261" s="252"/>
      <c r="D261" s="242" t="s">
        <v>131</v>
      </c>
      <c r="E261" s="253" t="s">
        <v>1</v>
      </c>
      <c r="F261" s="254" t="s">
        <v>409</v>
      </c>
      <c r="G261" s="252"/>
      <c r="H261" s="255">
        <v>30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131</v>
      </c>
      <c r="AU261" s="261" t="s">
        <v>87</v>
      </c>
      <c r="AV261" s="13" t="s">
        <v>87</v>
      </c>
      <c r="AW261" s="13" t="s">
        <v>32</v>
      </c>
      <c r="AX261" s="13" t="s">
        <v>85</v>
      </c>
      <c r="AY261" s="261" t="s">
        <v>124</v>
      </c>
    </row>
    <row r="262" s="2" customFormat="1" ht="21.75" customHeight="1">
      <c r="A262" s="39"/>
      <c r="B262" s="40"/>
      <c r="C262" s="227" t="s">
        <v>414</v>
      </c>
      <c r="D262" s="227" t="s">
        <v>125</v>
      </c>
      <c r="E262" s="228" t="s">
        <v>415</v>
      </c>
      <c r="F262" s="229" t="s">
        <v>416</v>
      </c>
      <c r="G262" s="230" t="s">
        <v>225</v>
      </c>
      <c r="H262" s="231">
        <v>30</v>
      </c>
      <c r="I262" s="232"/>
      <c r="J262" s="233">
        <f>ROUND(I262*H262,2)</f>
        <v>0</v>
      </c>
      <c r="K262" s="229" t="s">
        <v>226</v>
      </c>
      <c r="L262" s="45"/>
      <c r="M262" s="234" t="s">
        <v>1</v>
      </c>
      <c r="N262" s="235" t="s">
        <v>42</v>
      </c>
      <c r="O262" s="92"/>
      <c r="P262" s="236">
        <f>O262*H262</f>
        <v>0</v>
      </c>
      <c r="Q262" s="236">
        <v>0.085650000000000004</v>
      </c>
      <c r="R262" s="236">
        <f>Q262*H262</f>
        <v>2.5695000000000001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129</v>
      </c>
      <c r="AT262" s="238" t="s">
        <v>125</v>
      </c>
      <c r="AU262" s="238" t="s">
        <v>87</v>
      </c>
      <c r="AY262" s="18" t="s">
        <v>124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85</v>
      </c>
      <c r="BK262" s="239">
        <f>ROUND(I262*H262,2)</f>
        <v>0</v>
      </c>
      <c r="BL262" s="18" t="s">
        <v>129</v>
      </c>
      <c r="BM262" s="238" t="s">
        <v>417</v>
      </c>
    </row>
    <row r="263" s="12" customFormat="1">
      <c r="A263" s="12"/>
      <c r="B263" s="240"/>
      <c r="C263" s="241"/>
      <c r="D263" s="242" t="s">
        <v>131</v>
      </c>
      <c r="E263" s="243" t="s">
        <v>1</v>
      </c>
      <c r="F263" s="244" t="s">
        <v>418</v>
      </c>
      <c r="G263" s="241"/>
      <c r="H263" s="243" t="s">
        <v>1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50" t="s">
        <v>131</v>
      </c>
      <c r="AU263" s="250" t="s">
        <v>87</v>
      </c>
      <c r="AV263" s="12" t="s">
        <v>85</v>
      </c>
      <c r="AW263" s="12" t="s">
        <v>32</v>
      </c>
      <c r="AX263" s="12" t="s">
        <v>77</v>
      </c>
      <c r="AY263" s="250" t="s">
        <v>124</v>
      </c>
    </row>
    <row r="264" s="13" customFormat="1">
      <c r="A264" s="13"/>
      <c r="B264" s="251"/>
      <c r="C264" s="252"/>
      <c r="D264" s="242" t="s">
        <v>131</v>
      </c>
      <c r="E264" s="253" t="s">
        <v>1</v>
      </c>
      <c r="F264" s="254" t="s">
        <v>242</v>
      </c>
      <c r="G264" s="252"/>
      <c r="H264" s="255">
        <v>30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1" t="s">
        <v>131</v>
      </c>
      <c r="AU264" s="261" t="s">
        <v>87</v>
      </c>
      <c r="AV264" s="13" t="s">
        <v>87</v>
      </c>
      <c r="AW264" s="13" t="s">
        <v>32</v>
      </c>
      <c r="AX264" s="13" t="s">
        <v>85</v>
      </c>
      <c r="AY264" s="261" t="s">
        <v>124</v>
      </c>
    </row>
    <row r="265" s="2" customFormat="1" ht="16.5" customHeight="1">
      <c r="A265" s="39"/>
      <c r="B265" s="40"/>
      <c r="C265" s="296" t="s">
        <v>419</v>
      </c>
      <c r="D265" s="296" t="s">
        <v>307</v>
      </c>
      <c r="E265" s="297" t="s">
        <v>420</v>
      </c>
      <c r="F265" s="298" t="s">
        <v>421</v>
      </c>
      <c r="G265" s="299" t="s">
        <v>225</v>
      </c>
      <c r="H265" s="300">
        <v>33</v>
      </c>
      <c r="I265" s="301"/>
      <c r="J265" s="302">
        <f>ROUND(I265*H265,2)</f>
        <v>0</v>
      </c>
      <c r="K265" s="298" t="s">
        <v>226</v>
      </c>
      <c r="L265" s="303"/>
      <c r="M265" s="304" t="s">
        <v>1</v>
      </c>
      <c r="N265" s="305" t="s">
        <v>42</v>
      </c>
      <c r="O265" s="92"/>
      <c r="P265" s="236">
        <f>O265*H265</f>
        <v>0</v>
      </c>
      <c r="Q265" s="236">
        <v>0.16500000000000001</v>
      </c>
      <c r="R265" s="236">
        <f>Q265*H265</f>
        <v>5.4450000000000003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166</v>
      </c>
      <c r="AT265" s="238" t="s">
        <v>307</v>
      </c>
      <c r="AU265" s="238" t="s">
        <v>87</v>
      </c>
      <c r="AY265" s="18" t="s">
        <v>124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85</v>
      </c>
      <c r="BK265" s="239">
        <f>ROUND(I265*H265,2)</f>
        <v>0</v>
      </c>
      <c r="BL265" s="18" t="s">
        <v>129</v>
      </c>
      <c r="BM265" s="238" t="s">
        <v>422</v>
      </c>
    </row>
    <row r="266" s="13" customFormat="1">
      <c r="A266" s="13"/>
      <c r="B266" s="251"/>
      <c r="C266" s="252"/>
      <c r="D266" s="242" t="s">
        <v>131</v>
      </c>
      <c r="E266" s="252"/>
      <c r="F266" s="254" t="s">
        <v>423</v>
      </c>
      <c r="G266" s="252"/>
      <c r="H266" s="255">
        <v>33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131</v>
      </c>
      <c r="AU266" s="261" t="s">
        <v>87</v>
      </c>
      <c r="AV266" s="13" t="s">
        <v>87</v>
      </c>
      <c r="AW266" s="13" t="s">
        <v>4</v>
      </c>
      <c r="AX266" s="13" t="s">
        <v>85</v>
      </c>
      <c r="AY266" s="261" t="s">
        <v>124</v>
      </c>
    </row>
    <row r="267" s="11" customFormat="1" ht="22.8" customHeight="1">
      <c r="A267" s="11"/>
      <c r="B267" s="213"/>
      <c r="C267" s="214"/>
      <c r="D267" s="215" t="s">
        <v>76</v>
      </c>
      <c r="E267" s="272" t="s">
        <v>153</v>
      </c>
      <c r="F267" s="272" t="s">
        <v>424</v>
      </c>
      <c r="G267" s="214"/>
      <c r="H267" s="214"/>
      <c r="I267" s="217"/>
      <c r="J267" s="273">
        <f>BK267</f>
        <v>0</v>
      </c>
      <c r="K267" s="214"/>
      <c r="L267" s="219"/>
      <c r="M267" s="220"/>
      <c r="N267" s="221"/>
      <c r="O267" s="221"/>
      <c r="P267" s="222">
        <f>SUM(P268:P272)</f>
        <v>0</v>
      </c>
      <c r="Q267" s="221"/>
      <c r="R267" s="222">
        <f>SUM(R268:R272)</f>
        <v>0</v>
      </c>
      <c r="S267" s="221"/>
      <c r="T267" s="223">
        <f>SUM(T268:T272)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24" t="s">
        <v>85</v>
      </c>
      <c r="AT267" s="225" t="s">
        <v>76</v>
      </c>
      <c r="AU267" s="225" t="s">
        <v>85</v>
      </c>
      <c r="AY267" s="224" t="s">
        <v>124</v>
      </c>
      <c r="BK267" s="226">
        <f>SUM(BK268:BK272)</f>
        <v>0</v>
      </c>
    </row>
    <row r="268" s="2" customFormat="1" ht="21.75" customHeight="1">
      <c r="A268" s="39"/>
      <c r="B268" s="40"/>
      <c r="C268" s="227" t="s">
        <v>425</v>
      </c>
      <c r="D268" s="227" t="s">
        <v>125</v>
      </c>
      <c r="E268" s="228" t="s">
        <v>426</v>
      </c>
      <c r="F268" s="229" t="s">
        <v>427</v>
      </c>
      <c r="G268" s="230" t="s">
        <v>225</v>
      </c>
      <c r="H268" s="231">
        <v>38.799999999999997</v>
      </c>
      <c r="I268" s="232"/>
      <c r="J268" s="233">
        <f>ROUND(I268*H268,2)</f>
        <v>0</v>
      </c>
      <c r="K268" s="229" t="s">
        <v>226</v>
      </c>
      <c r="L268" s="45"/>
      <c r="M268" s="234" t="s">
        <v>1</v>
      </c>
      <c r="N268" s="235" t="s">
        <v>42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129</v>
      </c>
      <c r="AT268" s="238" t="s">
        <v>125</v>
      </c>
      <c r="AU268" s="238" t="s">
        <v>87</v>
      </c>
      <c r="AY268" s="18" t="s">
        <v>124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85</v>
      </c>
      <c r="BK268" s="239">
        <f>ROUND(I268*H268,2)</f>
        <v>0</v>
      </c>
      <c r="BL268" s="18" t="s">
        <v>129</v>
      </c>
      <c r="BM268" s="238" t="s">
        <v>428</v>
      </c>
    </row>
    <row r="269" s="12" customFormat="1">
      <c r="A269" s="12"/>
      <c r="B269" s="240"/>
      <c r="C269" s="241"/>
      <c r="D269" s="242" t="s">
        <v>131</v>
      </c>
      <c r="E269" s="243" t="s">
        <v>1</v>
      </c>
      <c r="F269" s="244" t="s">
        <v>429</v>
      </c>
      <c r="G269" s="241"/>
      <c r="H269" s="243" t="s">
        <v>1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50" t="s">
        <v>131</v>
      </c>
      <c r="AU269" s="250" t="s">
        <v>87</v>
      </c>
      <c r="AV269" s="12" t="s">
        <v>85</v>
      </c>
      <c r="AW269" s="12" t="s">
        <v>32</v>
      </c>
      <c r="AX269" s="12" t="s">
        <v>77</v>
      </c>
      <c r="AY269" s="250" t="s">
        <v>124</v>
      </c>
    </row>
    <row r="270" s="13" customFormat="1">
      <c r="A270" s="13"/>
      <c r="B270" s="251"/>
      <c r="C270" s="252"/>
      <c r="D270" s="242" t="s">
        <v>131</v>
      </c>
      <c r="E270" s="253" t="s">
        <v>1</v>
      </c>
      <c r="F270" s="254" t="s">
        <v>430</v>
      </c>
      <c r="G270" s="252"/>
      <c r="H270" s="255">
        <v>32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131</v>
      </c>
      <c r="AU270" s="261" t="s">
        <v>87</v>
      </c>
      <c r="AV270" s="13" t="s">
        <v>87</v>
      </c>
      <c r="AW270" s="13" t="s">
        <v>32</v>
      </c>
      <c r="AX270" s="13" t="s">
        <v>77</v>
      </c>
      <c r="AY270" s="261" t="s">
        <v>124</v>
      </c>
    </row>
    <row r="271" s="13" customFormat="1">
      <c r="A271" s="13"/>
      <c r="B271" s="251"/>
      <c r="C271" s="252"/>
      <c r="D271" s="242" t="s">
        <v>131</v>
      </c>
      <c r="E271" s="253" t="s">
        <v>1</v>
      </c>
      <c r="F271" s="254" t="s">
        <v>431</v>
      </c>
      <c r="G271" s="252"/>
      <c r="H271" s="255">
        <v>6.7999999999999998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131</v>
      </c>
      <c r="AU271" s="261" t="s">
        <v>87</v>
      </c>
      <c r="AV271" s="13" t="s">
        <v>87</v>
      </c>
      <c r="AW271" s="13" t="s">
        <v>32</v>
      </c>
      <c r="AX271" s="13" t="s">
        <v>77</v>
      </c>
      <c r="AY271" s="261" t="s">
        <v>124</v>
      </c>
    </row>
    <row r="272" s="15" customFormat="1">
      <c r="A272" s="15"/>
      <c r="B272" s="274"/>
      <c r="C272" s="275"/>
      <c r="D272" s="242" t="s">
        <v>131</v>
      </c>
      <c r="E272" s="276" t="s">
        <v>1</v>
      </c>
      <c r="F272" s="277" t="s">
        <v>243</v>
      </c>
      <c r="G272" s="275"/>
      <c r="H272" s="278">
        <v>38.799999999999997</v>
      </c>
      <c r="I272" s="279"/>
      <c r="J272" s="275"/>
      <c r="K272" s="275"/>
      <c r="L272" s="280"/>
      <c r="M272" s="281"/>
      <c r="N272" s="282"/>
      <c r="O272" s="282"/>
      <c r="P272" s="282"/>
      <c r="Q272" s="282"/>
      <c r="R272" s="282"/>
      <c r="S272" s="282"/>
      <c r="T272" s="28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4" t="s">
        <v>131</v>
      </c>
      <c r="AU272" s="284" t="s">
        <v>87</v>
      </c>
      <c r="AV272" s="15" t="s">
        <v>129</v>
      </c>
      <c r="AW272" s="15" t="s">
        <v>32</v>
      </c>
      <c r="AX272" s="15" t="s">
        <v>85</v>
      </c>
      <c r="AY272" s="284" t="s">
        <v>124</v>
      </c>
    </row>
    <row r="273" s="11" customFormat="1" ht="22.8" customHeight="1">
      <c r="A273" s="11"/>
      <c r="B273" s="213"/>
      <c r="C273" s="214"/>
      <c r="D273" s="215" t="s">
        <v>76</v>
      </c>
      <c r="E273" s="272" t="s">
        <v>172</v>
      </c>
      <c r="F273" s="272" t="s">
        <v>432</v>
      </c>
      <c r="G273" s="214"/>
      <c r="H273" s="214"/>
      <c r="I273" s="217"/>
      <c r="J273" s="273">
        <f>BK273</f>
        <v>0</v>
      </c>
      <c r="K273" s="214"/>
      <c r="L273" s="219"/>
      <c r="M273" s="220"/>
      <c r="N273" s="221"/>
      <c r="O273" s="221"/>
      <c r="P273" s="222">
        <f>SUM(P274:P279)</f>
        <v>0</v>
      </c>
      <c r="Q273" s="221"/>
      <c r="R273" s="222">
        <f>SUM(R274:R279)</f>
        <v>0.034319999999999996</v>
      </c>
      <c r="S273" s="221"/>
      <c r="T273" s="223">
        <f>SUM(T274:T279)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24" t="s">
        <v>85</v>
      </c>
      <c r="AT273" s="225" t="s">
        <v>76</v>
      </c>
      <c r="AU273" s="225" t="s">
        <v>85</v>
      </c>
      <c r="AY273" s="224" t="s">
        <v>124</v>
      </c>
      <c r="BK273" s="226">
        <f>SUM(BK274:BK279)</f>
        <v>0</v>
      </c>
    </row>
    <row r="274" s="2" customFormat="1" ht="16.5" customHeight="1">
      <c r="A274" s="39"/>
      <c r="B274" s="40"/>
      <c r="C274" s="227" t="s">
        <v>433</v>
      </c>
      <c r="D274" s="227" t="s">
        <v>125</v>
      </c>
      <c r="E274" s="228" t="s">
        <v>434</v>
      </c>
      <c r="F274" s="229" t="s">
        <v>435</v>
      </c>
      <c r="G274" s="230" t="s">
        <v>232</v>
      </c>
      <c r="H274" s="231">
        <v>120</v>
      </c>
      <c r="I274" s="232"/>
      <c r="J274" s="233">
        <f>ROUND(I274*H274,2)</f>
        <v>0</v>
      </c>
      <c r="K274" s="229" t="s">
        <v>226</v>
      </c>
      <c r="L274" s="45"/>
      <c r="M274" s="234" t="s">
        <v>1</v>
      </c>
      <c r="N274" s="235" t="s">
        <v>42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129</v>
      </c>
      <c r="AT274" s="238" t="s">
        <v>125</v>
      </c>
      <c r="AU274" s="238" t="s">
        <v>87</v>
      </c>
      <c r="AY274" s="18" t="s">
        <v>124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85</v>
      </c>
      <c r="BK274" s="239">
        <f>ROUND(I274*H274,2)</f>
        <v>0</v>
      </c>
      <c r="BL274" s="18" t="s">
        <v>129</v>
      </c>
      <c r="BM274" s="238" t="s">
        <v>436</v>
      </c>
    </row>
    <row r="275" s="12" customFormat="1">
      <c r="A275" s="12"/>
      <c r="B275" s="240"/>
      <c r="C275" s="241"/>
      <c r="D275" s="242" t="s">
        <v>131</v>
      </c>
      <c r="E275" s="243" t="s">
        <v>1</v>
      </c>
      <c r="F275" s="244" t="s">
        <v>228</v>
      </c>
      <c r="G275" s="241"/>
      <c r="H275" s="243" t="s">
        <v>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50" t="s">
        <v>131</v>
      </c>
      <c r="AU275" s="250" t="s">
        <v>87</v>
      </c>
      <c r="AV275" s="12" t="s">
        <v>85</v>
      </c>
      <c r="AW275" s="12" t="s">
        <v>32</v>
      </c>
      <c r="AX275" s="12" t="s">
        <v>77</v>
      </c>
      <c r="AY275" s="250" t="s">
        <v>124</v>
      </c>
    </row>
    <row r="276" s="13" customFormat="1">
      <c r="A276" s="13"/>
      <c r="B276" s="251"/>
      <c r="C276" s="252"/>
      <c r="D276" s="242" t="s">
        <v>131</v>
      </c>
      <c r="E276" s="253" t="s">
        <v>1</v>
      </c>
      <c r="F276" s="254" t="s">
        <v>437</v>
      </c>
      <c r="G276" s="252"/>
      <c r="H276" s="255">
        <v>120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1" t="s">
        <v>131</v>
      </c>
      <c r="AU276" s="261" t="s">
        <v>87</v>
      </c>
      <c r="AV276" s="13" t="s">
        <v>87</v>
      </c>
      <c r="AW276" s="13" t="s">
        <v>32</v>
      </c>
      <c r="AX276" s="13" t="s">
        <v>85</v>
      </c>
      <c r="AY276" s="261" t="s">
        <v>124</v>
      </c>
    </row>
    <row r="277" s="2" customFormat="1" ht="16.5" customHeight="1">
      <c r="A277" s="39"/>
      <c r="B277" s="40"/>
      <c r="C277" s="227" t="s">
        <v>438</v>
      </c>
      <c r="D277" s="227" t="s">
        <v>125</v>
      </c>
      <c r="E277" s="228" t="s">
        <v>439</v>
      </c>
      <c r="F277" s="229" t="s">
        <v>440</v>
      </c>
      <c r="G277" s="230" t="s">
        <v>441</v>
      </c>
      <c r="H277" s="231">
        <v>88</v>
      </c>
      <c r="I277" s="232"/>
      <c r="J277" s="233">
        <f>ROUND(I277*H277,2)</f>
        <v>0</v>
      </c>
      <c r="K277" s="229" t="s">
        <v>226</v>
      </c>
      <c r="L277" s="45"/>
      <c r="M277" s="234" t="s">
        <v>1</v>
      </c>
      <c r="N277" s="235" t="s">
        <v>42</v>
      </c>
      <c r="O277" s="92"/>
      <c r="P277" s="236">
        <f>O277*H277</f>
        <v>0</v>
      </c>
      <c r="Q277" s="236">
        <v>0.00038999999999999999</v>
      </c>
      <c r="R277" s="236">
        <f>Q277*H277</f>
        <v>0.034319999999999996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129</v>
      </c>
      <c r="AT277" s="238" t="s">
        <v>125</v>
      </c>
      <c r="AU277" s="238" t="s">
        <v>87</v>
      </c>
      <c r="AY277" s="18" t="s">
        <v>124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85</v>
      </c>
      <c r="BK277" s="239">
        <f>ROUND(I277*H277,2)</f>
        <v>0</v>
      </c>
      <c r="BL277" s="18" t="s">
        <v>129</v>
      </c>
      <c r="BM277" s="238" t="s">
        <v>442</v>
      </c>
    </row>
    <row r="278" s="12" customFormat="1">
      <c r="A278" s="12"/>
      <c r="B278" s="240"/>
      <c r="C278" s="241"/>
      <c r="D278" s="242" t="s">
        <v>131</v>
      </c>
      <c r="E278" s="243" t="s">
        <v>1</v>
      </c>
      <c r="F278" s="244" t="s">
        <v>443</v>
      </c>
      <c r="G278" s="241"/>
      <c r="H278" s="243" t="s">
        <v>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50" t="s">
        <v>131</v>
      </c>
      <c r="AU278" s="250" t="s">
        <v>87</v>
      </c>
      <c r="AV278" s="12" t="s">
        <v>85</v>
      </c>
      <c r="AW278" s="12" t="s">
        <v>32</v>
      </c>
      <c r="AX278" s="12" t="s">
        <v>77</v>
      </c>
      <c r="AY278" s="250" t="s">
        <v>124</v>
      </c>
    </row>
    <row r="279" s="13" customFormat="1">
      <c r="A279" s="13"/>
      <c r="B279" s="251"/>
      <c r="C279" s="252"/>
      <c r="D279" s="242" t="s">
        <v>131</v>
      </c>
      <c r="E279" s="253" t="s">
        <v>1</v>
      </c>
      <c r="F279" s="254" t="s">
        <v>444</v>
      </c>
      <c r="G279" s="252"/>
      <c r="H279" s="255">
        <v>88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131</v>
      </c>
      <c r="AU279" s="261" t="s">
        <v>87</v>
      </c>
      <c r="AV279" s="13" t="s">
        <v>87</v>
      </c>
      <c r="AW279" s="13" t="s">
        <v>32</v>
      </c>
      <c r="AX279" s="13" t="s">
        <v>85</v>
      </c>
      <c r="AY279" s="261" t="s">
        <v>124</v>
      </c>
    </row>
    <row r="280" s="11" customFormat="1" ht="22.8" customHeight="1">
      <c r="A280" s="11"/>
      <c r="B280" s="213"/>
      <c r="C280" s="214"/>
      <c r="D280" s="215" t="s">
        <v>76</v>
      </c>
      <c r="E280" s="272" t="s">
        <v>445</v>
      </c>
      <c r="F280" s="272" t="s">
        <v>446</v>
      </c>
      <c r="G280" s="214"/>
      <c r="H280" s="214"/>
      <c r="I280" s="217"/>
      <c r="J280" s="273">
        <f>BK280</f>
        <v>0</v>
      </c>
      <c r="K280" s="214"/>
      <c r="L280" s="219"/>
      <c r="M280" s="220"/>
      <c r="N280" s="221"/>
      <c r="O280" s="221"/>
      <c r="P280" s="222">
        <f>SUM(P281:P286)</f>
        <v>0</v>
      </c>
      <c r="Q280" s="221"/>
      <c r="R280" s="222">
        <f>SUM(R281:R286)</f>
        <v>0</v>
      </c>
      <c r="S280" s="221"/>
      <c r="T280" s="223">
        <f>SUM(T281:T286)</f>
        <v>0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R280" s="224" t="s">
        <v>85</v>
      </c>
      <c r="AT280" s="225" t="s">
        <v>76</v>
      </c>
      <c r="AU280" s="225" t="s">
        <v>85</v>
      </c>
      <c r="AY280" s="224" t="s">
        <v>124</v>
      </c>
      <c r="BK280" s="226">
        <f>SUM(BK281:BK286)</f>
        <v>0</v>
      </c>
    </row>
    <row r="281" s="2" customFormat="1" ht="21.75" customHeight="1">
      <c r="A281" s="39"/>
      <c r="B281" s="40"/>
      <c r="C281" s="227" t="s">
        <v>447</v>
      </c>
      <c r="D281" s="227" t="s">
        <v>125</v>
      </c>
      <c r="E281" s="228" t="s">
        <v>448</v>
      </c>
      <c r="F281" s="229" t="s">
        <v>449</v>
      </c>
      <c r="G281" s="230" t="s">
        <v>294</v>
      </c>
      <c r="H281" s="231">
        <v>11.375999999999999</v>
      </c>
      <c r="I281" s="232"/>
      <c r="J281" s="233">
        <f>ROUND(I281*H281,2)</f>
        <v>0</v>
      </c>
      <c r="K281" s="229" t="s">
        <v>226</v>
      </c>
      <c r="L281" s="45"/>
      <c r="M281" s="234" t="s">
        <v>1</v>
      </c>
      <c r="N281" s="235" t="s">
        <v>42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129</v>
      </c>
      <c r="AT281" s="238" t="s">
        <v>125</v>
      </c>
      <c r="AU281" s="238" t="s">
        <v>87</v>
      </c>
      <c r="AY281" s="18" t="s">
        <v>124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85</v>
      </c>
      <c r="BK281" s="239">
        <f>ROUND(I281*H281,2)</f>
        <v>0</v>
      </c>
      <c r="BL281" s="18" t="s">
        <v>129</v>
      </c>
      <c r="BM281" s="238" t="s">
        <v>450</v>
      </c>
    </row>
    <row r="282" s="2" customFormat="1" ht="21.75" customHeight="1">
      <c r="A282" s="39"/>
      <c r="B282" s="40"/>
      <c r="C282" s="227" t="s">
        <v>451</v>
      </c>
      <c r="D282" s="227" t="s">
        <v>125</v>
      </c>
      <c r="E282" s="228" t="s">
        <v>452</v>
      </c>
      <c r="F282" s="229" t="s">
        <v>453</v>
      </c>
      <c r="G282" s="230" t="s">
        <v>294</v>
      </c>
      <c r="H282" s="231">
        <v>11.375999999999999</v>
      </c>
      <c r="I282" s="232"/>
      <c r="J282" s="233">
        <f>ROUND(I282*H282,2)</f>
        <v>0</v>
      </c>
      <c r="K282" s="229" t="s">
        <v>226</v>
      </c>
      <c r="L282" s="45"/>
      <c r="M282" s="234" t="s">
        <v>1</v>
      </c>
      <c r="N282" s="235" t="s">
        <v>42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129</v>
      </c>
      <c r="AT282" s="238" t="s">
        <v>125</v>
      </c>
      <c r="AU282" s="238" t="s">
        <v>87</v>
      </c>
      <c r="AY282" s="18" t="s">
        <v>124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85</v>
      </c>
      <c r="BK282" s="239">
        <f>ROUND(I282*H282,2)</f>
        <v>0</v>
      </c>
      <c r="BL282" s="18" t="s">
        <v>129</v>
      </c>
      <c r="BM282" s="238" t="s">
        <v>454</v>
      </c>
    </row>
    <row r="283" s="2" customFormat="1" ht="21.75" customHeight="1">
      <c r="A283" s="39"/>
      <c r="B283" s="40"/>
      <c r="C283" s="227" t="s">
        <v>455</v>
      </c>
      <c r="D283" s="227" t="s">
        <v>125</v>
      </c>
      <c r="E283" s="228" t="s">
        <v>456</v>
      </c>
      <c r="F283" s="229" t="s">
        <v>457</v>
      </c>
      <c r="G283" s="230" t="s">
        <v>294</v>
      </c>
      <c r="H283" s="231">
        <v>284.39999999999998</v>
      </c>
      <c r="I283" s="232"/>
      <c r="J283" s="233">
        <f>ROUND(I283*H283,2)</f>
        <v>0</v>
      </c>
      <c r="K283" s="229" t="s">
        <v>226</v>
      </c>
      <c r="L283" s="45"/>
      <c r="M283" s="234" t="s">
        <v>1</v>
      </c>
      <c r="N283" s="235" t="s">
        <v>42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129</v>
      </c>
      <c r="AT283" s="238" t="s">
        <v>125</v>
      </c>
      <c r="AU283" s="238" t="s">
        <v>87</v>
      </c>
      <c r="AY283" s="18" t="s">
        <v>124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85</v>
      </c>
      <c r="BK283" s="239">
        <f>ROUND(I283*H283,2)</f>
        <v>0</v>
      </c>
      <c r="BL283" s="18" t="s">
        <v>129</v>
      </c>
      <c r="BM283" s="238" t="s">
        <v>458</v>
      </c>
    </row>
    <row r="284" s="13" customFormat="1">
      <c r="A284" s="13"/>
      <c r="B284" s="251"/>
      <c r="C284" s="252"/>
      <c r="D284" s="242" t="s">
        <v>131</v>
      </c>
      <c r="E284" s="252"/>
      <c r="F284" s="254" t="s">
        <v>459</v>
      </c>
      <c r="G284" s="252"/>
      <c r="H284" s="255">
        <v>284.39999999999998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1" t="s">
        <v>131</v>
      </c>
      <c r="AU284" s="261" t="s">
        <v>87</v>
      </c>
      <c r="AV284" s="13" t="s">
        <v>87</v>
      </c>
      <c r="AW284" s="13" t="s">
        <v>4</v>
      </c>
      <c r="AX284" s="13" t="s">
        <v>85</v>
      </c>
      <c r="AY284" s="261" t="s">
        <v>124</v>
      </c>
    </row>
    <row r="285" s="2" customFormat="1" ht="21.75" customHeight="1">
      <c r="A285" s="39"/>
      <c r="B285" s="40"/>
      <c r="C285" s="227" t="s">
        <v>460</v>
      </c>
      <c r="D285" s="227" t="s">
        <v>125</v>
      </c>
      <c r="E285" s="228" t="s">
        <v>461</v>
      </c>
      <c r="F285" s="229" t="s">
        <v>462</v>
      </c>
      <c r="G285" s="230" t="s">
        <v>294</v>
      </c>
      <c r="H285" s="231">
        <v>1</v>
      </c>
      <c r="I285" s="232"/>
      <c r="J285" s="233">
        <f>ROUND(I285*H285,2)</f>
        <v>0</v>
      </c>
      <c r="K285" s="229" t="s">
        <v>226</v>
      </c>
      <c r="L285" s="45"/>
      <c r="M285" s="234" t="s">
        <v>1</v>
      </c>
      <c r="N285" s="235" t="s">
        <v>42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129</v>
      </c>
      <c r="AT285" s="238" t="s">
        <v>125</v>
      </c>
      <c r="AU285" s="238" t="s">
        <v>87</v>
      </c>
      <c r="AY285" s="18" t="s">
        <v>124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85</v>
      </c>
      <c r="BK285" s="239">
        <f>ROUND(I285*H285,2)</f>
        <v>0</v>
      </c>
      <c r="BL285" s="18" t="s">
        <v>129</v>
      </c>
      <c r="BM285" s="238" t="s">
        <v>463</v>
      </c>
    </row>
    <row r="286" s="2" customFormat="1" ht="33" customHeight="1">
      <c r="A286" s="39"/>
      <c r="B286" s="40"/>
      <c r="C286" s="227" t="s">
        <v>464</v>
      </c>
      <c r="D286" s="227" t="s">
        <v>125</v>
      </c>
      <c r="E286" s="228" t="s">
        <v>465</v>
      </c>
      <c r="F286" s="229" t="s">
        <v>466</v>
      </c>
      <c r="G286" s="230" t="s">
        <v>294</v>
      </c>
      <c r="H286" s="231">
        <v>10.375999999999999</v>
      </c>
      <c r="I286" s="232"/>
      <c r="J286" s="233">
        <f>ROUND(I286*H286,2)</f>
        <v>0</v>
      </c>
      <c r="K286" s="229" t="s">
        <v>226</v>
      </c>
      <c r="L286" s="45"/>
      <c r="M286" s="234" t="s">
        <v>1</v>
      </c>
      <c r="N286" s="235" t="s">
        <v>42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129</v>
      </c>
      <c r="AT286" s="238" t="s">
        <v>125</v>
      </c>
      <c r="AU286" s="238" t="s">
        <v>87</v>
      </c>
      <c r="AY286" s="18" t="s">
        <v>124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85</v>
      </c>
      <c r="BK286" s="239">
        <f>ROUND(I286*H286,2)</f>
        <v>0</v>
      </c>
      <c r="BL286" s="18" t="s">
        <v>129</v>
      </c>
      <c r="BM286" s="238" t="s">
        <v>467</v>
      </c>
    </row>
    <row r="287" s="11" customFormat="1" ht="22.8" customHeight="1">
      <c r="A287" s="11"/>
      <c r="B287" s="213"/>
      <c r="C287" s="214"/>
      <c r="D287" s="215" t="s">
        <v>76</v>
      </c>
      <c r="E287" s="272" t="s">
        <v>468</v>
      </c>
      <c r="F287" s="272" t="s">
        <v>469</v>
      </c>
      <c r="G287" s="214"/>
      <c r="H287" s="214"/>
      <c r="I287" s="217"/>
      <c r="J287" s="273">
        <f>BK287</f>
        <v>0</v>
      </c>
      <c r="K287" s="214"/>
      <c r="L287" s="219"/>
      <c r="M287" s="220"/>
      <c r="N287" s="221"/>
      <c r="O287" s="221"/>
      <c r="P287" s="222">
        <f>P288</f>
        <v>0</v>
      </c>
      <c r="Q287" s="221"/>
      <c r="R287" s="222">
        <f>R288</f>
        <v>0</v>
      </c>
      <c r="S287" s="221"/>
      <c r="T287" s="223">
        <f>T288</f>
        <v>0</v>
      </c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R287" s="224" t="s">
        <v>85</v>
      </c>
      <c r="AT287" s="225" t="s">
        <v>76</v>
      </c>
      <c r="AU287" s="225" t="s">
        <v>85</v>
      </c>
      <c r="AY287" s="224" t="s">
        <v>124</v>
      </c>
      <c r="BK287" s="226">
        <f>BK288</f>
        <v>0</v>
      </c>
    </row>
    <row r="288" s="2" customFormat="1" ht="16.5" customHeight="1">
      <c r="A288" s="39"/>
      <c r="B288" s="40"/>
      <c r="C288" s="227" t="s">
        <v>470</v>
      </c>
      <c r="D288" s="227" t="s">
        <v>125</v>
      </c>
      <c r="E288" s="228" t="s">
        <v>471</v>
      </c>
      <c r="F288" s="229" t="s">
        <v>472</v>
      </c>
      <c r="G288" s="230" t="s">
        <v>294</v>
      </c>
      <c r="H288" s="231">
        <v>283.13299999999998</v>
      </c>
      <c r="I288" s="232"/>
      <c r="J288" s="233">
        <f>ROUND(I288*H288,2)</f>
        <v>0</v>
      </c>
      <c r="K288" s="229" t="s">
        <v>226</v>
      </c>
      <c r="L288" s="45"/>
      <c r="M288" s="234" t="s">
        <v>1</v>
      </c>
      <c r="N288" s="235" t="s">
        <v>42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129</v>
      </c>
      <c r="AT288" s="238" t="s">
        <v>125</v>
      </c>
      <c r="AU288" s="238" t="s">
        <v>87</v>
      </c>
      <c r="AY288" s="18" t="s">
        <v>124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85</v>
      </c>
      <c r="BK288" s="239">
        <f>ROUND(I288*H288,2)</f>
        <v>0</v>
      </c>
      <c r="BL288" s="18" t="s">
        <v>129</v>
      </c>
      <c r="BM288" s="238" t="s">
        <v>473</v>
      </c>
    </row>
    <row r="289" s="11" customFormat="1" ht="25.92" customHeight="1">
      <c r="A289" s="11"/>
      <c r="B289" s="213"/>
      <c r="C289" s="214"/>
      <c r="D289" s="215" t="s">
        <v>76</v>
      </c>
      <c r="E289" s="216" t="s">
        <v>474</v>
      </c>
      <c r="F289" s="216" t="s">
        <v>475</v>
      </c>
      <c r="G289" s="214"/>
      <c r="H289" s="214"/>
      <c r="I289" s="217"/>
      <c r="J289" s="218">
        <f>BK289</f>
        <v>0</v>
      </c>
      <c r="K289" s="214"/>
      <c r="L289" s="219"/>
      <c r="M289" s="220"/>
      <c r="N289" s="221"/>
      <c r="O289" s="221"/>
      <c r="P289" s="222">
        <f>P290+P296+P305+P325+P339</f>
        <v>0</v>
      </c>
      <c r="Q289" s="221"/>
      <c r="R289" s="222">
        <f>R290+R296+R305+R325+R339</f>
        <v>3.37002851</v>
      </c>
      <c r="S289" s="221"/>
      <c r="T289" s="223">
        <f>T290+T296+T305+T325+T339</f>
        <v>0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24" t="s">
        <v>87</v>
      </c>
      <c r="AT289" s="225" t="s">
        <v>76</v>
      </c>
      <c r="AU289" s="225" t="s">
        <v>77</v>
      </c>
      <c r="AY289" s="224" t="s">
        <v>124</v>
      </c>
      <c r="BK289" s="226">
        <f>BK290+BK296+BK305+BK325+BK339</f>
        <v>0</v>
      </c>
    </row>
    <row r="290" s="11" customFormat="1" ht="22.8" customHeight="1">
      <c r="A290" s="11"/>
      <c r="B290" s="213"/>
      <c r="C290" s="214"/>
      <c r="D290" s="215" t="s">
        <v>76</v>
      </c>
      <c r="E290" s="272" t="s">
        <v>476</v>
      </c>
      <c r="F290" s="272" t="s">
        <v>477</v>
      </c>
      <c r="G290" s="214"/>
      <c r="H290" s="214"/>
      <c r="I290" s="217"/>
      <c r="J290" s="273">
        <f>BK290</f>
        <v>0</v>
      </c>
      <c r="K290" s="214"/>
      <c r="L290" s="219"/>
      <c r="M290" s="220"/>
      <c r="N290" s="221"/>
      <c r="O290" s="221"/>
      <c r="P290" s="222">
        <f>SUM(P291:P295)</f>
        <v>0</v>
      </c>
      <c r="Q290" s="221"/>
      <c r="R290" s="222">
        <f>SUM(R291:R295)</f>
        <v>0.00065000000000000008</v>
      </c>
      <c r="S290" s="221"/>
      <c r="T290" s="223">
        <f>SUM(T291:T295)</f>
        <v>0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R290" s="224" t="s">
        <v>87</v>
      </c>
      <c r="AT290" s="225" t="s">
        <v>76</v>
      </c>
      <c r="AU290" s="225" t="s">
        <v>85</v>
      </c>
      <c r="AY290" s="224" t="s">
        <v>124</v>
      </c>
      <c r="BK290" s="226">
        <f>SUM(BK291:BK295)</f>
        <v>0</v>
      </c>
    </row>
    <row r="291" s="2" customFormat="1" ht="16.5" customHeight="1">
      <c r="A291" s="39"/>
      <c r="B291" s="40"/>
      <c r="C291" s="227" t="s">
        <v>478</v>
      </c>
      <c r="D291" s="227" t="s">
        <v>125</v>
      </c>
      <c r="E291" s="228" t="s">
        <v>479</v>
      </c>
      <c r="F291" s="229" t="s">
        <v>480</v>
      </c>
      <c r="G291" s="230" t="s">
        <v>232</v>
      </c>
      <c r="H291" s="231">
        <v>31.899999999999999</v>
      </c>
      <c r="I291" s="232"/>
      <c r="J291" s="233">
        <f>ROUND(I291*H291,2)</f>
        <v>0</v>
      </c>
      <c r="K291" s="229" t="s">
        <v>1</v>
      </c>
      <c r="L291" s="45"/>
      <c r="M291" s="234" t="s">
        <v>1</v>
      </c>
      <c r="N291" s="235" t="s">
        <v>42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306</v>
      </c>
      <c r="AT291" s="238" t="s">
        <v>125</v>
      </c>
      <c r="AU291" s="238" t="s">
        <v>87</v>
      </c>
      <c r="AY291" s="18" t="s">
        <v>124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85</v>
      </c>
      <c r="BK291" s="239">
        <f>ROUND(I291*H291,2)</f>
        <v>0</v>
      </c>
      <c r="BL291" s="18" t="s">
        <v>306</v>
      </c>
      <c r="BM291" s="238" t="s">
        <v>481</v>
      </c>
    </row>
    <row r="292" s="2" customFormat="1" ht="16.5" customHeight="1">
      <c r="A292" s="39"/>
      <c r="B292" s="40"/>
      <c r="C292" s="227" t="s">
        <v>482</v>
      </c>
      <c r="D292" s="227" t="s">
        <v>125</v>
      </c>
      <c r="E292" s="228" t="s">
        <v>483</v>
      </c>
      <c r="F292" s="229" t="s">
        <v>484</v>
      </c>
      <c r="G292" s="230" t="s">
        <v>232</v>
      </c>
      <c r="H292" s="231">
        <v>30</v>
      </c>
      <c r="I292" s="232"/>
      <c r="J292" s="233">
        <f>ROUND(I292*H292,2)</f>
        <v>0</v>
      </c>
      <c r="K292" s="229" t="s">
        <v>1</v>
      </c>
      <c r="L292" s="45"/>
      <c r="M292" s="234" t="s">
        <v>1</v>
      </c>
      <c r="N292" s="235" t="s">
        <v>42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306</v>
      </c>
      <c r="AT292" s="238" t="s">
        <v>125</v>
      </c>
      <c r="AU292" s="238" t="s">
        <v>87</v>
      </c>
      <c r="AY292" s="18" t="s">
        <v>124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85</v>
      </c>
      <c r="BK292" s="239">
        <f>ROUND(I292*H292,2)</f>
        <v>0</v>
      </c>
      <c r="BL292" s="18" t="s">
        <v>306</v>
      </c>
      <c r="BM292" s="238" t="s">
        <v>485</v>
      </c>
    </row>
    <row r="293" s="2" customFormat="1" ht="16.5" customHeight="1">
      <c r="A293" s="39"/>
      <c r="B293" s="40"/>
      <c r="C293" s="227" t="s">
        <v>486</v>
      </c>
      <c r="D293" s="227" t="s">
        <v>125</v>
      </c>
      <c r="E293" s="228" t="s">
        <v>487</v>
      </c>
      <c r="F293" s="229" t="s">
        <v>488</v>
      </c>
      <c r="G293" s="230" t="s">
        <v>232</v>
      </c>
      <c r="H293" s="231">
        <v>65</v>
      </c>
      <c r="I293" s="232"/>
      <c r="J293" s="233">
        <f>ROUND(I293*H293,2)</f>
        <v>0</v>
      </c>
      <c r="K293" s="229" t="s">
        <v>226</v>
      </c>
      <c r="L293" s="45"/>
      <c r="M293" s="234" t="s">
        <v>1</v>
      </c>
      <c r="N293" s="235" t="s">
        <v>42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489</v>
      </c>
      <c r="AT293" s="238" t="s">
        <v>125</v>
      </c>
      <c r="AU293" s="238" t="s">
        <v>87</v>
      </c>
      <c r="AY293" s="18" t="s">
        <v>124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85</v>
      </c>
      <c r="BK293" s="239">
        <f>ROUND(I293*H293,2)</f>
        <v>0</v>
      </c>
      <c r="BL293" s="18" t="s">
        <v>489</v>
      </c>
      <c r="BM293" s="238" t="s">
        <v>490</v>
      </c>
    </row>
    <row r="294" s="2" customFormat="1" ht="16.5" customHeight="1">
      <c r="A294" s="39"/>
      <c r="B294" s="40"/>
      <c r="C294" s="296" t="s">
        <v>491</v>
      </c>
      <c r="D294" s="296" t="s">
        <v>307</v>
      </c>
      <c r="E294" s="297" t="s">
        <v>492</v>
      </c>
      <c r="F294" s="298" t="s">
        <v>493</v>
      </c>
      <c r="G294" s="299" t="s">
        <v>232</v>
      </c>
      <c r="H294" s="300">
        <v>65</v>
      </c>
      <c r="I294" s="301"/>
      <c r="J294" s="302">
        <f>ROUND(I294*H294,2)</f>
        <v>0</v>
      </c>
      <c r="K294" s="298" t="s">
        <v>226</v>
      </c>
      <c r="L294" s="303"/>
      <c r="M294" s="304" t="s">
        <v>1</v>
      </c>
      <c r="N294" s="305" t="s">
        <v>42</v>
      </c>
      <c r="O294" s="92"/>
      <c r="P294" s="236">
        <f>O294*H294</f>
        <v>0</v>
      </c>
      <c r="Q294" s="236">
        <v>1.0000000000000001E-05</v>
      </c>
      <c r="R294" s="236">
        <f>Q294*H294</f>
        <v>0.00065000000000000008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494</v>
      </c>
      <c r="AT294" s="238" t="s">
        <v>307</v>
      </c>
      <c r="AU294" s="238" t="s">
        <v>87</v>
      </c>
      <c r="AY294" s="18" t="s">
        <v>124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85</v>
      </c>
      <c r="BK294" s="239">
        <f>ROUND(I294*H294,2)</f>
        <v>0</v>
      </c>
      <c r="BL294" s="18" t="s">
        <v>494</v>
      </c>
      <c r="BM294" s="238" t="s">
        <v>495</v>
      </c>
    </row>
    <row r="295" s="2" customFormat="1" ht="16.5" customHeight="1">
      <c r="A295" s="39"/>
      <c r="B295" s="40"/>
      <c r="C295" s="227" t="s">
        <v>496</v>
      </c>
      <c r="D295" s="227" t="s">
        <v>125</v>
      </c>
      <c r="E295" s="228" t="s">
        <v>497</v>
      </c>
      <c r="F295" s="229" t="s">
        <v>498</v>
      </c>
      <c r="G295" s="230" t="s">
        <v>441</v>
      </c>
      <c r="H295" s="231">
        <v>1</v>
      </c>
      <c r="I295" s="232"/>
      <c r="J295" s="233">
        <f>ROUND(I295*H295,2)</f>
        <v>0</v>
      </c>
      <c r="K295" s="229" t="s">
        <v>1</v>
      </c>
      <c r="L295" s="45"/>
      <c r="M295" s="234" t="s">
        <v>1</v>
      </c>
      <c r="N295" s="235" t="s">
        <v>42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306</v>
      </c>
      <c r="AT295" s="238" t="s">
        <v>125</v>
      </c>
      <c r="AU295" s="238" t="s">
        <v>87</v>
      </c>
      <c r="AY295" s="18" t="s">
        <v>124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85</v>
      </c>
      <c r="BK295" s="239">
        <f>ROUND(I295*H295,2)</f>
        <v>0</v>
      </c>
      <c r="BL295" s="18" t="s">
        <v>306</v>
      </c>
      <c r="BM295" s="238" t="s">
        <v>499</v>
      </c>
    </row>
    <row r="296" s="11" customFormat="1" ht="22.8" customHeight="1">
      <c r="A296" s="11"/>
      <c r="B296" s="213"/>
      <c r="C296" s="214"/>
      <c r="D296" s="215" t="s">
        <v>76</v>
      </c>
      <c r="E296" s="272" t="s">
        <v>500</v>
      </c>
      <c r="F296" s="272" t="s">
        <v>501</v>
      </c>
      <c r="G296" s="214"/>
      <c r="H296" s="214"/>
      <c r="I296" s="217"/>
      <c r="J296" s="273">
        <f>BK296</f>
        <v>0</v>
      </c>
      <c r="K296" s="214"/>
      <c r="L296" s="219"/>
      <c r="M296" s="220"/>
      <c r="N296" s="221"/>
      <c r="O296" s="221"/>
      <c r="P296" s="222">
        <f>SUM(P297:P304)</f>
        <v>0</v>
      </c>
      <c r="Q296" s="221"/>
      <c r="R296" s="222">
        <f>SUM(R297:R304)</f>
        <v>0.57571744999999996</v>
      </c>
      <c r="S296" s="221"/>
      <c r="T296" s="223">
        <f>SUM(T297:T304)</f>
        <v>0</v>
      </c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R296" s="224" t="s">
        <v>87</v>
      </c>
      <c r="AT296" s="225" t="s">
        <v>76</v>
      </c>
      <c r="AU296" s="225" t="s">
        <v>85</v>
      </c>
      <c r="AY296" s="224" t="s">
        <v>124</v>
      </c>
      <c r="BK296" s="226">
        <f>SUM(BK297:BK304)</f>
        <v>0</v>
      </c>
    </row>
    <row r="297" s="2" customFormat="1" ht="16.5" customHeight="1">
      <c r="A297" s="39"/>
      <c r="B297" s="40"/>
      <c r="C297" s="227" t="s">
        <v>502</v>
      </c>
      <c r="D297" s="227" t="s">
        <v>125</v>
      </c>
      <c r="E297" s="228" t="s">
        <v>503</v>
      </c>
      <c r="F297" s="229" t="s">
        <v>504</v>
      </c>
      <c r="G297" s="230" t="s">
        <v>251</v>
      </c>
      <c r="H297" s="231">
        <v>1.145</v>
      </c>
      <c r="I297" s="232"/>
      <c r="J297" s="233">
        <f>ROUND(I297*H297,2)</f>
        <v>0</v>
      </c>
      <c r="K297" s="229" t="s">
        <v>226</v>
      </c>
      <c r="L297" s="45"/>
      <c r="M297" s="234" t="s">
        <v>1</v>
      </c>
      <c r="N297" s="235" t="s">
        <v>42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306</v>
      </c>
      <c r="AT297" s="238" t="s">
        <v>125</v>
      </c>
      <c r="AU297" s="238" t="s">
        <v>87</v>
      </c>
      <c r="AY297" s="18" t="s">
        <v>124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85</v>
      </c>
      <c r="BK297" s="239">
        <f>ROUND(I297*H297,2)</f>
        <v>0</v>
      </c>
      <c r="BL297" s="18" t="s">
        <v>306</v>
      </c>
      <c r="BM297" s="238" t="s">
        <v>505</v>
      </c>
    </row>
    <row r="298" s="2" customFormat="1" ht="21.75" customHeight="1">
      <c r="A298" s="39"/>
      <c r="B298" s="40"/>
      <c r="C298" s="227" t="s">
        <v>506</v>
      </c>
      <c r="D298" s="227" t="s">
        <v>125</v>
      </c>
      <c r="E298" s="228" t="s">
        <v>507</v>
      </c>
      <c r="F298" s="229" t="s">
        <v>508</v>
      </c>
      <c r="G298" s="230" t="s">
        <v>232</v>
      </c>
      <c r="H298" s="231">
        <v>212</v>
      </c>
      <c r="I298" s="232"/>
      <c r="J298" s="233">
        <f>ROUND(I298*H298,2)</f>
        <v>0</v>
      </c>
      <c r="K298" s="229" t="s">
        <v>226</v>
      </c>
      <c r="L298" s="45"/>
      <c r="M298" s="234" t="s">
        <v>1</v>
      </c>
      <c r="N298" s="235" t="s">
        <v>42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306</v>
      </c>
      <c r="AT298" s="238" t="s">
        <v>125</v>
      </c>
      <c r="AU298" s="238" t="s">
        <v>87</v>
      </c>
      <c r="AY298" s="18" t="s">
        <v>124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85</v>
      </c>
      <c r="BK298" s="239">
        <f>ROUND(I298*H298,2)</f>
        <v>0</v>
      </c>
      <c r="BL298" s="18" t="s">
        <v>306</v>
      </c>
      <c r="BM298" s="238" t="s">
        <v>509</v>
      </c>
    </row>
    <row r="299" s="13" customFormat="1">
      <c r="A299" s="13"/>
      <c r="B299" s="251"/>
      <c r="C299" s="252"/>
      <c r="D299" s="242" t="s">
        <v>131</v>
      </c>
      <c r="E299" s="253" t="s">
        <v>1</v>
      </c>
      <c r="F299" s="254" t="s">
        <v>510</v>
      </c>
      <c r="G299" s="252"/>
      <c r="H299" s="255">
        <v>212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1" t="s">
        <v>131</v>
      </c>
      <c r="AU299" s="261" t="s">
        <v>87</v>
      </c>
      <c r="AV299" s="13" t="s">
        <v>87</v>
      </c>
      <c r="AW299" s="13" t="s">
        <v>32</v>
      </c>
      <c r="AX299" s="13" t="s">
        <v>85</v>
      </c>
      <c r="AY299" s="261" t="s">
        <v>124</v>
      </c>
    </row>
    <row r="300" s="2" customFormat="1" ht="16.5" customHeight="1">
      <c r="A300" s="39"/>
      <c r="B300" s="40"/>
      <c r="C300" s="296" t="s">
        <v>511</v>
      </c>
      <c r="D300" s="296" t="s">
        <v>307</v>
      </c>
      <c r="E300" s="297" t="s">
        <v>512</v>
      </c>
      <c r="F300" s="298" t="s">
        <v>513</v>
      </c>
      <c r="G300" s="299" t="s">
        <v>251</v>
      </c>
      <c r="H300" s="300">
        <v>1.145</v>
      </c>
      <c r="I300" s="301"/>
      <c r="J300" s="302">
        <f>ROUND(I300*H300,2)</f>
        <v>0</v>
      </c>
      <c r="K300" s="298" t="s">
        <v>226</v>
      </c>
      <c r="L300" s="303"/>
      <c r="M300" s="304" t="s">
        <v>1</v>
      </c>
      <c r="N300" s="305" t="s">
        <v>42</v>
      </c>
      <c r="O300" s="92"/>
      <c r="P300" s="236">
        <f>O300*H300</f>
        <v>0</v>
      </c>
      <c r="Q300" s="236">
        <v>0.5</v>
      </c>
      <c r="R300" s="236">
        <f>Q300*H300</f>
        <v>0.57250000000000001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398</v>
      </c>
      <c r="AT300" s="238" t="s">
        <v>307</v>
      </c>
      <c r="AU300" s="238" t="s">
        <v>87</v>
      </c>
      <c r="AY300" s="18" t="s">
        <v>124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85</v>
      </c>
      <c r="BK300" s="239">
        <f>ROUND(I300*H300,2)</f>
        <v>0</v>
      </c>
      <c r="BL300" s="18" t="s">
        <v>306</v>
      </c>
      <c r="BM300" s="238" t="s">
        <v>514</v>
      </c>
    </row>
    <row r="301" s="12" customFormat="1">
      <c r="A301" s="12"/>
      <c r="B301" s="240"/>
      <c r="C301" s="241"/>
      <c r="D301" s="242" t="s">
        <v>131</v>
      </c>
      <c r="E301" s="243" t="s">
        <v>1</v>
      </c>
      <c r="F301" s="244" t="s">
        <v>515</v>
      </c>
      <c r="G301" s="241"/>
      <c r="H301" s="243" t="s">
        <v>1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50" t="s">
        <v>131</v>
      </c>
      <c r="AU301" s="250" t="s">
        <v>87</v>
      </c>
      <c r="AV301" s="12" t="s">
        <v>85</v>
      </c>
      <c r="AW301" s="12" t="s">
        <v>32</v>
      </c>
      <c r="AX301" s="12" t="s">
        <v>77</v>
      </c>
      <c r="AY301" s="250" t="s">
        <v>124</v>
      </c>
    </row>
    <row r="302" s="13" customFormat="1">
      <c r="A302" s="13"/>
      <c r="B302" s="251"/>
      <c r="C302" s="252"/>
      <c r="D302" s="242" t="s">
        <v>131</v>
      </c>
      <c r="E302" s="253" t="s">
        <v>1</v>
      </c>
      <c r="F302" s="254" t="s">
        <v>516</v>
      </c>
      <c r="G302" s="252"/>
      <c r="H302" s="255">
        <v>1.145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131</v>
      </c>
      <c r="AU302" s="261" t="s">
        <v>87</v>
      </c>
      <c r="AV302" s="13" t="s">
        <v>87</v>
      </c>
      <c r="AW302" s="13" t="s">
        <v>32</v>
      </c>
      <c r="AX302" s="13" t="s">
        <v>85</v>
      </c>
      <c r="AY302" s="261" t="s">
        <v>124</v>
      </c>
    </row>
    <row r="303" s="2" customFormat="1" ht="21.75" customHeight="1">
      <c r="A303" s="39"/>
      <c r="B303" s="40"/>
      <c r="C303" s="227" t="s">
        <v>312</v>
      </c>
      <c r="D303" s="227" t="s">
        <v>125</v>
      </c>
      <c r="E303" s="228" t="s">
        <v>517</v>
      </c>
      <c r="F303" s="229" t="s">
        <v>518</v>
      </c>
      <c r="G303" s="230" t="s">
        <v>251</v>
      </c>
      <c r="H303" s="231">
        <v>1.145</v>
      </c>
      <c r="I303" s="232"/>
      <c r="J303" s="233">
        <f>ROUND(I303*H303,2)</f>
        <v>0</v>
      </c>
      <c r="K303" s="229" t="s">
        <v>226</v>
      </c>
      <c r="L303" s="45"/>
      <c r="M303" s="234" t="s">
        <v>1</v>
      </c>
      <c r="N303" s="235" t="s">
        <v>42</v>
      </c>
      <c r="O303" s="92"/>
      <c r="P303" s="236">
        <f>O303*H303</f>
        <v>0</v>
      </c>
      <c r="Q303" s="236">
        <v>0.00281</v>
      </c>
      <c r="R303" s="236">
        <f>Q303*H303</f>
        <v>0.0032174500000000002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306</v>
      </c>
      <c r="AT303" s="238" t="s">
        <v>125</v>
      </c>
      <c r="AU303" s="238" t="s">
        <v>87</v>
      </c>
      <c r="AY303" s="18" t="s">
        <v>124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85</v>
      </c>
      <c r="BK303" s="239">
        <f>ROUND(I303*H303,2)</f>
        <v>0</v>
      </c>
      <c r="BL303" s="18" t="s">
        <v>306</v>
      </c>
      <c r="BM303" s="238" t="s">
        <v>519</v>
      </c>
    </row>
    <row r="304" s="2" customFormat="1" ht="21.75" customHeight="1">
      <c r="A304" s="39"/>
      <c r="B304" s="40"/>
      <c r="C304" s="227" t="s">
        <v>520</v>
      </c>
      <c r="D304" s="227" t="s">
        <v>125</v>
      </c>
      <c r="E304" s="228" t="s">
        <v>521</v>
      </c>
      <c r="F304" s="229" t="s">
        <v>522</v>
      </c>
      <c r="G304" s="230" t="s">
        <v>294</v>
      </c>
      <c r="H304" s="231">
        <v>0.57599999999999996</v>
      </c>
      <c r="I304" s="232"/>
      <c r="J304" s="233">
        <f>ROUND(I304*H304,2)</f>
        <v>0</v>
      </c>
      <c r="K304" s="229" t="s">
        <v>226</v>
      </c>
      <c r="L304" s="45"/>
      <c r="M304" s="234" t="s">
        <v>1</v>
      </c>
      <c r="N304" s="235" t="s">
        <v>42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306</v>
      </c>
      <c r="AT304" s="238" t="s">
        <v>125</v>
      </c>
      <c r="AU304" s="238" t="s">
        <v>87</v>
      </c>
      <c r="AY304" s="18" t="s">
        <v>124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85</v>
      </c>
      <c r="BK304" s="239">
        <f>ROUND(I304*H304,2)</f>
        <v>0</v>
      </c>
      <c r="BL304" s="18" t="s">
        <v>306</v>
      </c>
      <c r="BM304" s="238" t="s">
        <v>523</v>
      </c>
    </row>
    <row r="305" s="11" customFormat="1" ht="22.8" customHeight="1">
      <c r="A305" s="11"/>
      <c r="B305" s="213"/>
      <c r="C305" s="214"/>
      <c r="D305" s="215" t="s">
        <v>76</v>
      </c>
      <c r="E305" s="272" t="s">
        <v>524</v>
      </c>
      <c r="F305" s="272" t="s">
        <v>525</v>
      </c>
      <c r="G305" s="214"/>
      <c r="H305" s="214"/>
      <c r="I305" s="217"/>
      <c r="J305" s="273">
        <f>BK305</f>
        <v>0</v>
      </c>
      <c r="K305" s="214"/>
      <c r="L305" s="219"/>
      <c r="M305" s="220"/>
      <c r="N305" s="221"/>
      <c r="O305" s="221"/>
      <c r="P305" s="222">
        <f>SUM(P306:P324)</f>
        <v>0</v>
      </c>
      <c r="Q305" s="221"/>
      <c r="R305" s="222">
        <f>SUM(R306:R324)</f>
        <v>2.0595690000000002</v>
      </c>
      <c r="S305" s="221"/>
      <c r="T305" s="223">
        <f>SUM(T306:T324)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224" t="s">
        <v>87</v>
      </c>
      <c r="AT305" s="225" t="s">
        <v>76</v>
      </c>
      <c r="AU305" s="225" t="s">
        <v>85</v>
      </c>
      <c r="AY305" s="224" t="s">
        <v>124</v>
      </c>
      <c r="BK305" s="226">
        <f>SUM(BK306:BK324)</f>
        <v>0</v>
      </c>
    </row>
    <row r="306" s="2" customFormat="1" ht="21.75" customHeight="1">
      <c r="A306" s="39"/>
      <c r="B306" s="40"/>
      <c r="C306" s="227" t="s">
        <v>526</v>
      </c>
      <c r="D306" s="227" t="s">
        <v>125</v>
      </c>
      <c r="E306" s="228" t="s">
        <v>527</v>
      </c>
      <c r="F306" s="229" t="s">
        <v>528</v>
      </c>
      <c r="G306" s="230" t="s">
        <v>529</v>
      </c>
      <c r="H306" s="231">
        <v>1791.3800000000001</v>
      </c>
      <c r="I306" s="232"/>
      <c r="J306" s="233">
        <f>ROUND(I306*H306,2)</f>
        <v>0</v>
      </c>
      <c r="K306" s="229" t="s">
        <v>226</v>
      </c>
      <c r="L306" s="45"/>
      <c r="M306" s="234" t="s">
        <v>1</v>
      </c>
      <c r="N306" s="235" t="s">
        <v>42</v>
      </c>
      <c r="O306" s="92"/>
      <c r="P306" s="236">
        <f>O306*H306</f>
        <v>0</v>
      </c>
      <c r="Q306" s="236">
        <v>5.0000000000000002E-05</v>
      </c>
      <c r="R306" s="236">
        <f>Q306*H306</f>
        <v>0.08956900000000001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306</v>
      </c>
      <c r="AT306" s="238" t="s">
        <v>125</v>
      </c>
      <c r="AU306" s="238" t="s">
        <v>87</v>
      </c>
      <c r="AY306" s="18" t="s">
        <v>124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85</v>
      </c>
      <c r="BK306" s="239">
        <f>ROUND(I306*H306,2)</f>
        <v>0</v>
      </c>
      <c r="BL306" s="18" t="s">
        <v>306</v>
      </c>
      <c r="BM306" s="238" t="s">
        <v>530</v>
      </c>
    </row>
    <row r="307" s="12" customFormat="1">
      <c r="A307" s="12"/>
      <c r="B307" s="240"/>
      <c r="C307" s="241"/>
      <c r="D307" s="242" t="s">
        <v>131</v>
      </c>
      <c r="E307" s="243" t="s">
        <v>1</v>
      </c>
      <c r="F307" s="244" t="s">
        <v>531</v>
      </c>
      <c r="G307" s="241"/>
      <c r="H307" s="243" t="s">
        <v>1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50" t="s">
        <v>131</v>
      </c>
      <c r="AU307" s="250" t="s">
        <v>87</v>
      </c>
      <c r="AV307" s="12" t="s">
        <v>85</v>
      </c>
      <c r="AW307" s="12" t="s">
        <v>32</v>
      </c>
      <c r="AX307" s="12" t="s">
        <v>77</v>
      </c>
      <c r="AY307" s="250" t="s">
        <v>124</v>
      </c>
    </row>
    <row r="308" s="12" customFormat="1">
      <c r="A308" s="12"/>
      <c r="B308" s="240"/>
      <c r="C308" s="241"/>
      <c r="D308" s="242" t="s">
        <v>131</v>
      </c>
      <c r="E308" s="243" t="s">
        <v>1</v>
      </c>
      <c r="F308" s="244" t="s">
        <v>532</v>
      </c>
      <c r="G308" s="241"/>
      <c r="H308" s="243" t="s">
        <v>1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50" t="s">
        <v>131</v>
      </c>
      <c r="AU308" s="250" t="s">
        <v>87</v>
      </c>
      <c r="AV308" s="12" t="s">
        <v>85</v>
      </c>
      <c r="AW308" s="12" t="s">
        <v>32</v>
      </c>
      <c r="AX308" s="12" t="s">
        <v>77</v>
      </c>
      <c r="AY308" s="250" t="s">
        <v>124</v>
      </c>
    </row>
    <row r="309" s="13" customFormat="1">
      <c r="A309" s="13"/>
      <c r="B309" s="251"/>
      <c r="C309" s="252"/>
      <c r="D309" s="242" t="s">
        <v>131</v>
      </c>
      <c r="E309" s="253" t="s">
        <v>1</v>
      </c>
      <c r="F309" s="254" t="s">
        <v>533</v>
      </c>
      <c r="G309" s="252"/>
      <c r="H309" s="255">
        <v>1033.78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131</v>
      </c>
      <c r="AU309" s="261" t="s">
        <v>87</v>
      </c>
      <c r="AV309" s="13" t="s">
        <v>87</v>
      </c>
      <c r="AW309" s="13" t="s">
        <v>32</v>
      </c>
      <c r="AX309" s="13" t="s">
        <v>77</v>
      </c>
      <c r="AY309" s="261" t="s">
        <v>124</v>
      </c>
    </row>
    <row r="310" s="12" customFormat="1">
      <c r="A310" s="12"/>
      <c r="B310" s="240"/>
      <c r="C310" s="241"/>
      <c r="D310" s="242" t="s">
        <v>131</v>
      </c>
      <c r="E310" s="243" t="s">
        <v>1</v>
      </c>
      <c r="F310" s="244" t="s">
        <v>534</v>
      </c>
      <c r="G310" s="241"/>
      <c r="H310" s="243" t="s">
        <v>1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50" t="s">
        <v>131</v>
      </c>
      <c r="AU310" s="250" t="s">
        <v>87</v>
      </c>
      <c r="AV310" s="12" t="s">
        <v>85</v>
      </c>
      <c r="AW310" s="12" t="s">
        <v>32</v>
      </c>
      <c r="AX310" s="12" t="s">
        <v>77</v>
      </c>
      <c r="AY310" s="250" t="s">
        <v>124</v>
      </c>
    </row>
    <row r="311" s="13" customFormat="1">
      <c r="A311" s="13"/>
      <c r="B311" s="251"/>
      <c r="C311" s="252"/>
      <c r="D311" s="242" t="s">
        <v>131</v>
      </c>
      <c r="E311" s="253" t="s">
        <v>1</v>
      </c>
      <c r="F311" s="254" t="s">
        <v>535</v>
      </c>
      <c r="G311" s="252"/>
      <c r="H311" s="255">
        <v>557.60000000000002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131</v>
      </c>
      <c r="AU311" s="261" t="s">
        <v>87</v>
      </c>
      <c r="AV311" s="13" t="s">
        <v>87</v>
      </c>
      <c r="AW311" s="13" t="s">
        <v>32</v>
      </c>
      <c r="AX311" s="13" t="s">
        <v>77</v>
      </c>
      <c r="AY311" s="261" t="s">
        <v>124</v>
      </c>
    </row>
    <row r="312" s="12" customFormat="1">
      <c r="A312" s="12"/>
      <c r="B312" s="240"/>
      <c r="C312" s="241"/>
      <c r="D312" s="242" t="s">
        <v>131</v>
      </c>
      <c r="E312" s="243" t="s">
        <v>1</v>
      </c>
      <c r="F312" s="244" t="s">
        <v>536</v>
      </c>
      <c r="G312" s="241"/>
      <c r="H312" s="243" t="s">
        <v>1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50" t="s">
        <v>131</v>
      </c>
      <c r="AU312" s="250" t="s">
        <v>87</v>
      </c>
      <c r="AV312" s="12" t="s">
        <v>85</v>
      </c>
      <c r="AW312" s="12" t="s">
        <v>32</v>
      </c>
      <c r="AX312" s="12" t="s">
        <v>77</v>
      </c>
      <c r="AY312" s="250" t="s">
        <v>124</v>
      </c>
    </row>
    <row r="313" s="13" customFormat="1">
      <c r="A313" s="13"/>
      <c r="B313" s="251"/>
      <c r="C313" s="252"/>
      <c r="D313" s="242" t="s">
        <v>131</v>
      </c>
      <c r="E313" s="253" t="s">
        <v>1</v>
      </c>
      <c r="F313" s="254" t="s">
        <v>537</v>
      </c>
      <c r="G313" s="252"/>
      <c r="H313" s="255">
        <v>200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131</v>
      </c>
      <c r="AU313" s="261" t="s">
        <v>87</v>
      </c>
      <c r="AV313" s="13" t="s">
        <v>87</v>
      </c>
      <c r="AW313" s="13" t="s">
        <v>32</v>
      </c>
      <c r="AX313" s="13" t="s">
        <v>77</v>
      </c>
      <c r="AY313" s="261" t="s">
        <v>124</v>
      </c>
    </row>
    <row r="314" s="15" customFormat="1">
      <c r="A314" s="15"/>
      <c r="B314" s="274"/>
      <c r="C314" s="275"/>
      <c r="D314" s="242" t="s">
        <v>131</v>
      </c>
      <c r="E314" s="276" t="s">
        <v>1</v>
      </c>
      <c r="F314" s="277" t="s">
        <v>243</v>
      </c>
      <c r="G314" s="275"/>
      <c r="H314" s="278">
        <v>1791.3800000000001</v>
      </c>
      <c r="I314" s="279"/>
      <c r="J314" s="275"/>
      <c r="K314" s="275"/>
      <c r="L314" s="280"/>
      <c r="M314" s="281"/>
      <c r="N314" s="282"/>
      <c r="O314" s="282"/>
      <c r="P314" s="282"/>
      <c r="Q314" s="282"/>
      <c r="R314" s="282"/>
      <c r="S314" s="282"/>
      <c r="T314" s="28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4" t="s">
        <v>131</v>
      </c>
      <c r="AU314" s="284" t="s">
        <v>87</v>
      </c>
      <c r="AV314" s="15" t="s">
        <v>129</v>
      </c>
      <c r="AW314" s="15" t="s">
        <v>32</v>
      </c>
      <c r="AX314" s="15" t="s">
        <v>85</v>
      </c>
      <c r="AY314" s="284" t="s">
        <v>124</v>
      </c>
    </row>
    <row r="315" s="2" customFormat="1" ht="16.5" customHeight="1">
      <c r="A315" s="39"/>
      <c r="B315" s="40"/>
      <c r="C315" s="296" t="s">
        <v>538</v>
      </c>
      <c r="D315" s="296" t="s">
        <v>307</v>
      </c>
      <c r="E315" s="297" t="s">
        <v>539</v>
      </c>
      <c r="F315" s="298" t="s">
        <v>540</v>
      </c>
      <c r="G315" s="299" t="s">
        <v>294</v>
      </c>
      <c r="H315" s="300">
        <v>0.61299999999999999</v>
      </c>
      <c r="I315" s="301"/>
      <c r="J315" s="302">
        <f>ROUND(I315*H315,2)</f>
        <v>0</v>
      </c>
      <c r="K315" s="298" t="s">
        <v>226</v>
      </c>
      <c r="L315" s="303"/>
      <c r="M315" s="304" t="s">
        <v>1</v>
      </c>
      <c r="N315" s="305" t="s">
        <v>42</v>
      </c>
      <c r="O315" s="92"/>
      <c r="P315" s="236">
        <f>O315*H315</f>
        <v>0</v>
      </c>
      <c r="Q315" s="236">
        <v>1</v>
      </c>
      <c r="R315" s="236">
        <f>Q315*H315</f>
        <v>0.61299999999999999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398</v>
      </c>
      <c r="AT315" s="238" t="s">
        <v>307</v>
      </c>
      <c r="AU315" s="238" t="s">
        <v>87</v>
      </c>
      <c r="AY315" s="18" t="s">
        <v>124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85</v>
      </c>
      <c r="BK315" s="239">
        <f>ROUND(I315*H315,2)</f>
        <v>0</v>
      </c>
      <c r="BL315" s="18" t="s">
        <v>306</v>
      </c>
      <c r="BM315" s="238" t="s">
        <v>541</v>
      </c>
    </row>
    <row r="316" s="12" customFormat="1">
      <c r="A316" s="12"/>
      <c r="B316" s="240"/>
      <c r="C316" s="241"/>
      <c r="D316" s="242" t="s">
        <v>131</v>
      </c>
      <c r="E316" s="243" t="s">
        <v>1</v>
      </c>
      <c r="F316" s="244" t="s">
        <v>534</v>
      </c>
      <c r="G316" s="241"/>
      <c r="H316" s="243" t="s">
        <v>1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50" t="s">
        <v>131</v>
      </c>
      <c r="AU316" s="250" t="s">
        <v>87</v>
      </c>
      <c r="AV316" s="12" t="s">
        <v>85</v>
      </c>
      <c r="AW316" s="12" t="s">
        <v>32</v>
      </c>
      <c r="AX316" s="12" t="s">
        <v>77</v>
      </c>
      <c r="AY316" s="250" t="s">
        <v>124</v>
      </c>
    </row>
    <row r="317" s="13" customFormat="1">
      <c r="A317" s="13"/>
      <c r="B317" s="251"/>
      <c r="C317" s="252"/>
      <c r="D317" s="242" t="s">
        <v>131</v>
      </c>
      <c r="E317" s="253" t="s">
        <v>1</v>
      </c>
      <c r="F317" s="254" t="s">
        <v>542</v>
      </c>
      <c r="G317" s="252"/>
      <c r="H317" s="255">
        <v>0.61299999999999999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1" t="s">
        <v>131</v>
      </c>
      <c r="AU317" s="261" t="s">
        <v>87</v>
      </c>
      <c r="AV317" s="13" t="s">
        <v>87</v>
      </c>
      <c r="AW317" s="13" t="s">
        <v>32</v>
      </c>
      <c r="AX317" s="13" t="s">
        <v>85</v>
      </c>
      <c r="AY317" s="261" t="s">
        <v>124</v>
      </c>
    </row>
    <row r="318" s="2" customFormat="1" ht="16.5" customHeight="1">
      <c r="A318" s="39"/>
      <c r="B318" s="40"/>
      <c r="C318" s="296" t="s">
        <v>543</v>
      </c>
      <c r="D318" s="296" t="s">
        <v>307</v>
      </c>
      <c r="E318" s="297" t="s">
        <v>544</v>
      </c>
      <c r="F318" s="298" t="s">
        <v>545</v>
      </c>
      <c r="G318" s="299" t="s">
        <v>294</v>
      </c>
      <c r="H318" s="300">
        <v>1.137</v>
      </c>
      <c r="I318" s="301"/>
      <c r="J318" s="302">
        <f>ROUND(I318*H318,2)</f>
        <v>0</v>
      </c>
      <c r="K318" s="298" t="s">
        <v>226</v>
      </c>
      <c r="L318" s="303"/>
      <c r="M318" s="304" t="s">
        <v>1</v>
      </c>
      <c r="N318" s="305" t="s">
        <v>42</v>
      </c>
      <c r="O318" s="92"/>
      <c r="P318" s="236">
        <f>O318*H318</f>
        <v>0</v>
      </c>
      <c r="Q318" s="236">
        <v>1</v>
      </c>
      <c r="R318" s="236">
        <f>Q318*H318</f>
        <v>1.137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398</v>
      </c>
      <c r="AT318" s="238" t="s">
        <v>307</v>
      </c>
      <c r="AU318" s="238" t="s">
        <v>87</v>
      </c>
      <c r="AY318" s="18" t="s">
        <v>124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85</v>
      </c>
      <c r="BK318" s="239">
        <f>ROUND(I318*H318,2)</f>
        <v>0</v>
      </c>
      <c r="BL318" s="18" t="s">
        <v>306</v>
      </c>
      <c r="BM318" s="238" t="s">
        <v>546</v>
      </c>
    </row>
    <row r="319" s="12" customFormat="1">
      <c r="A319" s="12"/>
      <c r="B319" s="240"/>
      <c r="C319" s="241"/>
      <c r="D319" s="242" t="s">
        <v>131</v>
      </c>
      <c r="E319" s="243" t="s">
        <v>1</v>
      </c>
      <c r="F319" s="244" t="s">
        <v>532</v>
      </c>
      <c r="G319" s="241"/>
      <c r="H319" s="243" t="s">
        <v>1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50" t="s">
        <v>131</v>
      </c>
      <c r="AU319" s="250" t="s">
        <v>87</v>
      </c>
      <c r="AV319" s="12" t="s">
        <v>85</v>
      </c>
      <c r="AW319" s="12" t="s">
        <v>32</v>
      </c>
      <c r="AX319" s="12" t="s">
        <v>77</v>
      </c>
      <c r="AY319" s="250" t="s">
        <v>124</v>
      </c>
    </row>
    <row r="320" s="13" customFormat="1">
      <c r="A320" s="13"/>
      <c r="B320" s="251"/>
      <c r="C320" s="252"/>
      <c r="D320" s="242" t="s">
        <v>131</v>
      </c>
      <c r="E320" s="253" t="s">
        <v>1</v>
      </c>
      <c r="F320" s="254" t="s">
        <v>547</v>
      </c>
      <c r="G320" s="252"/>
      <c r="H320" s="255">
        <v>1.137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131</v>
      </c>
      <c r="AU320" s="261" t="s">
        <v>87</v>
      </c>
      <c r="AV320" s="13" t="s">
        <v>87</v>
      </c>
      <c r="AW320" s="13" t="s">
        <v>32</v>
      </c>
      <c r="AX320" s="13" t="s">
        <v>85</v>
      </c>
      <c r="AY320" s="261" t="s">
        <v>124</v>
      </c>
    </row>
    <row r="321" s="2" customFormat="1" ht="16.5" customHeight="1">
      <c r="A321" s="39"/>
      <c r="B321" s="40"/>
      <c r="C321" s="296" t="s">
        <v>548</v>
      </c>
      <c r="D321" s="296" t="s">
        <v>307</v>
      </c>
      <c r="E321" s="297" t="s">
        <v>549</v>
      </c>
      <c r="F321" s="298" t="s">
        <v>550</v>
      </c>
      <c r="G321" s="299" t="s">
        <v>294</v>
      </c>
      <c r="H321" s="300">
        <v>0.22</v>
      </c>
      <c r="I321" s="301"/>
      <c r="J321" s="302">
        <f>ROUND(I321*H321,2)</f>
        <v>0</v>
      </c>
      <c r="K321" s="298" t="s">
        <v>226</v>
      </c>
      <c r="L321" s="303"/>
      <c r="M321" s="304" t="s">
        <v>1</v>
      </c>
      <c r="N321" s="305" t="s">
        <v>42</v>
      </c>
      <c r="O321" s="92"/>
      <c r="P321" s="236">
        <f>O321*H321</f>
        <v>0</v>
      </c>
      <c r="Q321" s="236">
        <v>1</v>
      </c>
      <c r="R321" s="236">
        <f>Q321*H321</f>
        <v>0.22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398</v>
      </c>
      <c r="AT321" s="238" t="s">
        <v>307</v>
      </c>
      <c r="AU321" s="238" t="s">
        <v>87</v>
      </c>
      <c r="AY321" s="18" t="s">
        <v>124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85</v>
      </c>
      <c r="BK321" s="239">
        <f>ROUND(I321*H321,2)</f>
        <v>0</v>
      </c>
      <c r="BL321" s="18" t="s">
        <v>306</v>
      </c>
      <c r="BM321" s="238" t="s">
        <v>551</v>
      </c>
    </row>
    <row r="322" s="12" customFormat="1">
      <c r="A322" s="12"/>
      <c r="B322" s="240"/>
      <c r="C322" s="241"/>
      <c r="D322" s="242" t="s">
        <v>131</v>
      </c>
      <c r="E322" s="243" t="s">
        <v>1</v>
      </c>
      <c r="F322" s="244" t="s">
        <v>536</v>
      </c>
      <c r="G322" s="241"/>
      <c r="H322" s="243" t="s">
        <v>1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50" t="s">
        <v>131</v>
      </c>
      <c r="AU322" s="250" t="s">
        <v>87</v>
      </c>
      <c r="AV322" s="12" t="s">
        <v>85</v>
      </c>
      <c r="AW322" s="12" t="s">
        <v>32</v>
      </c>
      <c r="AX322" s="12" t="s">
        <v>77</v>
      </c>
      <c r="AY322" s="250" t="s">
        <v>124</v>
      </c>
    </row>
    <row r="323" s="13" customFormat="1">
      <c r="A323" s="13"/>
      <c r="B323" s="251"/>
      <c r="C323" s="252"/>
      <c r="D323" s="242" t="s">
        <v>131</v>
      </c>
      <c r="E323" s="253" t="s">
        <v>1</v>
      </c>
      <c r="F323" s="254" t="s">
        <v>552</v>
      </c>
      <c r="G323" s="252"/>
      <c r="H323" s="255">
        <v>0.22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1" t="s">
        <v>131</v>
      </c>
      <c r="AU323" s="261" t="s">
        <v>87</v>
      </c>
      <c r="AV323" s="13" t="s">
        <v>87</v>
      </c>
      <c r="AW323" s="13" t="s">
        <v>32</v>
      </c>
      <c r="AX323" s="13" t="s">
        <v>85</v>
      </c>
      <c r="AY323" s="261" t="s">
        <v>124</v>
      </c>
    </row>
    <row r="324" s="2" customFormat="1" ht="21.75" customHeight="1">
      <c r="A324" s="39"/>
      <c r="B324" s="40"/>
      <c r="C324" s="227" t="s">
        <v>553</v>
      </c>
      <c r="D324" s="227" t="s">
        <v>125</v>
      </c>
      <c r="E324" s="228" t="s">
        <v>554</v>
      </c>
      <c r="F324" s="229" t="s">
        <v>555</v>
      </c>
      <c r="G324" s="230" t="s">
        <v>294</v>
      </c>
      <c r="H324" s="231">
        <v>2.0600000000000001</v>
      </c>
      <c r="I324" s="232"/>
      <c r="J324" s="233">
        <f>ROUND(I324*H324,2)</f>
        <v>0</v>
      </c>
      <c r="K324" s="229" t="s">
        <v>226</v>
      </c>
      <c r="L324" s="45"/>
      <c r="M324" s="234" t="s">
        <v>1</v>
      </c>
      <c r="N324" s="235" t="s">
        <v>42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306</v>
      </c>
      <c r="AT324" s="238" t="s">
        <v>125</v>
      </c>
      <c r="AU324" s="238" t="s">
        <v>87</v>
      </c>
      <c r="AY324" s="18" t="s">
        <v>124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85</v>
      </c>
      <c r="BK324" s="239">
        <f>ROUND(I324*H324,2)</f>
        <v>0</v>
      </c>
      <c r="BL324" s="18" t="s">
        <v>306</v>
      </c>
      <c r="BM324" s="238" t="s">
        <v>556</v>
      </c>
    </row>
    <row r="325" s="11" customFormat="1" ht="22.8" customHeight="1">
      <c r="A325" s="11"/>
      <c r="B325" s="213"/>
      <c r="C325" s="214"/>
      <c r="D325" s="215" t="s">
        <v>76</v>
      </c>
      <c r="E325" s="272" t="s">
        <v>557</v>
      </c>
      <c r="F325" s="272" t="s">
        <v>558</v>
      </c>
      <c r="G325" s="214"/>
      <c r="H325" s="214"/>
      <c r="I325" s="217"/>
      <c r="J325" s="273">
        <f>BK325</f>
        <v>0</v>
      </c>
      <c r="K325" s="214"/>
      <c r="L325" s="219"/>
      <c r="M325" s="220"/>
      <c r="N325" s="221"/>
      <c r="O325" s="221"/>
      <c r="P325" s="222">
        <f>SUM(P326:P338)</f>
        <v>0</v>
      </c>
      <c r="Q325" s="221"/>
      <c r="R325" s="222">
        <f>SUM(R326:R338)</f>
        <v>0.31509206000000001</v>
      </c>
      <c r="S325" s="221"/>
      <c r="T325" s="223">
        <f>SUM(T326:T338)</f>
        <v>0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R325" s="224" t="s">
        <v>87</v>
      </c>
      <c r="AT325" s="225" t="s">
        <v>76</v>
      </c>
      <c r="AU325" s="225" t="s">
        <v>85</v>
      </c>
      <c r="AY325" s="224" t="s">
        <v>124</v>
      </c>
      <c r="BK325" s="226">
        <f>SUM(BK326:BK338)</f>
        <v>0</v>
      </c>
    </row>
    <row r="326" s="2" customFormat="1" ht="21.75" customHeight="1">
      <c r="A326" s="39"/>
      <c r="B326" s="40"/>
      <c r="C326" s="227" t="s">
        <v>559</v>
      </c>
      <c r="D326" s="227" t="s">
        <v>125</v>
      </c>
      <c r="E326" s="228" t="s">
        <v>560</v>
      </c>
      <c r="F326" s="229" t="s">
        <v>561</v>
      </c>
      <c r="G326" s="230" t="s">
        <v>529</v>
      </c>
      <c r="H326" s="231">
        <v>1792</v>
      </c>
      <c r="I326" s="232"/>
      <c r="J326" s="233">
        <f>ROUND(I326*H326,2)</f>
        <v>0</v>
      </c>
      <c r="K326" s="229" t="s">
        <v>226</v>
      </c>
      <c r="L326" s="45"/>
      <c r="M326" s="234" t="s">
        <v>1</v>
      </c>
      <c r="N326" s="235" t="s">
        <v>42</v>
      </c>
      <c r="O326" s="92"/>
      <c r="P326" s="236">
        <f>O326*H326</f>
        <v>0</v>
      </c>
      <c r="Q326" s="236">
        <v>0.00013999999999999999</v>
      </c>
      <c r="R326" s="236">
        <f>Q326*H326</f>
        <v>0.25087999999999999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129</v>
      </c>
      <c r="AT326" s="238" t="s">
        <v>125</v>
      </c>
      <c r="AU326" s="238" t="s">
        <v>87</v>
      </c>
      <c r="AY326" s="18" t="s">
        <v>124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85</v>
      </c>
      <c r="BK326" s="239">
        <f>ROUND(I326*H326,2)</f>
        <v>0</v>
      </c>
      <c r="BL326" s="18" t="s">
        <v>129</v>
      </c>
      <c r="BM326" s="238" t="s">
        <v>562</v>
      </c>
    </row>
    <row r="327" s="2" customFormat="1" ht="21.75" customHeight="1">
      <c r="A327" s="39"/>
      <c r="B327" s="40"/>
      <c r="C327" s="227" t="s">
        <v>563</v>
      </c>
      <c r="D327" s="227" t="s">
        <v>125</v>
      </c>
      <c r="E327" s="228" t="s">
        <v>564</v>
      </c>
      <c r="F327" s="229" t="s">
        <v>565</v>
      </c>
      <c r="G327" s="230" t="s">
        <v>225</v>
      </c>
      <c r="H327" s="231">
        <v>83.951999999999998</v>
      </c>
      <c r="I327" s="232"/>
      <c r="J327" s="233">
        <f>ROUND(I327*H327,2)</f>
        <v>0</v>
      </c>
      <c r="K327" s="229" t="s">
        <v>226</v>
      </c>
      <c r="L327" s="45"/>
      <c r="M327" s="234" t="s">
        <v>1</v>
      </c>
      <c r="N327" s="235" t="s">
        <v>42</v>
      </c>
      <c r="O327" s="92"/>
      <c r="P327" s="236">
        <f>O327*H327</f>
        <v>0</v>
      </c>
      <c r="Q327" s="236">
        <v>0.00035</v>
      </c>
      <c r="R327" s="236">
        <f>Q327*H327</f>
        <v>0.029383199999999998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306</v>
      </c>
      <c r="AT327" s="238" t="s">
        <v>125</v>
      </c>
      <c r="AU327" s="238" t="s">
        <v>87</v>
      </c>
      <c r="AY327" s="18" t="s">
        <v>124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85</v>
      </c>
      <c r="BK327" s="239">
        <f>ROUND(I327*H327,2)</f>
        <v>0</v>
      </c>
      <c r="BL327" s="18" t="s">
        <v>306</v>
      </c>
      <c r="BM327" s="238" t="s">
        <v>566</v>
      </c>
    </row>
    <row r="328" s="13" customFormat="1">
      <c r="A328" s="13"/>
      <c r="B328" s="251"/>
      <c r="C328" s="252"/>
      <c r="D328" s="242" t="s">
        <v>131</v>
      </c>
      <c r="E328" s="253" t="s">
        <v>1</v>
      </c>
      <c r="F328" s="254" t="s">
        <v>567</v>
      </c>
      <c r="G328" s="252"/>
      <c r="H328" s="255">
        <v>83.951999999999998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131</v>
      </c>
      <c r="AU328" s="261" t="s">
        <v>87</v>
      </c>
      <c r="AV328" s="13" t="s">
        <v>87</v>
      </c>
      <c r="AW328" s="13" t="s">
        <v>32</v>
      </c>
      <c r="AX328" s="13" t="s">
        <v>85</v>
      </c>
      <c r="AY328" s="261" t="s">
        <v>124</v>
      </c>
    </row>
    <row r="329" s="2" customFormat="1" ht="21.75" customHeight="1">
      <c r="A329" s="39"/>
      <c r="B329" s="40"/>
      <c r="C329" s="227" t="s">
        <v>568</v>
      </c>
      <c r="D329" s="227" t="s">
        <v>125</v>
      </c>
      <c r="E329" s="228" t="s">
        <v>569</v>
      </c>
      <c r="F329" s="229" t="s">
        <v>570</v>
      </c>
      <c r="G329" s="230" t="s">
        <v>225</v>
      </c>
      <c r="H329" s="231">
        <v>83.951999999999998</v>
      </c>
      <c r="I329" s="232"/>
      <c r="J329" s="233">
        <f>ROUND(I329*H329,2)</f>
        <v>0</v>
      </c>
      <c r="K329" s="229" t="s">
        <v>226</v>
      </c>
      <c r="L329" s="45"/>
      <c r="M329" s="234" t="s">
        <v>1</v>
      </c>
      <c r="N329" s="235" t="s">
        <v>42</v>
      </c>
      <c r="O329" s="92"/>
      <c r="P329" s="236">
        <f>O329*H329</f>
        <v>0</v>
      </c>
      <c r="Q329" s="236">
        <v>0.00012999999999999999</v>
      </c>
      <c r="R329" s="236">
        <f>Q329*H329</f>
        <v>0.010913759999999998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306</v>
      </c>
      <c r="AT329" s="238" t="s">
        <v>125</v>
      </c>
      <c r="AU329" s="238" t="s">
        <v>87</v>
      </c>
      <c r="AY329" s="18" t="s">
        <v>124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85</v>
      </c>
      <c r="BK329" s="239">
        <f>ROUND(I329*H329,2)</f>
        <v>0</v>
      </c>
      <c r="BL329" s="18" t="s">
        <v>306</v>
      </c>
      <c r="BM329" s="238" t="s">
        <v>571</v>
      </c>
    </row>
    <row r="330" s="2" customFormat="1" ht="21.75" customHeight="1">
      <c r="A330" s="39"/>
      <c r="B330" s="40"/>
      <c r="C330" s="227" t="s">
        <v>489</v>
      </c>
      <c r="D330" s="227" t="s">
        <v>125</v>
      </c>
      <c r="E330" s="228" t="s">
        <v>572</v>
      </c>
      <c r="F330" s="229" t="s">
        <v>573</v>
      </c>
      <c r="G330" s="230" t="s">
        <v>225</v>
      </c>
      <c r="H330" s="231">
        <v>83.951999999999998</v>
      </c>
      <c r="I330" s="232"/>
      <c r="J330" s="233">
        <f>ROUND(I330*H330,2)</f>
        <v>0</v>
      </c>
      <c r="K330" s="229" t="s">
        <v>226</v>
      </c>
      <c r="L330" s="45"/>
      <c r="M330" s="234" t="s">
        <v>1</v>
      </c>
      <c r="N330" s="235" t="s">
        <v>42</v>
      </c>
      <c r="O330" s="92"/>
      <c r="P330" s="236">
        <f>O330*H330</f>
        <v>0</v>
      </c>
      <c r="Q330" s="236">
        <v>0.00012</v>
      </c>
      <c r="R330" s="236">
        <f>Q330*H330</f>
        <v>0.01007424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306</v>
      </c>
      <c r="AT330" s="238" t="s">
        <v>125</v>
      </c>
      <c r="AU330" s="238" t="s">
        <v>87</v>
      </c>
      <c r="AY330" s="18" t="s">
        <v>124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85</v>
      </c>
      <c r="BK330" s="239">
        <f>ROUND(I330*H330,2)</f>
        <v>0</v>
      </c>
      <c r="BL330" s="18" t="s">
        <v>306</v>
      </c>
      <c r="BM330" s="238" t="s">
        <v>574</v>
      </c>
    </row>
    <row r="331" s="2" customFormat="1" ht="21.75" customHeight="1">
      <c r="A331" s="39"/>
      <c r="B331" s="40"/>
      <c r="C331" s="227" t="s">
        <v>575</v>
      </c>
      <c r="D331" s="227" t="s">
        <v>125</v>
      </c>
      <c r="E331" s="228" t="s">
        <v>576</v>
      </c>
      <c r="F331" s="229" t="s">
        <v>577</v>
      </c>
      <c r="G331" s="230" t="s">
        <v>225</v>
      </c>
      <c r="H331" s="231">
        <v>41.942</v>
      </c>
      <c r="I331" s="232"/>
      <c r="J331" s="233">
        <f>ROUND(I331*H331,2)</f>
        <v>0</v>
      </c>
      <c r="K331" s="229" t="s">
        <v>226</v>
      </c>
      <c r="L331" s="45"/>
      <c r="M331" s="234" t="s">
        <v>1</v>
      </c>
      <c r="N331" s="235" t="s">
        <v>42</v>
      </c>
      <c r="O331" s="92"/>
      <c r="P331" s="236">
        <f>O331*H331</f>
        <v>0</v>
      </c>
      <c r="Q331" s="236">
        <v>6.9999999999999994E-05</v>
      </c>
      <c r="R331" s="236">
        <f>Q331*H331</f>
        <v>0.0029359399999999997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306</v>
      </c>
      <c r="AT331" s="238" t="s">
        <v>125</v>
      </c>
      <c r="AU331" s="238" t="s">
        <v>87</v>
      </c>
      <c r="AY331" s="18" t="s">
        <v>124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85</v>
      </c>
      <c r="BK331" s="239">
        <f>ROUND(I331*H331,2)</f>
        <v>0</v>
      </c>
      <c r="BL331" s="18" t="s">
        <v>306</v>
      </c>
      <c r="BM331" s="238" t="s">
        <v>578</v>
      </c>
    </row>
    <row r="332" s="2" customFormat="1" ht="21.75" customHeight="1">
      <c r="A332" s="39"/>
      <c r="B332" s="40"/>
      <c r="C332" s="227" t="s">
        <v>579</v>
      </c>
      <c r="D332" s="227" t="s">
        <v>125</v>
      </c>
      <c r="E332" s="228" t="s">
        <v>580</v>
      </c>
      <c r="F332" s="229" t="s">
        <v>581</v>
      </c>
      <c r="G332" s="230" t="s">
        <v>225</v>
      </c>
      <c r="H332" s="231">
        <v>41.942</v>
      </c>
      <c r="I332" s="232"/>
      <c r="J332" s="233">
        <f>ROUND(I332*H332,2)</f>
        <v>0</v>
      </c>
      <c r="K332" s="229" t="s">
        <v>226</v>
      </c>
      <c r="L332" s="45"/>
      <c r="M332" s="234" t="s">
        <v>1</v>
      </c>
      <c r="N332" s="235" t="s">
        <v>42</v>
      </c>
      <c r="O332" s="92"/>
      <c r="P332" s="236">
        <f>O332*H332</f>
        <v>0</v>
      </c>
      <c r="Q332" s="236">
        <v>0.00013999999999999999</v>
      </c>
      <c r="R332" s="236">
        <f>Q332*H332</f>
        <v>0.0058718799999999995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306</v>
      </c>
      <c r="AT332" s="238" t="s">
        <v>125</v>
      </c>
      <c r="AU332" s="238" t="s">
        <v>87</v>
      </c>
      <c r="AY332" s="18" t="s">
        <v>124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85</v>
      </c>
      <c r="BK332" s="239">
        <f>ROUND(I332*H332,2)</f>
        <v>0</v>
      </c>
      <c r="BL332" s="18" t="s">
        <v>306</v>
      </c>
      <c r="BM332" s="238" t="s">
        <v>582</v>
      </c>
    </row>
    <row r="333" s="2" customFormat="1" ht="21.75" customHeight="1">
      <c r="A333" s="39"/>
      <c r="B333" s="40"/>
      <c r="C333" s="227" t="s">
        <v>583</v>
      </c>
      <c r="D333" s="227" t="s">
        <v>125</v>
      </c>
      <c r="E333" s="228" t="s">
        <v>584</v>
      </c>
      <c r="F333" s="229" t="s">
        <v>585</v>
      </c>
      <c r="G333" s="230" t="s">
        <v>225</v>
      </c>
      <c r="H333" s="231">
        <v>41.942</v>
      </c>
      <c r="I333" s="232"/>
      <c r="J333" s="233">
        <f>ROUND(I333*H333,2)</f>
        <v>0</v>
      </c>
      <c r="K333" s="229" t="s">
        <v>226</v>
      </c>
      <c r="L333" s="45"/>
      <c r="M333" s="234" t="s">
        <v>1</v>
      </c>
      <c r="N333" s="235" t="s">
        <v>42</v>
      </c>
      <c r="O333" s="92"/>
      <c r="P333" s="236">
        <f>O333*H333</f>
        <v>0</v>
      </c>
      <c r="Q333" s="236">
        <v>0.00012</v>
      </c>
      <c r="R333" s="236">
        <f>Q333*H333</f>
        <v>0.0050330399999999999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306</v>
      </c>
      <c r="AT333" s="238" t="s">
        <v>125</v>
      </c>
      <c r="AU333" s="238" t="s">
        <v>87</v>
      </c>
      <c r="AY333" s="18" t="s">
        <v>124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85</v>
      </c>
      <c r="BK333" s="239">
        <f>ROUND(I333*H333,2)</f>
        <v>0</v>
      </c>
      <c r="BL333" s="18" t="s">
        <v>306</v>
      </c>
      <c r="BM333" s="238" t="s">
        <v>586</v>
      </c>
    </row>
    <row r="334" s="12" customFormat="1">
      <c r="A334" s="12"/>
      <c r="B334" s="240"/>
      <c r="C334" s="241"/>
      <c r="D334" s="242" t="s">
        <v>131</v>
      </c>
      <c r="E334" s="243" t="s">
        <v>1</v>
      </c>
      <c r="F334" s="244" t="s">
        <v>587</v>
      </c>
      <c r="G334" s="241"/>
      <c r="H334" s="243" t="s">
        <v>1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50" t="s">
        <v>131</v>
      </c>
      <c r="AU334" s="250" t="s">
        <v>87</v>
      </c>
      <c r="AV334" s="12" t="s">
        <v>85</v>
      </c>
      <c r="AW334" s="12" t="s">
        <v>32</v>
      </c>
      <c r="AX334" s="12" t="s">
        <v>77</v>
      </c>
      <c r="AY334" s="250" t="s">
        <v>124</v>
      </c>
    </row>
    <row r="335" s="13" customFormat="1">
      <c r="A335" s="13"/>
      <c r="B335" s="251"/>
      <c r="C335" s="252"/>
      <c r="D335" s="242" t="s">
        <v>131</v>
      </c>
      <c r="E335" s="253" t="s">
        <v>1</v>
      </c>
      <c r="F335" s="254" t="s">
        <v>588</v>
      </c>
      <c r="G335" s="252"/>
      <c r="H335" s="255">
        <v>28.341999999999999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1" t="s">
        <v>131</v>
      </c>
      <c r="AU335" s="261" t="s">
        <v>87</v>
      </c>
      <c r="AV335" s="13" t="s">
        <v>87</v>
      </c>
      <c r="AW335" s="13" t="s">
        <v>32</v>
      </c>
      <c r="AX335" s="13" t="s">
        <v>77</v>
      </c>
      <c r="AY335" s="261" t="s">
        <v>124</v>
      </c>
    </row>
    <row r="336" s="12" customFormat="1">
      <c r="A336" s="12"/>
      <c r="B336" s="240"/>
      <c r="C336" s="241"/>
      <c r="D336" s="242" t="s">
        <v>131</v>
      </c>
      <c r="E336" s="243" t="s">
        <v>1</v>
      </c>
      <c r="F336" s="244" t="s">
        <v>534</v>
      </c>
      <c r="G336" s="241"/>
      <c r="H336" s="243" t="s">
        <v>1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50" t="s">
        <v>131</v>
      </c>
      <c r="AU336" s="250" t="s">
        <v>87</v>
      </c>
      <c r="AV336" s="12" t="s">
        <v>85</v>
      </c>
      <c r="AW336" s="12" t="s">
        <v>32</v>
      </c>
      <c r="AX336" s="12" t="s">
        <v>77</v>
      </c>
      <c r="AY336" s="250" t="s">
        <v>124</v>
      </c>
    </row>
    <row r="337" s="13" customFormat="1">
      <c r="A337" s="13"/>
      <c r="B337" s="251"/>
      <c r="C337" s="252"/>
      <c r="D337" s="242" t="s">
        <v>131</v>
      </c>
      <c r="E337" s="253" t="s">
        <v>1</v>
      </c>
      <c r="F337" s="254" t="s">
        <v>589</v>
      </c>
      <c r="G337" s="252"/>
      <c r="H337" s="255">
        <v>13.6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131</v>
      </c>
      <c r="AU337" s="261" t="s">
        <v>87</v>
      </c>
      <c r="AV337" s="13" t="s">
        <v>87</v>
      </c>
      <c r="AW337" s="13" t="s">
        <v>32</v>
      </c>
      <c r="AX337" s="13" t="s">
        <v>77</v>
      </c>
      <c r="AY337" s="261" t="s">
        <v>124</v>
      </c>
    </row>
    <row r="338" s="15" customFormat="1">
      <c r="A338" s="15"/>
      <c r="B338" s="274"/>
      <c r="C338" s="275"/>
      <c r="D338" s="242" t="s">
        <v>131</v>
      </c>
      <c r="E338" s="276" t="s">
        <v>1</v>
      </c>
      <c r="F338" s="277" t="s">
        <v>243</v>
      </c>
      <c r="G338" s="275"/>
      <c r="H338" s="278">
        <v>41.942</v>
      </c>
      <c r="I338" s="279"/>
      <c r="J338" s="275"/>
      <c r="K338" s="275"/>
      <c r="L338" s="280"/>
      <c r="M338" s="281"/>
      <c r="N338" s="282"/>
      <c r="O338" s="282"/>
      <c r="P338" s="282"/>
      <c r="Q338" s="282"/>
      <c r="R338" s="282"/>
      <c r="S338" s="282"/>
      <c r="T338" s="28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4" t="s">
        <v>131</v>
      </c>
      <c r="AU338" s="284" t="s">
        <v>87</v>
      </c>
      <c r="AV338" s="15" t="s">
        <v>129</v>
      </c>
      <c r="AW338" s="15" t="s">
        <v>32</v>
      </c>
      <c r="AX338" s="15" t="s">
        <v>85</v>
      </c>
      <c r="AY338" s="284" t="s">
        <v>124</v>
      </c>
    </row>
    <row r="339" s="11" customFormat="1" ht="22.8" customHeight="1">
      <c r="A339" s="11"/>
      <c r="B339" s="213"/>
      <c r="C339" s="214"/>
      <c r="D339" s="215" t="s">
        <v>76</v>
      </c>
      <c r="E339" s="272" t="s">
        <v>590</v>
      </c>
      <c r="F339" s="272" t="s">
        <v>591</v>
      </c>
      <c r="G339" s="214"/>
      <c r="H339" s="214"/>
      <c r="I339" s="217"/>
      <c r="J339" s="273">
        <f>BK339</f>
        <v>0</v>
      </c>
      <c r="K339" s="214"/>
      <c r="L339" s="219"/>
      <c r="M339" s="220"/>
      <c r="N339" s="221"/>
      <c r="O339" s="221"/>
      <c r="P339" s="222">
        <f>SUM(P340:P342)</f>
        <v>0</v>
      </c>
      <c r="Q339" s="221"/>
      <c r="R339" s="222">
        <f>SUM(R340:R342)</f>
        <v>0.41899999999999998</v>
      </c>
      <c r="S339" s="221"/>
      <c r="T339" s="223">
        <f>SUM(T340:T342)</f>
        <v>0</v>
      </c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R339" s="224" t="s">
        <v>87</v>
      </c>
      <c r="AT339" s="225" t="s">
        <v>76</v>
      </c>
      <c r="AU339" s="225" t="s">
        <v>85</v>
      </c>
      <c r="AY339" s="224" t="s">
        <v>124</v>
      </c>
      <c r="BK339" s="226">
        <f>SUM(BK340:BK342)</f>
        <v>0</v>
      </c>
    </row>
    <row r="340" s="2" customFormat="1" ht="21.75" customHeight="1">
      <c r="A340" s="39"/>
      <c r="B340" s="40"/>
      <c r="C340" s="227" t="s">
        <v>592</v>
      </c>
      <c r="D340" s="227" t="s">
        <v>125</v>
      </c>
      <c r="E340" s="228" t="s">
        <v>593</v>
      </c>
      <c r="F340" s="229" t="s">
        <v>594</v>
      </c>
      <c r="G340" s="230" t="s">
        <v>225</v>
      </c>
      <c r="H340" s="231">
        <v>41.942</v>
      </c>
      <c r="I340" s="232"/>
      <c r="J340" s="233">
        <f>ROUND(I340*H340,2)</f>
        <v>0</v>
      </c>
      <c r="K340" s="229" t="s">
        <v>226</v>
      </c>
      <c r="L340" s="45"/>
      <c r="M340" s="234" t="s">
        <v>1</v>
      </c>
      <c r="N340" s="235" t="s">
        <v>42</v>
      </c>
      <c r="O340" s="92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306</v>
      </c>
      <c r="AT340" s="238" t="s">
        <v>125</v>
      </c>
      <c r="AU340" s="238" t="s">
        <v>87</v>
      </c>
      <c r="AY340" s="18" t="s">
        <v>124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85</v>
      </c>
      <c r="BK340" s="239">
        <f>ROUND(I340*H340,2)</f>
        <v>0</v>
      </c>
      <c r="BL340" s="18" t="s">
        <v>306</v>
      </c>
      <c r="BM340" s="238" t="s">
        <v>595</v>
      </c>
    </row>
    <row r="341" s="2" customFormat="1" ht="16.5" customHeight="1">
      <c r="A341" s="39"/>
      <c r="B341" s="40"/>
      <c r="C341" s="296" t="s">
        <v>596</v>
      </c>
      <c r="D341" s="296" t="s">
        <v>307</v>
      </c>
      <c r="E341" s="297" t="s">
        <v>597</v>
      </c>
      <c r="F341" s="298" t="s">
        <v>598</v>
      </c>
      <c r="G341" s="299" t="s">
        <v>294</v>
      </c>
      <c r="H341" s="300">
        <v>0.41899999999999998</v>
      </c>
      <c r="I341" s="301"/>
      <c r="J341" s="302">
        <f>ROUND(I341*H341,2)</f>
        <v>0</v>
      </c>
      <c r="K341" s="298" t="s">
        <v>226</v>
      </c>
      <c r="L341" s="303"/>
      <c r="M341" s="304" t="s">
        <v>1</v>
      </c>
      <c r="N341" s="305" t="s">
        <v>42</v>
      </c>
      <c r="O341" s="92"/>
      <c r="P341" s="236">
        <f>O341*H341</f>
        <v>0</v>
      </c>
      <c r="Q341" s="236">
        <v>1</v>
      </c>
      <c r="R341" s="236">
        <f>Q341*H341</f>
        <v>0.41899999999999998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398</v>
      </c>
      <c r="AT341" s="238" t="s">
        <v>307</v>
      </c>
      <c r="AU341" s="238" t="s">
        <v>87</v>
      </c>
      <c r="AY341" s="18" t="s">
        <v>124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85</v>
      </c>
      <c r="BK341" s="239">
        <f>ROUND(I341*H341,2)</f>
        <v>0</v>
      </c>
      <c r="BL341" s="18" t="s">
        <v>306</v>
      </c>
      <c r="BM341" s="238" t="s">
        <v>599</v>
      </c>
    </row>
    <row r="342" s="13" customFormat="1">
      <c r="A342" s="13"/>
      <c r="B342" s="251"/>
      <c r="C342" s="252"/>
      <c r="D342" s="242" t="s">
        <v>131</v>
      </c>
      <c r="E342" s="252"/>
      <c r="F342" s="254" t="s">
        <v>600</v>
      </c>
      <c r="G342" s="252"/>
      <c r="H342" s="255">
        <v>0.41899999999999998</v>
      </c>
      <c r="I342" s="256"/>
      <c r="J342" s="252"/>
      <c r="K342" s="252"/>
      <c r="L342" s="257"/>
      <c r="M342" s="262"/>
      <c r="N342" s="263"/>
      <c r="O342" s="263"/>
      <c r="P342" s="263"/>
      <c r="Q342" s="263"/>
      <c r="R342" s="263"/>
      <c r="S342" s="263"/>
      <c r="T342" s="26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1" t="s">
        <v>131</v>
      </c>
      <c r="AU342" s="261" t="s">
        <v>87</v>
      </c>
      <c r="AV342" s="13" t="s">
        <v>87</v>
      </c>
      <c r="AW342" s="13" t="s">
        <v>4</v>
      </c>
      <c r="AX342" s="13" t="s">
        <v>85</v>
      </c>
      <c r="AY342" s="261" t="s">
        <v>124</v>
      </c>
    </row>
    <row r="343" s="2" customFormat="1" ht="6.96" customHeight="1">
      <c r="A343" s="39"/>
      <c r="B343" s="67"/>
      <c r="C343" s="68"/>
      <c r="D343" s="68"/>
      <c r="E343" s="68"/>
      <c r="F343" s="68"/>
      <c r="G343" s="68"/>
      <c r="H343" s="68"/>
      <c r="I343" s="184"/>
      <c r="J343" s="68"/>
      <c r="K343" s="68"/>
      <c r="L343" s="45"/>
      <c r="M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</sheetData>
  <sheetProtection sheet="1" autoFilter="0" formatColumns="0" formatRows="0" objects="1" scenarios="1" spinCount="100000" saltValue="rCvXNN8vTqDzx2Yr0ORT8EvGqomkXK/uBy3TNlsIji1d40+CMi6HWMHFIjcVzTx1XT3FC+qOqC4YmEnx4htKoQ==" hashValue="pZa84VIzIQJlwFX2wl2hztqT0GB4EykEHxcJE/k7o2uPZvDLvD6u5ToRL/nC77Kl6/Ih/7oG9+kdIDqlovYAHw==" algorithmName="SHA-512" password="CC35"/>
  <autoFilter ref="C130:K342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87</v>
      </c>
    </row>
    <row r="4" s="1" customFormat="1" ht="24.96" customHeight="1">
      <c r="B4" s="21"/>
      <c r="D4" s="141" t="s">
        <v>100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ODPADOVÉ HOSPODÁŘSTVÍ S PARKOVÁNÍM NA SÍDLIŠTI ŠPIČÁK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101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601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10. 11. 2020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204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31</v>
      </c>
      <c r="F21" s="39"/>
      <c r="G21" s="39"/>
      <c r="H21" s="39"/>
      <c r="I21" s="148" t="s">
        <v>27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8" t="s">
        <v>25</v>
      </c>
      <c r="J23" s="147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35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37</v>
      </c>
      <c r="E30" s="39"/>
      <c r="F30" s="39"/>
      <c r="G30" s="39"/>
      <c r="H30" s="39"/>
      <c r="I30" s="145"/>
      <c r="J30" s="158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39</v>
      </c>
      <c r="G32" s="39"/>
      <c r="H32" s="39"/>
      <c r="I32" s="160" t="s">
        <v>38</v>
      </c>
      <c r="J32" s="159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41</v>
      </c>
      <c r="E33" s="143" t="s">
        <v>42</v>
      </c>
      <c r="F33" s="162">
        <f>ROUND((SUM(BE124:BE329)),  2)</f>
        <v>0</v>
      </c>
      <c r="G33" s="39"/>
      <c r="H33" s="39"/>
      <c r="I33" s="163">
        <v>0.20999999999999999</v>
      </c>
      <c r="J33" s="162">
        <f>ROUND(((SUM(BE124:BE329))*I33),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62">
        <f>ROUND((SUM(BF124:BF329)),  2)</f>
        <v>0</v>
      </c>
      <c r="G34" s="39"/>
      <c r="H34" s="39"/>
      <c r="I34" s="163">
        <v>0.14999999999999999</v>
      </c>
      <c r="J34" s="162">
        <f>ROUND(((SUM(BF124:BF329))*I34),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62">
        <f>ROUND((SUM(BG124:BG329)),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62">
        <f>ROUND((SUM(BH124:BH329)),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62">
        <f>ROUND((SUM(BI124:BI329)),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50</v>
      </c>
      <c r="E50" s="173"/>
      <c r="F50" s="173"/>
      <c r="G50" s="172" t="s">
        <v>51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8"/>
      <c r="J61" s="179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54</v>
      </c>
      <c r="E65" s="180"/>
      <c r="F65" s="180"/>
      <c r="G65" s="172" t="s">
        <v>55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8"/>
      <c r="J76" s="179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ODPADOVÉ HOSPODÁŘSTVÍ S PARKOVÁNÍM NA SÍDLIŠTI ŠPIČÁK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Zpevněné plochy a gabionová zeď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Český Krumlov</v>
      </c>
      <c r="G89" s="41"/>
      <c r="H89" s="41"/>
      <c r="I89" s="148" t="s">
        <v>22</v>
      </c>
      <c r="J89" s="80" t="str">
        <f>IF(J12="","",J12)</f>
        <v>10. 11. 2020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Český Krumlov</v>
      </c>
      <c r="G91" s="41"/>
      <c r="H91" s="41"/>
      <c r="I91" s="148" t="s">
        <v>30</v>
      </c>
      <c r="J91" s="37" t="str">
        <f>E21</f>
        <v>Ing. arch. Vladan Píša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33</v>
      </c>
      <c r="J92" s="37" t="str">
        <f>E24</f>
        <v>Filip Šimek www.rozp.cz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104</v>
      </c>
      <c r="D94" s="190"/>
      <c r="E94" s="190"/>
      <c r="F94" s="190"/>
      <c r="G94" s="190"/>
      <c r="H94" s="190"/>
      <c r="I94" s="191"/>
      <c r="J94" s="192" t="s">
        <v>105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106</v>
      </c>
      <c r="D96" s="41"/>
      <c r="E96" s="41"/>
      <c r="F96" s="41"/>
      <c r="G96" s="41"/>
      <c r="H96" s="41"/>
      <c r="I96" s="145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94"/>
      <c r="C97" s="195"/>
      <c r="D97" s="196" t="s">
        <v>205</v>
      </c>
      <c r="E97" s="197"/>
      <c r="F97" s="197"/>
      <c r="G97" s="197"/>
      <c r="H97" s="197"/>
      <c r="I97" s="198"/>
      <c r="J97" s="199">
        <f>J125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4" customFormat="1" ht="19.92" customHeight="1">
      <c r="A98" s="14"/>
      <c r="B98" s="265"/>
      <c r="C98" s="266"/>
      <c r="D98" s="267" t="s">
        <v>206</v>
      </c>
      <c r="E98" s="268"/>
      <c r="F98" s="268"/>
      <c r="G98" s="268"/>
      <c r="H98" s="268"/>
      <c r="I98" s="269"/>
      <c r="J98" s="270">
        <f>J126</f>
        <v>0</v>
      </c>
      <c r="K98" s="266"/>
      <c r="L98" s="271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="14" customFormat="1" ht="19.92" customHeight="1">
      <c r="A99" s="14"/>
      <c r="B99" s="265"/>
      <c r="C99" s="266"/>
      <c r="D99" s="267" t="s">
        <v>207</v>
      </c>
      <c r="E99" s="268"/>
      <c r="F99" s="268"/>
      <c r="G99" s="268"/>
      <c r="H99" s="268"/>
      <c r="I99" s="269"/>
      <c r="J99" s="270">
        <f>J206</f>
        <v>0</v>
      </c>
      <c r="K99" s="266"/>
      <c r="L99" s="271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="14" customFormat="1" ht="19.92" customHeight="1">
      <c r="A100" s="14"/>
      <c r="B100" s="265"/>
      <c r="C100" s="266"/>
      <c r="D100" s="267" t="s">
        <v>208</v>
      </c>
      <c r="E100" s="268"/>
      <c r="F100" s="268"/>
      <c r="G100" s="268"/>
      <c r="H100" s="268"/>
      <c r="I100" s="269"/>
      <c r="J100" s="270">
        <f>J216</f>
        <v>0</v>
      </c>
      <c r="K100" s="266"/>
      <c r="L100" s="271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="14" customFormat="1" ht="19.92" customHeight="1">
      <c r="A101" s="14"/>
      <c r="B101" s="265"/>
      <c r="C101" s="266"/>
      <c r="D101" s="267" t="s">
        <v>209</v>
      </c>
      <c r="E101" s="268"/>
      <c r="F101" s="268"/>
      <c r="G101" s="268"/>
      <c r="H101" s="268"/>
      <c r="I101" s="269"/>
      <c r="J101" s="270">
        <f>J238</f>
        <v>0</v>
      </c>
      <c r="K101" s="266"/>
      <c r="L101" s="271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="14" customFormat="1" ht="19.92" customHeight="1">
      <c r="A102" s="14"/>
      <c r="B102" s="265"/>
      <c r="C102" s="266"/>
      <c r="D102" s="267" t="s">
        <v>211</v>
      </c>
      <c r="E102" s="268"/>
      <c r="F102" s="268"/>
      <c r="G102" s="268"/>
      <c r="H102" s="268"/>
      <c r="I102" s="269"/>
      <c r="J102" s="270">
        <f>J288</f>
        <v>0</v>
      </c>
      <c r="K102" s="266"/>
      <c r="L102" s="271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="14" customFormat="1" ht="19.92" customHeight="1">
      <c r="A103" s="14"/>
      <c r="B103" s="265"/>
      <c r="C103" s="266"/>
      <c r="D103" s="267" t="s">
        <v>212</v>
      </c>
      <c r="E103" s="268"/>
      <c r="F103" s="268"/>
      <c r="G103" s="268"/>
      <c r="H103" s="268"/>
      <c r="I103" s="269"/>
      <c r="J103" s="270">
        <f>J319</f>
        <v>0</v>
      </c>
      <c r="K103" s="266"/>
      <c r="L103" s="271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="14" customFormat="1" ht="19.92" customHeight="1">
      <c r="A104" s="14"/>
      <c r="B104" s="265"/>
      <c r="C104" s="266"/>
      <c r="D104" s="267" t="s">
        <v>213</v>
      </c>
      <c r="E104" s="268"/>
      <c r="F104" s="268"/>
      <c r="G104" s="268"/>
      <c r="H104" s="268"/>
      <c r="I104" s="269"/>
      <c r="J104" s="270">
        <f>J328</f>
        <v>0</v>
      </c>
      <c r="K104" s="266"/>
      <c r="L104" s="271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84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87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110</v>
      </c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8" t="str">
        <f>E7</f>
        <v>ODPADOVÉ HOSPODÁŘSTVÍ S PARKOVÁNÍM NA SÍDLIŠTI ŠPIČÁK</v>
      </c>
      <c r="F114" s="33"/>
      <c r="G114" s="33"/>
      <c r="H114" s="33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101</v>
      </c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02 - Zpevněné plochy a gabionová zeď</v>
      </c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Český Krumlov</v>
      </c>
      <c r="G118" s="41"/>
      <c r="H118" s="41"/>
      <c r="I118" s="148" t="s">
        <v>22</v>
      </c>
      <c r="J118" s="80" t="str">
        <f>IF(J12="","",J12)</f>
        <v>10. 11. 2020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4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město Český Krumlov</v>
      </c>
      <c r="G120" s="41"/>
      <c r="H120" s="41"/>
      <c r="I120" s="148" t="s">
        <v>30</v>
      </c>
      <c r="J120" s="37" t="str">
        <f>E21</f>
        <v>Ing. arch. Vladan Píša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148" t="s">
        <v>33</v>
      </c>
      <c r="J121" s="37" t="str">
        <f>E24</f>
        <v>Filip Šimek www.rozp.cz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201"/>
      <c r="B123" s="202"/>
      <c r="C123" s="203" t="s">
        <v>111</v>
      </c>
      <c r="D123" s="204" t="s">
        <v>62</v>
      </c>
      <c r="E123" s="204" t="s">
        <v>58</v>
      </c>
      <c r="F123" s="204" t="s">
        <v>59</v>
      </c>
      <c r="G123" s="204" t="s">
        <v>112</v>
      </c>
      <c r="H123" s="204" t="s">
        <v>113</v>
      </c>
      <c r="I123" s="205" t="s">
        <v>114</v>
      </c>
      <c r="J123" s="204" t="s">
        <v>105</v>
      </c>
      <c r="K123" s="206" t="s">
        <v>115</v>
      </c>
      <c r="L123" s="207"/>
      <c r="M123" s="101" t="s">
        <v>1</v>
      </c>
      <c r="N123" s="102" t="s">
        <v>41</v>
      </c>
      <c r="O123" s="102" t="s">
        <v>116</v>
      </c>
      <c r="P123" s="102" t="s">
        <v>117</v>
      </c>
      <c r="Q123" s="102" t="s">
        <v>118</v>
      </c>
      <c r="R123" s="102" t="s">
        <v>119</v>
      </c>
      <c r="S123" s="102" t="s">
        <v>120</v>
      </c>
      <c r="T123" s="103" t="s">
        <v>121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122</v>
      </c>
      <c r="D124" s="41"/>
      <c r="E124" s="41"/>
      <c r="F124" s="41"/>
      <c r="G124" s="41"/>
      <c r="H124" s="41"/>
      <c r="I124" s="145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1470.22131442</v>
      </c>
      <c r="S124" s="105"/>
      <c r="T124" s="211">
        <f>T125</f>
        <v>125.23979999999999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107</v>
      </c>
      <c r="BK124" s="212">
        <f>BK125</f>
        <v>0</v>
      </c>
    </row>
    <row r="125" s="11" customFormat="1" ht="25.92" customHeight="1">
      <c r="A125" s="11"/>
      <c r="B125" s="213"/>
      <c r="C125" s="214"/>
      <c r="D125" s="215" t="s">
        <v>76</v>
      </c>
      <c r="E125" s="216" t="s">
        <v>220</v>
      </c>
      <c r="F125" s="216" t="s">
        <v>221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P126+P206+P216+P238+P288+P319+P328</f>
        <v>0</v>
      </c>
      <c r="Q125" s="221"/>
      <c r="R125" s="222">
        <f>R126+R206+R216+R238+R288+R319+R328</f>
        <v>1470.22131442</v>
      </c>
      <c r="S125" s="221"/>
      <c r="T125" s="223">
        <f>T126+T206+T216+T238+T288+T319+T328</f>
        <v>125.23979999999999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24" t="s">
        <v>85</v>
      </c>
      <c r="AT125" s="225" t="s">
        <v>76</v>
      </c>
      <c r="AU125" s="225" t="s">
        <v>77</v>
      </c>
      <c r="AY125" s="224" t="s">
        <v>124</v>
      </c>
      <c r="BK125" s="226">
        <f>BK126+BK206+BK216+BK238+BK288+BK319+BK328</f>
        <v>0</v>
      </c>
    </row>
    <row r="126" s="11" customFormat="1" ht="22.8" customHeight="1">
      <c r="A126" s="11"/>
      <c r="B126" s="213"/>
      <c r="C126" s="214"/>
      <c r="D126" s="215" t="s">
        <v>76</v>
      </c>
      <c r="E126" s="272" t="s">
        <v>85</v>
      </c>
      <c r="F126" s="272" t="s">
        <v>222</v>
      </c>
      <c r="G126" s="214"/>
      <c r="H126" s="214"/>
      <c r="I126" s="217"/>
      <c r="J126" s="273">
        <f>BK126</f>
        <v>0</v>
      </c>
      <c r="K126" s="214"/>
      <c r="L126" s="219"/>
      <c r="M126" s="220"/>
      <c r="N126" s="221"/>
      <c r="O126" s="221"/>
      <c r="P126" s="222">
        <f>SUM(P127:P205)</f>
        <v>0</v>
      </c>
      <c r="Q126" s="221"/>
      <c r="R126" s="222">
        <f>SUM(R127:R205)</f>
        <v>364.08859000000001</v>
      </c>
      <c r="S126" s="221"/>
      <c r="T126" s="223">
        <f>SUM(T127:T205)</f>
        <v>123.02199999999999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24" t="s">
        <v>85</v>
      </c>
      <c r="AT126" s="225" t="s">
        <v>76</v>
      </c>
      <c r="AU126" s="225" t="s">
        <v>85</v>
      </c>
      <c r="AY126" s="224" t="s">
        <v>124</v>
      </c>
      <c r="BK126" s="226">
        <f>SUM(BK127:BK205)</f>
        <v>0</v>
      </c>
    </row>
    <row r="127" s="2" customFormat="1" ht="21.75" customHeight="1">
      <c r="A127" s="39"/>
      <c r="B127" s="40"/>
      <c r="C127" s="227" t="s">
        <v>85</v>
      </c>
      <c r="D127" s="227" t="s">
        <v>125</v>
      </c>
      <c r="E127" s="228" t="s">
        <v>602</v>
      </c>
      <c r="F127" s="229" t="s">
        <v>603</v>
      </c>
      <c r="G127" s="230" t="s">
        <v>225</v>
      </c>
      <c r="H127" s="231">
        <v>160</v>
      </c>
      <c r="I127" s="232"/>
      <c r="J127" s="233">
        <f>ROUND(I127*H127,2)</f>
        <v>0</v>
      </c>
      <c r="K127" s="229" t="s">
        <v>226</v>
      </c>
      <c r="L127" s="45"/>
      <c r="M127" s="234" t="s">
        <v>1</v>
      </c>
      <c r="N127" s="235" t="s">
        <v>42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129</v>
      </c>
      <c r="AT127" s="238" t="s">
        <v>125</v>
      </c>
      <c r="AU127" s="238" t="s">
        <v>87</v>
      </c>
      <c r="AY127" s="18" t="s">
        <v>124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85</v>
      </c>
      <c r="BK127" s="239">
        <f>ROUND(I127*H127,2)</f>
        <v>0</v>
      </c>
      <c r="BL127" s="18" t="s">
        <v>129</v>
      </c>
      <c r="BM127" s="238" t="s">
        <v>604</v>
      </c>
    </row>
    <row r="128" s="13" customFormat="1">
      <c r="A128" s="13"/>
      <c r="B128" s="251"/>
      <c r="C128" s="252"/>
      <c r="D128" s="242" t="s">
        <v>131</v>
      </c>
      <c r="E128" s="253" t="s">
        <v>1</v>
      </c>
      <c r="F128" s="254" t="s">
        <v>605</v>
      </c>
      <c r="G128" s="252"/>
      <c r="H128" s="255">
        <v>160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131</v>
      </c>
      <c r="AU128" s="261" t="s">
        <v>87</v>
      </c>
      <c r="AV128" s="13" t="s">
        <v>87</v>
      </c>
      <c r="AW128" s="13" t="s">
        <v>32</v>
      </c>
      <c r="AX128" s="13" t="s">
        <v>85</v>
      </c>
      <c r="AY128" s="261" t="s">
        <v>124</v>
      </c>
    </row>
    <row r="129" s="2" customFormat="1" ht="21.75" customHeight="1">
      <c r="A129" s="39"/>
      <c r="B129" s="40"/>
      <c r="C129" s="227" t="s">
        <v>87</v>
      </c>
      <c r="D129" s="227" t="s">
        <v>125</v>
      </c>
      <c r="E129" s="228" t="s">
        <v>606</v>
      </c>
      <c r="F129" s="229" t="s">
        <v>607</v>
      </c>
      <c r="G129" s="230" t="s">
        <v>225</v>
      </c>
      <c r="H129" s="231">
        <v>75</v>
      </c>
      <c r="I129" s="232"/>
      <c r="J129" s="233">
        <f>ROUND(I129*H129,2)</f>
        <v>0</v>
      </c>
      <c r="K129" s="229" t="s">
        <v>226</v>
      </c>
      <c r="L129" s="45"/>
      <c r="M129" s="234" t="s">
        <v>1</v>
      </c>
      <c r="N129" s="235" t="s">
        <v>42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0.255</v>
      </c>
      <c r="T129" s="237">
        <f>S129*H129</f>
        <v>19.125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129</v>
      </c>
      <c r="AT129" s="238" t="s">
        <v>125</v>
      </c>
      <c r="AU129" s="238" t="s">
        <v>87</v>
      </c>
      <c r="AY129" s="18" t="s">
        <v>124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85</v>
      </c>
      <c r="BK129" s="239">
        <f>ROUND(I129*H129,2)</f>
        <v>0</v>
      </c>
      <c r="BL129" s="18" t="s">
        <v>129</v>
      </c>
      <c r="BM129" s="238" t="s">
        <v>608</v>
      </c>
    </row>
    <row r="130" s="12" customFormat="1">
      <c r="A130" s="12"/>
      <c r="B130" s="240"/>
      <c r="C130" s="241"/>
      <c r="D130" s="242" t="s">
        <v>131</v>
      </c>
      <c r="E130" s="243" t="s">
        <v>1</v>
      </c>
      <c r="F130" s="244" t="s">
        <v>609</v>
      </c>
      <c r="G130" s="241"/>
      <c r="H130" s="243" t="s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50" t="s">
        <v>131</v>
      </c>
      <c r="AU130" s="250" t="s">
        <v>87</v>
      </c>
      <c r="AV130" s="12" t="s">
        <v>85</v>
      </c>
      <c r="AW130" s="12" t="s">
        <v>32</v>
      </c>
      <c r="AX130" s="12" t="s">
        <v>77</v>
      </c>
      <c r="AY130" s="250" t="s">
        <v>124</v>
      </c>
    </row>
    <row r="131" s="13" customFormat="1">
      <c r="A131" s="13"/>
      <c r="B131" s="251"/>
      <c r="C131" s="252"/>
      <c r="D131" s="242" t="s">
        <v>131</v>
      </c>
      <c r="E131" s="253" t="s">
        <v>1</v>
      </c>
      <c r="F131" s="254" t="s">
        <v>610</v>
      </c>
      <c r="G131" s="252"/>
      <c r="H131" s="255">
        <v>60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131</v>
      </c>
      <c r="AU131" s="261" t="s">
        <v>87</v>
      </c>
      <c r="AV131" s="13" t="s">
        <v>87</v>
      </c>
      <c r="AW131" s="13" t="s">
        <v>32</v>
      </c>
      <c r="AX131" s="13" t="s">
        <v>77</v>
      </c>
      <c r="AY131" s="261" t="s">
        <v>124</v>
      </c>
    </row>
    <row r="132" s="12" customFormat="1">
      <c r="A132" s="12"/>
      <c r="B132" s="240"/>
      <c r="C132" s="241"/>
      <c r="D132" s="242" t="s">
        <v>131</v>
      </c>
      <c r="E132" s="243" t="s">
        <v>1</v>
      </c>
      <c r="F132" s="244" t="s">
        <v>611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50" t="s">
        <v>131</v>
      </c>
      <c r="AU132" s="250" t="s">
        <v>87</v>
      </c>
      <c r="AV132" s="12" t="s">
        <v>85</v>
      </c>
      <c r="AW132" s="12" t="s">
        <v>32</v>
      </c>
      <c r="AX132" s="12" t="s">
        <v>77</v>
      </c>
      <c r="AY132" s="250" t="s">
        <v>124</v>
      </c>
    </row>
    <row r="133" s="13" customFormat="1">
      <c r="A133" s="13"/>
      <c r="B133" s="251"/>
      <c r="C133" s="252"/>
      <c r="D133" s="242" t="s">
        <v>131</v>
      </c>
      <c r="E133" s="253" t="s">
        <v>1</v>
      </c>
      <c r="F133" s="254" t="s">
        <v>8</v>
      </c>
      <c r="G133" s="252"/>
      <c r="H133" s="255">
        <v>15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131</v>
      </c>
      <c r="AU133" s="261" t="s">
        <v>87</v>
      </c>
      <c r="AV133" s="13" t="s">
        <v>87</v>
      </c>
      <c r="AW133" s="13" t="s">
        <v>32</v>
      </c>
      <c r="AX133" s="13" t="s">
        <v>77</v>
      </c>
      <c r="AY133" s="261" t="s">
        <v>124</v>
      </c>
    </row>
    <row r="134" s="15" customFormat="1">
      <c r="A134" s="15"/>
      <c r="B134" s="274"/>
      <c r="C134" s="275"/>
      <c r="D134" s="242" t="s">
        <v>131</v>
      </c>
      <c r="E134" s="276" t="s">
        <v>1</v>
      </c>
      <c r="F134" s="277" t="s">
        <v>243</v>
      </c>
      <c r="G134" s="275"/>
      <c r="H134" s="278">
        <v>75</v>
      </c>
      <c r="I134" s="279"/>
      <c r="J134" s="275"/>
      <c r="K134" s="275"/>
      <c r="L134" s="280"/>
      <c r="M134" s="281"/>
      <c r="N134" s="282"/>
      <c r="O134" s="282"/>
      <c r="P134" s="282"/>
      <c r="Q134" s="282"/>
      <c r="R134" s="282"/>
      <c r="S134" s="282"/>
      <c r="T134" s="28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4" t="s">
        <v>131</v>
      </c>
      <c r="AU134" s="284" t="s">
        <v>87</v>
      </c>
      <c r="AV134" s="15" t="s">
        <v>129</v>
      </c>
      <c r="AW134" s="15" t="s">
        <v>32</v>
      </c>
      <c r="AX134" s="15" t="s">
        <v>85</v>
      </c>
      <c r="AY134" s="284" t="s">
        <v>124</v>
      </c>
    </row>
    <row r="135" s="2" customFormat="1" ht="21.75" customHeight="1">
      <c r="A135" s="39"/>
      <c r="B135" s="40"/>
      <c r="C135" s="227" t="s">
        <v>138</v>
      </c>
      <c r="D135" s="227" t="s">
        <v>125</v>
      </c>
      <c r="E135" s="228" t="s">
        <v>612</v>
      </c>
      <c r="F135" s="229" t="s">
        <v>613</v>
      </c>
      <c r="G135" s="230" t="s">
        <v>225</v>
      </c>
      <c r="H135" s="231">
        <v>35</v>
      </c>
      <c r="I135" s="232"/>
      <c r="J135" s="233">
        <f>ROUND(I135*H135,2)</f>
        <v>0</v>
      </c>
      <c r="K135" s="229" t="s">
        <v>226</v>
      </c>
      <c r="L135" s="45"/>
      <c r="M135" s="234" t="s">
        <v>1</v>
      </c>
      <c r="N135" s="235" t="s">
        <v>42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0.23499999999999999</v>
      </c>
      <c r="T135" s="237">
        <f>S135*H135</f>
        <v>8.2249999999999996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129</v>
      </c>
      <c r="AT135" s="238" t="s">
        <v>125</v>
      </c>
      <c r="AU135" s="238" t="s">
        <v>87</v>
      </c>
      <c r="AY135" s="18" t="s">
        <v>124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85</v>
      </c>
      <c r="BK135" s="239">
        <f>ROUND(I135*H135,2)</f>
        <v>0</v>
      </c>
      <c r="BL135" s="18" t="s">
        <v>129</v>
      </c>
      <c r="BM135" s="238" t="s">
        <v>614</v>
      </c>
    </row>
    <row r="136" s="12" customFormat="1">
      <c r="A136" s="12"/>
      <c r="B136" s="240"/>
      <c r="C136" s="241"/>
      <c r="D136" s="242" t="s">
        <v>131</v>
      </c>
      <c r="E136" s="243" t="s">
        <v>1</v>
      </c>
      <c r="F136" s="244" t="s">
        <v>615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50" t="s">
        <v>131</v>
      </c>
      <c r="AU136" s="250" t="s">
        <v>87</v>
      </c>
      <c r="AV136" s="12" t="s">
        <v>85</v>
      </c>
      <c r="AW136" s="12" t="s">
        <v>32</v>
      </c>
      <c r="AX136" s="12" t="s">
        <v>77</v>
      </c>
      <c r="AY136" s="250" t="s">
        <v>124</v>
      </c>
    </row>
    <row r="137" s="13" customFormat="1">
      <c r="A137" s="13"/>
      <c r="B137" s="251"/>
      <c r="C137" s="252"/>
      <c r="D137" s="242" t="s">
        <v>131</v>
      </c>
      <c r="E137" s="253" t="s">
        <v>1</v>
      </c>
      <c r="F137" s="254" t="s">
        <v>414</v>
      </c>
      <c r="G137" s="252"/>
      <c r="H137" s="255">
        <v>35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131</v>
      </c>
      <c r="AU137" s="261" t="s">
        <v>87</v>
      </c>
      <c r="AV137" s="13" t="s">
        <v>87</v>
      </c>
      <c r="AW137" s="13" t="s">
        <v>32</v>
      </c>
      <c r="AX137" s="13" t="s">
        <v>85</v>
      </c>
      <c r="AY137" s="261" t="s">
        <v>124</v>
      </c>
    </row>
    <row r="138" s="2" customFormat="1" ht="21.75" customHeight="1">
      <c r="A138" s="39"/>
      <c r="B138" s="40"/>
      <c r="C138" s="227" t="s">
        <v>129</v>
      </c>
      <c r="D138" s="227" t="s">
        <v>125</v>
      </c>
      <c r="E138" s="228" t="s">
        <v>616</v>
      </c>
      <c r="F138" s="229" t="s">
        <v>617</v>
      </c>
      <c r="G138" s="230" t="s">
        <v>225</v>
      </c>
      <c r="H138" s="231">
        <v>394</v>
      </c>
      <c r="I138" s="232"/>
      <c r="J138" s="233">
        <f>ROUND(I138*H138,2)</f>
        <v>0</v>
      </c>
      <c r="K138" s="229" t="s">
        <v>226</v>
      </c>
      <c r="L138" s="45"/>
      <c r="M138" s="234" t="s">
        <v>1</v>
      </c>
      <c r="N138" s="235" t="s">
        <v>42</v>
      </c>
      <c r="O138" s="92"/>
      <c r="P138" s="236">
        <f>O138*H138</f>
        <v>0</v>
      </c>
      <c r="Q138" s="236">
        <v>4.0000000000000003E-05</v>
      </c>
      <c r="R138" s="236">
        <f>Q138*H138</f>
        <v>0.01576</v>
      </c>
      <c r="S138" s="236">
        <v>0.128</v>
      </c>
      <c r="T138" s="237">
        <f>S138*H138</f>
        <v>50.432000000000002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129</v>
      </c>
      <c r="AT138" s="238" t="s">
        <v>125</v>
      </c>
      <c r="AU138" s="238" t="s">
        <v>87</v>
      </c>
      <c r="AY138" s="18" t="s">
        <v>124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85</v>
      </c>
      <c r="BK138" s="239">
        <f>ROUND(I138*H138,2)</f>
        <v>0</v>
      </c>
      <c r="BL138" s="18" t="s">
        <v>129</v>
      </c>
      <c r="BM138" s="238" t="s">
        <v>618</v>
      </c>
    </row>
    <row r="139" s="12" customFormat="1">
      <c r="A139" s="12"/>
      <c r="B139" s="240"/>
      <c r="C139" s="241"/>
      <c r="D139" s="242" t="s">
        <v>131</v>
      </c>
      <c r="E139" s="243" t="s">
        <v>1</v>
      </c>
      <c r="F139" s="244" t="s">
        <v>619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50" t="s">
        <v>131</v>
      </c>
      <c r="AU139" s="250" t="s">
        <v>87</v>
      </c>
      <c r="AV139" s="12" t="s">
        <v>85</v>
      </c>
      <c r="AW139" s="12" t="s">
        <v>32</v>
      </c>
      <c r="AX139" s="12" t="s">
        <v>77</v>
      </c>
      <c r="AY139" s="250" t="s">
        <v>124</v>
      </c>
    </row>
    <row r="140" s="13" customFormat="1">
      <c r="A140" s="13"/>
      <c r="B140" s="251"/>
      <c r="C140" s="252"/>
      <c r="D140" s="242" t="s">
        <v>131</v>
      </c>
      <c r="E140" s="253" t="s">
        <v>1</v>
      </c>
      <c r="F140" s="254" t="s">
        <v>620</v>
      </c>
      <c r="G140" s="252"/>
      <c r="H140" s="255">
        <v>394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131</v>
      </c>
      <c r="AU140" s="261" t="s">
        <v>87</v>
      </c>
      <c r="AV140" s="13" t="s">
        <v>87</v>
      </c>
      <c r="AW140" s="13" t="s">
        <v>32</v>
      </c>
      <c r="AX140" s="13" t="s">
        <v>85</v>
      </c>
      <c r="AY140" s="261" t="s">
        <v>124</v>
      </c>
    </row>
    <row r="141" s="2" customFormat="1" ht="16.5" customHeight="1">
      <c r="A141" s="39"/>
      <c r="B141" s="40"/>
      <c r="C141" s="227" t="s">
        <v>146</v>
      </c>
      <c r="D141" s="227" t="s">
        <v>125</v>
      </c>
      <c r="E141" s="228" t="s">
        <v>621</v>
      </c>
      <c r="F141" s="229" t="s">
        <v>622</v>
      </c>
      <c r="G141" s="230" t="s">
        <v>232</v>
      </c>
      <c r="H141" s="231">
        <v>156</v>
      </c>
      <c r="I141" s="232"/>
      <c r="J141" s="233">
        <f>ROUND(I141*H141,2)</f>
        <v>0</v>
      </c>
      <c r="K141" s="229" t="s">
        <v>226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0.28999999999999998</v>
      </c>
      <c r="T141" s="237">
        <f>S141*H141</f>
        <v>45.239999999999995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129</v>
      </c>
      <c r="AT141" s="238" t="s">
        <v>125</v>
      </c>
      <c r="AU141" s="238" t="s">
        <v>87</v>
      </c>
      <c r="AY141" s="18" t="s">
        <v>124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85</v>
      </c>
      <c r="BK141" s="239">
        <f>ROUND(I141*H141,2)</f>
        <v>0</v>
      </c>
      <c r="BL141" s="18" t="s">
        <v>129</v>
      </c>
      <c r="BM141" s="238" t="s">
        <v>623</v>
      </c>
    </row>
    <row r="142" s="13" customFormat="1">
      <c r="A142" s="13"/>
      <c r="B142" s="251"/>
      <c r="C142" s="252"/>
      <c r="D142" s="242" t="s">
        <v>131</v>
      </c>
      <c r="E142" s="253" t="s">
        <v>1</v>
      </c>
      <c r="F142" s="254" t="s">
        <v>624</v>
      </c>
      <c r="G142" s="252"/>
      <c r="H142" s="255">
        <v>156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131</v>
      </c>
      <c r="AU142" s="261" t="s">
        <v>87</v>
      </c>
      <c r="AV142" s="13" t="s">
        <v>87</v>
      </c>
      <c r="AW142" s="13" t="s">
        <v>32</v>
      </c>
      <c r="AX142" s="13" t="s">
        <v>85</v>
      </c>
      <c r="AY142" s="261" t="s">
        <v>124</v>
      </c>
    </row>
    <row r="143" s="2" customFormat="1" ht="21.75" customHeight="1">
      <c r="A143" s="39"/>
      <c r="B143" s="40"/>
      <c r="C143" s="227" t="s">
        <v>153</v>
      </c>
      <c r="D143" s="227" t="s">
        <v>125</v>
      </c>
      <c r="E143" s="228" t="s">
        <v>625</v>
      </c>
      <c r="F143" s="229" t="s">
        <v>626</v>
      </c>
      <c r="G143" s="230" t="s">
        <v>225</v>
      </c>
      <c r="H143" s="231">
        <v>664</v>
      </c>
      <c r="I143" s="232"/>
      <c r="J143" s="233">
        <f>ROUND(I143*H143,2)</f>
        <v>0</v>
      </c>
      <c r="K143" s="229" t="s">
        <v>226</v>
      </c>
      <c r="L143" s="45"/>
      <c r="M143" s="234" t="s">
        <v>1</v>
      </c>
      <c r="N143" s="235" t="s">
        <v>42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129</v>
      </c>
      <c r="AT143" s="238" t="s">
        <v>125</v>
      </c>
      <c r="AU143" s="238" t="s">
        <v>87</v>
      </c>
      <c r="AY143" s="18" t="s">
        <v>124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85</v>
      </c>
      <c r="BK143" s="239">
        <f>ROUND(I143*H143,2)</f>
        <v>0</v>
      </c>
      <c r="BL143" s="18" t="s">
        <v>129</v>
      </c>
      <c r="BM143" s="238" t="s">
        <v>627</v>
      </c>
    </row>
    <row r="144" s="12" customFormat="1">
      <c r="A144" s="12"/>
      <c r="B144" s="240"/>
      <c r="C144" s="241"/>
      <c r="D144" s="242" t="s">
        <v>131</v>
      </c>
      <c r="E144" s="243" t="s">
        <v>1</v>
      </c>
      <c r="F144" s="244" t="s">
        <v>628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50" t="s">
        <v>131</v>
      </c>
      <c r="AU144" s="250" t="s">
        <v>87</v>
      </c>
      <c r="AV144" s="12" t="s">
        <v>85</v>
      </c>
      <c r="AW144" s="12" t="s">
        <v>32</v>
      </c>
      <c r="AX144" s="12" t="s">
        <v>77</v>
      </c>
      <c r="AY144" s="250" t="s">
        <v>124</v>
      </c>
    </row>
    <row r="145" s="13" customFormat="1">
      <c r="A145" s="13"/>
      <c r="B145" s="251"/>
      <c r="C145" s="252"/>
      <c r="D145" s="242" t="s">
        <v>131</v>
      </c>
      <c r="E145" s="253" t="s">
        <v>1</v>
      </c>
      <c r="F145" s="254" t="s">
        <v>629</v>
      </c>
      <c r="G145" s="252"/>
      <c r="H145" s="255">
        <v>664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131</v>
      </c>
      <c r="AU145" s="261" t="s">
        <v>87</v>
      </c>
      <c r="AV145" s="13" t="s">
        <v>87</v>
      </c>
      <c r="AW145" s="13" t="s">
        <v>32</v>
      </c>
      <c r="AX145" s="13" t="s">
        <v>85</v>
      </c>
      <c r="AY145" s="261" t="s">
        <v>124</v>
      </c>
    </row>
    <row r="146" s="2" customFormat="1" ht="33" customHeight="1">
      <c r="A146" s="39"/>
      <c r="B146" s="40"/>
      <c r="C146" s="227" t="s">
        <v>159</v>
      </c>
      <c r="D146" s="227" t="s">
        <v>125</v>
      </c>
      <c r="E146" s="228" t="s">
        <v>630</v>
      </c>
      <c r="F146" s="229" t="s">
        <v>631</v>
      </c>
      <c r="G146" s="230" t="s">
        <v>251</v>
      </c>
      <c r="H146" s="231">
        <v>398.39999999999998</v>
      </c>
      <c r="I146" s="232"/>
      <c r="J146" s="233">
        <f>ROUND(I146*H146,2)</f>
        <v>0</v>
      </c>
      <c r="K146" s="229" t="s">
        <v>226</v>
      </c>
      <c r="L146" s="45"/>
      <c r="M146" s="234" t="s">
        <v>1</v>
      </c>
      <c r="N146" s="235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129</v>
      </c>
      <c r="AT146" s="238" t="s">
        <v>125</v>
      </c>
      <c r="AU146" s="238" t="s">
        <v>87</v>
      </c>
      <c r="AY146" s="18" t="s">
        <v>124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85</v>
      </c>
      <c r="BK146" s="239">
        <f>ROUND(I146*H146,2)</f>
        <v>0</v>
      </c>
      <c r="BL146" s="18" t="s">
        <v>129</v>
      </c>
      <c r="BM146" s="238" t="s">
        <v>632</v>
      </c>
    </row>
    <row r="147" s="13" customFormat="1">
      <c r="A147" s="13"/>
      <c r="B147" s="251"/>
      <c r="C147" s="252"/>
      <c r="D147" s="242" t="s">
        <v>131</v>
      </c>
      <c r="E147" s="253" t="s">
        <v>1</v>
      </c>
      <c r="F147" s="254" t="s">
        <v>633</v>
      </c>
      <c r="G147" s="252"/>
      <c r="H147" s="255">
        <v>398.39999999999998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131</v>
      </c>
      <c r="AU147" s="261" t="s">
        <v>87</v>
      </c>
      <c r="AV147" s="13" t="s">
        <v>87</v>
      </c>
      <c r="AW147" s="13" t="s">
        <v>32</v>
      </c>
      <c r="AX147" s="13" t="s">
        <v>85</v>
      </c>
      <c r="AY147" s="261" t="s">
        <v>124</v>
      </c>
    </row>
    <row r="148" s="2" customFormat="1" ht="21.75" customHeight="1">
      <c r="A148" s="39"/>
      <c r="B148" s="40"/>
      <c r="C148" s="227" t="s">
        <v>166</v>
      </c>
      <c r="D148" s="227" t="s">
        <v>125</v>
      </c>
      <c r="E148" s="228" t="s">
        <v>634</v>
      </c>
      <c r="F148" s="229" t="s">
        <v>635</v>
      </c>
      <c r="G148" s="230" t="s">
        <v>251</v>
      </c>
      <c r="H148" s="231">
        <v>2.7000000000000002</v>
      </c>
      <c r="I148" s="232"/>
      <c r="J148" s="233">
        <f>ROUND(I148*H148,2)</f>
        <v>0</v>
      </c>
      <c r="K148" s="229" t="s">
        <v>226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129</v>
      </c>
      <c r="AT148" s="238" t="s">
        <v>125</v>
      </c>
      <c r="AU148" s="238" t="s">
        <v>87</v>
      </c>
      <c r="AY148" s="18" t="s">
        <v>124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85</v>
      </c>
      <c r="BK148" s="239">
        <f>ROUND(I148*H148,2)</f>
        <v>0</v>
      </c>
      <c r="BL148" s="18" t="s">
        <v>129</v>
      </c>
      <c r="BM148" s="238" t="s">
        <v>636</v>
      </c>
    </row>
    <row r="149" s="2" customFormat="1" ht="21.75" customHeight="1">
      <c r="A149" s="39"/>
      <c r="B149" s="40"/>
      <c r="C149" s="227" t="s">
        <v>172</v>
      </c>
      <c r="D149" s="227" t="s">
        <v>125</v>
      </c>
      <c r="E149" s="228" t="s">
        <v>637</v>
      </c>
      <c r="F149" s="229" t="s">
        <v>638</v>
      </c>
      <c r="G149" s="230" t="s">
        <v>251</v>
      </c>
      <c r="H149" s="231">
        <v>232</v>
      </c>
      <c r="I149" s="232"/>
      <c r="J149" s="233">
        <f>ROUND(I149*H149,2)</f>
        <v>0</v>
      </c>
      <c r="K149" s="229" t="s">
        <v>226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129</v>
      </c>
      <c r="AT149" s="238" t="s">
        <v>125</v>
      </c>
      <c r="AU149" s="238" t="s">
        <v>87</v>
      </c>
      <c r="AY149" s="18" t="s">
        <v>124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85</v>
      </c>
      <c r="BK149" s="239">
        <f>ROUND(I149*H149,2)</f>
        <v>0</v>
      </c>
      <c r="BL149" s="18" t="s">
        <v>129</v>
      </c>
      <c r="BM149" s="238" t="s">
        <v>639</v>
      </c>
    </row>
    <row r="150" s="12" customFormat="1">
      <c r="A150" s="12"/>
      <c r="B150" s="240"/>
      <c r="C150" s="241"/>
      <c r="D150" s="242" t="s">
        <v>131</v>
      </c>
      <c r="E150" s="243" t="s">
        <v>1</v>
      </c>
      <c r="F150" s="244" t="s">
        <v>640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50" t="s">
        <v>131</v>
      </c>
      <c r="AU150" s="250" t="s">
        <v>87</v>
      </c>
      <c r="AV150" s="12" t="s">
        <v>85</v>
      </c>
      <c r="AW150" s="12" t="s">
        <v>32</v>
      </c>
      <c r="AX150" s="12" t="s">
        <v>77</v>
      </c>
      <c r="AY150" s="250" t="s">
        <v>124</v>
      </c>
    </row>
    <row r="151" s="13" customFormat="1">
      <c r="A151" s="13"/>
      <c r="B151" s="251"/>
      <c r="C151" s="252"/>
      <c r="D151" s="242" t="s">
        <v>131</v>
      </c>
      <c r="E151" s="253" t="s">
        <v>1</v>
      </c>
      <c r="F151" s="254" t="s">
        <v>641</v>
      </c>
      <c r="G151" s="252"/>
      <c r="H151" s="255">
        <v>120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131</v>
      </c>
      <c r="AU151" s="261" t="s">
        <v>87</v>
      </c>
      <c r="AV151" s="13" t="s">
        <v>87</v>
      </c>
      <c r="AW151" s="13" t="s">
        <v>32</v>
      </c>
      <c r="AX151" s="13" t="s">
        <v>77</v>
      </c>
      <c r="AY151" s="261" t="s">
        <v>124</v>
      </c>
    </row>
    <row r="152" s="13" customFormat="1">
      <c r="A152" s="13"/>
      <c r="B152" s="251"/>
      <c r="C152" s="252"/>
      <c r="D152" s="242" t="s">
        <v>131</v>
      </c>
      <c r="E152" s="253" t="s">
        <v>1</v>
      </c>
      <c r="F152" s="254" t="s">
        <v>642</v>
      </c>
      <c r="G152" s="252"/>
      <c r="H152" s="255">
        <v>112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131</v>
      </c>
      <c r="AU152" s="261" t="s">
        <v>87</v>
      </c>
      <c r="AV152" s="13" t="s">
        <v>87</v>
      </c>
      <c r="AW152" s="13" t="s">
        <v>32</v>
      </c>
      <c r="AX152" s="13" t="s">
        <v>77</v>
      </c>
      <c r="AY152" s="261" t="s">
        <v>124</v>
      </c>
    </row>
    <row r="153" s="15" customFormat="1">
      <c r="A153" s="15"/>
      <c r="B153" s="274"/>
      <c r="C153" s="275"/>
      <c r="D153" s="242" t="s">
        <v>131</v>
      </c>
      <c r="E153" s="276" t="s">
        <v>1</v>
      </c>
      <c r="F153" s="277" t="s">
        <v>243</v>
      </c>
      <c r="G153" s="275"/>
      <c r="H153" s="278">
        <v>232</v>
      </c>
      <c r="I153" s="279"/>
      <c r="J153" s="275"/>
      <c r="K153" s="275"/>
      <c r="L153" s="280"/>
      <c r="M153" s="281"/>
      <c r="N153" s="282"/>
      <c r="O153" s="282"/>
      <c r="P153" s="282"/>
      <c r="Q153" s="282"/>
      <c r="R153" s="282"/>
      <c r="S153" s="282"/>
      <c r="T153" s="28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4" t="s">
        <v>131</v>
      </c>
      <c r="AU153" s="284" t="s">
        <v>87</v>
      </c>
      <c r="AV153" s="15" t="s">
        <v>129</v>
      </c>
      <c r="AW153" s="15" t="s">
        <v>32</v>
      </c>
      <c r="AX153" s="15" t="s">
        <v>85</v>
      </c>
      <c r="AY153" s="284" t="s">
        <v>124</v>
      </c>
    </row>
    <row r="154" s="2" customFormat="1" ht="21.75" customHeight="1">
      <c r="A154" s="39"/>
      <c r="B154" s="40"/>
      <c r="C154" s="227" t="s">
        <v>177</v>
      </c>
      <c r="D154" s="227" t="s">
        <v>125</v>
      </c>
      <c r="E154" s="228" t="s">
        <v>643</v>
      </c>
      <c r="F154" s="229" t="s">
        <v>644</v>
      </c>
      <c r="G154" s="230" t="s">
        <v>251</v>
      </c>
      <c r="H154" s="231">
        <v>4.5</v>
      </c>
      <c r="I154" s="232"/>
      <c r="J154" s="233">
        <f>ROUND(I154*H154,2)</f>
        <v>0</v>
      </c>
      <c r="K154" s="229" t="s">
        <v>226</v>
      </c>
      <c r="L154" s="45"/>
      <c r="M154" s="234" t="s">
        <v>1</v>
      </c>
      <c r="N154" s="235" t="s">
        <v>42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129</v>
      </c>
      <c r="AT154" s="238" t="s">
        <v>125</v>
      </c>
      <c r="AU154" s="238" t="s">
        <v>87</v>
      </c>
      <c r="AY154" s="18" t="s">
        <v>124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85</v>
      </c>
      <c r="BK154" s="239">
        <f>ROUND(I154*H154,2)</f>
        <v>0</v>
      </c>
      <c r="BL154" s="18" t="s">
        <v>129</v>
      </c>
      <c r="BM154" s="238" t="s">
        <v>645</v>
      </c>
    </row>
    <row r="155" s="12" customFormat="1">
      <c r="A155" s="12"/>
      <c r="B155" s="240"/>
      <c r="C155" s="241"/>
      <c r="D155" s="242" t="s">
        <v>131</v>
      </c>
      <c r="E155" s="243" t="s">
        <v>1</v>
      </c>
      <c r="F155" s="244" t="s">
        <v>646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50" t="s">
        <v>131</v>
      </c>
      <c r="AU155" s="250" t="s">
        <v>87</v>
      </c>
      <c r="AV155" s="12" t="s">
        <v>85</v>
      </c>
      <c r="AW155" s="12" t="s">
        <v>32</v>
      </c>
      <c r="AX155" s="12" t="s">
        <v>77</v>
      </c>
      <c r="AY155" s="250" t="s">
        <v>124</v>
      </c>
    </row>
    <row r="156" s="13" customFormat="1">
      <c r="A156" s="13"/>
      <c r="B156" s="251"/>
      <c r="C156" s="252"/>
      <c r="D156" s="242" t="s">
        <v>131</v>
      </c>
      <c r="E156" s="253" t="s">
        <v>1</v>
      </c>
      <c r="F156" s="254" t="s">
        <v>647</v>
      </c>
      <c r="G156" s="252"/>
      <c r="H156" s="255">
        <v>4.5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131</v>
      </c>
      <c r="AU156" s="261" t="s">
        <v>87</v>
      </c>
      <c r="AV156" s="13" t="s">
        <v>87</v>
      </c>
      <c r="AW156" s="13" t="s">
        <v>32</v>
      </c>
      <c r="AX156" s="13" t="s">
        <v>85</v>
      </c>
      <c r="AY156" s="261" t="s">
        <v>124</v>
      </c>
    </row>
    <row r="157" s="2" customFormat="1" ht="21.75" customHeight="1">
      <c r="A157" s="39"/>
      <c r="B157" s="40"/>
      <c r="C157" s="227" t="s">
        <v>185</v>
      </c>
      <c r="D157" s="227" t="s">
        <v>125</v>
      </c>
      <c r="E157" s="228" t="s">
        <v>648</v>
      </c>
      <c r="F157" s="229" t="s">
        <v>649</v>
      </c>
      <c r="G157" s="230" t="s">
        <v>251</v>
      </c>
      <c r="H157" s="231">
        <v>22.949999999999999</v>
      </c>
      <c r="I157" s="232"/>
      <c r="J157" s="233">
        <f>ROUND(I157*H157,2)</f>
        <v>0</v>
      </c>
      <c r="K157" s="229" t="s">
        <v>226</v>
      </c>
      <c r="L157" s="45"/>
      <c r="M157" s="234" t="s">
        <v>1</v>
      </c>
      <c r="N157" s="235" t="s">
        <v>42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129</v>
      </c>
      <c r="AT157" s="238" t="s">
        <v>125</v>
      </c>
      <c r="AU157" s="238" t="s">
        <v>87</v>
      </c>
      <c r="AY157" s="18" t="s">
        <v>124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85</v>
      </c>
      <c r="BK157" s="239">
        <f>ROUND(I157*H157,2)</f>
        <v>0</v>
      </c>
      <c r="BL157" s="18" t="s">
        <v>129</v>
      </c>
      <c r="BM157" s="238" t="s">
        <v>650</v>
      </c>
    </row>
    <row r="158" s="12" customFormat="1">
      <c r="A158" s="12"/>
      <c r="B158" s="240"/>
      <c r="C158" s="241"/>
      <c r="D158" s="242" t="s">
        <v>131</v>
      </c>
      <c r="E158" s="243" t="s">
        <v>1</v>
      </c>
      <c r="F158" s="244" t="s">
        <v>651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50" t="s">
        <v>131</v>
      </c>
      <c r="AU158" s="250" t="s">
        <v>87</v>
      </c>
      <c r="AV158" s="12" t="s">
        <v>85</v>
      </c>
      <c r="AW158" s="12" t="s">
        <v>32</v>
      </c>
      <c r="AX158" s="12" t="s">
        <v>77</v>
      </c>
      <c r="AY158" s="250" t="s">
        <v>124</v>
      </c>
    </row>
    <row r="159" s="13" customFormat="1">
      <c r="A159" s="13"/>
      <c r="B159" s="251"/>
      <c r="C159" s="252"/>
      <c r="D159" s="242" t="s">
        <v>131</v>
      </c>
      <c r="E159" s="253" t="s">
        <v>1</v>
      </c>
      <c r="F159" s="254" t="s">
        <v>652</v>
      </c>
      <c r="G159" s="252"/>
      <c r="H159" s="255">
        <v>22.949999999999999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131</v>
      </c>
      <c r="AU159" s="261" t="s">
        <v>87</v>
      </c>
      <c r="AV159" s="13" t="s">
        <v>87</v>
      </c>
      <c r="AW159" s="13" t="s">
        <v>32</v>
      </c>
      <c r="AX159" s="13" t="s">
        <v>85</v>
      </c>
      <c r="AY159" s="261" t="s">
        <v>124</v>
      </c>
    </row>
    <row r="160" s="2" customFormat="1" ht="21.75" customHeight="1">
      <c r="A160" s="39"/>
      <c r="B160" s="40"/>
      <c r="C160" s="227" t="s">
        <v>190</v>
      </c>
      <c r="D160" s="227" t="s">
        <v>125</v>
      </c>
      <c r="E160" s="228" t="s">
        <v>273</v>
      </c>
      <c r="F160" s="229" t="s">
        <v>274</v>
      </c>
      <c r="G160" s="230" t="s">
        <v>251</v>
      </c>
      <c r="H160" s="231">
        <v>40.200000000000003</v>
      </c>
      <c r="I160" s="232"/>
      <c r="J160" s="233">
        <f>ROUND(I160*H160,2)</f>
        <v>0</v>
      </c>
      <c r="K160" s="229" t="s">
        <v>226</v>
      </c>
      <c r="L160" s="45"/>
      <c r="M160" s="234" t="s">
        <v>1</v>
      </c>
      <c r="N160" s="235" t="s">
        <v>42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129</v>
      </c>
      <c r="AT160" s="238" t="s">
        <v>125</v>
      </c>
      <c r="AU160" s="238" t="s">
        <v>87</v>
      </c>
      <c r="AY160" s="18" t="s">
        <v>124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85</v>
      </c>
      <c r="BK160" s="239">
        <f>ROUND(I160*H160,2)</f>
        <v>0</v>
      </c>
      <c r="BL160" s="18" t="s">
        <v>129</v>
      </c>
      <c r="BM160" s="238" t="s">
        <v>653</v>
      </c>
    </row>
    <row r="161" s="12" customFormat="1">
      <c r="A161" s="12"/>
      <c r="B161" s="240"/>
      <c r="C161" s="241"/>
      <c r="D161" s="242" t="s">
        <v>131</v>
      </c>
      <c r="E161" s="243" t="s">
        <v>1</v>
      </c>
      <c r="F161" s="244" t="s">
        <v>654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50" t="s">
        <v>131</v>
      </c>
      <c r="AU161" s="250" t="s">
        <v>87</v>
      </c>
      <c r="AV161" s="12" t="s">
        <v>85</v>
      </c>
      <c r="AW161" s="12" t="s">
        <v>32</v>
      </c>
      <c r="AX161" s="12" t="s">
        <v>77</v>
      </c>
      <c r="AY161" s="250" t="s">
        <v>124</v>
      </c>
    </row>
    <row r="162" s="13" customFormat="1">
      <c r="A162" s="13"/>
      <c r="B162" s="251"/>
      <c r="C162" s="252"/>
      <c r="D162" s="242" t="s">
        <v>131</v>
      </c>
      <c r="E162" s="253" t="s">
        <v>1</v>
      </c>
      <c r="F162" s="254" t="s">
        <v>655</v>
      </c>
      <c r="G162" s="252"/>
      <c r="H162" s="255">
        <v>40.200000000000003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131</v>
      </c>
      <c r="AU162" s="261" t="s">
        <v>87</v>
      </c>
      <c r="AV162" s="13" t="s">
        <v>87</v>
      </c>
      <c r="AW162" s="13" t="s">
        <v>32</v>
      </c>
      <c r="AX162" s="13" t="s">
        <v>85</v>
      </c>
      <c r="AY162" s="261" t="s">
        <v>124</v>
      </c>
    </row>
    <row r="163" s="2" customFormat="1" ht="21.75" customHeight="1">
      <c r="A163" s="39"/>
      <c r="B163" s="40"/>
      <c r="C163" s="227" t="s">
        <v>194</v>
      </c>
      <c r="D163" s="227" t="s">
        <v>125</v>
      </c>
      <c r="E163" s="228" t="s">
        <v>656</v>
      </c>
      <c r="F163" s="229" t="s">
        <v>657</v>
      </c>
      <c r="G163" s="230" t="s">
        <v>251</v>
      </c>
      <c r="H163" s="231">
        <v>30.800000000000001</v>
      </c>
      <c r="I163" s="232"/>
      <c r="J163" s="233">
        <f>ROUND(I163*H163,2)</f>
        <v>0</v>
      </c>
      <c r="K163" s="229" t="s">
        <v>226</v>
      </c>
      <c r="L163" s="45"/>
      <c r="M163" s="234" t="s">
        <v>1</v>
      </c>
      <c r="N163" s="235" t="s">
        <v>42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129</v>
      </c>
      <c r="AT163" s="238" t="s">
        <v>125</v>
      </c>
      <c r="AU163" s="238" t="s">
        <v>87</v>
      </c>
      <c r="AY163" s="18" t="s">
        <v>124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85</v>
      </c>
      <c r="BK163" s="239">
        <f>ROUND(I163*H163,2)</f>
        <v>0</v>
      </c>
      <c r="BL163" s="18" t="s">
        <v>129</v>
      </c>
      <c r="BM163" s="238" t="s">
        <v>658</v>
      </c>
    </row>
    <row r="164" s="12" customFormat="1">
      <c r="A164" s="12"/>
      <c r="B164" s="240"/>
      <c r="C164" s="241"/>
      <c r="D164" s="242" t="s">
        <v>131</v>
      </c>
      <c r="E164" s="243" t="s">
        <v>1</v>
      </c>
      <c r="F164" s="244" t="s">
        <v>659</v>
      </c>
      <c r="G164" s="241"/>
      <c r="H164" s="243" t="s">
        <v>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50" t="s">
        <v>131</v>
      </c>
      <c r="AU164" s="250" t="s">
        <v>87</v>
      </c>
      <c r="AV164" s="12" t="s">
        <v>85</v>
      </c>
      <c r="AW164" s="12" t="s">
        <v>32</v>
      </c>
      <c r="AX164" s="12" t="s">
        <v>77</v>
      </c>
      <c r="AY164" s="250" t="s">
        <v>124</v>
      </c>
    </row>
    <row r="165" s="13" customFormat="1">
      <c r="A165" s="13"/>
      <c r="B165" s="251"/>
      <c r="C165" s="252"/>
      <c r="D165" s="242" t="s">
        <v>131</v>
      </c>
      <c r="E165" s="253" t="s">
        <v>1</v>
      </c>
      <c r="F165" s="254" t="s">
        <v>660</v>
      </c>
      <c r="G165" s="252"/>
      <c r="H165" s="255">
        <v>30.800000000000001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131</v>
      </c>
      <c r="AU165" s="261" t="s">
        <v>87</v>
      </c>
      <c r="AV165" s="13" t="s">
        <v>87</v>
      </c>
      <c r="AW165" s="13" t="s">
        <v>32</v>
      </c>
      <c r="AX165" s="13" t="s">
        <v>85</v>
      </c>
      <c r="AY165" s="261" t="s">
        <v>124</v>
      </c>
    </row>
    <row r="166" s="2" customFormat="1" ht="21.75" customHeight="1">
      <c r="A166" s="39"/>
      <c r="B166" s="40"/>
      <c r="C166" s="227" t="s">
        <v>199</v>
      </c>
      <c r="D166" s="227" t="s">
        <v>125</v>
      </c>
      <c r="E166" s="228" t="s">
        <v>278</v>
      </c>
      <c r="F166" s="229" t="s">
        <v>279</v>
      </c>
      <c r="G166" s="230" t="s">
        <v>251</v>
      </c>
      <c r="H166" s="231">
        <v>682.64999999999998</v>
      </c>
      <c r="I166" s="232"/>
      <c r="J166" s="233">
        <f>ROUND(I166*H166,2)</f>
        <v>0</v>
      </c>
      <c r="K166" s="229" t="s">
        <v>226</v>
      </c>
      <c r="L166" s="45"/>
      <c r="M166" s="234" t="s">
        <v>1</v>
      </c>
      <c r="N166" s="235" t="s">
        <v>42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129</v>
      </c>
      <c r="AT166" s="238" t="s">
        <v>125</v>
      </c>
      <c r="AU166" s="238" t="s">
        <v>87</v>
      </c>
      <c r="AY166" s="18" t="s">
        <v>124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85</v>
      </c>
      <c r="BK166" s="239">
        <f>ROUND(I166*H166,2)</f>
        <v>0</v>
      </c>
      <c r="BL166" s="18" t="s">
        <v>129</v>
      </c>
      <c r="BM166" s="238" t="s">
        <v>661</v>
      </c>
    </row>
    <row r="167" s="13" customFormat="1">
      <c r="A167" s="13"/>
      <c r="B167" s="251"/>
      <c r="C167" s="252"/>
      <c r="D167" s="242" t="s">
        <v>131</v>
      </c>
      <c r="E167" s="253" t="s">
        <v>1</v>
      </c>
      <c r="F167" s="254" t="s">
        <v>662</v>
      </c>
      <c r="G167" s="252"/>
      <c r="H167" s="255">
        <v>698.04999999999995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131</v>
      </c>
      <c r="AU167" s="261" t="s">
        <v>87</v>
      </c>
      <c r="AV167" s="13" t="s">
        <v>87</v>
      </c>
      <c r="AW167" s="13" t="s">
        <v>32</v>
      </c>
      <c r="AX167" s="13" t="s">
        <v>77</v>
      </c>
      <c r="AY167" s="261" t="s">
        <v>124</v>
      </c>
    </row>
    <row r="168" s="13" customFormat="1">
      <c r="A168" s="13"/>
      <c r="B168" s="251"/>
      <c r="C168" s="252"/>
      <c r="D168" s="242" t="s">
        <v>131</v>
      </c>
      <c r="E168" s="253" t="s">
        <v>1</v>
      </c>
      <c r="F168" s="254" t="s">
        <v>663</v>
      </c>
      <c r="G168" s="252"/>
      <c r="H168" s="255">
        <v>-15.4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131</v>
      </c>
      <c r="AU168" s="261" t="s">
        <v>87</v>
      </c>
      <c r="AV168" s="13" t="s">
        <v>87</v>
      </c>
      <c r="AW168" s="13" t="s">
        <v>32</v>
      </c>
      <c r="AX168" s="13" t="s">
        <v>77</v>
      </c>
      <c r="AY168" s="261" t="s">
        <v>124</v>
      </c>
    </row>
    <row r="169" s="15" customFormat="1">
      <c r="A169" s="15"/>
      <c r="B169" s="274"/>
      <c r="C169" s="275"/>
      <c r="D169" s="242" t="s">
        <v>131</v>
      </c>
      <c r="E169" s="276" t="s">
        <v>1</v>
      </c>
      <c r="F169" s="277" t="s">
        <v>243</v>
      </c>
      <c r="G169" s="275"/>
      <c r="H169" s="278">
        <v>682.64999999999998</v>
      </c>
      <c r="I169" s="279"/>
      <c r="J169" s="275"/>
      <c r="K169" s="275"/>
      <c r="L169" s="280"/>
      <c r="M169" s="281"/>
      <c r="N169" s="282"/>
      <c r="O169" s="282"/>
      <c r="P169" s="282"/>
      <c r="Q169" s="282"/>
      <c r="R169" s="282"/>
      <c r="S169" s="282"/>
      <c r="T169" s="28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4" t="s">
        <v>131</v>
      </c>
      <c r="AU169" s="284" t="s">
        <v>87</v>
      </c>
      <c r="AV169" s="15" t="s">
        <v>129</v>
      </c>
      <c r="AW169" s="15" t="s">
        <v>32</v>
      </c>
      <c r="AX169" s="15" t="s">
        <v>85</v>
      </c>
      <c r="AY169" s="284" t="s">
        <v>124</v>
      </c>
    </row>
    <row r="170" s="2" customFormat="1" ht="33" customHeight="1">
      <c r="A170" s="39"/>
      <c r="B170" s="40"/>
      <c r="C170" s="227" t="s">
        <v>8</v>
      </c>
      <c r="D170" s="227" t="s">
        <v>125</v>
      </c>
      <c r="E170" s="228" t="s">
        <v>282</v>
      </c>
      <c r="F170" s="229" t="s">
        <v>283</v>
      </c>
      <c r="G170" s="230" t="s">
        <v>251</v>
      </c>
      <c r="H170" s="231">
        <v>10239.75</v>
      </c>
      <c r="I170" s="232"/>
      <c r="J170" s="233">
        <f>ROUND(I170*H170,2)</f>
        <v>0</v>
      </c>
      <c r="K170" s="229" t="s">
        <v>226</v>
      </c>
      <c r="L170" s="45"/>
      <c r="M170" s="234" t="s">
        <v>1</v>
      </c>
      <c r="N170" s="235" t="s">
        <v>42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129</v>
      </c>
      <c r="AT170" s="238" t="s">
        <v>125</v>
      </c>
      <c r="AU170" s="238" t="s">
        <v>87</v>
      </c>
      <c r="AY170" s="18" t="s">
        <v>124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85</v>
      </c>
      <c r="BK170" s="239">
        <f>ROUND(I170*H170,2)</f>
        <v>0</v>
      </c>
      <c r="BL170" s="18" t="s">
        <v>129</v>
      </c>
      <c r="BM170" s="238" t="s">
        <v>664</v>
      </c>
    </row>
    <row r="171" s="13" customFormat="1">
      <c r="A171" s="13"/>
      <c r="B171" s="251"/>
      <c r="C171" s="252"/>
      <c r="D171" s="242" t="s">
        <v>131</v>
      </c>
      <c r="E171" s="252"/>
      <c r="F171" s="254" t="s">
        <v>665</v>
      </c>
      <c r="G171" s="252"/>
      <c r="H171" s="255">
        <v>10239.75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131</v>
      </c>
      <c r="AU171" s="261" t="s">
        <v>87</v>
      </c>
      <c r="AV171" s="13" t="s">
        <v>87</v>
      </c>
      <c r="AW171" s="13" t="s">
        <v>4</v>
      </c>
      <c r="AX171" s="13" t="s">
        <v>85</v>
      </c>
      <c r="AY171" s="261" t="s">
        <v>124</v>
      </c>
    </row>
    <row r="172" s="2" customFormat="1" ht="21.75" customHeight="1">
      <c r="A172" s="39"/>
      <c r="B172" s="40"/>
      <c r="C172" s="227" t="s">
        <v>306</v>
      </c>
      <c r="D172" s="227" t="s">
        <v>125</v>
      </c>
      <c r="E172" s="228" t="s">
        <v>286</v>
      </c>
      <c r="F172" s="229" t="s">
        <v>287</v>
      </c>
      <c r="G172" s="230" t="s">
        <v>251</v>
      </c>
      <c r="H172" s="231">
        <v>15.4</v>
      </c>
      <c r="I172" s="232"/>
      <c r="J172" s="233">
        <f>ROUND(I172*H172,2)</f>
        <v>0</v>
      </c>
      <c r="K172" s="229" t="s">
        <v>226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129</v>
      </c>
      <c r="AT172" s="238" t="s">
        <v>125</v>
      </c>
      <c r="AU172" s="238" t="s">
        <v>87</v>
      </c>
      <c r="AY172" s="18" t="s">
        <v>124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85</v>
      </c>
      <c r="BK172" s="239">
        <f>ROUND(I172*H172,2)</f>
        <v>0</v>
      </c>
      <c r="BL172" s="18" t="s">
        <v>129</v>
      </c>
      <c r="BM172" s="238" t="s">
        <v>666</v>
      </c>
    </row>
    <row r="173" s="2" customFormat="1" ht="16.5" customHeight="1">
      <c r="A173" s="39"/>
      <c r="B173" s="40"/>
      <c r="C173" s="227" t="s">
        <v>314</v>
      </c>
      <c r="D173" s="227" t="s">
        <v>125</v>
      </c>
      <c r="E173" s="228" t="s">
        <v>289</v>
      </c>
      <c r="F173" s="229" t="s">
        <v>290</v>
      </c>
      <c r="G173" s="230" t="s">
        <v>251</v>
      </c>
      <c r="H173" s="231">
        <v>682.64999999999998</v>
      </c>
      <c r="I173" s="232"/>
      <c r="J173" s="233">
        <f>ROUND(I173*H173,2)</f>
        <v>0</v>
      </c>
      <c r="K173" s="229" t="s">
        <v>226</v>
      </c>
      <c r="L173" s="45"/>
      <c r="M173" s="234" t="s">
        <v>1</v>
      </c>
      <c r="N173" s="235" t="s">
        <v>42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129</v>
      </c>
      <c r="AT173" s="238" t="s">
        <v>125</v>
      </c>
      <c r="AU173" s="238" t="s">
        <v>87</v>
      </c>
      <c r="AY173" s="18" t="s">
        <v>124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85</v>
      </c>
      <c r="BK173" s="239">
        <f>ROUND(I173*H173,2)</f>
        <v>0</v>
      </c>
      <c r="BL173" s="18" t="s">
        <v>129</v>
      </c>
      <c r="BM173" s="238" t="s">
        <v>667</v>
      </c>
    </row>
    <row r="174" s="2" customFormat="1" ht="21.75" customHeight="1">
      <c r="A174" s="39"/>
      <c r="B174" s="40"/>
      <c r="C174" s="227" t="s">
        <v>320</v>
      </c>
      <c r="D174" s="227" t="s">
        <v>125</v>
      </c>
      <c r="E174" s="228" t="s">
        <v>292</v>
      </c>
      <c r="F174" s="229" t="s">
        <v>293</v>
      </c>
      <c r="G174" s="230" t="s">
        <v>294</v>
      </c>
      <c r="H174" s="231">
        <v>1365.3</v>
      </c>
      <c r="I174" s="232"/>
      <c r="J174" s="233">
        <f>ROUND(I174*H174,2)</f>
        <v>0</v>
      </c>
      <c r="K174" s="229" t="s">
        <v>226</v>
      </c>
      <c r="L174" s="45"/>
      <c r="M174" s="234" t="s">
        <v>1</v>
      </c>
      <c r="N174" s="235" t="s">
        <v>42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129</v>
      </c>
      <c r="AT174" s="238" t="s">
        <v>125</v>
      </c>
      <c r="AU174" s="238" t="s">
        <v>87</v>
      </c>
      <c r="AY174" s="18" t="s">
        <v>124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85</v>
      </c>
      <c r="BK174" s="239">
        <f>ROUND(I174*H174,2)</f>
        <v>0</v>
      </c>
      <c r="BL174" s="18" t="s">
        <v>129</v>
      </c>
      <c r="BM174" s="238" t="s">
        <v>668</v>
      </c>
    </row>
    <row r="175" s="13" customFormat="1">
      <c r="A175" s="13"/>
      <c r="B175" s="251"/>
      <c r="C175" s="252"/>
      <c r="D175" s="242" t="s">
        <v>131</v>
      </c>
      <c r="E175" s="252"/>
      <c r="F175" s="254" t="s">
        <v>669</v>
      </c>
      <c r="G175" s="252"/>
      <c r="H175" s="255">
        <v>1365.3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131</v>
      </c>
      <c r="AU175" s="261" t="s">
        <v>87</v>
      </c>
      <c r="AV175" s="13" t="s">
        <v>87</v>
      </c>
      <c r="AW175" s="13" t="s">
        <v>4</v>
      </c>
      <c r="AX175" s="13" t="s">
        <v>85</v>
      </c>
      <c r="AY175" s="261" t="s">
        <v>124</v>
      </c>
    </row>
    <row r="176" s="2" customFormat="1" ht="21.75" customHeight="1">
      <c r="A176" s="39"/>
      <c r="B176" s="40"/>
      <c r="C176" s="227" t="s">
        <v>325</v>
      </c>
      <c r="D176" s="227" t="s">
        <v>125</v>
      </c>
      <c r="E176" s="228" t="s">
        <v>297</v>
      </c>
      <c r="F176" s="229" t="s">
        <v>298</v>
      </c>
      <c r="G176" s="230" t="s">
        <v>251</v>
      </c>
      <c r="H176" s="231">
        <v>15.4</v>
      </c>
      <c r="I176" s="232"/>
      <c r="J176" s="233">
        <f>ROUND(I176*H176,2)</f>
        <v>0</v>
      </c>
      <c r="K176" s="229" t="s">
        <v>226</v>
      </c>
      <c r="L176" s="45"/>
      <c r="M176" s="234" t="s">
        <v>1</v>
      </c>
      <c r="N176" s="235" t="s">
        <v>42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129</v>
      </c>
      <c r="AT176" s="238" t="s">
        <v>125</v>
      </c>
      <c r="AU176" s="238" t="s">
        <v>87</v>
      </c>
      <c r="AY176" s="18" t="s">
        <v>124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85</v>
      </c>
      <c r="BK176" s="239">
        <f>ROUND(I176*H176,2)</f>
        <v>0</v>
      </c>
      <c r="BL176" s="18" t="s">
        <v>129</v>
      </c>
      <c r="BM176" s="238" t="s">
        <v>670</v>
      </c>
    </row>
    <row r="177" s="2" customFormat="1" ht="21.75" customHeight="1">
      <c r="A177" s="39"/>
      <c r="B177" s="40"/>
      <c r="C177" s="227" t="s">
        <v>235</v>
      </c>
      <c r="D177" s="227" t="s">
        <v>125</v>
      </c>
      <c r="E177" s="228" t="s">
        <v>671</v>
      </c>
      <c r="F177" s="229" t="s">
        <v>672</v>
      </c>
      <c r="G177" s="230" t="s">
        <v>251</v>
      </c>
      <c r="H177" s="231">
        <v>182</v>
      </c>
      <c r="I177" s="232"/>
      <c r="J177" s="233">
        <f>ROUND(I177*H177,2)</f>
        <v>0</v>
      </c>
      <c r="K177" s="229" t="s">
        <v>226</v>
      </c>
      <c r="L177" s="45"/>
      <c r="M177" s="234" t="s">
        <v>1</v>
      </c>
      <c r="N177" s="235" t="s">
        <v>42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129</v>
      </c>
      <c r="AT177" s="238" t="s">
        <v>125</v>
      </c>
      <c r="AU177" s="238" t="s">
        <v>87</v>
      </c>
      <c r="AY177" s="18" t="s">
        <v>124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85</v>
      </c>
      <c r="BK177" s="239">
        <f>ROUND(I177*H177,2)</f>
        <v>0</v>
      </c>
      <c r="BL177" s="18" t="s">
        <v>129</v>
      </c>
      <c r="BM177" s="238" t="s">
        <v>673</v>
      </c>
    </row>
    <row r="178" s="12" customFormat="1">
      <c r="A178" s="12"/>
      <c r="B178" s="240"/>
      <c r="C178" s="241"/>
      <c r="D178" s="242" t="s">
        <v>131</v>
      </c>
      <c r="E178" s="243" t="s">
        <v>1</v>
      </c>
      <c r="F178" s="244" t="s">
        <v>674</v>
      </c>
      <c r="G178" s="241"/>
      <c r="H178" s="243" t="s">
        <v>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50" t="s">
        <v>131</v>
      </c>
      <c r="AU178" s="250" t="s">
        <v>87</v>
      </c>
      <c r="AV178" s="12" t="s">
        <v>85</v>
      </c>
      <c r="AW178" s="12" t="s">
        <v>32</v>
      </c>
      <c r="AX178" s="12" t="s">
        <v>77</v>
      </c>
      <c r="AY178" s="250" t="s">
        <v>124</v>
      </c>
    </row>
    <row r="179" s="13" customFormat="1">
      <c r="A179" s="13"/>
      <c r="B179" s="251"/>
      <c r="C179" s="252"/>
      <c r="D179" s="242" t="s">
        <v>131</v>
      </c>
      <c r="E179" s="253" t="s">
        <v>1</v>
      </c>
      <c r="F179" s="254" t="s">
        <v>675</v>
      </c>
      <c r="G179" s="252"/>
      <c r="H179" s="255">
        <v>182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131</v>
      </c>
      <c r="AU179" s="261" t="s">
        <v>87</v>
      </c>
      <c r="AV179" s="13" t="s">
        <v>87</v>
      </c>
      <c r="AW179" s="13" t="s">
        <v>32</v>
      </c>
      <c r="AX179" s="13" t="s">
        <v>85</v>
      </c>
      <c r="AY179" s="261" t="s">
        <v>124</v>
      </c>
    </row>
    <row r="180" s="2" customFormat="1" ht="16.5" customHeight="1">
      <c r="A180" s="39"/>
      <c r="B180" s="40"/>
      <c r="C180" s="296" t="s">
        <v>7</v>
      </c>
      <c r="D180" s="296" t="s">
        <v>307</v>
      </c>
      <c r="E180" s="297" t="s">
        <v>321</v>
      </c>
      <c r="F180" s="298" t="s">
        <v>322</v>
      </c>
      <c r="G180" s="299" t="s">
        <v>294</v>
      </c>
      <c r="H180" s="300">
        <v>364</v>
      </c>
      <c r="I180" s="301"/>
      <c r="J180" s="302">
        <f>ROUND(I180*H180,2)</f>
        <v>0</v>
      </c>
      <c r="K180" s="298" t="s">
        <v>226</v>
      </c>
      <c r="L180" s="303"/>
      <c r="M180" s="304" t="s">
        <v>1</v>
      </c>
      <c r="N180" s="305" t="s">
        <v>42</v>
      </c>
      <c r="O180" s="92"/>
      <c r="P180" s="236">
        <f>O180*H180</f>
        <v>0</v>
      </c>
      <c r="Q180" s="236">
        <v>1</v>
      </c>
      <c r="R180" s="236">
        <f>Q180*H180</f>
        <v>364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166</v>
      </c>
      <c r="AT180" s="238" t="s">
        <v>307</v>
      </c>
      <c r="AU180" s="238" t="s">
        <v>87</v>
      </c>
      <c r="AY180" s="18" t="s">
        <v>124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85</v>
      </c>
      <c r="BK180" s="239">
        <f>ROUND(I180*H180,2)</f>
        <v>0</v>
      </c>
      <c r="BL180" s="18" t="s">
        <v>129</v>
      </c>
      <c r="BM180" s="238" t="s">
        <v>676</v>
      </c>
    </row>
    <row r="181" s="13" customFormat="1">
      <c r="A181" s="13"/>
      <c r="B181" s="251"/>
      <c r="C181" s="252"/>
      <c r="D181" s="242" t="s">
        <v>131</v>
      </c>
      <c r="E181" s="252"/>
      <c r="F181" s="254" t="s">
        <v>677</v>
      </c>
      <c r="G181" s="252"/>
      <c r="H181" s="255">
        <v>364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131</v>
      </c>
      <c r="AU181" s="261" t="s">
        <v>87</v>
      </c>
      <c r="AV181" s="13" t="s">
        <v>87</v>
      </c>
      <c r="AW181" s="13" t="s">
        <v>4</v>
      </c>
      <c r="AX181" s="13" t="s">
        <v>85</v>
      </c>
      <c r="AY181" s="261" t="s">
        <v>124</v>
      </c>
    </row>
    <row r="182" s="2" customFormat="1" ht="21.75" customHeight="1">
      <c r="A182" s="39"/>
      <c r="B182" s="40"/>
      <c r="C182" s="227" t="s">
        <v>338</v>
      </c>
      <c r="D182" s="227" t="s">
        <v>125</v>
      </c>
      <c r="E182" s="228" t="s">
        <v>678</v>
      </c>
      <c r="F182" s="229" t="s">
        <v>679</v>
      </c>
      <c r="G182" s="230" t="s">
        <v>225</v>
      </c>
      <c r="H182" s="231">
        <v>360</v>
      </c>
      <c r="I182" s="232"/>
      <c r="J182" s="233">
        <f>ROUND(I182*H182,2)</f>
        <v>0</v>
      </c>
      <c r="K182" s="229" t="s">
        <v>226</v>
      </c>
      <c r="L182" s="45"/>
      <c r="M182" s="234" t="s">
        <v>1</v>
      </c>
      <c r="N182" s="235" t="s">
        <v>42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129</v>
      </c>
      <c r="AT182" s="238" t="s">
        <v>125</v>
      </c>
      <c r="AU182" s="238" t="s">
        <v>87</v>
      </c>
      <c r="AY182" s="18" t="s">
        <v>124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85</v>
      </c>
      <c r="BK182" s="239">
        <f>ROUND(I182*H182,2)</f>
        <v>0</v>
      </c>
      <c r="BL182" s="18" t="s">
        <v>129</v>
      </c>
      <c r="BM182" s="238" t="s">
        <v>680</v>
      </c>
    </row>
    <row r="183" s="2" customFormat="1" ht="16.5" customHeight="1">
      <c r="A183" s="39"/>
      <c r="B183" s="40"/>
      <c r="C183" s="296" t="s">
        <v>344</v>
      </c>
      <c r="D183" s="296" t="s">
        <v>307</v>
      </c>
      <c r="E183" s="297" t="s">
        <v>681</v>
      </c>
      <c r="F183" s="298" t="s">
        <v>682</v>
      </c>
      <c r="G183" s="299" t="s">
        <v>529</v>
      </c>
      <c r="H183" s="300">
        <v>5.4000000000000004</v>
      </c>
      <c r="I183" s="301"/>
      <c r="J183" s="302">
        <f>ROUND(I183*H183,2)</f>
        <v>0</v>
      </c>
      <c r="K183" s="298" t="s">
        <v>226</v>
      </c>
      <c r="L183" s="303"/>
      <c r="M183" s="304" t="s">
        <v>1</v>
      </c>
      <c r="N183" s="305" t="s">
        <v>42</v>
      </c>
      <c r="O183" s="92"/>
      <c r="P183" s="236">
        <f>O183*H183</f>
        <v>0</v>
      </c>
      <c r="Q183" s="236">
        <v>0.001</v>
      </c>
      <c r="R183" s="236">
        <f>Q183*H183</f>
        <v>0.0054000000000000003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166</v>
      </c>
      <c r="AT183" s="238" t="s">
        <v>307</v>
      </c>
      <c r="AU183" s="238" t="s">
        <v>87</v>
      </c>
      <c r="AY183" s="18" t="s">
        <v>124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85</v>
      </c>
      <c r="BK183" s="239">
        <f>ROUND(I183*H183,2)</f>
        <v>0</v>
      </c>
      <c r="BL183" s="18" t="s">
        <v>129</v>
      </c>
      <c r="BM183" s="238" t="s">
        <v>683</v>
      </c>
    </row>
    <row r="184" s="13" customFormat="1">
      <c r="A184" s="13"/>
      <c r="B184" s="251"/>
      <c r="C184" s="252"/>
      <c r="D184" s="242" t="s">
        <v>131</v>
      </c>
      <c r="E184" s="252"/>
      <c r="F184" s="254" t="s">
        <v>684</v>
      </c>
      <c r="G184" s="252"/>
      <c r="H184" s="255">
        <v>5.4000000000000004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131</v>
      </c>
      <c r="AU184" s="261" t="s">
        <v>87</v>
      </c>
      <c r="AV184" s="13" t="s">
        <v>87</v>
      </c>
      <c r="AW184" s="13" t="s">
        <v>4</v>
      </c>
      <c r="AX184" s="13" t="s">
        <v>85</v>
      </c>
      <c r="AY184" s="261" t="s">
        <v>124</v>
      </c>
    </row>
    <row r="185" s="2" customFormat="1" ht="21.75" customHeight="1">
      <c r="A185" s="39"/>
      <c r="B185" s="40"/>
      <c r="C185" s="227" t="s">
        <v>349</v>
      </c>
      <c r="D185" s="227" t="s">
        <v>125</v>
      </c>
      <c r="E185" s="228" t="s">
        <v>685</v>
      </c>
      <c r="F185" s="229" t="s">
        <v>686</v>
      </c>
      <c r="G185" s="230" t="s">
        <v>225</v>
      </c>
      <c r="H185" s="231">
        <v>575</v>
      </c>
      <c r="I185" s="232"/>
      <c r="J185" s="233">
        <f>ROUND(I185*H185,2)</f>
        <v>0</v>
      </c>
      <c r="K185" s="229" t="s">
        <v>226</v>
      </c>
      <c r="L185" s="45"/>
      <c r="M185" s="234" t="s">
        <v>1</v>
      </c>
      <c r="N185" s="235" t="s">
        <v>42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129</v>
      </c>
      <c r="AT185" s="238" t="s">
        <v>125</v>
      </c>
      <c r="AU185" s="238" t="s">
        <v>87</v>
      </c>
      <c r="AY185" s="18" t="s">
        <v>124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85</v>
      </c>
      <c r="BK185" s="239">
        <f>ROUND(I185*H185,2)</f>
        <v>0</v>
      </c>
      <c r="BL185" s="18" t="s">
        <v>129</v>
      </c>
      <c r="BM185" s="238" t="s">
        <v>687</v>
      </c>
    </row>
    <row r="186" s="12" customFormat="1">
      <c r="A186" s="12"/>
      <c r="B186" s="240"/>
      <c r="C186" s="241"/>
      <c r="D186" s="242" t="s">
        <v>131</v>
      </c>
      <c r="E186" s="243" t="s">
        <v>1</v>
      </c>
      <c r="F186" s="244" t="s">
        <v>688</v>
      </c>
      <c r="G186" s="241"/>
      <c r="H186" s="243" t="s">
        <v>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50" t="s">
        <v>131</v>
      </c>
      <c r="AU186" s="250" t="s">
        <v>87</v>
      </c>
      <c r="AV186" s="12" t="s">
        <v>85</v>
      </c>
      <c r="AW186" s="12" t="s">
        <v>32</v>
      </c>
      <c r="AX186" s="12" t="s">
        <v>77</v>
      </c>
      <c r="AY186" s="250" t="s">
        <v>124</v>
      </c>
    </row>
    <row r="187" s="12" customFormat="1">
      <c r="A187" s="12"/>
      <c r="B187" s="240"/>
      <c r="C187" s="241"/>
      <c r="D187" s="242" t="s">
        <v>131</v>
      </c>
      <c r="E187" s="243" t="s">
        <v>1</v>
      </c>
      <c r="F187" s="244" t="s">
        <v>689</v>
      </c>
      <c r="G187" s="241"/>
      <c r="H187" s="243" t="s">
        <v>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50" t="s">
        <v>131</v>
      </c>
      <c r="AU187" s="250" t="s">
        <v>87</v>
      </c>
      <c r="AV187" s="12" t="s">
        <v>85</v>
      </c>
      <c r="AW187" s="12" t="s">
        <v>32</v>
      </c>
      <c r="AX187" s="12" t="s">
        <v>77</v>
      </c>
      <c r="AY187" s="250" t="s">
        <v>124</v>
      </c>
    </row>
    <row r="188" s="13" customFormat="1">
      <c r="A188" s="13"/>
      <c r="B188" s="251"/>
      <c r="C188" s="252"/>
      <c r="D188" s="242" t="s">
        <v>131</v>
      </c>
      <c r="E188" s="253" t="s">
        <v>1</v>
      </c>
      <c r="F188" s="254" t="s">
        <v>690</v>
      </c>
      <c r="G188" s="252"/>
      <c r="H188" s="255">
        <v>368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131</v>
      </c>
      <c r="AU188" s="261" t="s">
        <v>87</v>
      </c>
      <c r="AV188" s="13" t="s">
        <v>87</v>
      </c>
      <c r="AW188" s="13" t="s">
        <v>32</v>
      </c>
      <c r="AX188" s="13" t="s">
        <v>77</v>
      </c>
      <c r="AY188" s="261" t="s">
        <v>124</v>
      </c>
    </row>
    <row r="189" s="12" customFormat="1">
      <c r="A189" s="12"/>
      <c r="B189" s="240"/>
      <c r="C189" s="241"/>
      <c r="D189" s="242" t="s">
        <v>131</v>
      </c>
      <c r="E189" s="243" t="s">
        <v>1</v>
      </c>
      <c r="F189" s="244" t="s">
        <v>691</v>
      </c>
      <c r="G189" s="241"/>
      <c r="H189" s="243" t="s">
        <v>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50" t="s">
        <v>131</v>
      </c>
      <c r="AU189" s="250" t="s">
        <v>87</v>
      </c>
      <c r="AV189" s="12" t="s">
        <v>85</v>
      </c>
      <c r="AW189" s="12" t="s">
        <v>32</v>
      </c>
      <c r="AX189" s="12" t="s">
        <v>77</v>
      </c>
      <c r="AY189" s="250" t="s">
        <v>124</v>
      </c>
    </row>
    <row r="190" s="13" customFormat="1">
      <c r="A190" s="13"/>
      <c r="B190" s="251"/>
      <c r="C190" s="252"/>
      <c r="D190" s="242" t="s">
        <v>131</v>
      </c>
      <c r="E190" s="253" t="s">
        <v>1</v>
      </c>
      <c r="F190" s="254" t="s">
        <v>692</v>
      </c>
      <c r="G190" s="252"/>
      <c r="H190" s="255">
        <v>207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131</v>
      </c>
      <c r="AU190" s="261" t="s">
        <v>87</v>
      </c>
      <c r="AV190" s="13" t="s">
        <v>87</v>
      </c>
      <c r="AW190" s="13" t="s">
        <v>32</v>
      </c>
      <c r="AX190" s="13" t="s">
        <v>77</v>
      </c>
      <c r="AY190" s="261" t="s">
        <v>124</v>
      </c>
    </row>
    <row r="191" s="15" customFormat="1">
      <c r="A191" s="15"/>
      <c r="B191" s="274"/>
      <c r="C191" s="275"/>
      <c r="D191" s="242" t="s">
        <v>131</v>
      </c>
      <c r="E191" s="276" t="s">
        <v>1</v>
      </c>
      <c r="F191" s="277" t="s">
        <v>243</v>
      </c>
      <c r="G191" s="275"/>
      <c r="H191" s="278">
        <v>575</v>
      </c>
      <c r="I191" s="279"/>
      <c r="J191" s="275"/>
      <c r="K191" s="275"/>
      <c r="L191" s="280"/>
      <c r="M191" s="281"/>
      <c r="N191" s="282"/>
      <c r="O191" s="282"/>
      <c r="P191" s="282"/>
      <c r="Q191" s="282"/>
      <c r="R191" s="282"/>
      <c r="S191" s="282"/>
      <c r="T191" s="28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4" t="s">
        <v>131</v>
      </c>
      <c r="AU191" s="284" t="s">
        <v>87</v>
      </c>
      <c r="AV191" s="15" t="s">
        <v>129</v>
      </c>
      <c r="AW191" s="15" t="s">
        <v>32</v>
      </c>
      <c r="AX191" s="15" t="s">
        <v>85</v>
      </c>
      <c r="AY191" s="284" t="s">
        <v>124</v>
      </c>
    </row>
    <row r="192" s="2" customFormat="1" ht="21.75" customHeight="1">
      <c r="A192" s="39"/>
      <c r="B192" s="40"/>
      <c r="C192" s="227" t="s">
        <v>353</v>
      </c>
      <c r="D192" s="227" t="s">
        <v>125</v>
      </c>
      <c r="E192" s="228" t="s">
        <v>693</v>
      </c>
      <c r="F192" s="229" t="s">
        <v>694</v>
      </c>
      <c r="G192" s="230" t="s">
        <v>225</v>
      </c>
      <c r="H192" s="231">
        <v>245</v>
      </c>
      <c r="I192" s="232"/>
      <c r="J192" s="233">
        <f>ROUND(I192*H192,2)</f>
        <v>0</v>
      </c>
      <c r="K192" s="229" t="s">
        <v>226</v>
      </c>
      <c r="L192" s="45"/>
      <c r="M192" s="234" t="s">
        <v>1</v>
      </c>
      <c r="N192" s="235" t="s">
        <v>42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129</v>
      </c>
      <c r="AT192" s="238" t="s">
        <v>125</v>
      </c>
      <c r="AU192" s="238" t="s">
        <v>87</v>
      </c>
      <c r="AY192" s="18" t="s">
        <v>124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85</v>
      </c>
      <c r="BK192" s="239">
        <f>ROUND(I192*H192,2)</f>
        <v>0</v>
      </c>
      <c r="BL192" s="18" t="s">
        <v>129</v>
      </c>
      <c r="BM192" s="238" t="s">
        <v>695</v>
      </c>
    </row>
    <row r="193" s="12" customFormat="1">
      <c r="A193" s="12"/>
      <c r="B193" s="240"/>
      <c r="C193" s="241"/>
      <c r="D193" s="242" t="s">
        <v>131</v>
      </c>
      <c r="E193" s="243" t="s">
        <v>1</v>
      </c>
      <c r="F193" s="244" t="s">
        <v>696</v>
      </c>
      <c r="G193" s="241"/>
      <c r="H193" s="243" t="s">
        <v>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50" t="s">
        <v>131</v>
      </c>
      <c r="AU193" s="250" t="s">
        <v>87</v>
      </c>
      <c r="AV193" s="12" t="s">
        <v>85</v>
      </c>
      <c r="AW193" s="12" t="s">
        <v>32</v>
      </c>
      <c r="AX193" s="12" t="s">
        <v>77</v>
      </c>
      <c r="AY193" s="250" t="s">
        <v>124</v>
      </c>
    </row>
    <row r="194" s="13" customFormat="1">
      <c r="A194" s="13"/>
      <c r="B194" s="251"/>
      <c r="C194" s="252"/>
      <c r="D194" s="242" t="s">
        <v>131</v>
      </c>
      <c r="E194" s="253" t="s">
        <v>1</v>
      </c>
      <c r="F194" s="254" t="s">
        <v>697</v>
      </c>
      <c r="G194" s="252"/>
      <c r="H194" s="255">
        <v>245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131</v>
      </c>
      <c r="AU194" s="261" t="s">
        <v>87</v>
      </c>
      <c r="AV194" s="13" t="s">
        <v>87</v>
      </c>
      <c r="AW194" s="13" t="s">
        <v>32</v>
      </c>
      <c r="AX194" s="13" t="s">
        <v>85</v>
      </c>
      <c r="AY194" s="261" t="s">
        <v>124</v>
      </c>
    </row>
    <row r="195" s="2" customFormat="1" ht="21.75" customHeight="1">
      <c r="A195" s="39"/>
      <c r="B195" s="40"/>
      <c r="C195" s="227" t="s">
        <v>360</v>
      </c>
      <c r="D195" s="227" t="s">
        <v>125</v>
      </c>
      <c r="E195" s="228" t="s">
        <v>698</v>
      </c>
      <c r="F195" s="229" t="s">
        <v>699</v>
      </c>
      <c r="G195" s="230" t="s">
        <v>225</v>
      </c>
      <c r="H195" s="231">
        <v>265</v>
      </c>
      <c r="I195" s="232"/>
      <c r="J195" s="233">
        <f>ROUND(I195*H195,2)</f>
        <v>0</v>
      </c>
      <c r="K195" s="229" t="s">
        <v>226</v>
      </c>
      <c r="L195" s="45"/>
      <c r="M195" s="234" t="s">
        <v>1</v>
      </c>
      <c r="N195" s="235" t="s">
        <v>42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129</v>
      </c>
      <c r="AT195" s="238" t="s">
        <v>125</v>
      </c>
      <c r="AU195" s="238" t="s">
        <v>87</v>
      </c>
      <c r="AY195" s="18" t="s">
        <v>124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85</v>
      </c>
      <c r="BK195" s="239">
        <f>ROUND(I195*H195,2)</f>
        <v>0</v>
      </c>
      <c r="BL195" s="18" t="s">
        <v>129</v>
      </c>
      <c r="BM195" s="238" t="s">
        <v>700</v>
      </c>
    </row>
    <row r="196" s="2" customFormat="1" ht="21.75" customHeight="1">
      <c r="A196" s="39"/>
      <c r="B196" s="40"/>
      <c r="C196" s="227" t="s">
        <v>370</v>
      </c>
      <c r="D196" s="227" t="s">
        <v>125</v>
      </c>
      <c r="E196" s="228" t="s">
        <v>701</v>
      </c>
      <c r="F196" s="229" t="s">
        <v>702</v>
      </c>
      <c r="G196" s="230" t="s">
        <v>225</v>
      </c>
      <c r="H196" s="231">
        <v>510</v>
      </c>
      <c r="I196" s="232"/>
      <c r="J196" s="233">
        <f>ROUND(I196*H196,2)</f>
        <v>0</v>
      </c>
      <c r="K196" s="229" t="s">
        <v>226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129</v>
      </c>
      <c r="AT196" s="238" t="s">
        <v>125</v>
      </c>
      <c r="AU196" s="238" t="s">
        <v>87</v>
      </c>
      <c r="AY196" s="18" t="s">
        <v>124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85</v>
      </c>
      <c r="BK196" s="239">
        <f>ROUND(I196*H196,2)</f>
        <v>0</v>
      </c>
      <c r="BL196" s="18" t="s">
        <v>129</v>
      </c>
      <c r="BM196" s="238" t="s">
        <v>703</v>
      </c>
    </row>
    <row r="197" s="13" customFormat="1">
      <c r="A197" s="13"/>
      <c r="B197" s="251"/>
      <c r="C197" s="252"/>
      <c r="D197" s="242" t="s">
        <v>131</v>
      </c>
      <c r="E197" s="253" t="s">
        <v>1</v>
      </c>
      <c r="F197" s="254" t="s">
        <v>704</v>
      </c>
      <c r="G197" s="252"/>
      <c r="H197" s="255">
        <v>510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131</v>
      </c>
      <c r="AU197" s="261" t="s">
        <v>87</v>
      </c>
      <c r="AV197" s="13" t="s">
        <v>87</v>
      </c>
      <c r="AW197" s="13" t="s">
        <v>32</v>
      </c>
      <c r="AX197" s="13" t="s">
        <v>85</v>
      </c>
      <c r="AY197" s="261" t="s">
        <v>124</v>
      </c>
    </row>
    <row r="198" s="2" customFormat="1" ht="16.5" customHeight="1">
      <c r="A198" s="39"/>
      <c r="B198" s="40"/>
      <c r="C198" s="296" t="s">
        <v>379</v>
      </c>
      <c r="D198" s="296" t="s">
        <v>307</v>
      </c>
      <c r="E198" s="297" t="s">
        <v>681</v>
      </c>
      <c r="F198" s="298" t="s">
        <v>682</v>
      </c>
      <c r="G198" s="299" t="s">
        <v>529</v>
      </c>
      <c r="H198" s="300">
        <v>7.6500000000000004</v>
      </c>
      <c r="I198" s="301"/>
      <c r="J198" s="302">
        <f>ROUND(I198*H198,2)</f>
        <v>0</v>
      </c>
      <c r="K198" s="298" t="s">
        <v>226</v>
      </c>
      <c r="L198" s="303"/>
      <c r="M198" s="304" t="s">
        <v>1</v>
      </c>
      <c r="N198" s="305" t="s">
        <v>42</v>
      </c>
      <c r="O198" s="92"/>
      <c r="P198" s="236">
        <f>O198*H198</f>
        <v>0</v>
      </c>
      <c r="Q198" s="236">
        <v>0.001</v>
      </c>
      <c r="R198" s="236">
        <f>Q198*H198</f>
        <v>0.0076500000000000005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166</v>
      </c>
      <c r="AT198" s="238" t="s">
        <v>307</v>
      </c>
      <c r="AU198" s="238" t="s">
        <v>87</v>
      </c>
      <c r="AY198" s="18" t="s">
        <v>124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85</v>
      </c>
      <c r="BK198" s="239">
        <f>ROUND(I198*H198,2)</f>
        <v>0</v>
      </c>
      <c r="BL198" s="18" t="s">
        <v>129</v>
      </c>
      <c r="BM198" s="238" t="s">
        <v>705</v>
      </c>
    </row>
    <row r="199" s="13" customFormat="1">
      <c r="A199" s="13"/>
      <c r="B199" s="251"/>
      <c r="C199" s="252"/>
      <c r="D199" s="242" t="s">
        <v>131</v>
      </c>
      <c r="E199" s="252"/>
      <c r="F199" s="254" t="s">
        <v>706</v>
      </c>
      <c r="G199" s="252"/>
      <c r="H199" s="255">
        <v>7.6500000000000004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131</v>
      </c>
      <c r="AU199" s="261" t="s">
        <v>87</v>
      </c>
      <c r="AV199" s="13" t="s">
        <v>87</v>
      </c>
      <c r="AW199" s="13" t="s">
        <v>4</v>
      </c>
      <c r="AX199" s="13" t="s">
        <v>85</v>
      </c>
      <c r="AY199" s="261" t="s">
        <v>124</v>
      </c>
    </row>
    <row r="200" s="2" customFormat="1" ht="21.75" customHeight="1">
      <c r="A200" s="39"/>
      <c r="B200" s="40"/>
      <c r="C200" s="227" t="s">
        <v>383</v>
      </c>
      <c r="D200" s="227" t="s">
        <v>125</v>
      </c>
      <c r="E200" s="228" t="s">
        <v>707</v>
      </c>
      <c r="F200" s="229" t="s">
        <v>708</v>
      </c>
      <c r="G200" s="230" t="s">
        <v>441</v>
      </c>
      <c r="H200" s="231">
        <v>1</v>
      </c>
      <c r="I200" s="232"/>
      <c r="J200" s="233">
        <f>ROUND(I200*H200,2)</f>
        <v>0</v>
      </c>
      <c r="K200" s="229" t="s">
        <v>226</v>
      </c>
      <c r="L200" s="45"/>
      <c r="M200" s="234" t="s">
        <v>1</v>
      </c>
      <c r="N200" s="235" t="s">
        <v>42</v>
      </c>
      <c r="O200" s="92"/>
      <c r="P200" s="236">
        <f>O200*H200</f>
        <v>0</v>
      </c>
      <c r="Q200" s="236">
        <v>0.021350000000000001</v>
      </c>
      <c r="R200" s="236">
        <f>Q200*H200</f>
        <v>0.021350000000000001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129</v>
      </c>
      <c r="AT200" s="238" t="s">
        <v>125</v>
      </c>
      <c r="AU200" s="238" t="s">
        <v>87</v>
      </c>
      <c r="AY200" s="18" t="s">
        <v>124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85</v>
      </c>
      <c r="BK200" s="239">
        <f>ROUND(I200*H200,2)</f>
        <v>0</v>
      </c>
      <c r="BL200" s="18" t="s">
        <v>129</v>
      </c>
      <c r="BM200" s="238" t="s">
        <v>709</v>
      </c>
    </row>
    <row r="201" s="12" customFormat="1">
      <c r="A201" s="12"/>
      <c r="B201" s="240"/>
      <c r="C201" s="241"/>
      <c r="D201" s="242" t="s">
        <v>131</v>
      </c>
      <c r="E201" s="243" t="s">
        <v>1</v>
      </c>
      <c r="F201" s="244" t="s">
        <v>710</v>
      </c>
      <c r="G201" s="241"/>
      <c r="H201" s="243" t="s">
        <v>1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50" t="s">
        <v>131</v>
      </c>
      <c r="AU201" s="250" t="s">
        <v>87</v>
      </c>
      <c r="AV201" s="12" t="s">
        <v>85</v>
      </c>
      <c r="AW201" s="12" t="s">
        <v>32</v>
      </c>
      <c r="AX201" s="12" t="s">
        <v>77</v>
      </c>
      <c r="AY201" s="250" t="s">
        <v>124</v>
      </c>
    </row>
    <row r="202" s="13" customFormat="1">
      <c r="A202" s="13"/>
      <c r="B202" s="251"/>
      <c r="C202" s="252"/>
      <c r="D202" s="242" t="s">
        <v>131</v>
      </c>
      <c r="E202" s="253" t="s">
        <v>1</v>
      </c>
      <c r="F202" s="254" t="s">
        <v>85</v>
      </c>
      <c r="G202" s="252"/>
      <c r="H202" s="255">
        <v>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131</v>
      </c>
      <c r="AU202" s="261" t="s">
        <v>87</v>
      </c>
      <c r="AV202" s="13" t="s">
        <v>87</v>
      </c>
      <c r="AW202" s="13" t="s">
        <v>32</v>
      </c>
      <c r="AX202" s="13" t="s">
        <v>85</v>
      </c>
      <c r="AY202" s="261" t="s">
        <v>124</v>
      </c>
    </row>
    <row r="203" s="2" customFormat="1" ht="21.75" customHeight="1">
      <c r="A203" s="39"/>
      <c r="B203" s="40"/>
      <c r="C203" s="227" t="s">
        <v>242</v>
      </c>
      <c r="D203" s="227" t="s">
        <v>125</v>
      </c>
      <c r="E203" s="228" t="s">
        <v>711</v>
      </c>
      <c r="F203" s="229" t="s">
        <v>712</v>
      </c>
      <c r="G203" s="230" t="s">
        <v>441</v>
      </c>
      <c r="H203" s="231">
        <v>1</v>
      </c>
      <c r="I203" s="232"/>
      <c r="J203" s="233">
        <f>ROUND(I203*H203,2)</f>
        <v>0</v>
      </c>
      <c r="K203" s="229" t="s">
        <v>226</v>
      </c>
      <c r="L203" s="45"/>
      <c r="M203" s="234" t="s">
        <v>1</v>
      </c>
      <c r="N203" s="235" t="s">
        <v>42</v>
      </c>
      <c r="O203" s="92"/>
      <c r="P203" s="236">
        <f>O203*H203</f>
        <v>0</v>
      </c>
      <c r="Q203" s="236">
        <v>0.038429999999999999</v>
      </c>
      <c r="R203" s="236">
        <f>Q203*H203</f>
        <v>0.038429999999999999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129</v>
      </c>
      <c r="AT203" s="238" t="s">
        <v>125</v>
      </c>
      <c r="AU203" s="238" t="s">
        <v>87</v>
      </c>
      <c r="AY203" s="18" t="s">
        <v>124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85</v>
      </c>
      <c r="BK203" s="239">
        <f>ROUND(I203*H203,2)</f>
        <v>0</v>
      </c>
      <c r="BL203" s="18" t="s">
        <v>129</v>
      </c>
      <c r="BM203" s="238" t="s">
        <v>713</v>
      </c>
    </row>
    <row r="204" s="12" customFormat="1">
      <c r="A204" s="12"/>
      <c r="B204" s="240"/>
      <c r="C204" s="241"/>
      <c r="D204" s="242" t="s">
        <v>131</v>
      </c>
      <c r="E204" s="243" t="s">
        <v>1</v>
      </c>
      <c r="F204" s="244" t="s">
        <v>714</v>
      </c>
      <c r="G204" s="241"/>
      <c r="H204" s="243" t="s">
        <v>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50" t="s">
        <v>131</v>
      </c>
      <c r="AU204" s="250" t="s">
        <v>87</v>
      </c>
      <c r="AV204" s="12" t="s">
        <v>85</v>
      </c>
      <c r="AW204" s="12" t="s">
        <v>32</v>
      </c>
      <c r="AX204" s="12" t="s">
        <v>77</v>
      </c>
      <c r="AY204" s="250" t="s">
        <v>124</v>
      </c>
    </row>
    <row r="205" s="13" customFormat="1">
      <c r="A205" s="13"/>
      <c r="B205" s="251"/>
      <c r="C205" s="252"/>
      <c r="D205" s="242" t="s">
        <v>131</v>
      </c>
      <c r="E205" s="253" t="s">
        <v>1</v>
      </c>
      <c r="F205" s="254" t="s">
        <v>85</v>
      </c>
      <c r="G205" s="252"/>
      <c r="H205" s="255">
        <v>1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131</v>
      </c>
      <c r="AU205" s="261" t="s">
        <v>87</v>
      </c>
      <c r="AV205" s="13" t="s">
        <v>87</v>
      </c>
      <c r="AW205" s="13" t="s">
        <v>32</v>
      </c>
      <c r="AX205" s="13" t="s">
        <v>85</v>
      </c>
      <c r="AY205" s="261" t="s">
        <v>124</v>
      </c>
    </row>
    <row r="206" s="11" customFormat="1" ht="22.8" customHeight="1">
      <c r="A206" s="11"/>
      <c r="B206" s="213"/>
      <c r="C206" s="214"/>
      <c r="D206" s="215" t="s">
        <v>76</v>
      </c>
      <c r="E206" s="272" t="s">
        <v>87</v>
      </c>
      <c r="F206" s="272" t="s">
        <v>329</v>
      </c>
      <c r="G206" s="214"/>
      <c r="H206" s="214"/>
      <c r="I206" s="217"/>
      <c r="J206" s="273">
        <f>BK206</f>
        <v>0</v>
      </c>
      <c r="K206" s="214"/>
      <c r="L206" s="219"/>
      <c r="M206" s="220"/>
      <c r="N206" s="221"/>
      <c r="O206" s="221"/>
      <c r="P206" s="222">
        <f>SUM(P207:P215)</f>
        <v>0</v>
      </c>
      <c r="Q206" s="221"/>
      <c r="R206" s="222">
        <f>SUM(R207:R215)</f>
        <v>130.37087952000002</v>
      </c>
      <c r="S206" s="221"/>
      <c r="T206" s="223">
        <f>SUM(T207:T215)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24" t="s">
        <v>85</v>
      </c>
      <c r="AT206" s="225" t="s">
        <v>76</v>
      </c>
      <c r="AU206" s="225" t="s">
        <v>85</v>
      </c>
      <c r="AY206" s="224" t="s">
        <v>124</v>
      </c>
      <c r="BK206" s="226">
        <f>SUM(BK207:BK215)</f>
        <v>0</v>
      </c>
    </row>
    <row r="207" s="2" customFormat="1" ht="21.75" customHeight="1">
      <c r="A207" s="39"/>
      <c r="B207" s="40"/>
      <c r="C207" s="227" t="s">
        <v>391</v>
      </c>
      <c r="D207" s="227" t="s">
        <v>125</v>
      </c>
      <c r="E207" s="228" t="s">
        <v>330</v>
      </c>
      <c r="F207" s="229" t="s">
        <v>331</v>
      </c>
      <c r="G207" s="230" t="s">
        <v>251</v>
      </c>
      <c r="H207" s="231">
        <v>40.200000000000003</v>
      </c>
      <c r="I207" s="232"/>
      <c r="J207" s="233">
        <f>ROUND(I207*H207,2)</f>
        <v>0</v>
      </c>
      <c r="K207" s="229" t="s">
        <v>226</v>
      </c>
      <c r="L207" s="45"/>
      <c r="M207" s="234" t="s">
        <v>1</v>
      </c>
      <c r="N207" s="235" t="s">
        <v>42</v>
      </c>
      <c r="O207" s="92"/>
      <c r="P207" s="236">
        <f>O207*H207</f>
        <v>0</v>
      </c>
      <c r="Q207" s="236">
        <v>2.1600000000000001</v>
      </c>
      <c r="R207" s="236">
        <f>Q207*H207</f>
        <v>86.832000000000008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129</v>
      </c>
      <c r="AT207" s="238" t="s">
        <v>125</v>
      </c>
      <c r="AU207" s="238" t="s">
        <v>87</v>
      </c>
      <c r="AY207" s="18" t="s">
        <v>124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85</v>
      </c>
      <c r="BK207" s="239">
        <f>ROUND(I207*H207,2)</f>
        <v>0</v>
      </c>
      <c r="BL207" s="18" t="s">
        <v>129</v>
      </c>
      <c r="BM207" s="238" t="s">
        <v>715</v>
      </c>
    </row>
    <row r="208" s="12" customFormat="1">
      <c r="A208" s="12"/>
      <c r="B208" s="240"/>
      <c r="C208" s="241"/>
      <c r="D208" s="242" t="s">
        <v>131</v>
      </c>
      <c r="E208" s="243" t="s">
        <v>1</v>
      </c>
      <c r="F208" s="244" t="s">
        <v>716</v>
      </c>
      <c r="G208" s="241"/>
      <c r="H208" s="243" t="s">
        <v>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50" t="s">
        <v>131</v>
      </c>
      <c r="AU208" s="250" t="s">
        <v>87</v>
      </c>
      <c r="AV208" s="12" t="s">
        <v>85</v>
      </c>
      <c r="AW208" s="12" t="s">
        <v>32</v>
      </c>
      <c r="AX208" s="12" t="s">
        <v>77</v>
      </c>
      <c r="AY208" s="250" t="s">
        <v>124</v>
      </c>
    </row>
    <row r="209" s="13" customFormat="1">
      <c r="A209" s="13"/>
      <c r="B209" s="251"/>
      <c r="C209" s="252"/>
      <c r="D209" s="242" t="s">
        <v>131</v>
      </c>
      <c r="E209" s="253" t="s">
        <v>1</v>
      </c>
      <c r="F209" s="254" t="s">
        <v>655</v>
      </c>
      <c r="G209" s="252"/>
      <c r="H209" s="255">
        <v>40.200000000000003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131</v>
      </c>
      <c r="AU209" s="261" t="s">
        <v>87</v>
      </c>
      <c r="AV209" s="13" t="s">
        <v>87</v>
      </c>
      <c r="AW209" s="13" t="s">
        <v>32</v>
      </c>
      <c r="AX209" s="13" t="s">
        <v>85</v>
      </c>
      <c r="AY209" s="261" t="s">
        <v>124</v>
      </c>
    </row>
    <row r="210" s="2" customFormat="1" ht="16.5" customHeight="1">
      <c r="A210" s="39"/>
      <c r="B210" s="40"/>
      <c r="C210" s="227" t="s">
        <v>398</v>
      </c>
      <c r="D210" s="227" t="s">
        <v>125</v>
      </c>
      <c r="E210" s="228" t="s">
        <v>717</v>
      </c>
      <c r="F210" s="229" t="s">
        <v>718</v>
      </c>
      <c r="G210" s="230" t="s">
        <v>251</v>
      </c>
      <c r="H210" s="231">
        <v>19.277999999999999</v>
      </c>
      <c r="I210" s="232"/>
      <c r="J210" s="233">
        <f>ROUND(I210*H210,2)</f>
        <v>0</v>
      </c>
      <c r="K210" s="229" t="s">
        <v>226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2.2563399999999998</v>
      </c>
      <c r="R210" s="236">
        <f>Q210*H210</f>
        <v>43.497722519999996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129</v>
      </c>
      <c r="AT210" s="238" t="s">
        <v>125</v>
      </c>
      <c r="AU210" s="238" t="s">
        <v>87</v>
      </c>
      <c r="AY210" s="18" t="s">
        <v>124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85</v>
      </c>
      <c r="BK210" s="239">
        <f>ROUND(I210*H210,2)</f>
        <v>0</v>
      </c>
      <c r="BL210" s="18" t="s">
        <v>129</v>
      </c>
      <c r="BM210" s="238" t="s">
        <v>719</v>
      </c>
    </row>
    <row r="211" s="12" customFormat="1">
      <c r="A211" s="12"/>
      <c r="B211" s="240"/>
      <c r="C211" s="241"/>
      <c r="D211" s="242" t="s">
        <v>131</v>
      </c>
      <c r="E211" s="243" t="s">
        <v>1</v>
      </c>
      <c r="F211" s="244" t="s">
        <v>720</v>
      </c>
      <c r="G211" s="241"/>
      <c r="H211" s="243" t="s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50" t="s">
        <v>131</v>
      </c>
      <c r="AU211" s="250" t="s">
        <v>87</v>
      </c>
      <c r="AV211" s="12" t="s">
        <v>85</v>
      </c>
      <c r="AW211" s="12" t="s">
        <v>32</v>
      </c>
      <c r="AX211" s="12" t="s">
        <v>77</v>
      </c>
      <c r="AY211" s="250" t="s">
        <v>124</v>
      </c>
    </row>
    <row r="212" s="13" customFormat="1">
      <c r="A212" s="13"/>
      <c r="B212" s="251"/>
      <c r="C212" s="252"/>
      <c r="D212" s="242" t="s">
        <v>131</v>
      </c>
      <c r="E212" s="253" t="s">
        <v>1</v>
      </c>
      <c r="F212" s="254" t="s">
        <v>721</v>
      </c>
      <c r="G212" s="252"/>
      <c r="H212" s="255">
        <v>19.277999999999999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131</v>
      </c>
      <c r="AU212" s="261" t="s">
        <v>87</v>
      </c>
      <c r="AV212" s="13" t="s">
        <v>87</v>
      </c>
      <c r="AW212" s="13" t="s">
        <v>32</v>
      </c>
      <c r="AX212" s="13" t="s">
        <v>85</v>
      </c>
      <c r="AY212" s="261" t="s">
        <v>124</v>
      </c>
    </row>
    <row r="213" s="2" customFormat="1" ht="16.5" customHeight="1">
      <c r="A213" s="39"/>
      <c r="B213" s="40"/>
      <c r="C213" s="227" t="s">
        <v>240</v>
      </c>
      <c r="D213" s="227" t="s">
        <v>125</v>
      </c>
      <c r="E213" s="228" t="s">
        <v>371</v>
      </c>
      <c r="F213" s="229" t="s">
        <v>372</v>
      </c>
      <c r="G213" s="230" t="s">
        <v>225</v>
      </c>
      <c r="H213" s="231">
        <v>15.300000000000001</v>
      </c>
      <c r="I213" s="232"/>
      <c r="J213" s="233">
        <f>ROUND(I213*H213,2)</f>
        <v>0</v>
      </c>
      <c r="K213" s="229" t="s">
        <v>226</v>
      </c>
      <c r="L213" s="45"/>
      <c r="M213" s="234" t="s">
        <v>1</v>
      </c>
      <c r="N213" s="235" t="s">
        <v>42</v>
      </c>
      <c r="O213" s="92"/>
      <c r="P213" s="236">
        <f>O213*H213</f>
        <v>0</v>
      </c>
      <c r="Q213" s="236">
        <v>0.0026900000000000001</v>
      </c>
      <c r="R213" s="236">
        <f>Q213*H213</f>
        <v>0.041157000000000006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129</v>
      </c>
      <c r="AT213" s="238" t="s">
        <v>125</v>
      </c>
      <c r="AU213" s="238" t="s">
        <v>87</v>
      </c>
      <c r="AY213" s="18" t="s">
        <v>124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85</v>
      </c>
      <c r="BK213" s="239">
        <f>ROUND(I213*H213,2)</f>
        <v>0</v>
      </c>
      <c r="BL213" s="18" t="s">
        <v>129</v>
      </c>
      <c r="BM213" s="238" t="s">
        <v>722</v>
      </c>
    </row>
    <row r="214" s="13" customFormat="1">
      <c r="A214" s="13"/>
      <c r="B214" s="251"/>
      <c r="C214" s="252"/>
      <c r="D214" s="242" t="s">
        <v>131</v>
      </c>
      <c r="E214" s="253" t="s">
        <v>1</v>
      </c>
      <c r="F214" s="254" t="s">
        <v>723</v>
      </c>
      <c r="G214" s="252"/>
      <c r="H214" s="255">
        <v>15.300000000000001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131</v>
      </c>
      <c r="AU214" s="261" t="s">
        <v>87</v>
      </c>
      <c r="AV214" s="13" t="s">
        <v>87</v>
      </c>
      <c r="AW214" s="13" t="s">
        <v>32</v>
      </c>
      <c r="AX214" s="13" t="s">
        <v>85</v>
      </c>
      <c r="AY214" s="261" t="s">
        <v>124</v>
      </c>
    </row>
    <row r="215" s="2" customFormat="1" ht="16.5" customHeight="1">
      <c r="A215" s="39"/>
      <c r="B215" s="40"/>
      <c r="C215" s="227" t="s">
        <v>410</v>
      </c>
      <c r="D215" s="227" t="s">
        <v>125</v>
      </c>
      <c r="E215" s="228" t="s">
        <v>380</v>
      </c>
      <c r="F215" s="229" t="s">
        <v>381</v>
      </c>
      <c r="G215" s="230" t="s">
        <v>225</v>
      </c>
      <c r="H215" s="231">
        <v>15.300000000000001</v>
      </c>
      <c r="I215" s="232"/>
      <c r="J215" s="233">
        <f>ROUND(I215*H215,2)</f>
        <v>0</v>
      </c>
      <c r="K215" s="229" t="s">
        <v>226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129</v>
      </c>
      <c r="AT215" s="238" t="s">
        <v>125</v>
      </c>
      <c r="AU215" s="238" t="s">
        <v>87</v>
      </c>
      <c r="AY215" s="18" t="s">
        <v>124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85</v>
      </c>
      <c r="BK215" s="239">
        <f>ROUND(I215*H215,2)</f>
        <v>0</v>
      </c>
      <c r="BL215" s="18" t="s">
        <v>129</v>
      </c>
      <c r="BM215" s="238" t="s">
        <v>724</v>
      </c>
    </row>
    <row r="216" s="11" customFormat="1" ht="22.8" customHeight="1">
      <c r="A216" s="11"/>
      <c r="B216" s="213"/>
      <c r="C216" s="214"/>
      <c r="D216" s="215" t="s">
        <v>76</v>
      </c>
      <c r="E216" s="272" t="s">
        <v>138</v>
      </c>
      <c r="F216" s="272" t="s">
        <v>397</v>
      </c>
      <c r="G216" s="214"/>
      <c r="H216" s="214"/>
      <c r="I216" s="217"/>
      <c r="J216" s="273">
        <f>BK216</f>
        <v>0</v>
      </c>
      <c r="K216" s="214"/>
      <c r="L216" s="219"/>
      <c r="M216" s="220"/>
      <c r="N216" s="221"/>
      <c r="O216" s="221"/>
      <c r="P216" s="222">
        <f>SUM(P217:P237)</f>
        <v>0</v>
      </c>
      <c r="Q216" s="221"/>
      <c r="R216" s="222">
        <f>SUM(R217:R237)</f>
        <v>127.5995849</v>
      </c>
      <c r="S216" s="221"/>
      <c r="T216" s="223">
        <f>SUM(T217:T237)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24" t="s">
        <v>85</v>
      </c>
      <c r="AT216" s="225" t="s">
        <v>76</v>
      </c>
      <c r="AU216" s="225" t="s">
        <v>85</v>
      </c>
      <c r="AY216" s="224" t="s">
        <v>124</v>
      </c>
      <c r="BK216" s="226">
        <f>SUM(BK217:BK237)</f>
        <v>0</v>
      </c>
    </row>
    <row r="217" s="2" customFormat="1" ht="21.75" customHeight="1">
      <c r="A217" s="39"/>
      <c r="B217" s="40"/>
      <c r="C217" s="227" t="s">
        <v>414</v>
      </c>
      <c r="D217" s="227" t="s">
        <v>125</v>
      </c>
      <c r="E217" s="228" t="s">
        <v>725</v>
      </c>
      <c r="F217" s="229" t="s">
        <v>726</v>
      </c>
      <c r="G217" s="230" t="s">
        <v>232</v>
      </c>
      <c r="H217" s="231">
        <v>77.099999999999994</v>
      </c>
      <c r="I217" s="232"/>
      <c r="J217" s="233">
        <f>ROUND(I217*H217,2)</f>
        <v>0</v>
      </c>
      <c r="K217" s="229" t="s">
        <v>226</v>
      </c>
      <c r="L217" s="45"/>
      <c r="M217" s="234" t="s">
        <v>1</v>
      </c>
      <c r="N217" s="235" t="s">
        <v>42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129</v>
      </c>
      <c r="AT217" s="238" t="s">
        <v>125</v>
      </c>
      <c r="AU217" s="238" t="s">
        <v>87</v>
      </c>
      <c r="AY217" s="18" t="s">
        <v>124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85</v>
      </c>
      <c r="BK217" s="239">
        <f>ROUND(I217*H217,2)</f>
        <v>0</v>
      </c>
      <c r="BL217" s="18" t="s">
        <v>129</v>
      </c>
      <c r="BM217" s="238" t="s">
        <v>727</v>
      </c>
    </row>
    <row r="218" s="13" customFormat="1">
      <c r="A218" s="13"/>
      <c r="B218" s="251"/>
      <c r="C218" s="252"/>
      <c r="D218" s="242" t="s">
        <v>131</v>
      </c>
      <c r="E218" s="253" t="s">
        <v>1</v>
      </c>
      <c r="F218" s="254" t="s">
        <v>728</v>
      </c>
      <c r="G218" s="252"/>
      <c r="H218" s="255">
        <v>7.5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131</v>
      </c>
      <c r="AU218" s="261" t="s">
        <v>87</v>
      </c>
      <c r="AV218" s="13" t="s">
        <v>87</v>
      </c>
      <c r="AW218" s="13" t="s">
        <v>32</v>
      </c>
      <c r="AX218" s="13" t="s">
        <v>77</v>
      </c>
      <c r="AY218" s="261" t="s">
        <v>124</v>
      </c>
    </row>
    <row r="219" s="13" customFormat="1">
      <c r="A219" s="13"/>
      <c r="B219" s="251"/>
      <c r="C219" s="252"/>
      <c r="D219" s="242" t="s">
        <v>131</v>
      </c>
      <c r="E219" s="253" t="s">
        <v>1</v>
      </c>
      <c r="F219" s="254" t="s">
        <v>729</v>
      </c>
      <c r="G219" s="252"/>
      <c r="H219" s="255">
        <v>69.599999999999994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1" t="s">
        <v>131</v>
      </c>
      <c r="AU219" s="261" t="s">
        <v>87</v>
      </c>
      <c r="AV219" s="13" t="s">
        <v>87</v>
      </c>
      <c r="AW219" s="13" t="s">
        <v>32</v>
      </c>
      <c r="AX219" s="13" t="s">
        <v>77</v>
      </c>
      <c r="AY219" s="261" t="s">
        <v>124</v>
      </c>
    </row>
    <row r="220" s="15" customFormat="1">
      <c r="A220" s="15"/>
      <c r="B220" s="274"/>
      <c r="C220" s="275"/>
      <c r="D220" s="242" t="s">
        <v>131</v>
      </c>
      <c r="E220" s="276" t="s">
        <v>1</v>
      </c>
      <c r="F220" s="277" t="s">
        <v>243</v>
      </c>
      <c r="G220" s="275"/>
      <c r="H220" s="278">
        <v>77.099999999999994</v>
      </c>
      <c r="I220" s="279"/>
      <c r="J220" s="275"/>
      <c r="K220" s="275"/>
      <c r="L220" s="280"/>
      <c r="M220" s="281"/>
      <c r="N220" s="282"/>
      <c r="O220" s="282"/>
      <c r="P220" s="282"/>
      <c r="Q220" s="282"/>
      <c r="R220" s="282"/>
      <c r="S220" s="282"/>
      <c r="T220" s="28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4" t="s">
        <v>131</v>
      </c>
      <c r="AU220" s="284" t="s">
        <v>87</v>
      </c>
      <c r="AV220" s="15" t="s">
        <v>129</v>
      </c>
      <c r="AW220" s="15" t="s">
        <v>32</v>
      </c>
      <c r="AX220" s="15" t="s">
        <v>85</v>
      </c>
      <c r="AY220" s="284" t="s">
        <v>124</v>
      </c>
    </row>
    <row r="221" s="2" customFormat="1" ht="21.75" customHeight="1">
      <c r="A221" s="39"/>
      <c r="B221" s="40"/>
      <c r="C221" s="227" t="s">
        <v>419</v>
      </c>
      <c r="D221" s="227" t="s">
        <v>125</v>
      </c>
      <c r="E221" s="228" t="s">
        <v>730</v>
      </c>
      <c r="F221" s="229" t="s">
        <v>731</v>
      </c>
      <c r="G221" s="230" t="s">
        <v>251</v>
      </c>
      <c r="H221" s="231">
        <v>46.935000000000002</v>
      </c>
      <c r="I221" s="232"/>
      <c r="J221" s="233">
        <f>ROUND(I221*H221,2)</f>
        <v>0</v>
      </c>
      <c r="K221" s="229" t="s">
        <v>226</v>
      </c>
      <c r="L221" s="45"/>
      <c r="M221" s="234" t="s">
        <v>1</v>
      </c>
      <c r="N221" s="235" t="s">
        <v>42</v>
      </c>
      <c r="O221" s="92"/>
      <c r="P221" s="236">
        <f>O221*H221</f>
        <v>0</v>
      </c>
      <c r="Q221" s="236">
        <v>2.3115399999999999</v>
      </c>
      <c r="R221" s="236">
        <f>Q221*H221</f>
        <v>108.4921299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129</v>
      </c>
      <c r="AT221" s="238" t="s">
        <v>125</v>
      </c>
      <c r="AU221" s="238" t="s">
        <v>87</v>
      </c>
      <c r="AY221" s="18" t="s">
        <v>124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85</v>
      </c>
      <c r="BK221" s="239">
        <f>ROUND(I221*H221,2)</f>
        <v>0</v>
      </c>
      <c r="BL221" s="18" t="s">
        <v>129</v>
      </c>
      <c r="BM221" s="238" t="s">
        <v>732</v>
      </c>
    </row>
    <row r="222" s="13" customFormat="1">
      <c r="A222" s="13"/>
      <c r="B222" s="251"/>
      <c r="C222" s="252"/>
      <c r="D222" s="242" t="s">
        <v>131</v>
      </c>
      <c r="E222" s="253" t="s">
        <v>1</v>
      </c>
      <c r="F222" s="254" t="s">
        <v>733</v>
      </c>
      <c r="G222" s="252"/>
      <c r="H222" s="255">
        <v>11.16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131</v>
      </c>
      <c r="AU222" s="261" t="s">
        <v>87</v>
      </c>
      <c r="AV222" s="13" t="s">
        <v>87</v>
      </c>
      <c r="AW222" s="13" t="s">
        <v>32</v>
      </c>
      <c r="AX222" s="13" t="s">
        <v>77</v>
      </c>
      <c r="AY222" s="261" t="s">
        <v>124</v>
      </c>
    </row>
    <row r="223" s="13" customFormat="1">
      <c r="A223" s="13"/>
      <c r="B223" s="251"/>
      <c r="C223" s="252"/>
      <c r="D223" s="242" t="s">
        <v>131</v>
      </c>
      <c r="E223" s="253" t="s">
        <v>1</v>
      </c>
      <c r="F223" s="254" t="s">
        <v>734</v>
      </c>
      <c r="G223" s="252"/>
      <c r="H223" s="255">
        <v>22.274999999999999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131</v>
      </c>
      <c r="AU223" s="261" t="s">
        <v>87</v>
      </c>
      <c r="AV223" s="13" t="s">
        <v>87</v>
      </c>
      <c r="AW223" s="13" t="s">
        <v>32</v>
      </c>
      <c r="AX223" s="13" t="s">
        <v>77</v>
      </c>
      <c r="AY223" s="261" t="s">
        <v>124</v>
      </c>
    </row>
    <row r="224" s="13" customFormat="1">
      <c r="A224" s="13"/>
      <c r="B224" s="251"/>
      <c r="C224" s="252"/>
      <c r="D224" s="242" t="s">
        <v>131</v>
      </c>
      <c r="E224" s="253" t="s">
        <v>1</v>
      </c>
      <c r="F224" s="254" t="s">
        <v>735</v>
      </c>
      <c r="G224" s="252"/>
      <c r="H224" s="255">
        <v>13.5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131</v>
      </c>
      <c r="AU224" s="261" t="s">
        <v>87</v>
      </c>
      <c r="AV224" s="13" t="s">
        <v>87</v>
      </c>
      <c r="AW224" s="13" t="s">
        <v>32</v>
      </c>
      <c r="AX224" s="13" t="s">
        <v>77</v>
      </c>
      <c r="AY224" s="261" t="s">
        <v>124</v>
      </c>
    </row>
    <row r="225" s="15" customFormat="1">
      <c r="A225" s="15"/>
      <c r="B225" s="274"/>
      <c r="C225" s="275"/>
      <c r="D225" s="242" t="s">
        <v>131</v>
      </c>
      <c r="E225" s="276" t="s">
        <v>1</v>
      </c>
      <c r="F225" s="277" t="s">
        <v>243</v>
      </c>
      <c r="G225" s="275"/>
      <c r="H225" s="278">
        <v>46.935000000000002</v>
      </c>
      <c r="I225" s="279"/>
      <c r="J225" s="275"/>
      <c r="K225" s="275"/>
      <c r="L225" s="280"/>
      <c r="M225" s="281"/>
      <c r="N225" s="282"/>
      <c r="O225" s="282"/>
      <c r="P225" s="282"/>
      <c r="Q225" s="282"/>
      <c r="R225" s="282"/>
      <c r="S225" s="282"/>
      <c r="T225" s="28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4" t="s">
        <v>131</v>
      </c>
      <c r="AU225" s="284" t="s">
        <v>87</v>
      </c>
      <c r="AV225" s="15" t="s">
        <v>129</v>
      </c>
      <c r="AW225" s="15" t="s">
        <v>32</v>
      </c>
      <c r="AX225" s="15" t="s">
        <v>85</v>
      </c>
      <c r="AY225" s="284" t="s">
        <v>124</v>
      </c>
    </row>
    <row r="226" s="2" customFormat="1" ht="21.75" customHeight="1">
      <c r="A226" s="39"/>
      <c r="B226" s="40"/>
      <c r="C226" s="227" t="s">
        <v>425</v>
      </c>
      <c r="D226" s="227" t="s">
        <v>125</v>
      </c>
      <c r="E226" s="228" t="s">
        <v>736</v>
      </c>
      <c r="F226" s="229" t="s">
        <v>737</v>
      </c>
      <c r="G226" s="230" t="s">
        <v>441</v>
      </c>
      <c r="H226" s="231">
        <v>32</v>
      </c>
      <c r="I226" s="232"/>
      <c r="J226" s="233">
        <f>ROUND(I226*H226,2)</f>
        <v>0</v>
      </c>
      <c r="K226" s="229" t="s">
        <v>226</v>
      </c>
      <c r="L226" s="45"/>
      <c r="M226" s="234" t="s">
        <v>1</v>
      </c>
      <c r="N226" s="235" t="s">
        <v>42</v>
      </c>
      <c r="O226" s="92"/>
      <c r="P226" s="236">
        <f>O226*H226</f>
        <v>0</v>
      </c>
      <c r="Q226" s="236">
        <v>0.17488999999999999</v>
      </c>
      <c r="R226" s="236">
        <f>Q226*H226</f>
        <v>5.5964799999999997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129</v>
      </c>
      <c r="AT226" s="238" t="s">
        <v>125</v>
      </c>
      <c r="AU226" s="238" t="s">
        <v>87</v>
      </c>
      <c r="AY226" s="18" t="s">
        <v>124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85</v>
      </c>
      <c r="BK226" s="239">
        <f>ROUND(I226*H226,2)</f>
        <v>0</v>
      </c>
      <c r="BL226" s="18" t="s">
        <v>129</v>
      </c>
      <c r="BM226" s="238" t="s">
        <v>738</v>
      </c>
    </row>
    <row r="227" s="13" customFormat="1">
      <c r="A227" s="13"/>
      <c r="B227" s="251"/>
      <c r="C227" s="252"/>
      <c r="D227" s="242" t="s">
        <v>131</v>
      </c>
      <c r="E227" s="253" t="s">
        <v>1</v>
      </c>
      <c r="F227" s="254" t="s">
        <v>338</v>
      </c>
      <c r="G227" s="252"/>
      <c r="H227" s="255">
        <v>22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131</v>
      </c>
      <c r="AU227" s="261" t="s">
        <v>87</v>
      </c>
      <c r="AV227" s="13" t="s">
        <v>87</v>
      </c>
      <c r="AW227" s="13" t="s">
        <v>32</v>
      </c>
      <c r="AX227" s="13" t="s">
        <v>77</v>
      </c>
      <c r="AY227" s="261" t="s">
        <v>124</v>
      </c>
    </row>
    <row r="228" s="13" customFormat="1">
      <c r="A228" s="13"/>
      <c r="B228" s="251"/>
      <c r="C228" s="252"/>
      <c r="D228" s="242" t="s">
        <v>131</v>
      </c>
      <c r="E228" s="253" t="s">
        <v>1</v>
      </c>
      <c r="F228" s="254" t="s">
        <v>177</v>
      </c>
      <c r="G228" s="252"/>
      <c r="H228" s="255">
        <v>10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131</v>
      </c>
      <c r="AU228" s="261" t="s">
        <v>87</v>
      </c>
      <c r="AV228" s="13" t="s">
        <v>87</v>
      </c>
      <c r="AW228" s="13" t="s">
        <v>32</v>
      </c>
      <c r="AX228" s="13" t="s">
        <v>77</v>
      </c>
      <c r="AY228" s="261" t="s">
        <v>124</v>
      </c>
    </row>
    <row r="229" s="15" customFormat="1">
      <c r="A229" s="15"/>
      <c r="B229" s="274"/>
      <c r="C229" s="275"/>
      <c r="D229" s="242" t="s">
        <v>131</v>
      </c>
      <c r="E229" s="276" t="s">
        <v>1</v>
      </c>
      <c r="F229" s="277" t="s">
        <v>243</v>
      </c>
      <c r="G229" s="275"/>
      <c r="H229" s="278">
        <v>32</v>
      </c>
      <c r="I229" s="279"/>
      <c r="J229" s="275"/>
      <c r="K229" s="275"/>
      <c r="L229" s="280"/>
      <c r="M229" s="281"/>
      <c r="N229" s="282"/>
      <c r="O229" s="282"/>
      <c r="P229" s="282"/>
      <c r="Q229" s="282"/>
      <c r="R229" s="282"/>
      <c r="S229" s="282"/>
      <c r="T229" s="28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4" t="s">
        <v>131</v>
      </c>
      <c r="AU229" s="284" t="s">
        <v>87</v>
      </c>
      <c r="AV229" s="15" t="s">
        <v>129</v>
      </c>
      <c r="AW229" s="15" t="s">
        <v>32</v>
      </c>
      <c r="AX229" s="15" t="s">
        <v>85</v>
      </c>
      <c r="AY229" s="284" t="s">
        <v>124</v>
      </c>
    </row>
    <row r="230" s="2" customFormat="1" ht="21.75" customHeight="1">
      <c r="A230" s="39"/>
      <c r="B230" s="40"/>
      <c r="C230" s="296" t="s">
        <v>433</v>
      </c>
      <c r="D230" s="296" t="s">
        <v>307</v>
      </c>
      <c r="E230" s="297" t="s">
        <v>739</v>
      </c>
      <c r="F230" s="298" t="s">
        <v>740</v>
      </c>
      <c r="G230" s="299" t="s">
        <v>441</v>
      </c>
      <c r="H230" s="300">
        <v>32</v>
      </c>
      <c r="I230" s="301"/>
      <c r="J230" s="302">
        <f>ROUND(I230*H230,2)</f>
        <v>0</v>
      </c>
      <c r="K230" s="298" t="s">
        <v>226</v>
      </c>
      <c r="L230" s="303"/>
      <c r="M230" s="304" t="s">
        <v>1</v>
      </c>
      <c r="N230" s="305" t="s">
        <v>42</v>
      </c>
      <c r="O230" s="92"/>
      <c r="P230" s="236">
        <f>O230*H230</f>
        <v>0</v>
      </c>
      <c r="Q230" s="236">
        <v>0.0071000000000000004</v>
      </c>
      <c r="R230" s="236">
        <f>Q230*H230</f>
        <v>0.22720000000000001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166</v>
      </c>
      <c r="AT230" s="238" t="s">
        <v>307</v>
      </c>
      <c r="AU230" s="238" t="s">
        <v>87</v>
      </c>
      <c r="AY230" s="18" t="s">
        <v>124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85</v>
      </c>
      <c r="BK230" s="239">
        <f>ROUND(I230*H230,2)</f>
        <v>0</v>
      </c>
      <c r="BL230" s="18" t="s">
        <v>129</v>
      </c>
      <c r="BM230" s="238" t="s">
        <v>741</v>
      </c>
    </row>
    <row r="231" s="2" customFormat="1" ht="21.75" customHeight="1">
      <c r="A231" s="39"/>
      <c r="B231" s="40"/>
      <c r="C231" s="227" t="s">
        <v>438</v>
      </c>
      <c r="D231" s="227" t="s">
        <v>125</v>
      </c>
      <c r="E231" s="228" t="s">
        <v>742</v>
      </c>
      <c r="F231" s="229" t="s">
        <v>743</v>
      </c>
      <c r="G231" s="230" t="s">
        <v>225</v>
      </c>
      <c r="H231" s="231">
        <v>19.125</v>
      </c>
      <c r="I231" s="232"/>
      <c r="J231" s="233">
        <f>ROUND(I231*H231,2)</f>
        <v>0</v>
      </c>
      <c r="K231" s="229" t="s">
        <v>226</v>
      </c>
      <c r="L231" s="45"/>
      <c r="M231" s="234" t="s">
        <v>1</v>
      </c>
      <c r="N231" s="235" t="s">
        <v>42</v>
      </c>
      <c r="O231" s="92"/>
      <c r="P231" s="236">
        <f>O231*H231</f>
        <v>0</v>
      </c>
      <c r="Q231" s="236">
        <v>0.35499999999999998</v>
      </c>
      <c r="R231" s="236">
        <f>Q231*H231</f>
        <v>6.7893749999999997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129</v>
      </c>
      <c r="AT231" s="238" t="s">
        <v>125</v>
      </c>
      <c r="AU231" s="238" t="s">
        <v>87</v>
      </c>
      <c r="AY231" s="18" t="s">
        <v>124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85</v>
      </c>
      <c r="BK231" s="239">
        <f>ROUND(I231*H231,2)</f>
        <v>0</v>
      </c>
      <c r="BL231" s="18" t="s">
        <v>129</v>
      </c>
      <c r="BM231" s="238" t="s">
        <v>744</v>
      </c>
    </row>
    <row r="232" s="12" customFormat="1">
      <c r="A232" s="12"/>
      <c r="B232" s="240"/>
      <c r="C232" s="241"/>
      <c r="D232" s="242" t="s">
        <v>131</v>
      </c>
      <c r="E232" s="243" t="s">
        <v>1</v>
      </c>
      <c r="F232" s="244" t="s">
        <v>745</v>
      </c>
      <c r="G232" s="241"/>
      <c r="H232" s="243" t="s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50" t="s">
        <v>131</v>
      </c>
      <c r="AU232" s="250" t="s">
        <v>87</v>
      </c>
      <c r="AV232" s="12" t="s">
        <v>85</v>
      </c>
      <c r="AW232" s="12" t="s">
        <v>32</v>
      </c>
      <c r="AX232" s="12" t="s">
        <v>77</v>
      </c>
      <c r="AY232" s="250" t="s">
        <v>124</v>
      </c>
    </row>
    <row r="233" s="13" customFormat="1">
      <c r="A233" s="13"/>
      <c r="B233" s="251"/>
      <c r="C233" s="252"/>
      <c r="D233" s="242" t="s">
        <v>131</v>
      </c>
      <c r="E233" s="253" t="s">
        <v>1</v>
      </c>
      <c r="F233" s="254" t="s">
        <v>746</v>
      </c>
      <c r="G233" s="252"/>
      <c r="H233" s="255">
        <v>19.125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131</v>
      </c>
      <c r="AU233" s="261" t="s">
        <v>87</v>
      </c>
      <c r="AV233" s="13" t="s">
        <v>87</v>
      </c>
      <c r="AW233" s="13" t="s">
        <v>32</v>
      </c>
      <c r="AX233" s="13" t="s">
        <v>85</v>
      </c>
      <c r="AY233" s="261" t="s">
        <v>124</v>
      </c>
    </row>
    <row r="234" s="2" customFormat="1" ht="21.75" customHeight="1">
      <c r="A234" s="39"/>
      <c r="B234" s="40"/>
      <c r="C234" s="227" t="s">
        <v>447</v>
      </c>
      <c r="D234" s="227" t="s">
        <v>125</v>
      </c>
      <c r="E234" s="228" t="s">
        <v>747</v>
      </c>
      <c r="F234" s="229" t="s">
        <v>748</v>
      </c>
      <c r="G234" s="230" t="s">
        <v>232</v>
      </c>
      <c r="H234" s="231">
        <v>72</v>
      </c>
      <c r="I234" s="232"/>
      <c r="J234" s="233">
        <f>ROUND(I234*H234,2)</f>
        <v>0</v>
      </c>
      <c r="K234" s="229" t="s">
        <v>226</v>
      </c>
      <c r="L234" s="45"/>
      <c r="M234" s="234" t="s">
        <v>1</v>
      </c>
      <c r="N234" s="235" t="s">
        <v>42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129</v>
      </c>
      <c r="AT234" s="238" t="s">
        <v>125</v>
      </c>
      <c r="AU234" s="238" t="s">
        <v>87</v>
      </c>
      <c r="AY234" s="18" t="s">
        <v>124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85</v>
      </c>
      <c r="BK234" s="239">
        <f>ROUND(I234*H234,2)</f>
        <v>0</v>
      </c>
      <c r="BL234" s="18" t="s">
        <v>129</v>
      </c>
      <c r="BM234" s="238" t="s">
        <v>749</v>
      </c>
    </row>
    <row r="235" s="13" customFormat="1">
      <c r="A235" s="13"/>
      <c r="B235" s="251"/>
      <c r="C235" s="252"/>
      <c r="D235" s="242" t="s">
        <v>131</v>
      </c>
      <c r="E235" s="253" t="s">
        <v>1</v>
      </c>
      <c r="F235" s="254" t="s">
        <v>750</v>
      </c>
      <c r="G235" s="252"/>
      <c r="H235" s="255">
        <v>72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131</v>
      </c>
      <c r="AU235" s="261" t="s">
        <v>87</v>
      </c>
      <c r="AV235" s="13" t="s">
        <v>87</v>
      </c>
      <c r="AW235" s="13" t="s">
        <v>32</v>
      </c>
      <c r="AX235" s="13" t="s">
        <v>85</v>
      </c>
      <c r="AY235" s="261" t="s">
        <v>124</v>
      </c>
    </row>
    <row r="236" s="2" customFormat="1" ht="33" customHeight="1">
      <c r="A236" s="39"/>
      <c r="B236" s="40"/>
      <c r="C236" s="296" t="s">
        <v>451</v>
      </c>
      <c r="D236" s="296" t="s">
        <v>307</v>
      </c>
      <c r="E236" s="297" t="s">
        <v>751</v>
      </c>
      <c r="F236" s="298" t="s">
        <v>752</v>
      </c>
      <c r="G236" s="299" t="s">
        <v>232</v>
      </c>
      <c r="H236" s="300">
        <v>79.200000000000003</v>
      </c>
      <c r="I236" s="301"/>
      <c r="J236" s="302">
        <f>ROUND(I236*H236,2)</f>
        <v>0</v>
      </c>
      <c r="K236" s="298" t="s">
        <v>226</v>
      </c>
      <c r="L236" s="303"/>
      <c r="M236" s="304" t="s">
        <v>1</v>
      </c>
      <c r="N236" s="305" t="s">
        <v>42</v>
      </c>
      <c r="O236" s="92"/>
      <c r="P236" s="236">
        <f>O236*H236</f>
        <v>0</v>
      </c>
      <c r="Q236" s="236">
        <v>0.082000000000000003</v>
      </c>
      <c r="R236" s="236">
        <f>Q236*H236</f>
        <v>6.4944000000000006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166</v>
      </c>
      <c r="AT236" s="238" t="s">
        <v>307</v>
      </c>
      <c r="AU236" s="238" t="s">
        <v>87</v>
      </c>
      <c r="AY236" s="18" t="s">
        <v>124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85</v>
      </c>
      <c r="BK236" s="239">
        <f>ROUND(I236*H236,2)</f>
        <v>0</v>
      </c>
      <c r="BL236" s="18" t="s">
        <v>129</v>
      </c>
      <c r="BM236" s="238" t="s">
        <v>753</v>
      </c>
    </row>
    <row r="237" s="13" customFormat="1">
      <c r="A237" s="13"/>
      <c r="B237" s="251"/>
      <c r="C237" s="252"/>
      <c r="D237" s="242" t="s">
        <v>131</v>
      </c>
      <c r="E237" s="252"/>
      <c r="F237" s="254" t="s">
        <v>754</v>
      </c>
      <c r="G237" s="252"/>
      <c r="H237" s="255">
        <v>79.200000000000003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131</v>
      </c>
      <c r="AU237" s="261" t="s">
        <v>87</v>
      </c>
      <c r="AV237" s="13" t="s">
        <v>87</v>
      </c>
      <c r="AW237" s="13" t="s">
        <v>4</v>
      </c>
      <c r="AX237" s="13" t="s">
        <v>85</v>
      </c>
      <c r="AY237" s="261" t="s">
        <v>124</v>
      </c>
    </row>
    <row r="238" s="11" customFormat="1" ht="22.8" customHeight="1">
      <c r="A238" s="11"/>
      <c r="B238" s="213"/>
      <c r="C238" s="214"/>
      <c r="D238" s="215" t="s">
        <v>76</v>
      </c>
      <c r="E238" s="272" t="s">
        <v>146</v>
      </c>
      <c r="F238" s="272" t="s">
        <v>404</v>
      </c>
      <c r="G238" s="214"/>
      <c r="H238" s="214"/>
      <c r="I238" s="217"/>
      <c r="J238" s="273">
        <f>BK238</f>
        <v>0</v>
      </c>
      <c r="K238" s="214"/>
      <c r="L238" s="219"/>
      <c r="M238" s="220"/>
      <c r="N238" s="221"/>
      <c r="O238" s="221"/>
      <c r="P238" s="222">
        <f>SUM(P239:P287)</f>
        <v>0</v>
      </c>
      <c r="Q238" s="221"/>
      <c r="R238" s="222">
        <f>SUM(R239:R287)</f>
        <v>791.03109000000006</v>
      </c>
      <c r="S238" s="221"/>
      <c r="T238" s="223">
        <f>SUM(T239:T287)</f>
        <v>0</v>
      </c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R238" s="224" t="s">
        <v>85</v>
      </c>
      <c r="AT238" s="225" t="s">
        <v>76</v>
      </c>
      <c r="AU238" s="225" t="s">
        <v>85</v>
      </c>
      <c r="AY238" s="224" t="s">
        <v>124</v>
      </c>
      <c r="BK238" s="226">
        <f>SUM(BK239:BK287)</f>
        <v>0</v>
      </c>
    </row>
    <row r="239" s="2" customFormat="1" ht="16.5" customHeight="1">
      <c r="A239" s="39"/>
      <c r="B239" s="40"/>
      <c r="C239" s="227" t="s">
        <v>455</v>
      </c>
      <c r="D239" s="227" t="s">
        <v>125</v>
      </c>
      <c r="E239" s="228" t="s">
        <v>755</v>
      </c>
      <c r="F239" s="229" t="s">
        <v>756</v>
      </c>
      <c r="G239" s="230" t="s">
        <v>225</v>
      </c>
      <c r="H239" s="231">
        <v>368</v>
      </c>
      <c r="I239" s="232"/>
      <c r="J239" s="233">
        <f>ROUND(I239*H239,2)</f>
        <v>0</v>
      </c>
      <c r="K239" s="229" t="s">
        <v>226</v>
      </c>
      <c r="L239" s="45"/>
      <c r="M239" s="234" t="s">
        <v>1</v>
      </c>
      <c r="N239" s="235" t="s">
        <v>42</v>
      </c>
      <c r="O239" s="92"/>
      <c r="P239" s="236">
        <f>O239*H239</f>
        <v>0</v>
      </c>
      <c r="Q239" s="236">
        <v>0.161</v>
      </c>
      <c r="R239" s="236">
        <f>Q239*H239</f>
        <v>59.248000000000005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129</v>
      </c>
      <c r="AT239" s="238" t="s">
        <v>125</v>
      </c>
      <c r="AU239" s="238" t="s">
        <v>87</v>
      </c>
      <c r="AY239" s="18" t="s">
        <v>124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85</v>
      </c>
      <c r="BK239" s="239">
        <f>ROUND(I239*H239,2)</f>
        <v>0</v>
      </c>
      <c r="BL239" s="18" t="s">
        <v>129</v>
      </c>
      <c r="BM239" s="238" t="s">
        <v>757</v>
      </c>
    </row>
    <row r="240" s="12" customFormat="1">
      <c r="A240" s="12"/>
      <c r="B240" s="240"/>
      <c r="C240" s="241"/>
      <c r="D240" s="242" t="s">
        <v>131</v>
      </c>
      <c r="E240" s="243" t="s">
        <v>1</v>
      </c>
      <c r="F240" s="244" t="s">
        <v>689</v>
      </c>
      <c r="G240" s="241"/>
      <c r="H240" s="243" t="s">
        <v>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50" t="s">
        <v>131</v>
      </c>
      <c r="AU240" s="250" t="s">
        <v>87</v>
      </c>
      <c r="AV240" s="12" t="s">
        <v>85</v>
      </c>
      <c r="AW240" s="12" t="s">
        <v>32</v>
      </c>
      <c r="AX240" s="12" t="s">
        <v>77</v>
      </c>
      <c r="AY240" s="250" t="s">
        <v>124</v>
      </c>
    </row>
    <row r="241" s="13" customFormat="1">
      <c r="A241" s="13"/>
      <c r="B241" s="251"/>
      <c r="C241" s="252"/>
      <c r="D241" s="242" t="s">
        <v>131</v>
      </c>
      <c r="E241" s="253" t="s">
        <v>1</v>
      </c>
      <c r="F241" s="254" t="s">
        <v>690</v>
      </c>
      <c r="G241" s="252"/>
      <c r="H241" s="255">
        <v>368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131</v>
      </c>
      <c r="AU241" s="261" t="s">
        <v>87</v>
      </c>
      <c r="AV241" s="13" t="s">
        <v>87</v>
      </c>
      <c r="AW241" s="13" t="s">
        <v>32</v>
      </c>
      <c r="AX241" s="13" t="s">
        <v>85</v>
      </c>
      <c r="AY241" s="261" t="s">
        <v>124</v>
      </c>
    </row>
    <row r="242" s="2" customFormat="1" ht="16.5" customHeight="1">
      <c r="A242" s="39"/>
      <c r="B242" s="40"/>
      <c r="C242" s="227" t="s">
        <v>460</v>
      </c>
      <c r="D242" s="227" t="s">
        <v>125</v>
      </c>
      <c r="E242" s="228" t="s">
        <v>758</v>
      </c>
      <c r="F242" s="229" t="s">
        <v>759</v>
      </c>
      <c r="G242" s="230" t="s">
        <v>225</v>
      </c>
      <c r="H242" s="231">
        <v>446</v>
      </c>
      <c r="I242" s="232"/>
      <c r="J242" s="233">
        <f>ROUND(I242*H242,2)</f>
        <v>0</v>
      </c>
      <c r="K242" s="229" t="s">
        <v>226</v>
      </c>
      <c r="L242" s="45"/>
      <c r="M242" s="234" t="s">
        <v>1</v>
      </c>
      <c r="N242" s="235" t="s">
        <v>42</v>
      </c>
      <c r="O242" s="92"/>
      <c r="P242" s="236">
        <f>O242*H242</f>
        <v>0</v>
      </c>
      <c r="Q242" s="236">
        <v>0.34499999999999997</v>
      </c>
      <c r="R242" s="236">
        <f>Q242*H242</f>
        <v>153.86999999999998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129</v>
      </c>
      <c r="AT242" s="238" t="s">
        <v>125</v>
      </c>
      <c r="AU242" s="238" t="s">
        <v>87</v>
      </c>
      <c r="AY242" s="18" t="s">
        <v>124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85</v>
      </c>
      <c r="BK242" s="239">
        <f>ROUND(I242*H242,2)</f>
        <v>0</v>
      </c>
      <c r="BL242" s="18" t="s">
        <v>129</v>
      </c>
      <c r="BM242" s="238" t="s">
        <v>760</v>
      </c>
    </row>
    <row r="243" s="12" customFormat="1">
      <c r="A243" s="12"/>
      <c r="B243" s="240"/>
      <c r="C243" s="241"/>
      <c r="D243" s="242" t="s">
        <v>131</v>
      </c>
      <c r="E243" s="243" t="s">
        <v>1</v>
      </c>
      <c r="F243" s="244" t="s">
        <v>761</v>
      </c>
      <c r="G243" s="241"/>
      <c r="H243" s="243" t="s">
        <v>1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50" t="s">
        <v>131</v>
      </c>
      <c r="AU243" s="250" t="s">
        <v>87</v>
      </c>
      <c r="AV243" s="12" t="s">
        <v>85</v>
      </c>
      <c r="AW243" s="12" t="s">
        <v>32</v>
      </c>
      <c r="AX243" s="12" t="s">
        <v>77</v>
      </c>
      <c r="AY243" s="250" t="s">
        <v>124</v>
      </c>
    </row>
    <row r="244" s="13" customFormat="1">
      <c r="A244" s="13"/>
      <c r="B244" s="251"/>
      <c r="C244" s="252"/>
      <c r="D244" s="242" t="s">
        <v>131</v>
      </c>
      <c r="E244" s="253" t="s">
        <v>1</v>
      </c>
      <c r="F244" s="254" t="s">
        <v>690</v>
      </c>
      <c r="G244" s="252"/>
      <c r="H244" s="255">
        <v>368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131</v>
      </c>
      <c r="AU244" s="261" t="s">
        <v>87</v>
      </c>
      <c r="AV244" s="13" t="s">
        <v>87</v>
      </c>
      <c r="AW244" s="13" t="s">
        <v>32</v>
      </c>
      <c r="AX244" s="13" t="s">
        <v>77</v>
      </c>
      <c r="AY244" s="261" t="s">
        <v>124</v>
      </c>
    </row>
    <row r="245" s="12" customFormat="1">
      <c r="A245" s="12"/>
      <c r="B245" s="240"/>
      <c r="C245" s="241"/>
      <c r="D245" s="242" t="s">
        <v>131</v>
      </c>
      <c r="E245" s="243" t="s">
        <v>1</v>
      </c>
      <c r="F245" s="244" t="s">
        <v>762</v>
      </c>
      <c r="G245" s="241"/>
      <c r="H245" s="243" t="s">
        <v>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50" t="s">
        <v>131</v>
      </c>
      <c r="AU245" s="250" t="s">
        <v>87</v>
      </c>
      <c r="AV245" s="12" t="s">
        <v>85</v>
      </c>
      <c r="AW245" s="12" t="s">
        <v>32</v>
      </c>
      <c r="AX245" s="12" t="s">
        <v>77</v>
      </c>
      <c r="AY245" s="250" t="s">
        <v>124</v>
      </c>
    </row>
    <row r="246" s="13" customFormat="1">
      <c r="A246" s="13"/>
      <c r="B246" s="251"/>
      <c r="C246" s="252"/>
      <c r="D246" s="242" t="s">
        <v>131</v>
      </c>
      <c r="E246" s="253" t="s">
        <v>1</v>
      </c>
      <c r="F246" s="254" t="s">
        <v>763</v>
      </c>
      <c r="G246" s="252"/>
      <c r="H246" s="255">
        <v>78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131</v>
      </c>
      <c r="AU246" s="261" t="s">
        <v>87</v>
      </c>
      <c r="AV246" s="13" t="s">
        <v>87</v>
      </c>
      <c r="AW246" s="13" t="s">
        <v>32</v>
      </c>
      <c r="AX246" s="13" t="s">
        <v>77</v>
      </c>
      <c r="AY246" s="261" t="s">
        <v>124</v>
      </c>
    </row>
    <row r="247" s="15" customFormat="1">
      <c r="A247" s="15"/>
      <c r="B247" s="274"/>
      <c r="C247" s="275"/>
      <c r="D247" s="242" t="s">
        <v>131</v>
      </c>
      <c r="E247" s="276" t="s">
        <v>1</v>
      </c>
      <c r="F247" s="277" t="s">
        <v>243</v>
      </c>
      <c r="G247" s="275"/>
      <c r="H247" s="278">
        <v>446</v>
      </c>
      <c r="I247" s="279"/>
      <c r="J247" s="275"/>
      <c r="K247" s="275"/>
      <c r="L247" s="280"/>
      <c r="M247" s="281"/>
      <c r="N247" s="282"/>
      <c r="O247" s="282"/>
      <c r="P247" s="282"/>
      <c r="Q247" s="282"/>
      <c r="R247" s="282"/>
      <c r="S247" s="282"/>
      <c r="T247" s="28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4" t="s">
        <v>131</v>
      </c>
      <c r="AU247" s="284" t="s">
        <v>87</v>
      </c>
      <c r="AV247" s="15" t="s">
        <v>129</v>
      </c>
      <c r="AW247" s="15" t="s">
        <v>32</v>
      </c>
      <c r="AX247" s="15" t="s">
        <v>85</v>
      </c>
      <c r="AY247" s="284" t="s">
        <v>124</v>
      </c>
    </row>
    <row r="248" s="2" customFormat="1" ht="16.5" customHeight="1">
      <c r="A248" s="39"/>
      <c r="B248" s="40"/>
      <c r="C248" s="227" t="s">
        <v>464</v>
      </c>
      <c r="D248" s="227" t="s">
        <v>125</v>
      </c>
      <c r="E248" s="228" t="s">
        <v>764</v>
      </c>
      <c r="F248" s="229" t="s">
        <v>765</v>
      </c>
      <c r="G248" s="230" t="s">
        <v>225</v>
      </c>
      <c r="H248" s="231">
        <v>368</v>
      </c>
      <c r="I248" s="232"/>
      <c r="J248" s="233">
        <f>ROUND(I248*H248,2)</f>
        <v>0</v>
      </c>
      <c r="K248" s="229" t="s">
        <v>226</v>
      </c>
      <c r="L248" s="45"/>
      <c r="M248" s="234" t="s">
        <v>1</v>
      </c>
      <c r="N248" s="235" t="s">
        <v>42</v>
      </c>
      <c r="O248" s="92"/>
      <c r="P248" s="236">
        <f>O248*H248</f>
        <v>0</v>
      </c>
      <c r="Q248" s="236">
        <v>0.46000000000000002</v>
      </c>
      <c r="R248" s="236">
        <f>Q248*H248</f>
        <v>169.28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129</v>
      </c>
      <c r="AT248" s="238" t="s">
        <v>125</v>
      </c>
      <c r="AU248" s="238" t="s">
        <v>87</v>
      </c>
      <c r="AY248" s="18" t="s">
        <v>124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85</v>
      </c>
      <c r="BK248" s="239">
        <f>ROUND(I248*H248,2)</f>
        <v>0</v>
      </c>
      <c r="BL248" s="18" t="s">
        <v>129</v>
      </c>
      <c r="BM248" s="238" t="s">
        <v>766</v>
      </c>
    </row>
    <row r="249" s="12" customFormat="1">
      <c r="A249" s="12"/>
      <c r="B249" s="240"/>
      <c r="C249" s="241"/>
      <c r="D249" s="242" t="s">
        <v>131</v>
      </c>
      <c r="E249" s="243" t="s">
        <v>1</v>
      </c>
      <c r="F249" s="244" t="s">
        <v>767</v>
      </c>
      <c r="G249" s="241"/>
      <c r="H249" s="243" t="s">
        <v>1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50" t="s">
        <v>131</v>
      </c>
      <c r="AU249" s="250" t="s">
        <v>87</v>
      </c>
      <c r="AV249" s="12" t="s">
        <v>85</v>
      </c>
      <c r="AW249" s="12" t="s">
        <v>32</v>
      </c>
      <c r="AX249" s="12" t="s">
        <v>77</v>
      </c>
      <c r="AY249" s="250" t="s">
        <v>124</v>
      </c>
    </row>
    <row r="250" s="13" customFormat="1">
      <c r="A250" s="13"/>
      <c r="B250" s="251"/>
      <c r="C250" s="252"/>
      <c r="D250" s="242" t="s">
        <v>131</v>
      </c>
      <c r="E250" s="253" t="s">
        <v>1</v>
      </c>
      <c r="F250" s="254" t="s">
        <v>690</v>
      </c>
      <c r="G250" s="252"/>
      <c r="H250" s="255">
        <v>368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131</v>
      </c>
      <c r="AU250" s="261" t="s">
        <v>87</v>
      </c>
      <c r="AV250" s="13" t="s">
        <v>87</v>
      </c>
      <c r="AW250" s="13" t="s">
        <v>32</v>
      </c>
      <c r="AX250" s="13" t="s">
        <v>85</v>
      </c>
      <c r="AY250" s="261" t="s">
        <v>124</v>
      </c>
    </row>
    <row r="251" s="2" customFormat="1" ht="16.5" customHeight="1">
      <c r="A251" s="39"/>
      <c r="B251" s="40"/>
      <c r="C251" s="227" t="s">
        <v>470</v>
      </c>
      <c r="D251" s="227" t="s">
        <v>125</v>
      </c>
      <c r="E251" s="228" t="s">
        <v>768</v>
      </c>
      <c r="F251" s="229" t="s">
        <v>769</v>
      </c>
      <c r="G251" s="230" t="s">
        <v>225</v>
      </c>
      <c r="H251" s="231">
        <v>207</v>
      </c>
      <c r="I251" s="232"/>
      <c r="J251" s="233">
        <f>ROUND(I251*H251,2)</f>
        <v>0</v>
      </c>
      <c r="K251" s="229" t="s">
        <v>226</v>
      </c>
      <c r="L251" s="45"/>
      <c r="M251" s="234" t="s">
        <v>1</v>
      </c>
      <c r="N251" s="235" t="s">
        <v>42</v>
      </c>
      <c r="O251" s="92"/>
      <c r="P251" s="236">
        <f>O251*H251</f>
        <v>0</v>
      </c>
      <c r="Q251" s="236">
        <v>0.57499999999999996</v>
      </c>
      <c r="R251" s="236">
        <f>Q251*H251</f>
        <v>119.02499999999999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129</v>
      </c>
      <c r="AT251" s="238" t="s">
        <v>125</v>
      </c>
      <c r="AU251" s="238" t="s">
        <v>87</v>
      </c>
      <c r="AY251" s="18" t="s">
        <v>124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85</v>
      </c>
      <c r="BK251" s="239">
        <f>ROUND(I251*H251,2)</f>
        <v>0</v>
      </c>
      <c r="BL251" s="18" t="s">
        <v>129</v>
      </c>
      <c r="BM251" s="238" t="s">
        <v>770</v>
      </c>
    </row>
    <row r="252" s="12" customFormat="1">
      <c r="A252" s="12"/>
      <c r="B252" s="240"/>
      <c r="C252" s="241"/>
      <c r="D252" s="242" t="s">
        <v>131</v>
      </c>
      <c r="E252" s="243" t="s">
        <v>1</v>
      </c>
      <c r="F252" s="244" t="s">
        <v>771</v>
      </c>
      <c r="G252" s="241"/>
      <c r="H252" s="243" t="s">
        <v>1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50" t="s">
        <v>131</v>
      </c>
      <c r="AU252" s="250" t="s">
        <v>87</v>
      </c>
      <c r="AV252" s="12" t="s">
        <v>85</v>
      </c>
      <c r="AW252" s="12" t="s">
        <v>32</v>
      </c>
      <c r="AX252" s="12" t="s">
        <v>77</v>
      </c>
      <c r="AY252" s="250" t="s">
        <v>124</v>
      </c>
    </row>
    <row r="253" s="13" customFormat="1">
      <c r="A253" s="13"/>
      <c r="B253" s="251"/>
      <c r="C253" s="252"/>
      <c r="D253" s="242" t="s">
        <v>131</v>
      </c>
      <c r="E253" s="253" t="s">
        <v>1</v>
      </c>
      <c r="F253" s="254" t="s">
        <v>772</v>
      </c>
      <c r="G253" s="252"/>
      <c r="H253" s="255">
        <v>207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131</v>
      </c>
      <c r="AU253" s="261" t="s">
        <v>87</v>
      </c>
      <c r="AV253" s="13" t="s">
        <v>87</v>
      </c>
      <c r="AW253" s="13" t="s">
        <v>32</v>
      </c>
      <c r="AX253" s="13" t="s">
        <v>85</v>
      </c>
      <c r="AY253" s="261" t="s">
        <v>124</v>
      </c>
    </row>
    <row r="254" s="2" customFormat="1" ht="21.75" customHeight="1">
      <c r="A254" s="39"/>
      <c r="B254" s="40"/>
      <c r="C254" s="227" t="s">
        <v>478</v>
      </c>
      <c r="D254" s="227" t="s">
        <v>125</v>
      </c>
      <c r="E254" s="228" t="s">
        <v>773</v>
      </c>
      <c r="F254" s="229" t="s">
        <v>774</v>
      </c>
      <c r="G254" s="230" t="s">
        <v>225</v>
      </c>
      <c r="H254" s="231">
        <v>207</v>
      </c>
      <c r="I254" s="232"/>
      <c r="J254" s="233">
        <f>ROUND(I254*H254,2)</f>
        <v>0</v>
      </c>
      <c r="K254" s="229" t="s">
        <v>226</v>
      </c>
      <c r="L254" s="45"/>
      <c r="M254" s="234" t="s">
        <v>1</v>
      </c>
      <c r="N254" s="235" t="s">
        <v>42</v>
      </c>
      <c r="O254" s="92"/>
      <c r="P254" s="236">
        <f>O254*H254</f>
        <v>0</v>
      </c>
      <c r="Q254" s="236">
        <v>0.38868999999999998</v>
      </c>
      <c r="R254" s="236">
        <f>Q254*H254</f>
        <v>80.458829999999992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129</v>
      </c>
      <c r="AT254" s="238" t="s">
        <v>125</v>
      </c>
      <c r="AU254" s="238" t="s">
        <v>87</v>
      </c>
      <c r="AY254" s="18" t="s">
        <v>124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85</v>
      </c>
      <c r="BK254" s="239">
        <f>ROUND(I254*H254,2)</f>
        <v>0</v>
      </c>
      <c r="BL254" s="18" t="s">
        <v>129</v>
      </c>
      <c r="BM254" s="238" t="s">
        <v>775</v>
      </c>
    </row>
    <row r="255" s="12" customFormat="1">
      <c r="A255" s="12"/>
      <c r="B255" s="240"/>
      <c r="C255" s="241"/>
      <c r="D255" s="242" t="s">
        <v>131</v>
      </c>
      <c r="E255" s="243" t="s">
        <v>1</v>
      </c>
      <c r="F255" s="244" t="s">
        <v>691</v>
      </c>
      <c r="G255" s="241"/>
      <c r="H255" s="243" t="s">
        <v>1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50" t="s">
        <v>131</v>
      </c>
      <c r="AU255" s="250" t="s">
        <v>87</v>
      </c>
      <c r="AV255" s="12" t="s">
        <v>85</v>
      </c>
      <c r="AW255" s="12" t="s">
        <v>32</v>
      </c>
      <c r="AX255" s="12" t="s">
        <v>77</v>
      </c>
      <c r="AY255" s="250" t="s">
        <v>124</v>
      </c>
    </row>
    <row r="256" s="13" customFormat="1">
      <c r="A256" s="13"/>
      <c r="B256" s="251"/>
      <c r="C256" s="252"/>
      <c r="D256" s="242" t="s">
        <v>131</v>
      </c>
      <c r="E256" s="253" t="s">
        <v>1</v>
      </c>
      <c r="F256" s="254" t="s">
        <v>692</v>
      </c>
      <c r="G256" s="252"/>
      <c r="H256" s="255">
        <v>207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131</v>
      </c>
      <c r="AU256" s="261" t="s">
        <v>87</v>
      </c>
      <c r="AV256" s="13" t="s">
        <v>87</v>
      </c>
      <c r="AW256" s="13" t="s">
        <v>32</v>
      </c>
      <c r="AX256" s="13" t="s">
        <v>85</v>
      </c>
      <c r="AY256" s="261" t="s">
        <v>124</v>
      </c>
    </row>
    <row r="257" s="2" customFormat="1" ht="21.75" customHeight="1">
      <c r="A257" s="39"/>
      <c r="B257" s="40"/>
      <c r="C257" s="227" t="s">
        <v>482</v>
      </c>
      <c r="D257" s="227" t="s">
        <v>125</v>
      </c>
      <c r="E257" s="228" t="s">
        <v>776</v>
      </c>
      <c r="F257" s="229" t="s">
        <v>777</v>
      </c>
      <c r="G257" s="230" t="s">
        <v>225</v>
      </c>
      <c r="H257" s="231">
        <v>36</v>
      </c>
      <c r="I257" s="232"/>
      <c r="J257" s="233">
        <f>ROUND(I257*H257,2)</f>
        <v>0</v>
      </c>
      <c r="K257" s="229" t="s">
        <v>226</v>
      </c>
      <c r="L257" s="45"/>
      <c r="M257" s="234" t="s">
        <v>1</v>
      </c>
      <c r="N257" s="235" t="s">
        <v>42</v>
      </c>
      <c r="O257" s="92"/>
      <c r="P257" s="236">
        <f>O257*H257</f>
        <v>0</v>
      </c>
      <c r="Q257" s="236">
        <v>0.46000000000000002</v>
      </c>
      <c r="R257" s="236">
        <f>Q257*H257</f>
        <v>16.560000000000002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129</v>
      </c>
      <c r="AT257" s="238" t="s">
        <v>125</v>
      </c>
      <c r="AU257" s="238" t="s">
        <v>87</v>
      </c>
      <c r="AY257" s="18" t="s">
        <v>124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85</v>
      </c>
      <c r="BK257" s="239">
        <f>ROUND(I257*H257,2)</f>
        <v>0</v>
      </c>
      <c r="BL257" s="18" t="s">
        <v>129</v>
      </c>
      <c r="BM257" s="238" t="s">
        <v>778</v>
      </c>
    </row>
    <row r="258" s="12" customFormat="1">
      <c r="A258" s="12"/>
      <c r="B258" s="240"/>
      <c r="C258" s="241"/>
      <c r="D258" s="242" t="s">
        <v>131</v>
      </c>
      <c r="E258" s="243" t="s">
        <v>1</v>
      </c>
      <c r="F258" s="244" t="s">
        <v>779</v>
      </c>
      <c r="G258" s="241"/>
      <c r="H258" s="243" t="s">
        <v>1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50" t="s">
        <v>131</v>
      </c>
      <c r="AU258" s="250" t="s">
        <v>87</v>
      </c>
      <c r="AV258" s="12" t="s">
        <v>85</v>
      </c>
      <c r="AW258" s="12" t="s">
        <v>32</v>
      </c>
      <c r="AX258" s="12" t="s">
        <v>77</v>
      </c>
      <c r="AY258" s="250" t="s">
        <v>124</v>
      </c>
    </row>
    <row r="259" s="13" customFormat="1">
      <c r="A259" s="13"/>
      <c r="B259" s="251"/>
      <c r="C259" s="252"/>
      <c r="D259" s="242" t="s">
        <v>131</v>
      </c>
      <c r="E259" s="253" t="s">
        <v>1</v>
      </c>
      <c r="F259" s="254" t="s">
        <v>780</v>
      </c>
      <c r="G259" s="252"/>
      <c r="H259" s="255">
        <v>18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131</v>
      </c>
      <c r="AU259" s="261" t="s">
        <v>87</v>
      </c>
      <c r="AV259" s="13" t="s">
        <v>87</v>
      </c>
      <c r="AW259" s="13" t="s">
        <v>32</v>
      </c>
      <c r="AX259" s="13" t="s">
        <v>77</v>
      </c>
      <c r="AY259" s="261" t="s">
        <v>124</v>
      </c>
    </row>
    <row r="260" s="13" customFormat="1">
      <c r="A260" s="13"/>
      <c r="B260" s="251"/>
      <c r="C260" s="252"/>
      <c r="D260" s="242" t="s">
        <v>131</v>
      </c>
      <c r="E260" s="253" t="s">
        <v>1</v>
      </c>
      <c r="F260" s="254" t="s">
        <v>780</v>
      </c>
      <c r="G260" s="252"/>
      <c r="H260" s="255">
        <v>18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131</v>
      </c>
      <c r="AU260" s="261" t="s">
        <v>87</v>
      </c>
      <c r="AV260" s="13" t="s">
        <v>87</v>
      </c>
      <c r="AW260" s="13" t="s">
        <v>32</v>
      </c>
      <c r="AX260" s="13" t="s">
        <v>77</v>
      </c>
      <c r="AY260" s="261" t="s">
        <v>124</v>
      </c>
    </row>
    <row r="261" s="15" customFormat="1">
      <c r="A261" s="15"/>
      <c r="B261" s="274"/>
      <c r="C261" s="275"/>
      <c r="D261" s="242" t="s">
        <v>131</v>
      </c>
      <c r="E261" s="276" t="s">
        <v>1</v>
      </c>
      <c r="F261" s="277" t="s">
        <v>243</v>
      </c>
      <c r="G261" s="275"/>
      <c r="H261" s="278">
        <v>36</v>
      </c>
      <c r="I261" s="279"/>
      <c r="J261" s="275"/>
      <c r="K261" s="275"/>
      <c r="L261" s="280"/>
      <c r="M261" s="281"/>
      <c r="N261" s="282"/>
      <c r="O261" s="282"/>
      <c r="P261" s="282"/>
      <c r="Q261" s="282"/>
      <c r="R261" s="282"/>
      <c r="S261" s="282"/>
      <c r="T261" s="28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4" t="s">
        <v>131</v>
      </c>
      <c r="AU261" s="284" t="s">
        <v>87</v>
      </c>
      <c r="AV261" s="15" t="s">
        <v>129</v>
      </c>
      <c r="AW261" s="15" t="s">
        <v>32</v>
      </c>
      <c r="AX261" s="15" t="s">
        <v>85</v>
      </c>
      <c r="AY261" s="284" t="s">
        <v>124</v>
      </c>
    </row>
    <row r="262" s="2" customFormat="1" ht="21.75" customHeight="1">
      <c r="A262" s="39"/>
      <c r="B262" s="40"/>
      <c r="C262" s="227" t="s">
        <v>486</v>
      </c>
      <c r="D262" s="227" t="s">
        <v>125</v>
      </c>
      <c r="E262" s="228" t="s">
        <v>781</v>
      </c>
      <c r="F262" s="229" t="s">
        <v>782</v>
      </c>
      <c r="G262" s="230" t="s">
        <v>225</v>
      </c>
      <c r="H262" s="231">
        <v>36</v>
      </c>
      <c r="I262" s="232"/>
      <c r="J262" s="233">
        <f>ROUND(I262*H262,2)</f>
        <v>0</v>
      </c>
      <c r="K262" s="229" t="s">
        <v>226</v>
      </c>
      <c r="L262" s="45"/>
      <c r="M262" s="234" t="s">
        <v>1</v>
      </c>
      <c r="N262" s="235" t="s">
        <v>42</v>
      </c>
      <c r="O262" s="92"/>
      <c r="P262" s="236">
        <f>O262*H262</f>
        <v>0</v>
      </c>
      <c r="Q262" s="236">
        <v>0.26375999999999999</v>
      </c>
      <c r="R262" s="236">
        <f>Q262*H262</f>
        <v>9.4953599999999998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129</v>
      </c>
      <c r="AT262" s="238" t="s">
        <v>125</v>
      </c>
      <c r="AU262" s="238" t="s">
        <v>87</v>
      </c>
      <c r="AY262" s="18" t="s">
        <v>124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85</v>
      </c>
      <c r="BK262" s="239">
        <f>ROUND(I262*H262,2)</f>
        <v>0</v>
      </c>
      <c r="BL262" s="18" t="s">
        <v>129</v>
      </c>
      <c r="BM262" s="238" t="s">
        <v>783</v>
      </c>
    </row>
    <row r="263" s="2" customFormat="1" ht="21.75" customHeight="1">
      <c r="A263" s="39"/>
      <c r="B263" s="40"/>
      <c r="C263" s="227" t="s">
        <v>491</v>
      </c>
      <c r="D263" s="227" t="s">
        <v>125</v>
      </c>
      <c r="E263" s="228" t="s">
        <v>784</v>
      </c>
      <c r="F263" s="229" t="s">
        <v>785</v>
      </c>
      <c r="G263" s="230" t="s">
        <v>225</v>
      </c>
      <c r="H263" s="231">
        <v>36</v>
      </c>
      <c r="I263" s="232"/>
      <c r="J263" s="233">
        <f>ROUND(I263*H263,2)</f>
        <v>0</v>
      </c>
      <c r="K263" s="229" t="s">
        <v>226</v>
      </c>
      <c r="L263" s="45"/>
      <c r="M263" s="234" t="s">
        <v>1</v>
      </c>
      <c r="N263" s="235" t="s">
        <v>42</v>
      </c>
      <c r="O263" s="92"/>
      <c r="P263" s="236">
        <f>O263*H263</f>
        <v>0</v>
      </c>
      <c r="Q263" s="236">
        <v>0.37536000000000003</v>
      </c>
      <c r="R263" s="236">
        <f>Q263*H263</f>
        <v>13.512960000000001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129</v>
      </c>
      <c r="AT263" s="238" t="s">
        <v>125</v>
      </c>
      <c r="AU263" s="238" t="s">
        <v>87</v>
      </c>
      <c r="AY263" s="18" t="s">
        <v>124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85</v>
      </c>
      <c r="BK263" s="239">
        <f>ROUND(I263*H263,2)</f>
        <v>0</v>
      </c>
      <c r="BL263" s="18" t="s">
        <v>129</v>
      </c>
      <c r="BM263" s="238" t="s">
        <v>786</v>
      </c>
    </row>
    <row r="264" s="2" customFormat="1" ht="21.75" customHeight="1">
      <c r="A264" s="39"/>
      <c r="B264" s="40"/>
      <c r="C264" s="227" t="s">
        <v>496</v>
      </c>
      <c r="D264" s="227" t="s">
        <v>125</v>
      </c>
      <c r="E264" s="228" t="s">
        <v>787</v>
      </c>
      <c r="F264" s="229" t="s">
        <v>788</v>
      </c>
      <c r="G264" s="230" t="s">
        <v>225</v>
      </c>
      <c r="H264" s="231">
        <v>207</v>
      </c>
      <c r="I264" s="232"/>
      <c r="J264" s="233">
        <f>ROUND(I264*H264,2)</f>
        <v>0</v>
      </c>
      <c r="K264" s="229" t="s">
        <v>226</v>
      </c>
      <c r="L264" s="45"/>
      <c r="M264" s="234" t="s">
        <v>1</v>
      </c>
      <c r="N264" s="235" t="s">
        <v>42</v>
      </c>
      <c r="O264" s="92"/>
      <c r="P264" s="236">
        <f>O264*H264</f>
        <v>0</v>
      </c>
      <c r="Q264" s="236">
        <v>0.0056100000000000004</v>
      </c>
      <c r="R264" s="236">
        <f>Q264*H264</f>
        <v>1.16127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129</v>
      </c>
      <c r="AT264" s="238" t="s">
        <v>125</v>
      </c>
      <c r="AU264" s="238" t="s">
        <v>87</v>
      </c>
      <c r="AY264" s="18" t="s">
        <v>124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85</v>
      </c>
      <c r="BK264" s="239">
        <f>ROUND(I264*H264,2)</f>
        <v>0</v>
      </c>
      <c r="BL264" s="18" t="s">
        <v>129</v>
      </c>
      <c r="BM264" s="238" t="s">
        <v>789</v>
      </c>
    </row>
    <row r="265" s="12" customFormat="1">
      <c r="A265" s="12"/>
      <c r="B265" s="240"/>
      <c r="C265" s="241"/>
      <c r="D265" s="242" t="s">
        <v>131</v>
      </c>
      <c r="E265" s="243" t="s">
        <v>1</v>
      </c>
      <c r="F265" s="244" t="s">
        <v>691</v>
      </c>
      <c r="G265" s="241"/>
      <c r="H265" s="243" t="s">
        <v>1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50" t="s">
        <v>131</v>
      </c>
      <c r="AU265" s="250" t="s">
        <v>87</v>
      </c>
      <c r="AV265" s="12" t="s">
        <v>85</v>
      </c>
      <c r="AW265" s="12" t="s">
        <v>32</v>
      </c>
      <c r="AX265" s="12" t="s">
        <v>77</v>
      </c>
      <c r="AY265" s="250" t="s">
        <v>124</v>
      </c>
    </row>
    <row r="266" s="13" customFormat="1">
      <c r="A266" s="13"/>
      <c r="B266" s="251"/>
      <c r="C266" s="252"/>
      <c r="D266" s="242" t="s">
        <v>131</v>
      </c>
      <c r="E266" s="253" t="s">
        <v>1</v>
      </c>
      <c r="F266" s="254" t="s">
        <v>692</v>
      </c>
      <c r="G266" s="252"/>
      <c r="H266" s="255">
        <v>207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131</v>
      </c>
      <c r="AU266" s="261" t="s">
        <v>87</v>
      </c>
      <c r="AV266" s="13" t="s">
        <v>87</v>
      </c>
      <c r="AW266" s="13" t="s">
        <v>32</v>
      </c>
      <c r="AX266" s="13" t="s">
        <v>85</v>
      </c>
      <c r="AY266" s="261" t="s">
        <v>124</v>
      </c>
    </row>
    <row r="267" s="2" customFormat="1" ht="16.5" customHeight="1">
      <c r="A267" s="39"/>
      <c r="B267" s="40"/>
      <c r="C267" s="227" t="s">
        <v>502</v>
      </c>
      <c r="D267" s="227" t="s">
        <v>125</v>
      </c>
      <c r="E267" s="228" t="s">
        <v>790</v>
      </c>
      <c r="F267" s="229" t="s">
        <v>791</v>
      </c>
      <c r="G267" s="230" t="s">
        <v>225</v>
      </c>
      <c r="H267" s="231">
        <v>207</v>
      </c>
      <c r="I267" s="232"/>
      <c r="J267" s="233">
        <f>ROUND(I267*H267,2)</f>
        <v>0</v>
      </c>
      <c r="K267" s="229" t="s">
        <v>226</v>
      </c>
      <c r="L267" s="45"/>
      <c r="M267" s="234" t="s">
        <v>1</v>
      </c>
      <c r="N267" s="235" t="s">
        <v>42</v>
      </c>
      <c r="O267" s="92"/>
      <c r="P267" s="236">
        <f>O267*H267</f>
        <v>0</v>
      </c>
      <c r="Q267" s="236">
        <v>0.00031</v>
      </c>
      <c r="R267" s="236">
        <f>Q267*H267</f>
        <v>0.064170000000000005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129</v>
      </c>
      <c r="AT267" s="238" t="s">
        <v>125</v>
      </c>
      <c r="AU267" s="238" t="s">
        <v>87</v>
      </c>
      <c r="AY267" s="18" t="s">
        <v>124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85</v>
      </c>
      <c r="BK267" s="239">
        <f>ROUND(I267*H267,2)</f>
        <v>0</v>
      </c>
      <c r="BL267" s="18" t="s">
        <v>129</v>
      </c>
      <c r="BM267" s="238" t="s">
        <v>792</v>
      </c>
    </row>
    <row r="268" s="12" customFormat="1">
      <c r="A268" s="12"/>
      <c r="B268" s="240"/>
      <c r="C268" s="241"/>
      <c r="D268" s="242" t="s">
        <v>131</v>
      </c>
      <c r="E268" s="243" t="s">
        <v>1</v>
      </c>
      <c r="F268" s="244" t="s">
        <v>691</v>
      </c>
      <c r="G268" s="241"/>
      <c r="H268" s="243" t="s">
        <v>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50" t="s">
        <v>131</v>
      </c>
      <c r="AU268" s="250" t="s">
        <v>87</v>
      </c>
      <c r="AV268" s="12" t="s">
        <v>85</v>
      </c>
      <c r="AW268" s="12" t="s">
        <v>32</v>
      </c>
      <c r="AX268" s="12" t="s">
        <v>77</v>
      </c>
      <c r="AY268" s="250" t="s">
        <v>124</v>
      </c>
    </row>
    <row r="269" s="13" customFormat="1">
      <c r="A269" s="13"/>
      <c r="B269" s="251"/>
      <c r="C269" s="252"/>
      <c r="D269" s="242" t="s">
        <v>131</v>
      </c>
      <c r="E269" s="253" t="s">
        <v>1</v>
      </c>
      <c r="F269" s="254" t="s">
        <v>692</v>
      </c>
      <c r="G269" s="252"/>
      <c r="H269" s="255">
        <v>207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131</v>
      </c>
      <c r="AU269" s="261" t="s">
        <v>87</v>
      </c>
      <c r="AV269" s="13" t="s">
        <v>87</v>
      </c>
      <c r="AW269" s="13" t="s">
        <v>32</v>
      </c>
      <c r="AX269" s="13" t="s">
        <v>85</v>
      </c>
      <c r="AY269" s="261" t="s">
        <v>124</v>
      </c>
    </row>
    <row r="270" s="2" customFormat="1" ht="21.75" customHeight="1">
      <c r="A270" s="39"/>
      <c r="B270" s="40"/>
      <c r="C270" s="227" t="s">
        <v>506</v>
      </c>
      <c r="D270" s="227" t="s">
        <v>125</v>
      </c>
      <c r="E270" s="228" t="s">
        <v>793</v>
      </c>
      <c r="F270" s="229" t="s">
        <v>794</v>
      </c>
      <c r="G270" s="230" t="s">
        <v>225</v>
      </c>
      <c r="H270" s="231">
        <v>207</v>
      </c>
      <c r="I270" s="232"/>
      <c r="J270" s="233">
        <f>ROUND(I270*H270,2)</f>
        <v>0</v>
      </c>
      <c r="K270" s="229" t="s">
        <v>226</v>
      </c>
      <c r="L270" s="45"/>
      <c r="M270" s="234" t="s">
        <v>1</v>
      </c>
      <c r="N270" s="235" t="s">
        <v>42</v>
      </c>
      <c r="O270" s="92"/>
      <c r="P270" s="236">
        <f>O270*H270</f>
        <v>0</v>
      </c>
      <c r="Q270" s="236">
        <v>0.12966</v>
      </c>
      <c r="R270" s="236">
        <f>Q270*H270</f>
        <v>26.83962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129</v>
      </c>
      <c r="AT270" s="238" t="s">
        <v>125</v>
      </c>
      <c r="AU270" s="238" t="s">
        <v>87</v>
      </c>
      <c r="AY270" s="18" t="s">
        <v>124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85</v>
      </c>
      <c r="BK270" s="239">
        <f>ROUND(I270*H270,2)</f>
        <v>0</v>
      </c>
      <c r="BL270" s="18" t="s">
        <v>129</v>
      </c>
      <c r="BM270" s="238" t="s">
        <v>795</v>
      </c>
    </row>
    <row r="271" s="2" customFormat="1" ht="21.75" customHeight="1">
      <c r="A271" s="39"/>
      <c r="B271" s="40"/>
      <c r="C271" s="227" t="s">
        <v>511</v>
      </c>
      <c r="D271" s="227" t="s">
        <v>125</v>
      </c>
      <c r="E271" s="228" t="s">
        <v>796</v>
      </c>
      <c r="F271" s="229" t="s">
        <v>797</v>
      </c>
      <c r="G271" s="230" t="s">
        <v>225</v>
      </c>
      <c r="H271" s="231">
        <v>207</v>
      </c>
      <c r="I271" s="232"/>
      <c r="J271" s="233">
        <f>ROUND(I271*H271,2)</f>
        <v>0</v>
      </c>
      <c r="K271" s="229" t="s">
        <v>226</v>
      </c>
      <c r="L271" s="45"/>
      <c r="M271" s="234" t="s">
        <v>1</v>
      </c>
      <c r="N271" s="235" t="s">
        <v>42</v>
      </c>
      <c r="O271" s="92"/>
      <c r="P271" s="236">
        <f>O271*H271</f>
        <v>0</v>
      </c>
      <c r="Q271" s="236">
        <v>0.12966</v>
      </c>
      <c r="R271" s="236">
        <f>Q271*H271</f>
        <v>26.83962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129</v>
      </c>
      <c r="AT271" s="238" t="s">
        <v>125</v>
      </c>
      <c r="AU271" s="238" t="s">
        <v>87</v>
      </c>
      <c r="AY271" s="18" t="s">
        <v>124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85</v>
      </c>
      <c r="BK271" s="239">
        <f>ROUND(I271*H271,2)</f>
        <v>0</v>
      </c>
      <c r="BL271" s="18" t="s">
        <v>129</v>
      </c>
      <c r="BM271" s="238" t="s">
        <v>798</v>
      </c>
    </row>
    <row r="272" s="12" customFormat="1">
      <c r="A272" s="12"/>
      <c r="B272" s="240"/>
      <c r="C272" s="241"/>
      <c r="D272" s="242" t="s">
        <v>131</v>
      </c>
      <c r="E272" s="243" t="s">
        <v>1</v>
      </c>
      <c r="F272" s="244" t="s">
        <v>691</v>
      </c>
      <c r="G272" s="241"/>
      <c r="H272" s="243" t="s">
        <v>1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50" t="s">
        <v>131</v>
      </c>
      <c r="AU272" s="250" t="s">
        <v>87</v>
      </c>
      <c r="AV272" s="12" t="s">
        <v>85</v>
      </c>
      <c r="AW272" s="12" t="s">
        <v>32</v>
      </c>
      <c r="AX272" s="12" t="s">
        <v>77</v>
      </c>
      <c r="AY272" s="250" t="s">
        <v>124</v>
      </c>
    </row>
    <row r="273" s="13" customFormat="1">
      <c r="A273" s="13"/>
      <c r="B273" s="251"/>
      <c r="C273" s="252"/>
      <c r="D273" s="242" t="s">
        <v>131</v>
      </c>
      <c r="E273" s="253" t="s">
        <v>1</v>
      </c>
      <c r="F273" s="254" t="s">
        <v>692</v>
      </c>
      <c r="G273" s="252"/>
      <c r="H273" s="255">
        <v>207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131</v>
      </c>
      <c r="AU273" s="261" t="s">
        <v>87</v>
      </c>
      <c r="AV273" s="13" t="s">
        <v>87</v>
      </c>
      <c r="AW273" s="13" t="s">
        <v>32</v>
      </c>
      <c r="AX273" s="13" t="s">
        <v>85</v>
      </c>
      <c r="AY273" s="261" t="s">
        <v>124</v>
      </c>
    </row>
    <row r="274" s="2" customFormat="1" ht="21.75" customHeight="1">
      <c r="A274" s="39"/>
      <c r="B274" s="40"/>
      <c r="C274" s="227" t="s">
        <v>312</v>
      </c>
      <c r="D274" s="227" t="s">
        <v>125</v>
      </c>
      <c r="E274" s="228" t="s">
        <v>799</v>
      </c>
      <c r="F274" s="229" t="s">
        <v>800</v>
      </c>
      <c r="G274" s="230" t="s">
        <v>225</v>
      </c>
      <c r="H274" s="231">
        <v>78</v>
      </c>
      <c r="I274" s="232"/>
      <c r="J274" s="233">
        <f>ROUND(I274*H274,2)</f>
        <v>0</v>
      </c>
      <c r="K274" s="229" t="s">
        <v>226</v>
      </c>
      <c r="L274" s="45"/>
      <c r="M274" s="234" t="s">
        <v>1</v>
      </c>
      <c r="N274" s="235" t="s">
        <v>42</v>
      </c>
      <c r="O274" s="92"/>
      <c r="P274" s="236">
        <f>O274*H274</f>
        <v>0</v>
      </c>
      <c r="Q274" s="236">
        <v>0.084250000000000005</v>
      </c>
      <c r="R274" s="236">
        <f>Q274*H274</f>
        <v>6.5715000000000003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129</v>
      </c>
      <c r="AT274" s="238" t="s">
        <v>125</v>
      </c>
      <c r="AU274" s="238" t="s">
        <v>87</v>
      </c>
      <c r="AY274" s="18" t="s">
        <v>124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85</v>
      </c>
      <c r="BK274" s="239">
        <f>ROUND(I274*H274,2)</f>
        <v>0</v>
      </c>
      <c r="BL274" s="18" t="s">
        <v>129</v>
      </c>
      <c r="BM274" s="238" t="s">
        <v>801</v>
      </c>
    </row>
    <row r="275" s="12" customFormat="1">
      <c r="A275" s="12"/>
      <c r="B275" s="240"/>
      <c r="C275" s="241"/>
      <c r="D275" s="242" t="s">
        <v>131</v>
      </c>
      <c r="E275" s="243" t="s">
        <v>1</v>
      </c>
      <c r="F275" s="244" t="s">
        <v>802</v>
      </c>
      <c r="G275" s="241"/>
      <c r="H275" s="243" t="s">
        <v>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50" t="s">
        <v>131</v>
      </c>
      <c r="AU275" s="250" t="s">
        <v>87</v>
      </c>
      <c r="AV275" s="12" t="s">
        <v>85</v>
      </c>
      <c r="AW275" s="12" t="s">
        <v>32</v>
      </c>
      <c r="AX275" s="12" t="s">
        <v>77</v>
      </c>
      <c r="AY275" s="250" t="s">
        <v>124</v>
      </c>
    </row>
    <row r="276" s="13" customFormat="1">
      <c r="A276" s="13"/>
      <c r="B276" s="251"/>
      <c r="C276" s="252"/>
      <c r="D276" s="242" t="s">
        <v>131</v>
      </c>
      <c r="E276" s="253" t="s">
        <v>1</v>
      </c>
      <c r="F276" s="254" t="s">
        <v>803</v>
      </c>
      <c r="G276" s="252"/>
      <c r="H276" s="255">
        <v>70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1" t="s">
        <v>131</v>
      </c>
      <c r="AU276" s="261" t="s">
        <v>87</v>
      </c>
      <c r="AV276" s="13" t="s">
        <v>87</v>
      </c>
      <c r="AW276" s="13" t="s">
        <v>32</v>
      </c>
      <c r="AX276" s="13" t="s">
        <v>77</v>
      </c>
      <c r="AY276" s="261" t="s">
        <v>124</v>
      </c>
    </row>
    <row r="277" s="12" customFormat="1">
      <c r="A277" s="12"/>
      <c r="B277" s="240"/>
      <c r="C277" s="241"/>
      <c r="D277" s="242" t="s">
        <v>131</v>
      </c>
      <c r="E277" s="243" t="s">
        <v>1</v>
      </c>
      <c r="F277" s="244" t="s">
        <v>804</v>
      </c>
      <c r="G277" s="241"/>
      <c r="H277" s="243" t="s">
        <v>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50" t="s">
        <v>131</v>
      </c>
      <c r="AU277" s="250" t="s">
        <v>87</v>
      </c>
      <c r="AV277" s="12" t="s">
        <v>85</v>
      </c>
      <c r="AW277" s="12" t="s">
        <v>32</v>
      </c>
      <c r="AX277" s="12" t="s">
        <v>77</v>
      </c>
      <c r="AY277" s="250" t="s">
        <v>124</v>
      </c>
    </row>
    <row r="278" s="13" customFormat="1">
      <c r="A278" s="13"/>
      <c r="B278" s="251"/>
      <c r="C278" s="252"/>
      <c r="D278" s="242" t="s">
        <v>131</v>
      </c>
      <c r="E278" s="253" t="s">
        <v>1</v>
      </c>
      <c r="F278" s="254" t="s">
        <v>166</v>
      </c>
      <c r="G278" s="252"/>
      <c r="H278" s="255">
        <v>8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1" t="s">
        <v>131</v>
      </c>
      <c r="AU278" s="261" t="s">
        <v>87</v>
      </c>
      <c r="AV278" s="13" t="s">
        <v>87</v>
      </c>
      <c r="AW278" s="13" t="s">
        <v>32</v>
      </c>
      <c r="AX278" s="13" t="s">
        <v>77</v>
      </c>
      <c r="AY278" s="261" t="s">
        <v>124</v>
      </c>
    </row>
    <row r="279" s="15" customFormat="1">
      <c r="A279" s="15"/>
      <c r="B279" s="274"/>
      <c r="C279" s="275"/>
      <c r="D279" s="242" t="s">
        <v>131</v>
      </c>
      <c r="E279" s="276" t="s">
        <v>1</v>
      </c>
      <c r="F279" s="277" t="s">
        <v>243</v>
      </c>
      <c r="G279" s="275"/>
      <c r="H279" s="278">
        <v>78</v>
      </c>
      <c r="I279" s="279"/>
      <c r="J279" s="275"/>
      <c r="K279" s="275"/>
      <c r="L279" s="280"/>
      <c r="M279" s="281"/>
      <c r="N279" s="282"/>
      <c r="O279" s="282"/>
      <c r="P279" s="282"/>
      <c r="Q279" s="282"/>
      <c r="R279" s="282"/>
      <c r="S279" s="282"/>
      <c r="T279" s="28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4" t="s">
        <v>131</v>
      </c>
      <c r="AU279" s="284" t="s">
        <v>87</v>
      </c>
      <c r="AV279" s="15" t="s">
        <v>129</v>
      </c>
      <c r="AW279" s="15" t="s">
        <v>32</v>
      </c>
      <c r="AX279" s="15" t="s">
        <v>85</v>
      </c>
      <c r="AY279" s="284" t="s">
        <v>124</v>
      </c>
    </row>
    <row r="280" s="2" customFormat="1" ht="16.5" customHeight="1">
      <c r="A280" s="39"/>
      <c r="B280" s="40"/>
      <c r="C280" s="296" t="s">
        <v>520</v>
      </c>
      <c r="D280" s="296" t="s">
        <v>307</v>
      </c>
      <c r="E280" s="297" t="s">
        <v>805</v>
      </c>
      <c r="F280" s="298" t="s">
        <v>806</v>
      </c>
      <c r="G280" s="299" t="s">
        <v>225</v>
      </c>
      <c r="H280" s="300">
        <v>85.799999999999997</v>
      </c>
      <c r="I280" s="301"/>
      <c r="J280" s="302">
        <f>ROUND(I280*H280,2)</f>
        <v>0</v>
      </c>
      <c r="K280" s="298" t="s">
        <v>1</v>
      </c>
      <c r="L280" s="303"/>
      <c r="M280" s="304" t="s">
        <v>1</v>
      </c>
      <c r="N280" s="305" t="s">
        <v>42</v>
      </c>
      <c r="O280" s="92"/>
      <c r="P280" s="236">
        <f>O280*H280</f>
        <v>0</v>
      </c>
      <c r="Q280" s="236">
        <v>0.13100000000000001</v>
      </c>
      <c r="R280" s="236">
        <f>Q280*H280</f>
        <v>11.239800000000001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166</v>
      </c>
      <c r="AT280" s="238" t="s">
        <v>307</v>
      </c>
      <c r="AU280" s="238" t="s">
        <v>87</v>
      </c>
      <c r="AY280" s="18" t="s">
        <v>124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85</v>
      </c>
      <c r="BK280" s="239">
        <f>ROUND(I280*H280,2)</f>
        <v>0</v>
      </c>
      <c r="BL280" s="18" t="s">
        <v>129</v>
      </c>
      <c r="BM280" s="238" t="s">
        <v>807</v>
      </c>
    </row>
    <row r="281" s="13" customFormat="1">
      <c r="A281" s="13"/>
      <c r="B281" s="251"/>
      <c r="C281" s="252"/>
      <c r="D281" s="242" t="s">
        <v>131</v>
      </c>
      <c r="E281" s="252"/>
      <c r="F281" s="254" t="s">
        <v>808</v>
      </c>
      <c r="G281" s="252"/>
      <c r="H281" s="255">
        <v>85.799999999999997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131</v>
      </c>
      <c r="AU281" s="261" t="s">
        <v>87</v>
      </c>
      <c r="AV281" s="13" t="s">
        <v>87</v>
      </c>
      <c r="AW281" s="13" t="s">
        <v>4</v>
      </c>
      <c r="AX281" s="13" t="s">
        <v>85</v>
      </c>
      <c r="AY281" s="261" t="s">
        <v>124</v>
      </c>
    </row>
    <row r="282" s="2" customFormat="1" ht="21.75" customHeight="1">
      <c r="A282" s="39"/>
      <c r="B282" s="40"/>
      <c r="C282" s="227" t="s">
        <v>526</v>
      </c>
      <c r="D282" s="227" t="s">
        <v>125</v>
      </c>
      <c r="E282" s="228" t="s">
        <v>809</v>
      </c>
      <c r="F282" s="229" t="s">
        <v>810</v>
      </c>
      <c r="G282" s="230" t="s">
        <v>225</v>
      </c>
      <c r="H282" s="231">
        <v>368</v>
      </c>
      <c r="I282" s="232"/>
      <c r="J282" s="233">
        <f>ROUND(I282*H282,2)</f>
        <v>0</v>
      </c>
      <c r="K282" s="229" t="s">
        <v>226</v>
      </c>
      <c r="L282" s="45"/>
      <c r="M282" s="234" t="s">
        <v>1</v>
      </c>
      <c r="N282" s="235" t="s">
        <v>42</v>
      </c>
      <c r="O282" s="92"/>
      <c r="P282" s="236">
        <f>O282*H282</f>
        <v>0</v>
      </c>
      <c r="Q282" s="236">
        <v>0.10362</v>
      </c>
      <c r="R282" s="236">
        <f>Q282*H282</f>
        <v>38.132159999999999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129</v>
      </c>
      <c r="AT282" s="238" t="s">
        <v>125</v>
      </c>
      <c r="AU282" s="238" t="s">
        <v>87</v>
      </c>
      <c r="AY282" s="18" t="s">
        <v>124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85</v>
      </c>
      <c r="BK282" s="239">
        <f>ROUND(I282*H282,2)</f>
        <v>0</v>
      </c>
      <c r="BL282" s="18" t="s">
        <v>129</v>
      </c>
      <c r="BM282" s="238" t="s">
        <v>811</v>
      </c>
    </row>
    <row r="283" s="12" customFormat="1">
      <c r="A283" s="12"/>
      <c r="B283" s="240"/>
      <c r="C283" s="241"/>
      <c r="D283" s="242" t="s">
        <v>131</v>
      </c>
      <c r="E283" s="243" t="s">
        <v>1</v>
      </c>
      <c r="F283" s="244" t="s">
        <v>812</v>
      </c>
      <c r="G283" s="241"/>
      <c r="H283" s="243" t="s">
        <v>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50" t="s">
        <v>131</v>
      </c>
      <c r="AU283" s="250" t="s">
        <v>87</v>
      </c>
      <c r="AV283" s="12" t="s">
        <v>85</v>
      </c>
      <c r="AW283" s="12" t="s">
        <v>32</v>
      </c>
      <c r="AX283" s="12" t="s">
        <v>77</v>
      </c>
      <c r="AY283" s="250" t="s">
        <v>124</v>
      </c>
    </row>
    <row r="284" s="13" customFormat="1">
      <c r="A284" s="13"/>
      <c r="B284" s="251"/>
      <c r="C284" s="252"/>
      <c r="D284" s="242" t="s">
        <v>131</v>
      </c>
      <c r="E284" s="253" t="s">
        <v>1</v>
      </c>
      <c r="F284" s="254" t="s">
        <v>690</v>
      </c>
      <c r="G284" s="252"/>
      <c r="H284" s="255">
        <v>368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1" t="s">
        <v>131</v>
      </c>
      <c r="AU284" s="261" t="s">
        <v>87</v>
      </c>
      <c r="AV284" s="13" t="s">
        <v>87</v>
      </c>
      <c r="AW284" s="13" t="s">
        <v>32</v>
      </c>
      <c r="AX284" s="13" t="s">
        <v>85</v>
      </c>
      <c r="AY284" s="261" t="s">
        <v>124</v>
      </c>
    </row>
    <row r="285" s="2" customFormat="1" ht="16.5" customHeight="1">
      <c r="A285" s="39"/>
      <c r="B285" s="40"/>
      <c r="C285" s="296" t="s">
        <v>538</v>
      </c>
      <c r="D285" s="296" t="s">
        <v>307</v>
      </c>
      <c r="E285" s="297" t="s">
        <v>813</v>
      </c>
      <c r="F285" s="298" t="s">
        <v>814</v>
      </c>
      <c r="G285" s="299" t="s">
        <v>225</v>
      </c>
      <c r="H285" s="300">
        <v>386.39999999999998</v>
      </c>
      <c r="I285" s="301"/>
      <c r="J285" s="302">
        <f>ROUND(I285*H285,2)</f>
        <v>0</v>
      </c>
      <c r="K285" s="298" t="s">
        <v>226</v>
      </c>
      <c r="L285" s="303"/>
      <c r="M285" s="304" t="s">
        <v>1</v>
      </c>
      <c r="N285" s="305" t="s">
        <v>42</v>
      </c>
      <c r="O285" s="92"/>
      <c r="P285" s="236">
        <f>O285*H285</f>
        <v>0</v>
      </c>
      <c r="Q285" s="236">
        <v>0.152</v>
      </c>
      <c r="R285" s="236">
        <f>Q285*H285</f>
        <v>58.732799999999997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166</v>
      </c>
      <c r="AT285" s="238" t="s">
        <v>307</v>
      </c>
      <c r="AU285" s="238" t="s">
        <v>87</v>
      </c>
      <c r="AY285" s="18" t="s">
        <v>124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85</v>
      </c>
      <c r="BK285" s="239">
        <f>ROUND(I285*H285,2)</f>
        <v>0</v>
      </c>
      <c r="BL285" s="18" t="s">
        <v>129</v>
      </c>
      <c r="BM285" s="238" t="s">
        <v>815</v>
      </c>
    </row>
    <row r="286" s="13" customFormat="1">
      <c r="A286" s="13"/>
      <c r="B286" s="251"/>
      <c r="C286" s="252"/>
      <c r="D286" s="242" t="s">
        <v>131</v>
      </c>
      <c r="E286" s="252"/>
      <c r="F286" s="254" t="s">
        <v>816</v>
      </c>
      <c r="G286" s="252"/>
      <c r="H286" s="255">
        <v>386.39999999999998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131</v>
      </c>
      <c r="AU286" s="261" t="s">
        <v>87</v>
      </c>
      <c r="AV286" s="13" t="s">
        <v>87</v>
      </c>
      <c r="AW286" s="13" t="s">
        <v>4</v>
      </c>
      <c r="AX286" s="13" t="s">
        <v>85</v>
      </c>
      <c r="AY286" s="261" t="s">
        <v>124</v>
      </c>
    </row>
    <row r="287" s="2" customFormat="1" ht="16.5" customHeight="1">
      <c r="A287" s="39"/>
      <c r="B287" s="40"/>
      <c r="C287" s="227" t="s">
        <v>543</v>
      </c>
      <c r="D287" s="227" t="s">
        <v>125</v>
      </c>
      <c r="E287" s="228" t="s">
        <v>817</v>
      </c>
      <c r="F287" s="229" t="s">
        <v>818</v>
      </c>
      <c r="G287" s="230" t="s">
        <v>225</v>
      </c>
      <c r="H287" s="231">
        <v>368</v>
      </c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42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129</v>
      </c>
      <c r="AT287" s="238" t="s">
        <v>125</v>
      </c>
      <c r="AU287" s="238" t="s">
        <v>87</v>
      </c>
      <c r="AY287" s="18" t="s">
        <v>124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85</v>
      </c>
      <c r="BK287" s="239">
        <f>ROUND(I287*H287,2)</f>
        <v>0</v>
      </c>
      <c r="BL287" s="18" t="s">
        <v>129</v>
      </c>
      <c r="BM287" s="238" t="s">
        <v>819</v>
      </c>
    </row>
    <row r="288" s="11" customFormat="1" ht="22.8" customHeight="1">
      <c r="A288" s="11"/>
      <c r="B288" s="213"/>
      <c r="C288" s="214"/>
      <c r="D288" s="215" t="s">
        <v>76</v>
      </c>
      <c r="E288" s="272" t="s">
        <v>172</v>
      </c>
      <c r="F288" s="272" t="s">
        <v>432</v>
      </c>
      <c r="G288" s="214"/>
      <c r="H288" s="214"/>
      <c r="I288" s="217"/>
      <c r="J288" s="273">
        <f>BK288</f>
        <v>0</v>
      </c>
      <c r="K288" s="214"/>
      <c r="L288" s="219"/>
      <c r="M288" s="220"/>
      <c r="N288" s="221"/>
      <c r="O288" s="221"/>
      <c r="P288" s="222">
        <f>SUM(P289:P318)</f>
        <v>0</v>
      </c>
      <c r="Q288" s="221"/>
      <c r="R288" s="222">
        <f>SUM(R289:R318)</f>
        <v>57.131169999999997</v>
      </c>
      <c r="S288" s="221"/>
      <c r="T288" s="223">
        <f>SUM(T289:T318)</f>
        <v>2.2178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24" t="s">
        <v>85</v>
      </c>
      <c r="AT288" s="225" t="s">
        <v>76</v>
      </c>
      <c r="AU288" s="225" t="s">
        <v>85</v>
      </c>
      <c r="AY288" s="224" t="s">
        <v>124</v>
      </c>
      <c r="BK288" s="226">
        <f>SUM(BK289:BK318)</f>
        <v>0</v>
      </c>
    </row>
    <row r="289" s="2" customFormat="1" ht="21.75" customHeight="1">
      <c r="A289" s="39"/>
      <c r="B289" s="40"/>
      <c r="C289" s="227" t="s">
        <v>548</v>
      </c>
      <c r="D289" s="227" t="s">
        <v>125</v>
      </c>
      <c r="E289" s="228" t="s">
        <v>820</v>
      </c>
      <c r="F289" s="229" t="s">
        <v>821</v>
      </c>
      <c r="G289" s="230" t="s">
        <v>441</v>
      </c>
      <c r="H289" s="231">
        <v>6</v>
      </c>
      <c r="I289" s="232"/>
      <c r="J289" s="233">
        <f>ROUND(I289*H289,2)</f>
        <v>0</v>
      </c>
      <c r="K289" s="229" t="s">
        <v>226</v>
      </c>
      <c r="L289" s="45"/>
      <c r="M289" s="234" t="s">
        <v>1</v>
      </c>
      <c r="N289" s="235" t="s">
        <v>42</v>
      </c>
      <c r="O289" s="92"/>
      <c r="P289" s="236">
        <f>O289*H289</f>
        <v>0</v>
      </c>
      <c r="Q289" s="236">
        <v>0.00069999999999999999</v>
      </c>
      <c r="R289" s="236">
        <f>Q289*H289</f>
        <v>0.0041999999999999997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129</v>
      </c>
      <c r="AT289" s="238" t="s">
        <v>125</v>
      </c>
      <c r="AU289" s="238" t="s">
        <v>87</v>
      </c>
      <c r="AY289" s="18" t="s">
        <v>124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85</v>
      </c>
      <c r="BK289" s="239">
        <f>ROUND(I289*H289,2)</f>
        <v>0</v>
      </c>
      <c r="BL289" s="18" t="s">
        <v>129</v>
      </c>
      <c r="BM289" s="238" t="s">
        <v>822</v>
      </c>
    </row>
    <row r="290" s="2" customFormat="1" ht="16.5" customHeight="1">
      <c r="A290" s="39"/>
      <c r="B290" s="40"/>
      <c r="C290" s="296" t="s">
        <v>553</v>
      </c>
      <c r="D290" s="296" t="s">
        <v>307</v>
      </c>
      <c r="E290" s="297" t="s">
        <v>823</v>
      </c>
      <c r="F290" s="298" t="s">
        <v>824</v>
      </c>
      <c r="G290" s="299" t="s">
        <v>441</v>
      </c>
      <c r="H290" s="300">
        <v>6</v>
      </c>
      <c r="I290" s="301"/>
      <c r="J290" s="302">
        <f>ROUND(I290*H290,2)</f>
        <v>0</v>
      </c>
      <c r="K290" s="298" t="s">
        <v>226</v>
      </c>
      <c r="L290" s="303"/>
      <c r="M290" s="304" t="s">
        <v>1</v>
      </c>
      <c r="N290" s="305" t="s">
        <v>42</v>
      </c>
      <c r="O290" s="92"/>
      <c r="P290" s="236">
        <f>O290*H290</f>
        <v>0</v>
      </c>
      <c r="Q290" s="236">
        <v>0.0050000000000000001</v>
      </c>
      <c r="R290" s="236">
        <f>Q290*H290</f>
        <v>0.029999999999999999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166</v>
      </c>
      <c r="AT290" s="238" t="s">
        <v>307</v>
      </c>
      <c r="AU290" s="238" t="s">
        <v>87</v>
      </c>
      <c r="AY290" s="18" t="s">
        <v>124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85</v>
      </c>
      <c r="BK290" s="239">
        <f>ROUND(I290*H290,2)</f>
        <v>0</v>
      </c>
      <c r="BL290" s="18" t="s">
        <v>129</v>
      </c>
      <c r="BM290" s="238" t="s">
        <v>825</v>
      </c>
    </row>
    <row r="291" s="2" customFormat="1" ht="21.75" customHeight="1">
      <c r="A291" s="39"/>
      <c r="B291" s="40"/>
      <c r="C291" s="227" t="s">
        <v>559</v>
      </c>
      <c r="D291" s="227" t="s">
        <v>125</v>
      </c>
      <c r="E291" s="228" t="s">
        <v>826</v>
      </c>
      <c r="F291" s="229" t="s">
        <v>827</v>
      </c>
      <c r="G291" s="230" t="s">
        <v>441</v>
      </c>
      <c r="H291" s="231">
        <v>4</v>
      </c>
      <c r="I291" s="232"/>
      <c r="J291" s="233">
        <f>ROUND(I291*H291,2)</f>
        <v>0</v>
      </c>
      <c r="K291" s="229" t="s">
        <v>226</v>
      </c>
      <c r="L291" s="45"/>
      <c r="M291" s="234" t="s">
        <v>1</v>
      </c>
      <c r="N291" s="235" t="s">
        <v>42</v>
      </c>
      <c r="O291" s="92"/>
      <c r="P291" s="236">
        <f>O291*H291</f>
        <v>0</v>
      </c>
      <c r="Q291" s="236">
        <v>0.11241</v>
      </c>
      <c r="R291" s="236">
        <f>Q291*H291</f>
        <v>0.44963999999999998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129</v>
      </c>
      <c r="AT291" s="238" t="s">
        <v>125</v>
      </c>
      <c r="AU291" s="238" t="s">
        <v>87</v>
      </c>
      <c r="AY291" s="18" t="s">
        <v>124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85</v>
      </c>
      <c r="BK291" s="239">
        <f>ROUND(I291*H291,2)</f>
        <v>0</v>
      </c>
      <c r="BL291" s="18" t="s">
        <v>129</v>
      </c>
      <c r="BM291" s="238" t="s">
        <v>828</v>
      </c>
    </row>
    <row r="292" s="2" customFormat="1" ht="16.5" customHeight="1">
      <c r="A292" s="39"/>
      <c r="B292" s="40"/>
      <c r="C292" s="296" t="s">
        <v>563</v>
      </c>
      <c r="D292" s="296" t="s">
        <v>307</v>
      </c>
      <c r="E292" s="297" t="s">
        <v>829</v>
      </c>
      <c r="F292" s="298" t="s">
        <v>830</v>
      </c>
      <c r="G292" s="299" t="s">
        <v>441</v>
      </c>
      <c r="H292" s="300">
        <v>4</v>
      </c>
      <c r="I292" s="301"/>
      <c r="J292" s="302">
        <f>ROUND(I292*H292,2)</f>
        <v>0</v>
      </c>
      <c r="K292" s="298" t="s">
        <v>226</v>
      </c>
      <c r="L292" s="303"/>
      <c r="M292" s="304" t="s">
        <v>1</v>
      </c>
      <c r="N292" s="305" t="s">
        <v>42</v>
      </c>
      <c r="O292" s="92"/>
      <c r="P292" s="236">
        <f>O292*H292</f>
        <v>0</v>
      </c>
      <c r="Q292" s="236">
        <v>0.0064999999999999997</v>
      </c>
      <c r="R292" s="236">
        <f>Q292*H292</f>
        <v>0.025999999999999999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166</v>
      </c>
      <c r="AT292" s="238" t="s">
        <v>307</v>
      </c>
      <c r="AU292" s="238" t="s">
        <v>87</v>
      </c>
      <c r="AY292" s="18" t="s">
        <v>124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85</v>
      </c>
      <c r="BK292" s="239">
        <f>ROUND(I292*H292,2)</f>
        <v>0</v>
      </c>
      <c r="BL292" s="18" t="s">
        <v>129</v>
      </c>
      <c r="BM292" s="238" t="s">
        <v>831</v>
      </c>
    </row>
    <row r="293" s="2" customFormat="1" ht="16.5" customHeight="1">
      <c r="A293" s="39"/>
      <c r="B293" s="40"/>
      <c r="C293" s="296" t="s">
        <v>568</v>
      </c>
      <c r="D293" s="296" t="s">
        <v>307</v>
      </c>
      <c r="E293" s="297" t="s">
        <v>832</v>
      </c>
      <c r="F293" s="298" t="s">
        <v>833</v>
      </c>
      <c r="G293" s="299" t="s">
        <v>441</v>
      </c>
      <c r="H293" s="300">
        <v>4</v>
      </c>
      <c r="I293" s="301"/>
      <c r="J293" s="302">
        <f>ROUND(I293*H293,2)</f>
        <v>0</v>
      </c>
      <c r="K293" s="298" t="s">
        <v>226</v>
      </c>
      <c r="L293" s="303"/>
      <c r="M293" s="304" t="s">
        <v>1</v>
      </c>
      <c r="N293" s="305" t="s">
        <v>42</v>
      </c>
      <c r="O293" s="92"/>
      <c r="P293" s="236">
        <f>O293*H293</f>
        <v>0</v>
      </c>
      <c r="Q293" s="236">
        <v>0.0033</v>
      </c>
      <c r="R293" s="236">
        <f>Q293*H293</f>
        <v>0.0132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166</v>
      </c>
      <c r="AT293" s="238" t="s">
        <v>307</v>
      </c>
      <c r="AU293" s="238" t="s">
        <v>87</v>
      </c>
      <c r="AY293" s="18" t="s">
        <v>124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85</v>
      </c>
      <c r="BK293" s="239">
        <f>ROUND(I293*H293,2)</f>
        <v>0</v>
      </c>
      <c r="BL293" s="18" t="s">
        <v>129</v>
      </c>
      <c r="BM293" s="238" t="s">
        <v>834</v>
      </c>
    </row>
    <row r="294" s="2" customFormat="1" ht="21.75" customHeight="1">
      <c r="A294" s="39"/>
      <c r="B294" s="40"/>
      <c r="C294" s="227" t="s">
        <v>489</v>
      </c>
      <c r="D294" s="227" t="s">
        <v>125</v>
      </c>
      <c r="E294" s="228" t="s">
        <v>835</v>
      </c>
      <c r="F294" s="229" t="s">
        <v>836</v>
      </c>
      <c r="G294" s="230" t="s">
        <v>232</v>
      </c>
      <c r="H294" s="231">
        <v>192.69999999999999</v>
      </c>
      <c r="I294" s="232"/>
      <c r="J294" s="233">
        <f>ROUND(I294*H294,2)</f>
        <v>0</v>
      </c>
      <c r="K294" s="229" t="s">
        <v>226</v>
      </c>
      <c r="L294" s="45"/>
      <c r="M294" s="234" t="s">
        <v>1</v>
      </c>
      <c r="N294" s="235" t="s">
        <v>42</v>
      </c>
      <c r="O294" s="92"/>
      <c r="P294" s="236">
        <f>O294*H294</f>
        <v>0</v>
      </c>
      <c r="Q294" s="236">
        <v>0.15540000000000001</v>
      </c>
      <c r="R294" s="236">
        <f>Q294*H294</f>
        <v>29.94558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129</v>
      </c>
      <c r="AT294" s="238" t="s">
        <v>125</v>
      </c>
      <c r="AU294" s="238" t="s">
        <v>87</v>
      </c>
      <c r="AY294" s="18" t="s">
        <v>124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85</v>
      </c>
      <c r="BK294" s="239">
        <f>ROUND(I294*H294,2)</f>
        <v>0</v>
      </c>
      <c r="BL294" s="18" t="s">
        <v>129</v>
      </c>
      <c r="BM294" s="238" t="s">
        <v>837</v>
      </c>
    </row>
    <row r="295" s="12" customFormat="1">
      <c r="A295" s="12"/>
      <c r="B295" s="240"/>
      <c r="C295" s="241"/>
      <c r="D295" s="242" t="s">
        <v>131</v>
      </c>
      <c r="E295" s="243" t="s">
        <v>1</v>
      </c>
      <c r="F295" s="244" t="s">
        <v>838</v>
      </c>
      <c r="G295" s="241"/>
      <c r="H295" s="243" t="s">
        <v>1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50" t="s">
        <v>131</v>
      </c>
      <c r="AU295" s="250" t="s">
        <v>87</v>
      </c>
      <c r="AV295" s="12" t="s">
        <v>85</v>
      </c>
      <c r="AW295" s="12" t="s">
        <v>32</v>
      </c>
      <c r="AX295" s="12" t="s">
        <v>77</v>
      </c>
      <c r="AY295" s="250" t="s">
        <v>124</v>
      </c>
    </row>
    <row r="296" s="13" customFormat="1">
      <c r="A296" s="13"/>
      <c r="B296" s="251"/>
      <c r="C296" s="252"/>
      <c r="D296" s="242" t="s">
        <v>131</v>
      </c>
      <c r="E296" s="253" t="s">
        <v>1</v>
      </c>
      <c r="F296" s="254" t="s">
        <v>839</v>
      </c>
      <c r="G296" s="252"/>
      <c r="H296" s="255">
        <v>192.69999999999999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131</v>
      </c>
      <c r="AU296" s="261" t="s">
        <v>87</v>
      </c>
      <c r="AV296" s="13" t="s">
        <v>87</v>
      </c>
      <c r="AW296" s="13" t="s">
        <v>32</v>
      </c>
      <c r="AX296" s="13" t="s">
        <v>85</v>
      </c>
      <c r="AY296" s="261" t="s">
        <v>124</v>
      </c>
    </row>
    <row r="297" s="2" customFormat="1" ht="16.5" customHeight="1">
      <c r="A297" s="39"/>
      <c r="B297" s="40"/>
      <c r="C297" s="296" t="s">
        <v>575</v>
      </c>
      <c r="D297" s="296" t="s">
        <v>307</v>
      </c>
      <c r="E297" s="297" t="s">
        <v>840</v>
      </c>
      <c r="F297" s="298" t="s">
        <v>841</v>
      </c>
      <c r="G297" s="299" t="s">
        <v>232</v>
      </c>
      <c r="H297" s="300">
        <v>211.97</v>
      </c>
      <c r="I297" s="301"/>
      <c r="J297" s="302">
        <f>ROUND(I297*H297,2)</f>
        <v>0</v>
      </c>
      <c r="K297" s="298" t="s">
        <v>226</v>
      </c>
      <c r="L297" s="303"/>
      <c r="M297" s="304" t="s">
        <v>1</v>
      </c>
      <c r="N297" s="305" t="s">
        <v>42</v>
      </c>
      <c r="O297" s="92"/>
      <c r="P297" s="236">
        <f>O297*H297</f>
        <v>0</v>
      </c>
      <c r="Q297" s="236">
        <v>0.080000000000000002</v>
      </c>
      <c r="R297" s="236">
        <f>Q297*H297</f>
        <v>16.957599999999999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166</v>
      </c>
      <c r="AT297" s="238" t="s">
        <v>307</v>
      </c>
      <c r="AU297" s="238" t="s">
        <v>87</v>
      </c>
      <c r="AY297" s="18" t="s">
        <v>124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85</v>
      </c>
      <c r="BK297" s="239">
        <f>ROUND(I297*H297,2)</f>
        <v>0</v>
      </c>
      <c r="BL297" s="18" t="s">
        <v>129</v>
      </c>
      <c r="BM297" s="238" t="s">
        <v>842</v>
      </c>
    </row>
    <row r="298" s="13" customFormat="1">
      <c r="A298" s="13"/>
      <c r="B298" s="251"/>
      <c r="C298" s="252"/>
      <c r="D298" s="242" t="s">
        <v>131</v>
      </c>
      <c r="E298" s="252"/>
      <c r="F298" s="254" t="s">
        <v>843</v>
      </c>
      <c r="G298" s="252"/>
      <c r="H298" s="255">
        <v>211.97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1" t="s">
        <v>131</v>
      </c>
      <c r="AU298" s="261" t="s">
        <v>87</v>
      </c>
      <c r="AV298" s="13" t="s">
        <v>87</v>
      </c>
      <c r="AW298" s="13" t="s">
        <v>4</v>
      </c>
      <c r="AX298" s="13" t="s">
        <v>85</v>
      </c>
      <c r="AY298" s="261" t="s">
        <v>124</v>
      </c>
    </row>
    <row r="299" s="2" customFormat="1" ht="21.75" customHeight="1">
      <c r="A299" s="39"/>
      <c r="B299" s="40"/>
      <c r="C299" s="227" t="s">
        <v>579</v>
      </c>
      <c r="D299" s="227" t="s">
        <v>125</v>
      </c>
      <c r="E299" s="228" t="s">
        <v>844</v>
      </c>
      <c r="F299" s="229" t="s">
        <v>845</v>
      </c>
      <c r="G299" s="230" t="s">
        <v>232</v>
      </c>
      <c r="H299" s="231">
        <v>50</v>
      </c>
      <c r="I299" s="232"/>
      <c r="J299" s="233">
        <f>ROUND(I299*H299,2)</f>
        <v>0</v>
      </c>
      <c r="K299" s="229" t="s">
        <v>226</v>
      </c>
      <c r="L299" s="45"/>
      <c r="M299" s="234" t="s">
        <v>1</v>
      </c>
      <c r="N299" s="235" t="s">
        <v>42</v>
      </c>
      <c r="O299" s="92"/>
      <c r="P299" s="236">
        <f>O299*H299</f>
        <v>0</v>
      </c>
      <c r="Q299" s="236">
        <v>0.1295</v>
      </c>
      <c r="R299" s="236">
        <f>Q299*H299</f>
        <v>6.4750000000000005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129</v>
      </c>
      <c r="AT299" s="238" t="s">
        <v>125</v>
      </c>
      <c r="AU299" s="238" t="s">
        <v>87</v>
      </c>
      <c r="AY299" s="18" t="s">
        <v>124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85</v>
      </c>
      <c r="BK299" s="239">
        <f>ROUND(I299*H299,2)</f>
        <v>0</v>
      </c>
      <c r="BL299" s="18" t="s">
        <v>129</v>
      </c>
      <c r="BM299" s="238" t="s">
        <v>846</v>
      </c>
    </row>
    <row r="300" s="12" customFormat="1">
      <c r="A300" s="12"/>
      <c r="B300" s="240"/>
      <c r="C300" s="241"/>
      <c r="D300" s="242" t="s">
        <v>131</v>
      </c>
      <c r="E300" s="243" t="s">
        <v>1</v>
      </c>
      <c r="F300" s="244" t="s">
        <v>847</v>
      </c>
      <c r="G300" s="241"/>
      <c r="H300" s="243" t="s">
        <v>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50" t="s">
        <v>131</v>
      </c>
      <c r="AU300" s="250" t="s">
        <v>87</v>
      </c>
      <c r="AV300" s="12" t="s">
        <v>85</v>
      </c>
      <c r="AW300" s="12" t="s">
        <v>32</v>
      </c>
      <c r="AX300" s="12" t="s">
        <v>77</v>
      </c>
      <c r="AY300" s="250" t="s">
        <v>124</v>
      </c>
    </row>
    <row r="301" s="13" customFormat="1">
      <c r="A301" s="13"/>
      <c r="B301" s="251"/>
      <c r="C301" s="252"/>
      <c r="D301" s="242" t="s">
        <v>131</v>
      </c>
      <c r="E301" s="253" t="s">
        <v>1</v>
      </c>
      <c r="F301" s="254" t="s">
        <v>848</v>
      </c>
      <c r="G301" s="252"/>
      <c r="H301" s="255">
        <v>20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1" t="s">
        <v>131</v>
      </c>
      <c r="AU301" s="261" t="s">
        <v>87</v>
      </c>
      <c r="AV301" s="13" t="s">
        <v>87</v>
      </c>
      <c r="AW301" s="13" t="s">
        <v>32</v>
      </c>
      <c r="AX301" s="13" t="s">
        <v>77</v>
      </c>
      <c r="AY301" s="261" t="s">
        <v>124</v>
      </c>
    </row>
    <row r="302" s="13" customFormat="1">
      <c r="A302" s="13"/>
      <c r="B302" s="251"/>
      <c r="C302" s="252"/>
      <c r="D302" s="242" t="s">
        <v>131</v>
      </c>
      <c r="E302" s="253" t="s">
        <v>1</v>
      </c>
      <c r="F302" s="254" t="s">
        <v>849</v>
      </c>
      <c r="G302" s="252"/>
      <c r="H302" s="255">
        <v>30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131</v>
      </c>
      <c r="AU302" s="261" t="s">
        <v>87</v>
      </c>
      <c r="AV302" s="13" t="s">
        <v>87</v>
      </c>
      <c r="AW302" s="13" t="s">
        <v>32</v>
      </c>
      <c r="AX302" s="13" t="s">
        <v>77</v>
      </c>
      <c r="AY302" s="261" t="s">
        <v>124</v>
      </c>
    </row>
    <row r="303" s="15" customFormat="1">
      <c r="A303" s="15"/>
      <c r="B303" s="274"/>
      <c r="C303" s="275"/>
      <c r="D303" s="242" t="s">
        <v>131</v>
      </c>
      <c r="E303" s="276" t="s">
        <v>1</v>
      </c>
      <c r="F303" s="277" t="s">
        <v>243</v>
      </c>
      <c r="G303" s="275"/>
      <c r="H303" s="278">
        <v>50</v>
      </c>
      <c r="I303" s="279"/>
      <c r="J303" s="275"/>
      <c r="K303" s="275"/>
      <c r="L303" s="280"/>
      <c r="M303" s="281"/>
      <c r="N303" s="282"/>
      <c r="O303" s="282"/>
      <c r="P303" s="282"/>
      <c r="Q303" s="282"/>
      <c r="R303" s="282"/>
      <c r="S303" s="282"/>
      <c r="T303" s="28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4" t="s">
        <v>131</v>
      </c>
      <c r="AU303" s="284" t="s">
        <v>87</v>
      </c>
      <c r="AV303" s="15" t="s">
        <v>129</v>
      </c>
      <c r="AW303" s="15" t="s">
        <v>32</v>
      </c>
      <c r="AX303" s="15" t="s">
        <v>85</v>
      </c>
      <c r="AY303" s="284" t="s">
        <v>124</v>
      </c>
    </row>
    <row r="304" s="2" customFormat="1" ht="16.5" customHeight="1">
      <c r="A304" s="39"/>
      <c r="B304" s="40"/>
      <c r="C304" s="296" t="s">
        <v>583</v>
      </c>
      <c r="D304" s="296" t="s">
        <v>307</v>
      </c>
      <c r="E304" s="297" t="s">
        <v>850</v>
      </c>
      <c r="F304" s="298" t="s">
        <v>851</v>
      </c>
      <c r="G304" s="299" t="s">
        <v>232</v>
      </c>
      <c r="H304" s="300">
        <v>55</v>
      </c>
      <c r="I304" s="301"/>
      <c r="J304" s="302">
        <f>ROUND(I304*H304,2)</f>
        <v>0</v>
      </c>
      <c r="K304" s="298" t="s">
        <v>226</v>
      </c>
      <c r="L304" s="303"/>
      <c r="M304" s="304" t="s">
        <v>1</v>
      </c>
      <c r="N304" s="305" t="s">
        <v>42</v>
      </c>
      <c r="O304" s="92"/>
      <c r="P304" s="236">
        <f>O304*H304</f>
        <v>0</v>
      </c>
      <c r="Q304" s="236">
        <v>0.056120000000000003</v>
      </c>
      <c r="R304" s="236">
        <f>Q304*H304</f>
        <v>3.0866000000000002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166</v>
      </c>
      <c r="AT304" s="238" t="s">
        <v>307</v>
      </c>
      <c r="AU304" s="238" t="s">
        <v>87</v>
      </c>
      <c r="AY304" s="18" t="s">
        <v>124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85</v>
      </c>
      <c r="BK304" s="239">
        <f>ROUND(I304*H304,2)</f>
        <v>0</v>
      </c>
      <c r="BL304" s="18" t="s">
        <v>129</v>
      </c>
      <c r="BM304" s="238" t="s">
        <v>852</v>
      </c>
    </row>
    <row r="305" s="13" customFormat="1">
      <c r="A305" s="13"/>
      <c r="B305" s="251"/>
      <c r="C305" s="252"/>
      <c r="D305" s="242" t="s">
        <v>131</v>
      </c>
      <c r="E305" s="252"/>
      <c r="F305" s="254" t="s">
        <v>853</v>
      </c>
      <c r="G305" s="252"/>
      <c r="H305" s="255">
        <v>55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131</v>
      </c>
      <c r="AU305" s="261" t="s">
        <v>87</v>
      </c>
      <c r="AV305" s="13" t="s">
        <v>87</v>
      </c>
      <c r="AW305" s="13" t="s">
        <v>4</v>
      </c>
      <c r="AX305" s="13" t="s">
        <v>85</v>
      </c>
      <c r="AY305" s="261" t="s">
        <v>124</v>
      </c>
    </row>
    <row r="306" s="2" customFormat="1" ht="21.75" customHeight="1">
      <c r="A306" s="39"/>
      <c r="B306" s="40"/>
      <c r="C306" s="227" t="s">
        <v>592</v>
      </c>
      <c r="D306" s="227" t="s">
        <v>125</v>
      </c>
      <c r="E306" s="228" t="s">
        <v>854</v>
      </c>
      <c r="F306" s="229" t="s">
        <v>855</v>
      </c>
      <c r="G306" s="230" t="s">
        <v>232</v>
      </c>
      <c r="H306" s="231">
        <v>235</v>
      </c>
      <c r="I306" s="232"/>
      <c r="J306" s="233">
        <f>ROUND(I306*H306,2)</f>
        <v>0</v>
      </c>
      <c r="K306" s="229" t="s">
        <v>226</v>
      </c>
      <c r="L306" s="45"/>
      <c r="M306" s="234" t="s">
        <v>1</v>
      </c>
      <c r="N306" s="235" t="s">
        <v>42</v>
      </c>
      <c r="O306" s="92"/>
      <c r="P306" s="236">
        <f>O306*H306</f>
        <v>0</v>
      </c>
      <c r="Q306" s="236">
        <v>0.00060999999999999997</v>
      </c>
      <c r="R306" s="236">
        <f>Q306*H306</f>
        <v>0.14335000000000001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129</v>
      </c>
      <c r="AT306" s="238" t="s">
        <v>125</v>
      </c>
      <c r="AU306" s="238" t="s">
        <v>87</v>
      </c>
      <c r="AY306" s="18" t="s">
        <v>124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85</v>
      </c>
      <c r="BK306" s="239">
        <f>ROUND(I306*H306,2)</f>
        <v>0</v>
      </c>
      <c r="BL306" s="18" t="s">
        <v>129</v>
      </c>
      <c r="BM306" s="238" t="s">
        <v>856</v>
      </c>
    </row>
    <row r="307" s="12" customFormat="1">
      <c r="A307" s="12"/>
      <c r="B307" s="240"/>
      <c r="C307" s="241"/>
      <c r="D307" s="242" t="s">
        <v>131</v>
      </c>
      <c r="E307" s="243" t="s">
        <v>1</v>
      </c>
      <c r="F307" s="244" t="s">
        <v>779</v>
      </c>
      <c r="G307" s="241"/>
      <c r="H307" s="243" t="s">
        <v>1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50" t="s">
        <v>131</v>
      </c>
      <c r="AU307" s="250" t="s">
        <v>87</v>
      </c>
      <c r="AV307" s="12" t="s">
        <v>85</v>
      </c>
      <c r="AW307" s="12" t="s">
        <v>32</v>
      </c>
      <c r="AX307" s="12" t="s">
        <v>77</v>
      </c>
      <c r="AY307" s="250" t="s">
        <v>124</v>
      </c>
    </row>
    <row r="308" s="13" customFormat="1">
      <c r="A308" s="13"/>
      <c r="B308" s="251"/>
      <c r="C308" s="252"/>
      <c r="D308" s="242" t="s">
        <v>131</v>
      </c>
      <c r="E308" s="253" t="s">
        <v>1</v>
      </c>
      <c r="F308" s="254" t="s">
        <v>437</v>
      </c>
      <c r="G308" s="252"/>
      <c r="H308" s="255">
        <v>120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131</v>
      </c>
      <c r="AU308" s="261" t="s">
        <v>87</v>
      </c>
      <c r="AV308" s="13" t="s">
        <v>87</v>
      </c>
      <c r="AW308" s="13" t="s">
        <v>32</v>
      </c>
      <c r="AX308" s="13" t="s">
        <v>77</v>
      </c>
      <c r="AY308" s="261" t="s">
        <v>124</v>
      </c>
    </row>
    <row r="309" s="12" customFormat="1">
      <c r="A309" s="12"/>
      <c r="B309" s="240"/>
      <c r="C309" s="241"/>
      <c r="D309" s="242" t="s">
        <v>131</v>
      </c>
      <c r="E309" s="243" t="s">
        <v>1</v>
      </c>
      <c r="F309" s="244" t="s">
        <v>857</v>
      </c>
      <c r="G309" s="241"/>
      <c r="H309" s="243" t="s">
        <v>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50" t="s">
        <v>131</v>
      </c>
      <c r="AU309" s="250" t="s">
        <v>87</v>
      </c>
      <c r="AV309" s="12" t="s">
        <v>85</v>
      </c>
      <c r="AW309" s="12" t="s">
        <v>32</v>
      </c>
      <c r="AX309" s="12" t="s">
        <v>77</v>
      </c>
      <c r="AY309" s="250" t="s">
        <v>124</v>
      </c>
    </row>
    <row r="310" s="13" customFormat="1">
      <c r="A310" s="13"/>
      <c r="B310" s="251"/>
      <c r="C310" s="252"/>
      <c r="D310" s="242" t="s">
        <v>131</v>
      </c>
      <c r="E310" s="253" t="s">
        <v>1</v>
      </c>
      <c r="F310" s="254" t="s">
        <v>858</v>
      </c>
      <c r="G310" s="252"/>
      <c r="H310" s="255">
        <v>115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131</v>
      </c>
      <c r="AU310" s="261" t="s">
        <v>87</v>
      </c>
      <c r="AV310" s="13" t="s">
        <v>87</v>
      </c>
      <c r="AW310" s="13" t="s">
        <v>32</v>
      </c>
      <c r="AX310" s="13" t="s">
        <v>77</v>
      </c>
      <c r="AY310" s="261" t="s">
        <v>124</v>
      </c>
    </row>
    <row r="311" s="15" customFormat="1">
      <c r="A311" s="15"/>
      <c r="B311" s="274"/>
      <c r="C311" s="275"/>
      <c r="D311" s="242" t="s">
        <v>131</v>
      </c>
      <c r="E311" s="276" t="s">
        <v>1</v>
      </c>
      <c r="F311" s="277" t="s">
        <v>243</v>
      </c>
      <c r="G311" s="275"/>
      <c r="H311" s="278">
        <v>235</v>
      </c>
      <c r="I311" s="279"/>
      <c r="J311" s="275"/>
      <c r="K311" s="275"/>
      <c r="L311" s="280"/>
      <c r="M311" s="281"/>
      <c r="N311" s="282"/>
      <c r="O311" s="282"/>
      <c r="P311" s="282"/>
      <c r="Q311" s="282"/>
      <c r="R311" s="282"/>
      <c r="S311" s="282"/>
      <c r="T311" s="28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4" t="s">
        <v>131</v>
      </c>
      <c r="AU311" s="284" t="s">
        <v>87</v>
      </c>
      <c r="AV311" s="15" t="s">
        <v>129</v>
      </c>
      <c r="AW311" s="15" t="s">
        <v>32</v>
      </c>
      <c r="AX311" s="15" t="s">
        <v>85</v>
      </c>
      <c r="AY311" s="284" t="s">
        <v>124</v>
      </c>
    </row>
    <row r="312" s="2" customFormat="1" ht="21.75" customHeight="1">
      <c r="A312" s="39"/>
      <c r="B312" s="40"/>
      <c r="C312" s="227" t="s">
        <v>596</v>
      </c>
      <c r="D312" s="227" t="s">
        <v>125</v>
      </c>
      <c r="E312" s="228" t="s">
        <v>859</v>
      </c>
      <c r="F312" s="229" t="s">
        <v>860</v>
      </c>
      <c r="G312" s="230" t="s">
        <v>441</v>
      </c>
      <c r="H312" s="231">
        <v>4</v>
      </c>
      <c r="I312" s="232"/>
      <c r="J312" s="233">
        <f>ROUND(I312*H312,2)</f>
        <v>0</v>
      </c>
      <c r="K312" s="229" t="s">
        <v>226</v>
      </c>
      <c r="L312" s="45"/>
      <c r="M312" s="234" t="s">
        <v>1</v>
      </c>
      <c r="N312" s="235" t="s">
        <v>42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0.082000000000000003</v>
      </c>
      <c r="T312" s="237">
        <f>S312*H312</f>
        <v>0.32800000000000001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129</v>
      </c>
      <c r="AT312" s="238" t="s">
        <v>125</v>
      </c>
      <c r="AU312" s="238" t="s">
        <v>87</v>
      </c>
      <c r="AY312" s="18" t="s">
        <v>124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85</v>
      </c>
      <c r="BK312" s="239">
        <f>ROUND(I312*H312,2)</f>
        <v>0</v>
      </c>
      <c r="BL312" s="18" t="s">
        <v>129</v>
      </c>
      <c r="BM312" s="238" t="s">
        <v>861</v>
      </c>
    </row>
    <row r="313" s="2" customFormat="1" ht="21.75" customHeight="1">
      <c r="A313" s="39"/>
      <c r="B313" s="40"/>
      <c r="C313" s="227" t="s">
        <v>248</v>
      </c>
      <c r="D313" s="227" t="s">
        <v>125</v>
      </c>
      <c r="E313" s="228" t="s">
        <v>862</v>
      </c>
      <c r="F313" s="229" t="s">
        <v>863</v>
      </c>
      <c r="G313" s="230" t="s">
        <v>441</v>
      </c>
      <c r="H313" s="231">
        <v>25</v>
      </c>
      <c r="I313" s="232"/>
      <c r="J313" s="233">
        <f>ROUND(I313*H313,2)</f>
        <v>0</v>
      </c>
      <c r="K313" s="229" t="s">
        <v>226</v>
      </c>
      <c r="L313" s="45"/>
      <c r="M313" s="234" t="s">
        <v>1</v>
      </c>
      <c r="N313" s="235" t="s">
        <v>42</v>
      </c>
      <c r="O313" s="92"/>
      <c r="P313" s="236">
        <f>O313*H313</f>
        <v>0</v>
      </c>
      <c r="Q313" s="236">
        <v>0</v>
      </c>
      <c r="R313" s="236">
        <f>Q313*H313</f>
        <v>0</v>
      </c>
      <c r="S313" s="236">
        <v>0.068400000000000002</v>
      </c>
      <c r="T313" s="237">
        <f>S313*H313</f>
        <v>1.71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129</v>
      </c>
      <c r="AT313" s="238" t="s">
        <v>125</v>
      </c>
      <c r="AU313" s="238" t="s">
        <v>87</v>
      </c>
      <c r="AY313" s="18" t="s">
        <v>124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85</v>
      </c>
      <c r="BK313" s="239">
        <f>ROUND(I313*H313,2)</f>
        <v>0</v>
      </c>
      <c r="BL313" s="18" t="s">
        <v>129</v>
      </c>
      <c r="BM313" s="238" t="s">
        <v>864</v>
      </c>
    </row>
    <row r="314" s="2" customFormat="1" ht="21.75" customHeight="1">
      <c r="A314" s="39"/>
      <c r="B314" s="40"/>
      <c r="C314" s="227" t="s">
        <v>865</v>
      </c>
      <c r="D314" s="227" t="s">
        <v>125</v>
      </c>
      <c r="E314" s="228" t="s">
        <v>866</v>
      </c>
      <c r="F314" s="229" t="s">
        <v>867</v>
      </c>
      <c r="G314" s="230" t="s">
        <v>232</v>
      </c>
      <c r="H314" s="231">
        <v>72.5</v>
      </c>
      <c r="I314" s="232"/>
      <c r="J314" s="233">
        <f>ROUND(I314*H314,2)</f>
        <v>0</v>
      </c>
      <c r="K314" s="229" t="s">
        <v>226</v>
      </c>
      <c r="L314" s="45"/>
      <c r="M314" s="234" t="s">
        <v>1</v>
      </c>
      <c r="N314" s="235" t="s">
        <v>42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0.00248</v>
      </c>
      <c r="T314" s="237">
        <f>S314*H314</f>
        <v>0.17979999999999999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129</v>
      </c>
      <c r="AT314" s="238" t="s">
        <v>125</v>
      </c>
      <c r="AU314" s="238" t="s">
        <v>87</v>
      </c>
      <c r="AY314" s="18" t="s">
        <v>124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85</v>
      </c>
      <c r="BK314" s="239">
        <f>ROUND(I314*H314,2)</f>
        <v>0</v>
      </c>
      <c r="BL314" s="18" t="s">
        <v>129</v>
      </c>
      <c r="BM314" s="238" t="s">
        <v>868</v>
      </c>
    </row>
    <row r="315" s="12" customFormat="1">
      <c r="A315" s="12"/>
      <c r="B315" s="240"/>
      <c r="C315" s="241"/>
      <c r="D315" s="242" t="s">
        <v>131</v>
      </c>
      <c r="E315" s="243" t="s">
        <v>1</v>
      </c>
      <c r="F315" s="244" t="s">
        <v>869</v>
      </c>
      <c r="G315" s="241"/>
      <c r="H315" s="243" t="s">
        <v>1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50" t="s">
        <v>131</v>
      </c>
      <c r="AU315" s="250" t="s">
        <v>87</v>
      </c>
      <c r="AV315" s="12" t="s">
        <v>85</v>
      </c>
      <c r="AW315" s="12" t="s">
        <v>32</v>
      </c>
      <c r="AX315" s="12" t="s">
        <v>77</v>
      </c>
      <c r="AY315" s="250" t="s">
        <v>124</v>
      </c>
    </row>
    <row r="316" s="13" customFormat="1">
      <c r="A316" s="13"/>
      <c r="B316" s="251"/>
      <c r="C316" s="252"/>
      <c r="D316" s="242" t="s">
        <v>131</v>
      </c>
      <c r="E316" s="253" t="s">
        <v>1</v>
      </c>
      <c r="F316" s="254" t="s">
        <v>870</v>
      </c>
      <c r="G316" s="252"/>
      <c r="H316" s="255">
        <v>72.5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131</v>
      </c>
      <c r="AU316" s="261" t="s">
        <v>87</v>
      </c>
      <c r="AV316" s="13" t="s">
        <v>87</v>
      </c>
      <c r="AW316" s="13" t="s">
        <v>32</v>
      </c>
      <c r="AX316" s="13" t="s">
        <v>85</v>
      </c>
      <c r="AY316" s="261" t="s">
        <v>124</v>
      </c>
    </row>
    <row r="317" s="2" customFormat="1" ht="16.5" customHeight="1">
      <c r="A317" s="39"/>
      <c r="B317" s="40"/>
      <c r="C317" s="227" t="s">
        <v>871</v>
      </c>
      <c r="D317" s="227" t="s">
        <v>125</v>
      </c>
      <c r="E317" s="228" t="s">
        <v>872</v>
      </c>
      <c r="F317" s="229" t="s">
        <v>873</v>
      </c>
      <c r="G317" s="230" t="s">
        <v>441</v>
      </c>
      <c r="H317" s="231">
        <v>10</v>
      </c>
      <c r="I317" s="232"/>
      <c r="J317" s="233">
        <f>ROUND(I317*H317,2)</f>
        <v>0</v>
      </c>
      <c r="K317" s="229" t="s">
        <v>1</v>
      </c>
      <c r="L317" s="45"/>
      <c r="M317" s="234" t="s">
        <v>1</v>
      </c>
      <c r="N317" s="235" t="s">
        <v>42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129</v>
      </c>
      <c r="AT317" s="238" t="s">
        <v>125</v>
      </c>
      <c r="AU317" s="238" t="s">
        <v>87</v>
      </c>
      <c r="AY317" s="18" t="s">
        <v>124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85</v>
      </c>
      <c r="BK317" s="239">
        <f>ROUND(I317*H317,2)</f>
        <v>0</v>
      </c>
      <c r="BL317" s="18" t="s">
        <v>129</v>
      </c>
      <c r="BM317" s="238" t="s">
        <v>874</v>
      </c>
    </row>
    <row r="318" s="2" customFormat="1" ht="16.5" customHeight="1">
      <c r="A318" s="39"/>
      <c r="B318" s="40"/>
      <c r="C318" s="227" t="s">
        <v>875</v>
      </c>
      <c r="D318" s="227" t="s">
        <v>125</v>
      </c>
      <c r="E318" s="228" t="s">
        <v>876</v>
      </c>
      <c r="F318" s="229" t="s">
        <v>877</v>
      </c>
      <c r="G318" s="230" t="s">
        <v>441</v>
      </c>
      <c r="H318" s="231">
        <v>2</v>
      </c>
      <c r="I318" s="232"/>
      <c r="J318" s="233">
        <f>ROUND(I318*H318,2)</f>
        <v>0</v>
      </c>
      <c r="K318" s="229" t="s">
        <v>1</v>
      </c>
      <c r="L318" s="45"/>
      <c r="M318" s="234" t="s">
        <v>1</v>
      </c>
      <c r="N318" s="235" t="s">
        <v>42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129</v>
      </c>
      <c r="AT318" s="238" t="s">
        <v>125</v>
      </c>
      <c r="AU318" s="238" t="s">
        <v>87</v>
      </c>
      <c r="AY318" s="18" t="s">
        <v>124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85</v>
      </c>
      <c r="BK318" s="239">
        <f>ROUND(I318*H318,2)</f>
        <v>0</v>
      </c>
      <c r="BL318" s="18" t="s">
        <v>129</v>
      </c>
      <c r="BM318" s="238" t="s">
        <v>878</v>
      </c>
    </row>
    <row r="319" s="11" customFormat="1" ht="22.8" customHeight="1">
      <c r="A319" s="11"/>
      <c r="B319" s="213"/>
      <c r="C319" s="214"/>
      <c r="D319" s="215" t="s">
        <v>76</v>
      </c>
      <c r="E319" s="272" t="s">
        <v>445</v>
      </c>
      <c r="F319" s="272" t="s">
        <v>446</v>
      </c>
      <c r="G319" s="214"/>
      <c r="H319" s="214"/>
      <c r="I319" s="217"/>
      <c r="J319" s="273">
        <f>BK319</f>
        <v>0</v>
      </c>
      <c r="K319" s="214"/>
      <c r="L319" s="219"/>
      <c r="M319" s="220"/>
      <c r="N319" s="221"/>
      <c r="O319" s="221"/>
      <c r="P319" s="222">
        <f>SUM(P320:P327)</f>
        <v>0</v>
      </c>
      <c r="Q319" s="221"/>
      <c r="R319" s="222">
        <f>SUM(R320:R327)</f>
        <v>0</v>
      </c>
      <c r="S319" s="221"/>
      <c r="T319" s="223">
        <f>SUM(T320:T327)</f>
        <v>0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R319" s="224" t="s">
        <v>85</v>
      </c>
      <c r="AT319" s="225" t="s">
        <v>76</v>
      </c>
      <c r="AU319" s="225" t="s">
        <v>85</v>
      </c>
      <c r="AY319" s="224" t="s">
        <v>124</v>
      </c>
      <c r="BK319" s="226">
        <f>SUM(BK320:BK327)</f>
        <v>0</v>
      </c>
    </row>
    <row r="320" s="2" customFormat="1" ht="21.75" customHeight="1">
      <c r="A320" s="39"/>
      <c r="B320" s="40"/>
      <c r="C320" s="227" t="s">
        <v>879</v>
      </c>
      <c r="D320" s="227" t="s">
        <v>125</v>
      </c>
      <c r="E320" s="228" t="s">
        <v>880</v>
      </c>
      <c r="F320" s="229" t="s">
        <v>881</v>
      </c>
      <c r="G320" s="230" t="s">
        <v>294</v>
      </c>
      <c r="H320" s="231">
        <v>125.24</v>
      </c>
      <c r="I320" s="232"/>
      <c r="J320" s="233">
        <f>ROUND(I320*H320,2)</f>
        <v>0</v>
      </c>
      <c r="K320" s="229" t="s">
        <v>226</v>
      </c>
      <c r="L320" s="45"/>
      <c r="M320" s="234" t="s">
        <v>1</v>
      </c>
      <c r="N320" s="235" t="s">
        <v>42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129</v>
      </c>
      <c r="AT320" s="238" t="s">
        <v>125</v>
      </c>
      <c r="AU320" s="238" t="s">
        <v>87</v>
      </c>
      <c r="AY320" s="18" t="s">
        <v>124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85</v>
      </c>
      <c r="BK320" s="239">
        <f>ROUND(I320*H320,2)</f>
        <v>0</v>
      </c>
      <c r="BL320" s="18" t="s">
        <v>129</v>
      </c>
      <c r="BM320" s="238" t="s">
        <v>882</v>
      </c>
    </row>
    <row r="321" s="2" customFormat="1" ht="21.75" customHeight="1">
      <c r="A321" s="39"/>
      <c r="B321" s="40"/>
      <c r="C321" s="227" t="s">
        <v>883</v>
      </c>
      <c r="D321" s="227" t="s">
        <v>125</v>
      </c>
      <c r="E321" s="228" t="s">
        <v>452</v>
      </c>
      <c r="F321" s="229" t="s">
        <v>453</v>
      </c>
      <c r="G321" s="230" t="s">
        <v>294</v>
      </c>
      <c r="H321" s="231">
        <v>125.24</v>
      </c>
      <c r="I321" s="232"/>
      <c r="J321" s="233">
        <f>ROUND(I321*H321,2)</f>
        <v>0</v>
      </c>
      <c r="K321" s="229" t="s">
        <v>226</v>
      </c>
      <c r="L321" s="45"/>
      <c r="M321" s="234" t="s">
        <v>1</v>
      </c>
      <c r="N321" s="235" t="s">
        <v>42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129</v>
      </c>
      <c r="AT321" s="238" t="s">
        <v>125</v>
      </c>
      <c r="AU321" s="238" t="s">
        <v>87</v>
      </c>
      <c r="AY321" s="18" t="s">
        <v>124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85</v>
      </c>
      <c r="BK321" s="239">
        <f>ROUND(I321*H321,2)</f>
        <v>0</v>
      </c>
      <c r="BL321" s="18" t="s">
        <v>129</v>
      </c>
      <c r="BM321" s="238" t="s">
        <v>884</v>
      </c>
    </row>
    <row r="322" s="2" customFormat="1" ht="21.75" customHeight="1">
      <c r="A322" s="39"/>
      <c r="B322" s="40"/>
      <c r="C322" s="227" t="s">
        <v>885</v>
      </c>
      <c r="D322" s="227" t="s">
        <v>125</v>
      </c>
      <c r="E322" s="228" t="s">
        <v>456</v>
      </c>
      <c r="F322" s="229" t="s">
        <v>457</v>
      </c>
      <c r="G322" s="230" t="s">
        <v>294</v>
      </c>
      <c r="H322" s="231">
        <v>3131</v>
      </c>
      <c r="I322" s="232"/>
      <c r="J322" s="233">
        <f>ROUND(I322*H322,2)</f>
        <v>0</v>
      </c>
      <c r="K322" s="229" t="s">
        <v>226</v>
      </c>
      <c r="L322" s="45"/>
      <c r="M322" s="234" t="s">
        <v>1</v>
      </c>
      <c r="N322" s="235" t="s">
        <v>42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129</v>
      </c>
      <c r="AT322" s="238" t="s">
        <v>125</v>
      </c>
      <c r="AU322" s="238" t="s">
        <v>87</v>
      </c>
      <c r="AY322" s="18" t="s">
        <v>124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85</v>
      </c>
      <c r="BK322" s="239">
        <f>ROUND(I322*H322,2)</f>
        <v>0</v>
      </c>
      <c r="BL322" s="18" t="s">
        <v>129</v>
      </c>
      <c r="BM322" s="238" t="s">
        <v>886</v>
      </c>
    </row>
    <row r="323" s="13" customFormat="1">
      <c r="A323" s="13"/>
      <c r="B323" s="251"/>
      <c r="C323" s="252"/>
      <c r="D323" s="242" t="s">
        <v>131</v>
      </c>
      <c r="E323" s="252"/>
      <c r="F323" s="254" t="s">
        <v>887</v>
      </c>
      <c r="G323" s="252"/>
      <c r="H323" s="255">
        <v>3131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1" t="s">
        <v>131</v>
      </c>
      <c r="AU323" s="261" t="s">
        <v>87</v>
      </c>
      <c r="AV323" s="13" t="s">
        <v>87</v>
      </c>
      <c r="AW323" s="13" t="s">
        <v>4</v>
      </c>
      <c r="AX323" s="13" t="s">
        <v>85</v>
      </c>
      <c r="AY323" s="261" t="s">
        <v>124</v>
      </c>
    </row>
    <row r="324" s="2" customFormat="1" ht="21.75" customHeight="1">
      <c r="A324" s="39"/>
      <c r="B324" s="40"/>
      <c r="C324" s="227" t="s">
        <v>888</v>
      </c>
      <c r="D324" s="227" t="s">
        <v>125</v>
      </c>
      <c r="E324" s="228" t="s">
        <v>461</v>
      </c>
      <c r="F324" s="229" t="s">
        <v>462</v>
      </c>
      <c r="G324" s="230" t="s">
        <v>294</v>
      </c>
      <c r="H324" s="231">
        <v>1</v>
      </c>
      <c r="I324" s="232"/>
      <c r="J324" s="233">
        <f>ROUND(I324*H324,2)</f>
        <v>0</v>
      </c>
      <c r="K324" s="229" t="s">
        <v>226</v>
      </c>
      <c r="L324" s="45"/>
      <c r="M324" s="234" t="s">
        <v>1</v>
      </c>
      <c r="N324" s="235" t="s">
        <v>42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129</v>
      </c>
      <c r="AT324" s="238" t="s">
        <v>125</v>
      </c>
      <c r="AU324" s="238" t="s">
        <v>87</v>
      </c>
      <c r="AY324" s="18" t="s">
        <v>124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85</v>
      </c>
      <c r="BK324" s="239">
        <f>ROUND(I324*H324,2)</f>
        <v>0</v>
      </c>
      <c r="BL324" s="18" t="s">
        <v>129</v>
      </c>
      <c r="BM324" s="238" t="s">
        <v>889</v>
      </c>
    </row>
    <row r="325" s="2" customFormat="1" ht="33" customHeight="1">
      <c r="A325" s="39"/>
      <c r="B325" s="40"/>
      <c r="C325" s="227" t="s">
        <v>890</v>
      </c>
      <c r="D325" s="227" t="s">
        <v>125</v>
      </c>
      <c r="E325" s="228" t="s">
        <v>891</v>
      </c>
      <c r="F325" s="229" t="s">
        <v>892</v>
      </c>
      <c r="G325" s="230" t="s">
        <v>294</v>
      </c>
      <c r="H325" s="231">
        <v>65.400000000000006</v>
      </c>
      <c r="I325" s="232"/>
      <c r="J325" s="233">
        <f>ROUND(I325*H325,2)</f>
        <v>0</v>
      </c>
      <c r="K325" s="229" t="s">
        <v>226</v>
      </c>
      <c r="L325" s="45"/>
      <c r="M325" s="234" t="s">
        <v>1</v>
      </c>
      <c r="N325" s="235" t="s">
        <v>42</v>
      </c>
      <c r="O325" s="92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129</v>
      </c>
      <c r="AT325" s="238" t="s">
        <v>125</v>
      </c>
      <c r="AU325" s="238" t="s">
        <v>87</v>
      </c>
      <c r="AY325" s="18" t="s">
        <v>124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85</v>
      </c>
      <c r="BK325" s="239">
        <f>ROUND(I325*H325,2)</f>
        <v>0</v>
      </c>
      <c r="BL325" s="18" t="s">
        <v>129</v>
      </c>
      <c r="BM325" s="238" t="s">
        <v>893</v>
      </c>
    </row>
    <row r="326" s="2" customFormat="1" ht="33" customHeight="1">
      <c r="A326" s="39"/>
      <c r="B326" s="40"/>
      <c r="C326" s="227" t="s">
        <v>894</v>
      </c>
      <c r="D326" s="227" t="s">
        <v>125</v>
      </c>
      <c r="E326" s="228" t="s">
        <v>895</v>
      </c>
      <c r="F326" s="229" t="s">
        <v>896</v>
      </c>
      <c r="G326" s="230" t="s">
        <v>294</v>
      </c>
      <c r="H326" s="231">
        <v>8.3399999999999999</v>
      </c>
      <c r="I326" s="232"/>
      <c r="J326" s="233">
        <f>ROUND(I326*H326,2)</f>
        <v>0</v>
      </c>
      <c r="K326" s="229" t="s">
        <v>226</v>
      </c>
      <c r="L326" s="45"/>
      <c r="M326" s="234" t="s">
        <v>1</v>
      </c>
      <c r="N326" s="235" t="s">
        <v>42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129</v>
      </c>
      <c r="AT326" s="238" t="s">
        <v>125</v>
      </c>
      <c r="AU326" s="238" t="s">
        <v>87</v>
      </c>
      <c r="AY326" s="18" t="s">
        <v>124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85</v>
      </c>
      <c r="BK326" s="239">
        <f>ROUND(I326*H326,2)</f>
        <v>0</v>
      </c>
      <c r="BL326" s="18" t="s">
        <v>129</v>
      </c>
      <c r="BM326" s="238" t="s">
        <v>897</v>
      </c>
    </row>
    <row r="327" s="2" customFormat="1" ht="33" customHeight="1">
      <c r="A327" s="39"/>
      <c r="B327" s="40"/>
      <c r="C327" s="227" t="s">
        <v>898</v>
      </c>
      <c r="D327" s="227" t="s">
        <v>125</v>
      </c>
      <c r="E327" s="228" t="s">
        <v>465</v>
      </c>
      <c r="F327" s="229" t="s">
        <v>466</v>
      </c>
      <c r="G327" s="230" t="s">
        <v>294</v>
      </c>
      <c r="H327" s="231">
        <v>50.5</v>
      </c>
      <c r="I327" s="232"/>
      <c r="J327" s="233">
        <f>ROUND(I327*H327,2)</f>
        <v>0</v>
      </c>
      <c r="K327" s="229" t="s">
        <v>226</v>
      </c>
      <c r="L327" s="45"/>
      <c r="M327" s="234" t="s">
        <v>1</v>
      </c>
      <c r="N327" s="235" t="s">
        <v>42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129</v>
      </c>
      <c r="AT327" s="238" t="s">
        <v>125</v>
      </c>
      <c r="AU327" s="238" t="s">
        <v>87</v>
      </c>
      <c r="AY327" s="18" t="s">
        <v>124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85</v>
      </c>
      <c r="BK327" s="239">
        <f>ROUND(I327*H327,2)</f>
        <v>0</v>
      </c>
      <c r="BL327" s="18" t="s">
        <v>129</v>
      </c>
      <c r="BM327" s="238" t="s">
        <v>899</v>
      </c>
    </row>
    <row r="328" s="11" customFormat="1" ht="22.8" customHeight="1">
      <c r="A328" s="11"/>
      <c r="B328" s="213"/>
      <c r="C328" s="214"/>
      <c r="D328" s="215" t="s">
        <v>76</v>
      </c>
      <c r="E328" s="272" t="s">
        <v>468</v>
      </c>
      <c r="F328" s="272" t="s">
        <v>469</v>
      </c>
      <c r="G328" s="214"/>
      <c r="H328" s="214"/>
      <c r="I328" s="217"/>
      <c r="J328" s="273">
        <f>BK328</f>
        <v>0</v>
      </c>
      <c r="K328" s="214"/>
      <c r="L328" s="219"/>
      <c r="M328" s="220"/>
      <c r="N328" s="221"/>
      <c r="O328" s="221"/>
      <c r="P328" s="222">
        <f>P329</f>
        <v>0</v>
      </c>
      <c r="Q328" s="221"/>
      <c r="R328" s="222">
        <f>R329</f>
        <v>0</v>
      </c>
      <c r="S328" s="221"/>
      <c r="T328" s="223">
        <f>T329</f>
        <v>0</v>
      </c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R328" s="224" t="s">
        <v>85</v>
      </c>
      <c r="AT328" s="225" t="s">
        <v>76</v>
      </c>
      <c r="AU328" s="225" t="s">
        <v>85</v>
      </c>
      <c r="AY328" s="224" t="s">
        <v>124</v>
      </c>
      <c r="BK328" s="226">
        <f>BK329</f>
        <v>0</v>
      </c>
    </row>
    <row r="329" s="2" customFormat="1" ht="21.75" customHeight="1">
      <c r="A329" s="39"/>
      <c r="B329" s="40"/>
      <c r="C329" s="227" t="s">
        <v>900</v>
      </c>
      <c r="D329" s="227" t="s">
        <v>125</v>
      </c>
      <c r="E329" s="228" t="s">
        <v>901</v>
      </c>
      <c r="F329" s="229" t="s">
        <v>902</v>
      </c>
      <c r="G329" s="230" t="s">
        <v>294</v>
      </c>
      <c r="H329" s="231">
        <v>1470.221</v>
      </c>
      <c r="I329" s="232"/>
      <c r="J329" s="233">
        <f>ROUND(I329*H329,2)</f>
        <v>0</v>
      </c>
      <c r="K329" s="229" t="s">
        <v>226</v>
      </c>
      <c r="L329" s="45"/>
      <c r="M329" s="306" t="s">
        <v>1</v>
      </c>
      <c r="N329" s="307" t="s">
        <v>42</v>
      </c>
      <c r="O329" s="308"/>
      <c r="P329" s="309">
        <f>O329*H329</f>
        <v>0</v>
      </c>
      <c r="Q329" s="309">
        <v>0</v>
      </c>
      <c r="R329" s="309">
        <f>Q329*H329</f>
        <v>0</v>
      </c>
      <c r="S329" s="309">
        <v>0</v>
      </c>
      <c r="T329" s="31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129</v>
      </c>
      <c r="AT329" s="238" t="s">
        <v>125</v>
      </c>
      <c r="AU329" s="238" t="s">
        <v>87</v>
      </c>
      <c r="AY329" s="18" t="s">
        <v>124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85</v>
      </c>
      <c r="BK329" s="239">
        <f>ROUND(I329*H329,2)</f>
        <v>0</v>
      </c>
      <c r="BL329" s="18" t="s">
        <v>129</v>
      </c>
      <c r="BM329" s="238" t="s">
        <v>903</v>
      </c>
    </row>
    <row r="330" s="2" customFormat="1" ht="6.96" customHeight="1">
      <c r="A330" s="39"/>
      <c r="B330" s="67"/>
      <c r="C330" s="68"/>
      <c r="D330" s="68"/>
      <c r="E330" s="68"/>
      <c r="F330" s="68"/>
      <c r="G330" s="68"/>
      <c r="H330" s="68"/>
      <c r="I330" s="184"/>
      <c r="J330" s="68"/>
      <c r="K330" s="68"/>
      <c r="L330" s="45"/>
      <c r="M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</sheetData>
  <sheetProtection sheet="1" autoFilter="0" formatColumns="0" formatRows="0" objects="1" scenarios="1" spinCount="100000" saltValue="xmGEVl3DHbJZ9AtPFUJWkfUN5kXc9XsrT86kR1bZe9pE/5ih1kEB6T34DPCQ4AJ5jFbOgjt5pIsFkp8NKPVCpQ==" hashValue="gFrozaexz5tfzc2VBoNkV+e6CRm96nCNrZvY7avEltQoopbfS6XL2i31+VFKmL1hFdN1UX2lkU86hNk0qMLd9w==" algorithmName="SHA-512" password="CC35"/>
  <autoFilter ref="C123:K32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87</v>
      </c>
    </row>
    <row r="4" s="1" customFormat="1" ht="24.96" customHeight="1">
      <c r="B4" s="21"/>
      <c r="D4" s="141" t="s">
        <v>100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ODPADOVÉ HOSPODÁŘSTVÍ S PARKOVÁNÍM NA SÍDLIŠTI ŠPIČÁK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101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904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10. 11. 2020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204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31</v>
      </c>
      <c r="F21" s="39"/>
      <c r="G21" s="39"/>
      <c r="H21" s="39"/>
      <c r="I21" s="148" t="s">
        <v>27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8" t="s">
        <v>25</v>
      </c>
      <c r="J23" s="147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35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37</v>
      </c>
      <c r="E30" s="39"/>
      <c r="F30" s="39"/>
      <c r="G30" s="39"/>
      <c r="H30" s="39"/>
      <c r="I30" s="145"/>
      <c r="J30" s="158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39</v>
      </c>
      <c r="G32" s="39"/>
      <c r="H32" s="39"/>
      <c r="I32" s="160" t="s">
        <v>38</v>
      </c>
      <c r="J32" s="159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41</v>
      </c>
      <c r="E33" s="143" t="s">
        <v>42</v>
      </c>
      <c r="F33" s="162">
        <f>ROUND((SUM(BE118:BE123)),  2)</f>
        <v>0</v>
      </c>
      <c r="G33" s="39"/>
      <c r="H33" s="39"/>
      <c r="I33" s="163">
        <v>0.20999999999999999</v>
      </c>
      <c r="J33" s="162">
        <f>ROUND(((SUM(BE118:BE123))*I33),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62">
        <f>ROUND((SUM(BF118:BF123)),  2)</f>
        <v>0</v>
      </c>
      <c r="G34" s="39"/>
      <c r="H34" s="39"/>
      <c r="I34" s="163">
        <v>0.14999999999999999</v>
      </c>
      <c r="J34" s="162">
        <f>ROUND(((SUM(BF118:BF123))*I34),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62">
        <f>ROUND((SUM(BG118:BG123)),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62">
        <f>ROUND((SUM(BH118:BH123)),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62">
        <f>ROUND((SUM(BI118:BI123)),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50</v>
      </c>
      <c r="E50" s="173"/>
      <c r="F50" s="173"/>
      <c r="G50" s="172" t="s">
        <v>51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8"/>
      <c r="J61" s="179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54</v>
      </c>
      <c r="E65" s="180"/>
      <c r="F65" s="180"/>
      <c r="G65" s="172" t="s">
        <v>55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8"/>
      <c r="J76" s="179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ODPADOVÉ HOSPODÁŘSTVÍ S PARKOVÁNÍM NA SÍDLIŠTI ŠPIČÁK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03 - Přeložka Eon 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Český Krumlov</v>
      </c>
      <c r="G89" s="41"/>
      <c r="H89" s="41"/>
      <c r="I89" s="148" t="s">
        <v>22</v>
      </c>
      <c r="J89" s="80" t="str">
        <f>IF(J12="","",J12)</f>
        <v>10. 11. 2020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Český Krumlov</v>
      </c>
      <c r="G91" s="41"/>
      <c r="H91" s="41"/>
      <c r="I91" s="148" t="s">
        <v>30</v>
      </c>
      <c r="J91" s="37" t="str">
        <f>E21</f>
        <v>Ing. arch. Vladan Píša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33</v>
      </c>
      <c r="J92" s="37" t="str">
        <f>E24</f>
        <v>Filip Šimek www.rozp.cz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104</v>
      </c>
      <c r="D94" s="190"/>
      <c r="E94" s="190"/>
      <c r="F94" s="190"/>
      <c r="G94" s="190"/>
      <c r="H94" s="190"/>
      <c r="I94" s="191"/>
      <c r="J94" s="192" t="s">
        <v>105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106</v>
      </c>
      <c r="D96" s="41"/>
      <c r="E96" s="41"/>
      <c r="F96" s="41"/>
      <c r="G96" s="41"/>
      <c r="H96" s="41"/>
      <c r="I96" s="145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94"/>
      <c r="C97" s="195"/>
      <c r="D97" s="196" t="s">
        <v>214</v>
      </c>
      <c r="E97" s="197"/>
      <c r="F97" s="197"/>
      <c r="G97" s="197"/>
      <c r="H97" s="197"/>
      <c r="I97" s="198"/>
      <c r="J97" s="199">
        <f>J119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4" customFormat="1" ht="19.92" customHeight="1">
      <c r="A98" s="14"/>
      <c r="B98" s="265"/>
      <c r="C98" s="266"/>
      <c r="D98" s="267" t="s">
        <v>215</v>
      </c>
      <c r="E98" s="268"/>
      <c r="F98" s="268"/>
      <c r="G98" s="268"/>
      <c r="H98" s="268"/>
      <c r="I98" s="269"/>
      <c r="J98" s="270">
        <f>J120</f>
        <v>0</v>
      </c>
      <c r="K98" s="266"/>
      <c r="L98" s="271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45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184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187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110</v>
      </c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14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14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8" t="str">
        <f>E7</f>
        <v>ODPADOVÉ HOSPODÁŘSTVÍ S PARKOVÁNÍM NA SÍDLIŠTI ŠPIČÁK</v>
      </c>
      <c r="F108" s="33"/>
      <c r="G108" s="33"/>
      <c r="H108" s="33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101</v>
      </c>
      <c r="D109" s="41"/>
      <c r="E109" s="41"/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 xml:space="preserve">03 - Přeložka Eon </v>
      </c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Český Krumlov</v>
      </c>
      <c r="G112" s="41"/>
      <c r="H112" s="41"/>
      <c r="I112" s="148" t="s">
        <v>22</v>
      </c>
      <c r="J112" s="80" t="str">
        <f>IF(J12="","",J12)</f>
        <v>10. 11. 2020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>město Český Krumlov</v>
      </c>
      <c r="G114" s="41"/>
      <c r="H114" s="41"/>
      <c r="I114" s="148" t="s">
        <v>30</v>
      </c>
      <c r="J114" s="37" t="str">
        <f>E21</f>
        <v>Ing. arch. Vladan Píša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148" t="s">
        <v>33</v>
      </c>
      <c r="J115" s="37" t="str">
        <f>E24</f>
        <v>Filip Šimek www.rozp.cz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0" customFormat="1" ht="29.28" customHeight="1">
      <c r="A117" s="201"/>
      <c r="B117" s="202"/>
      <c r="C117" s="203" t="s">
        <v>111</v>
      </c>
      <c r="D117" s="204" t="s">
        <v>62</v>
      </c>
      <c r="E117" s="204" t="s">
        <v>58</v>
      </c>
      <c r="F117" s="204" t="s">
        <v>59</v>
      </c>
      <c r="G117" s="204" t="s">
        <v>112</v>
      </c>
      <c r="H117" s="204" t="s">
        <v>113</v>
      </c>
      <c r="I117" s="205" t="s">
        <v>114</v>
      </c>
      <c r="J117" s="204" t="s">
        <v>105</v>
      </c>
      <c r="K117" s="206" t="s">
        <v>115</v>
      </c>
      <c r="L117" s="207"/>
      <c r="M117" s="101" t="s">
        <v>1</v>
      </c>
      <c r="N117" s="102" t="s">
        <v>41</v>
      </c>
      <c r="O117" s="102" t="s">
        <v>116</v>
      </c>
      <c r="P117" s="102" t="s">
        <v>117</v>
      </c>
      <c r="Q117" s="102" t="s">
        <v>118</v>
      </c>
      <c r="R117" s="102" t="s">
        <v>119</v>
      </c>
      <c r="S117" s="102" t="s">
        <v>120</v>
      </c>
      <c r="T117" s="103" t="s">
        <v>121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39"/>
      <c r="B118" s="40"/>
      <c r="C118" s="108" t="s">
        <v>122</v>
      </c>
      <c r="D118" s="41"/>
      <c r="E118" s="41"/>
      <c r="F118" s="41"/>
      <c r="G118" s="41"/>
      <c r="H118" s="41"/>
      <c r="I118" s="145"/>
      <c r="J118" s="208">
        <f>BK118</f>
        <v>0</v>
      </c>
      <c r="K118" s="41"/>
      <c r="L118" s="45"/>
      <c r="M118" s="104"/>
      <c r="N118" s="209"/>
      <c r="O118" s="105"/>
      <c r="P118" s="210">
        <f>P119</f>
        <v>0</v>
      </c>
      <c r="Q118" s="105"/>
      <c r="R118" s="210">
        <f>R119</f>
        <v>0</v>
      </c>
      <c r="S118" s="105"/>
      <c r="T118" s="21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76</v>
      </c>
      <c r="AU118" s="18" t="s">
        <v>107</v>
      </c>
      <c r="BK118" s="212">
        <f>BK119</f>
        <v>0</v>
      </c>
    </row>
    <row r="119" s="11" customFormat="1" ht="25.92" customHeight="1">
      <c r="A119" s="11"/>
      <c r="B119" s="213"/>
      <c r="C119" s="214"/>
      <c r="D119" s="215" t="s">
        <v>76</v>
      </c>
      <c r="E119" s="216" t="s">
        <v>474</v>
      </c>
      <c r="F119" s="216" t="s">
        <v>475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0</v>
      </c>
      <c r="S119" s="221"/>
      <c r="T119" s="223">
        <f>T120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24" t="s">
        <v>87</v>
      </c>
      <c r="AT119" s="225" t="s">
        <v>76</v>
      </c>
      <c r="AU119" s="225" t="s">
        <v>77</v>
      </c>
      <c r="AY119" s="224" t="s">
        <v>124</v>
      </c>
      <c r="BK119" s="226">
        <f>BK120</f>
        <v>0</v>
      </c>
    </row>
    <row r="120" s="11" customFormat="1" ht="22.8" customHeight="1">
      <c r="A120" s="11"/>
      <c r="B120" s="213"/>
      <c r="C120" s="214"/>
      <c r="D120" s="215" t="s">
        <v>76</v>
      </c>
      <c r="E120" s="272" t="s">
        <v>476</v>
      </c>
      <c r="F120" s="272" t="s">
        <v>477</v>
      </c>
      <c r="G120" s="214"/>
      <c r="H120" s="214"/>
      <c r="I120" s="217"/>
      <c r="J120" s="273">
        <f>BK120</f>
        <v>0</v>
      </c>
      <c r="K120" s="214"/>
      <c r="L120" s="219"/>
      <c r="M120" s="220"/>
      <c r="N120" s="221"/>
      <c r="O120" s="221"/>
      <c r="P120" s="222">
        <f>SUM(P121:P123)</f>
        <v>0</v>
      </c>
      <c r="Q120" s="221"/>
      <c r="R120" s="222">
        <f>SUM(R121:R123)</f>
        <v>0</v>
      </c>
      <c r="S120" s="221"/>
      <c r="T120" s="223">
        <f>SUM(T121:T123)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24" t="s">
        <v>87</v>
      </c>
      <c r="AT120" s="225" t="s">
        <v>76</v>
      </c>
      <c r="AU120" s="225" t="s">
        <v>85</v>
      </c>
      <c r="AY120" s="224" t="s">
        <v>124</v>
      </c>
      <c r="BK120" s="226">
        <f>SUM(BK121:BK123)</f>
        <v>0</v>
      </c>
    </row>
    <row r="121" s="2" customFormat="1" ht="16.5" customHeight="1">
      <c r="A121" s="39"/>
      <c r="B121" s="40"/>
      <c r="C121" s="227" t="s">
        <v>85</v>
      </c>
      <c r="D121" s="227" t="s">
        <v>125</v>
      </c>
      <c r="E121" s="228" t="s">
        <v>905</v>
      </c>
      <c r="F121" s="229" t="s">
        <v>906</v>
      </c>
      <c r="G121" s="230" t="s">
        <v>907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42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306</v>
      </c>
      <c r="AT121" s="238" t="s">
        <v>125</v>
      </c>
      <c r="AU121" s="238" t="s">
        <v>87</v>
      </c>
      <c r="AY121" s="18" t="s">
        <v>124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85</v>
      </c>
      <c r="BK121" s="239">
        <f>ROUND(I121*H121,2)</f>
        <v>0</v>
      </c>
      <c r="BL121" s="18" t="s">
        <v>306</v>
      </c>
      <c r="BM121" s="238" t="s">
        <v>908</v>
      </c>
    </row>
    <row r="122" s="12" customFormat="1">
      <c r="A122" s="12"/>
      <c r="B122" s="240"/>
      <c r="C122" s="241"/>
      <c r="D122" s="242" t="s">
        <v>131</v>
      </c>
      <c r="E122" s="243" t="s">
        <v>1</v>
      </c>
      <c r="F122" s="244" t="s">
        <v>909</v>
      </c>
      <c r="G122" s="241"/>
      <c r="H122" s="243" t="s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50" t="s">
        <v>131</v>
      </c>
      <c r="AU122" s="250" t="s">
        <v>87</v>
      </c>
      <c r="AV122" s="12" t="s">
        <v>85</v>
      </c>
      <c r="AW122" s="12" t="s">
        <v>32</v>
      </c>
      <c r="AX122" s="12" t="s">
        <v>77</v>
      </c>
      <c r="AY122" s="250" t="s">
        <v>124</v>
      </c>
    </row>
    <row r="123" s="13" customFormat="1">
      <c r="A123" s="13"/>
      <c r="B123" s="251"/>
      <c r="C123" s="252"/>
      <c r="D123" s="242" t="s">
        <v>131</v>
      </c>
      <c r="E123" s="253" t="s">
        <v>1</v>
      </c>
      <c r="F123" s="254" t="s">
        <v>85</v>
      </c>
      <c r="G123" s="252"/>
      <c r="H123" s="255">
        <v>1</v>
      </c>
      <c r="I123" s="256"/>
      <c r="J123" s="252"/>
      <c r="K123" s="252"/>
      <c r="L123" s="257"/>
      <c r="M123" s="262"/>
      <c r="N123" s="263"/>
      <c r="O123" s="263"/>
      <c r="P123" s="263"/>
      <c r="Q123" s="263"/>
      <c r="R123" s="263"/>
      <c r="S123" s="263"/>
      <c r="T123" s="26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1" t="s">
        <v>131</v>
      </c>
      <c r="AU123" s="261" t="s">
        <v>87</v>
      </c>
      <c r="AV123" s="13" t="s">
        <v>87</v>
      </c>
      <c r="AW123" s="13" t="s">
        <v>32</v>
      </c>
      <c r="AX123" s="13" t="s">
        <v>85</v>
      </c>
      <c r="AY123" s="261" t="s">
        <v>124</v>
      </c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184"/>
      <c r="J124" s="68"/>
      <c r="K124" s="68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ikR4JUwoCe+oGgIVEzFL+PtvLI0e+JoCHPa9DKxi/oVkPzIWNCDCB4pYL7f7XmNEXJi3y5H/3SqIiowlNltMuA==" hashValue="212qwViqUWheDE5mKxDh8tCMPofxZaM037LlebdGzDSKjRUa4EgmucrKo8qa04XvQ/5hlsHrOJaI+MlKIuRfMA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87</v>
      </c>
    </row>
    <row r="4" s="1" customFormat="1" ht="24.96" customHeight="1">
      <c r="B4" s="21"/>
      <c r="D4" s="141" t="s">
        <v>100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ODPADOVÉ HOSPODÁŘSTVÍ S PARKOVÁNÍM NA SÍDLIŠTI ŠPIČÁK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101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910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10. 11. 2020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204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31</v>
      </c>
      <c r="F21" s="39"/>
      <c r="G21" s="39"/>
      <c r="H21" s="39"/>
      <c r="I21" s="148" t="s">
        <v>27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8" t="s">
        <v>25</v>
      </c>
      <c r="J23" s="147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35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37</v>
      </c>
      <c r="E30" s="39"/>
      <c r="F30" s="39"/>
      <c r="G30" s="39"/>
      <c r="H30" s="39"/>
      <c r="I30" s="145"/>
      <c r="J30" s="158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39</v>
      </c>
      <c r="G32" s="39"/>
      <c r="H32" s="39"/>
      <c r="I32" s="160" t="s">
        <v>38</v>
      </c>
      <c r="J32" s="159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41</v>
      </c>
      <c r="E33" s="143" t="s">
        <v>42</v>
      </c>
      <c r="F33" s="162">
        <f>ROUND((SUM(BE118:BE123)),  2)</f>
        <v>0</v>
      </c>
      <c r="G33" s="39"/>
      <c r="H33" s="39"/>
      <c r="I33" s="163">
        <v>0.20999999999999999</v>
      </c>
      <c r="J33" s="162">
        <f>ROUND(((SUM(BE118:BE123))*I33),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62">
        <f>ROUND((SUM(BF118:BF123)),  2)</f>
        <v>0</v>
      </c>
      <c r="G34" s="39"/>
      <c r="H34" s="39"/>
      <c r="I34" s="163">
        <v>0.14999999999999999</v>
      </c>
      <c r="J34" s="162">
        <f>ROUND(((SUM(BF118:BF123))*I34),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62">
        <f>ROUND((SUM(BG118:BG123)),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62">
        <f>ROUND((SUM(BH118:BH123)),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62">
        <f>ROUND((SUM(BI118:BI123)),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50</v>
      </c>
      <c r="E50" s="173"/>
      <c r="F50" s="173"/>
      <c r="G50" s="172" t="s">
        <v>51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8"/>
      <c r="J61" s="179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54</v>
      </c>
      <c r="E65" s="180"/>
      <c r="F65" s="180"/>
      <c r="G65" s="172" t="s">
        <v>55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8"/>
      <c r="J76" s="179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ODPADOVÉ HOSPODÁŘSTVÍ S PARKOVÁNÍM NA SÍDLIŠTI ŠPIČÁK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Dodávka polozapuštěných kontejnerů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Český Krumlov</v>
      </c>
      <c r="G89" s="41"/>
      <c r="H89" s="41"/>
      <c r="I89" s="148" t="s">
        <v>22</v>
      </c>
      <c r="J89" s="80" t="str">
        <f>IF(J12="","",J12)</f>
        <v>10. 11. 2020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Český Krumlov</v>
      </c>
      <c r="G91" s="41"/>
      <c r="H91" s="41"/>
      <c r="I91" s="148" t="s">
        <v>30</v>
      </c>
      <c r="J91" s="37" t="str">
        <f>E21</f>
        <v>Ing. arch. Vladan Píša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33</v>
      </c>
      <c r="J92" s="37" t="str">
        <f>E24</f>
        <v>Filip Šimek www.rozp.cz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104</v>
      </c>
      <c r="D94" s="190"/>
      <c r="E94" s="190"/>
      <c r="F94" s="190"/>
      <c r="G94" s="190"/>
      <c r="H94" s="190"/>
      <c r="I94" s="191"/>
      <c r="J94" s="192" t="s">
        <v>105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106</v>
      </c>
      <c r="D96" s="41"/>
      <c r="E96" s="41"/>
      <c r="F96" s="41"/>
      <c r="G96" s="41"/>
      <c r="H96" s="41"/>
      <c r="I96" s="145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94"/>
      <c r="C97" s="195"/>
      <c r="D97" s="196" t="s">
        <v>205</v>
      </c>
      <c r="E97" s="197"/>
      <c r="F97" s="197"/>
      <c r="G97" s="197"/>
      <c r="H97" s="197"/>
      <c r="I97" s="198"/>
      <c r="J97" s="199">
        <f>J119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4" customFormat="1" ht="19.92" customHeight="1">
      <c r="A98" s="14"/>
      <c r="B98" s="265"/>
      <c r="C98" s="266"/>
      <c r="D98" s="267" t="s">
        <v>208</v>
      </c>
      <c r="E98" s="268"/>
      <c r="F98" s="268"/>
      <c r="G98" s="268"/>
      <c r="H98" s="268"/>
      <c r="I98" s="269"/>
      <c r="J98" s="270">
        <f>J120</f>
        <v>0</v>
      </c>
      <c r="K98" s="266"/>
      <c r="L98" s="271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45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184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187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110</v>
      </c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14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14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8" t="str">
        <f>E7</f>
        <v>ODPADOVÉ HOSPODÁŘSTVÍ S PARKOVÁNÍM NA SÍDLIŠTI ŠPIČÁK</v>
      </c>
      <c r="F108" s="33"/>
      <c r="G108" s="33"/>
      <c r="H108" s="33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101</v>
      </c>
      <c r="D109" s="41"/>
      <c r="E109" s="41"/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04 - Dodávka polozapuštěných kontejnerů</v>
      </c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Český Krumlov</v>
      </c>
      <c r="G112" s="41"/>
      <c r="H112" s="41"/>
      <c r="I112" s="148" t="s">
        <v>22</v>
      </c>
      <c r="J112" s="80" t="str">
        <f>IF(J12="","",J12)</f>
        <v>10. 11. 2020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>město Český Krumlov</v>
      </c>
      <c r="G114" s="41"/>
      <c r="H114" s="41"/>
      <c r="I114" s="148" t="s">
        <v>30</v>
      </c>
      <c r="J114" s="37" t="str">
        <f>E21</f>
        <v>Ing. arch. Vladan Píša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148" t="s">
        <v>33</v>
      </c>
      <c r="J115" s="37" t="str">
        <f>E24</f>
        <v>Filip Šimek www.rozp.cz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0" customFormat="1" ht="29.28" customHeight="1">
      <c r="A117" s="201"/>
      <c r="B117" s="202"/>
      <c r="C117" s="203" t="s">
        <v>111</v>
      </c>
      <c r="D117" s="204" t="s">
        <v>62</v>
      </c>
      <c r="E117" s="204" t="s">
        <v>58</v>
      </c>
      <c r="F117" s="204" t="s">
        <v>59</v>
      </c>
      <c r="G117" s="204" t="s">
        <v>112</v>
      </c>
      <c r="H117" s="204" t="s">
        <v>113</v>
      </c>
      <c r="I117" s="205" t="s">
        <v>114</v>
      </c>
      <c r="J117" s="204" t="s">
        <v>105</v>
      </c>
      <c r="K117" s="206" t="s">
        <v>115</v>
      </c>
      <c r="L117" s="207"/>
      <c r="M117" s="101" t="s">
        <v>1</v>
      </c>
      <c r="N117" s="102" t="s">
        <v>41</v>
      </c>
      <c r="O117" s="102" t="s">
        <v>116</v>
      </c>
      <c r="P117" s="102" t="s">
        <v>117</v>
      </c>
      <c r="Q117" s="102" t="s">
        <v>118</v>
      </c>
      <c r="R117" s="102" t="s">
        <v>119</v>
      </c>
      <c r="S117" s="102" t="s">
        <v>120</v>
      </c>
      <c r="T117" s="103" t="s">
        <v>121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39"/>
      <c r="B118" s="40"/>
      <c r="C118" s="108" t="s">
        <v>122</v>
      </c>
      <c r="D118" s="41"/>
      <c r="E118" s="41"/>
      <c r="F118" s="41"/>
      <c r="G118" s="41"/>
      <c r="H118" s="41"/>
      <c r="I118" s="145"/>
      <c r="J118" s="208">
        <f>BK118</f>
        <v>0</v>
      </c>
      <c r="K118" s="41"/>
      <c r="L118" s="45"/>
      <c r="M118" s="104"/>
      <c r="N118" s="209"/>
      <c r="O118" s="105"/>
      <c r="P118" s="210">
        <f>P119</f>
        <v>0</v>
      </c>
      <c r="Q118" s="105"/>
      <c r="R118" s="210">
        <f>R119</f>
        <v>0</v>
      </c>
      <c r="S118" s="105"/>
      <c r="T118" s="21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76</v>
      </c>
      <c r="AU118" s="18" t="s">
        <v>107</v>
      </c>
      <c r="BK118" s="212">
        <f>BK119</f>
        <v>0</v>
      </c>
    </row>
    <row r="119" s="11" customFormat="1" ht="25.92" customHeight="1">
      <c r="A119" s="11"/>
      <c r="B119" s="213"/>
      <c r="C119" s="214"/>
      <c r="D119" s="215" t="s">
        <v>76</v>
      </c>
      <c r="E119" s="216" t="s">
        <v>220</v>
      </c>
      <c r="F119" s="216" t="s">
        <v>221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0</v>
      </c>
      <c r="S119" s="221"/>
      <c r="T119" s="223">
        <f>T120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24" t="s">
        <v>85</v>
      </c>
      <c r="AT119" s="225" t="s">
        <v>76</v>
      </c>
      <c r="AU119" s="225" t="s">
        <v>77</v>
      </c>
      <c r="AY119" s="224" t="s">
        <v>124</v>
      </c>
      <c r="BK119" s="226">
        <f>BK120</f>
        <v>0</v>
      </c>
    </row>
    <row r="120" s="11" customFormat="1" ht="22.8" customHeight="1">
      <c r="A120" s="11"/>
      <c r="B120" s="213"/>
      <c r="C120" s="214"/>
      <c r="D120" s="215" t="s">
        <v>76</v>
      </c>
      <c r="E120" s="272" t="s">
        <v>138</v>
      </c>
      <c r="F120" s="272" t="s">
        <v>397</v>
      </c>
      <c r="G120" s="214"/>
      <c r="H120" s="214"/>
      <c r="I120" s="217"/>
      <c r="J120" s="273">
        <f>BK120</f>
        <v>0</v>
      </c>
      <c r="K120" s="214"/>
      <c r="L120" s="219"/>
      <c r="M120" s="220"/>
      <c r="N120" s="221"/>
      <c r="O120" s="221"/>
      <c r="P120" s="222">
        <f>SUM(P121:P123)</f>
        <v>0</v>
      </c>
      <c r="Q120" s="221"/>
      <c r="R120" s="222">
        <f>SUM(R121:R123)</f>
        <v>0</v>
      </c>
      <c r="S120" s="221"/>
      <c r="T120" s="223">
        <f>SUM(T121:T123)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24" t="s">
        <v>85</v>
      </c>
      <c r="AT120" s="225" t="s">
        <v>76</v>
      </c>
      <c r="AU120" s="225" t="s">
        <v>85</v>
      </c>
      <c r="AY120" s="224" t="s">
        <v>124</v>
      </c>
      <c r="BK120" s="226">
        <f>SUM(BK121:BK123)</f>
        <v>0</v>
      </c>
    </row>
    <row r="121" s="2" customFormat="1" ht="16.5" customHeight="1">
      <c r="A121" s="39"/>
      <c r="B121" s="40"/>
      <c r="C121" s="227" t="s">
        <v>85</v>
      </c>
      <c r="D121" s="227" t="s">
        <v>125</v>
      </c>
      <c r="E121" s="228" t="s">
        <v>911</v>
      </c>
      <c r="F121" s="229" t="s">
        <v>912</v>
      </c>
      <c r="G121" s="230" t="s">
        <v>441</v>
      </c>
      <c r="H121" s="231">
        <v>6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42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129</v>
      </c>
      <c r="AT121" s="238" t="s">
        <v>125</v>
      </c>
      <c r="AU121" s="238" t="s">
        <v>87</v>
      </c>
      <c r="AY121" s="18" t="s">
        <v>124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85</v>
      </c>
      <c r="BK121" s="239">
        <f>ROUND(I121*H121,2)</f>
        <v>0</v>
      </c>
      <c r="BL121" s="18" t="s">
        <v>129</v>
      </c>
      <c r="BM121" s="238" t="s">
        <v>913</v>
      </c>
    </row>
    <row r="122" s="12" customFormat="1">
      <c r="A122" s="12"/>
      <c r="B122" s="240"/>
      <c r="C122" s="241"/>
      <c r="D122" s="242" t="s">
        <v>131</v>
      </c>
      <c r="E122" s="243" t="s">
        <v>1</v>
      </c>
      <c r="F122" s="244" t="s">
        <v>914</v>
      </c>
      <c r="G122" s="241"/>
      <c r="H122" s="243" t="s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50" t="s">
        <v>131</v>
      </c>
      <c r="AU122" s="250" t="s">
        <v>87</v>
      </c>
      <c r="AV122" s="12" t="s">
        <v>85</v>
      </c>
      <c r="AW122" s="12" t="s">
        <v>32</v>
      </c>
      <c r="AX122" s="12" t="s">
        <v>77</v>
      </c>
      <c r="AY122" s="250" t="s">
        <v>124</v>
      </c>
    </row>
    <row r="123" s="13" customFormat="1">
      <c r="A123" s="13"/>
      <c r="B123" s="251"/>
      <c r="C123" s="252"/>
      <c r="D123" s="242" t="s">
        <v>131</v>
      </c>
      <c r="E123" s="253" t="s">
        <v>1</v>
      </c>
      <c r="F123" s="254" t="s">
        <v>153</v>
      </c>
      <c r="G123" s="252"/>
      <c r="H123" s="255">
        <v>6</v>
      </c>
      <c r="I123" s="256"/>
      <c r="J123" s="252"/>
      <c r="K123" s="252"/>
      <c r="L123" s="257"/>
      <c r="M123" s="262"/>
      <c r="N123" s="263"/>
      <c r="O123" s="263"/>
      <c r="P123" s="263"/>
      <c r="Q123" s="263"/>
      <c r="R123" s="263"/>
      <c r="S123" s="263"/>
      <c r="T123" s="26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1" t="s">
        <v>131</v>
      </c>
      <c r="AU123" s="261" t="s">
        <v>87</v>
      </c>
      <c r="AV123" s="13" t="s">
        <v>87</v>
      </c>
      <c r="AW123" s="13" t="s">
        <v>32</v>
      </c>
      <c r="AX123" s="13" t="s">
        <v>85</v>
      </c>
      <c r="AY123" s="261" t="s">
        <v>124</v>
      </c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184"/>
      <c r="J124" s="68"/>
      <c r="K124" s="68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+pkzxy19809+bEXAmGGCou54HMQrl5ZOkN3S+KJZ+FFcZPJelB24eU2wcS9C3XDdA61p8aOt144w6o+eKCRFwQ==" hashValue="r7ckEO4/Al3HipcjInkH3jJ90O7ReVOgQNIXmptQ2gJJoCn9nQ65X/xt8kdIhY62sMJsKNnPSqHw+gHP5zibAw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DESKTOP-B1BTQB1\Fimek</dc:creator>
  <cp:lastModifiedBy>DESKTOP-B1BTQB1\Fimek</cp:lastModifiedBy>
  <dcterms:created xsi:type="dcterms:W3CDTF">2020-11-18T07:14:14Z</dcterms:created>
  <dcterms:modified xsi:type="dcterms:W3CDTF">2020-11-18T07:14:22Z</dcterms:modified>
</cp:coreProperties>
</file>