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plikace\RS Stavitel\"/>
    </mc:Choice>
  </mc:AlternateContent>
  <xr:revisionPtr revIDLastSave="0" documentId="8_{F34EC992-3528-4F1B-B79D-5666B7BAEA95}" xr6:coauthVersionLast="45" xr6:coauthVersionMax="45" xr10:uidLastSave="{00000000-0000-0000-0000-000000000000}"/>
  <bookViews>
    <workbookView xWindow="-12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Pol'!$A$1:$U$116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G39" i="1"/>
  <c r="F39" i="1"/>
  <c r="G106" i="12"/>
  <c r="AC106" i="12"/>
  <c r="AD106" i="12"/>
  <c r="G8" i="12"/>
  <c r="G9" i="12"/>
  <c r="I9" i="12"/>
  <c r="I8" i="12" s="1"/>
  <c r="K9" i="12"/>
  <c r="M9" i="12"/>
  <c r="O9" i="12"/>
  <c r="O8" i="12" s="1"/>
  <c r="Q9" i="12"/>
  <c r="Q8" i="12" s="1"/>
  <c r="U9" i="12"/>
  <c r="G14" i="12"/>
  <c r="M14" i="12" s="1"/>
  <c r="I14" i="12"/>
  <c r="K14" i="12"/>
  <c r="K8" i="12" s="1"/>
  <c r="O14" i="12"/>
  <c r="Q14" i="12"/>
  <c r="U14" i="12"/>
  <c r="G21" i="12"/>
  <c r="I21" i="12"/>
  <c r="K21" i="12"/>
  <c r="M21" i="12"/>
  <c r="O21" i="12"/>
  <c r="Q21" i="12"/>
  <c r="U21" i="12"/>
  <c r="G24" i="12"/>
  <c r="M24" i="12" s="1"/>
  <c r="I24" i="12"/>
  <c r="K24" i="12"/>
  <c r="O24" i="12"/>
  <c r="Q24" i="12"/>
  <c r="U24" i="12"/>
  <c r="U8" i="12" s="1"/>
  <c r="G27" i="12"/>
  <c r="I27" i="12"/>
  <c r="K27" i="12"/>
  <c r="M27" i="12"/>
  <c r="O27" i="12"/>
  <c r="Q27" i="12"/>
  <c r="U27" i="12"/>
  <c r="G30" i="12"/>
  <c r="M30" i="12" s="1"/>
  <c r="I30" i="12"/>
  <c r="K30" i="12"/>
  <c r="O30" i="12"/>
  <c r="Q30" i="12"/>
  <c r="U30" i="12"/>
  <c r="G32" i="12"/>
  <c r="I32" i="12"/>
  <c r="K32" i="12"/>
  <c r="M32" i="12"/>
  <c r="O32" i="12"/>
  <c r="Q32" i="12"/>
  <c r="U32" i="12"/>
  <c r="G39" i="12"/>
  <c r="M39" i="12" s="1"/>
  <c r="I39" i="12"/>
  <c r="K39" i="12"/>
  <c r="O39" i="12"/>
  <c r="Q39" i="12"/>
  <c r="U39" i="12"/>
  <c r="G41" i="12"/>
  <c r="I41" i="12"/>
  <c r="K41" i="12"/>
  <c r="M41" i="12"/>
  <c r="O41" i="12"/>
  <c r="Q41" i="12"/>
  <c r="U41" i="12"/>
  <c r="G43" i="12"/>
  <c r="G44" i="12"/>
  <c r="I44" i="12"/>
  <c r="I43" i="12" s="1"/>
  <c r="K44" i="12"/>
  <c r="M44" i="12"/>
  <c r="O44" i="12"/>
  <c r="Q44" i="12"/>
  <c r="Q43" i="12" s="1"/>
  <c r="U44" i="12"/>
  <c r="G51" i="12"/>
  <c r="M51" i="12" s="1"/>
  <c r="I51" i="12"/>
  <c r="K51" i="12"/>
  <c r="K43" i="12" s="1"/>
  <c r="O51" i="12"/>
  <c r="O43" i="12" s="1"/>
  <c r="Q51" i="12"/>
  <c r="U51" i="12"/>
  <c r="U43" i="12" s="1"/>
  <c r="G58" i="12"/>
  <c r="I58" i="12"/>
  <c r="K58" i="12"/>
  <c r="M58" i="12"/>
  <c r="O58" i="12"/>
  <c r="Q58" i="12"/>
  <c r="U58" i="12"/>
  <c r="G62" i="12"/>
  <c r="M62" i="12" s="1"/>
  <c r="I62" i="12"/>
  <c r="K62" i="12"/>
  <c r="O62" i="12"/>
  <c r="Q62" i="12"/>
  <c r="U62" i="12"/>
  <c r="G69" i="12"/>
  <c r="I69" i="12"/>
  <c r="K69" i="12"/>
  <c r="M69" i="12"/>
  <c r="O69" i="12"/>
  <c r="Q69" i="12"/>
  <c r="U69" i="12"/>
  <c r="G73" i="12"/>
  <c r="U73" i="12"/>
  <c r="G74" i="12"/>
  <c r="I74" i="12"/>
  <c r="I73" i="12" s="1"/>
  <c r="K74" i="12"/>
  <c r="M74" i="12"/>
  <c r="O74" i="12"/>
  <c r="Q74" i="12"/>
  <c r="Q73" i="12" s="1"/>
  <c r="U74" i="12"/>
  <c r="G78" i="12"/>
  <c r="M78" i="12" s="1"/>
  <c r="I78" i="12"/>
  <c r="K78" i="12"/>
  <c r="K73" i="12" s="1"/>
  <c r="O78" i="12"/>
  <c r="O73" i="12" s="1"/>
  <c r="Q78" i="12"/>
  <c r="U78" i="12"/>
  <c r="G83" i="12"/>
  <c r="I83" i="12"/>
  <c r="Q83" i="12"/>
  <c r="G84" i="12"/>
  <c r="M84" i="12" s="1"/>
  <c r="M83" i="12" s="1"/>
  <c r="I84" i="12"/>
  <c r="K84" i="12"/>
  <c r="K83" i="12" s="1"/>
  <c r="O84" i="12"/>
  <c r="O83" i="12" s="1"/>
  <c r="Q84" i="12"/>
  <c r="U84" i="12"/>
  <c r="U83" i="12" s="1"/>
  <c r="G88" i="12"/>
  <c r="K88" i="12"/>
  <c r="Q88" i="12"/>
  <c r="G89" i="12"/>
  <c r="M89" i="12" s="1"/>
  <c r="M88" i="12" s="1"/>
  <c r="I89" i="12"/>
  <c r="I88" i="12" s="1"/>
  <c r="K89" i="12"/>
  <c r="O89" i="12"/>
  <c r="O88" i="12" s="1"/>
  <c r="Q89" i="12"/>
  <c r="U89" i="12"/>
  <c r="U88" i="12" s="1"/>
  <c r="G93" i="12"/>
  <c r="Q93" i="12"/>
  <c r="G94" i="12"/>
  <c r="M94" i="12" s="1"/>
  <c r="M93" i="12" s="1"/>
  <c r="I94" i="12"/>
  <c r="I93" i="12" s="1"/>
  <c r="K94" i="12"/>
  <c r="O94" i="12"/>
  <c r="Q94" i="12"/>
  <c r="U94" i="12"/>
  <c r="U93" i="12" s="1"/>
  <c r="G98" i="12"/>
  <c r="I98" i="12"/>
  <c r="K98" i="12"/>
  <c r="K93" i="12" s="1"/>
  <c r="M98" i="12"/>
  <c r="O98" i="12"/>
  <c r="O93" i="12" s="1"/>
  <c r="Q98" i="12"/>
  <c r="U98" i="12"/>
  <c r="G99" i="12"/>
  <c r="I99" i="12"/>
  <c r="K99" i="12"/>
  <c r="M99" i="12"/>
  <c r="O99" i="12"/>
  <c r="Q99" i="12"/>
  <c r="U99" i="12"/>
  <c r="G100" i="12"/>
  <c r="I100" i="12"/>
  <c r="O100" i="12"/>
  <c r="U100" i="12"/>
  <c r="G101" i="12"/>
  <c r="M101" i="12" s="1"/>
  <c r="M100" i="12" s="1"/>
  <c r="I101" i="12"/>
  <c r="K101" i="12"/>
  <c r="K100" i="12" s="1"/>
  <c r="O101" i="12"/>
  <c r="Q101" i="12"/>
  <c r="Q100" i="12" s="1"/>
  <c r="U101" i="12"/>
  <c r="I20" i="1"/>
  <c r="I19" i="1"/>
  <c r="I18" i="1"/>
  <c r="I17" i="1"/>
  <c r="I16" i="1"/>
  <c r="G27" i="1"/>
  <c r="F40" i="1"/>
  <c r="G23" i="1" s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I54" i="1" l="1"/>
  <c r="G24" i="1"/>
  <c r="G29" i="1"/>
  <c r="G28" i="1"/>
  <c r="M8" i="12"/>
  <c r="M73" i="12"/>
  <c r="M43" i="12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<sst xmlns="http://schemas.openxmlformats.org/spreadsheetml/2006/main" count="391" uniqueCount="211">
  <si>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</si>
  <si>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</si>
  <si>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</si>
  <si>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</si>
  <si>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</si>
  <si>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</si>
  <si>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</si>
  <si>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</si>
  <si>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</si>
  <si>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</si>
  <si>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</si>
  <si>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</si>
  <si>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</si>
  <si>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</si>
  <si>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</si>
  <si>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</si>
  <si>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</si>
  <si>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</si>
  <si>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</si>
  <si>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</si>
  <si>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</si>
  <si>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</si>
  <si>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</si>
  <si>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</si>
  <si>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</si>
  <si>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</si>
  <si>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</si>
  <si>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</si>
  <si>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</si>
  <si>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</si>
  <si>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</si>
  <si>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</si>
  <si>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</si>
  <si>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</si>
  <si>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</si>
  <si>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</si>
  <si>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</si>
  <si>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</si>
  <si>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</si>
  <si>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</si>
  <si>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</si>
  <si>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</si>
  <si>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</si>
  <si>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ZŠ TG Masaryka</t>
  </si>
  <si>
    <t>Rozpočet:</t>
  </si>
  <si>
    <t>Misto</t>
  </si>
  <si>
    <t>Ivo Heřmánek</t>
  </si>
  <si>
    <t>ZŠ Špičák - Sanace zdí u jídelny</t>
  </si>
  <si>
    <t>RTS,a.s.</t>
  </si>
  <si>
    <t>Lazaretní 4038/13</t>
  </si>
  <si>
    <t>Brno-Židenice</t>
  </si>
  <si>
    <t>61500</t>
  </si>
  <si>
    <t>25533843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</si>
  <si>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</si>
  <si>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</si>
  <si>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</si>
  <si>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</si>
  <si>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</si>
  <si>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</si>
  <si>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</si>
  <si>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</si>
  <si>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</si>
  <si>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</si>
  <si>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61</t>
  </si>
  <si>
    <t>Upravy povrchů vnitřní</t>
  </si>
  <si>
    <t>62</t>
  </si>
  <si>
    <t>Upravy povrchů vnější</t>
  </si>
  <si>
    <t>96</t>
  </si>
  <si>
    <t>Bourání konstrukcí</t>
  </si>
  <si>
    <t>711</t>
  </si>
  <si>
    <t>Izolace proti vodě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</si>
  <si>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</si>
  <si>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</si>
  <si>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</si>
  <si>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</si>
  <si>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</si>
  <si>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</si>
  <si>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</si>
  <si>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</si>
  <si>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</si>
  <si>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</si>
  <si>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</si>
  <si>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</si>
  <si>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</si>
  <si>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</si>
  <si>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</si>
  <si>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</si>
  <si>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</si>
  <si>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</si>
  <si>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</si>
  <si>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</si>
  <si>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</si>
  <si>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</si>
  <si>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</si>
  <si>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</si>
  <si>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</si>
  <si>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</si>
  <si>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</si>
  <si>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</si>
  <si>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</si>
  <si>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113108310R00</t>
  </si>
  <si>
    <t>Odstranění asfaltové vrstvy pl. do 50 m2, tl.10 cm</t>
  </si>
  <si>
    <t>m2</t>
  </si>
  <si>
    <t>POL1_0</t>
  </si>
  <si>
    <t>ve dvoře:(7,8+19,15+1,6+29)*1,5</t>
  </si>
  <si>
    <t>VV</t>
  </si>
  <si>
    <t>napojení do šachty:4,0*1,0</t>
  </si>
  <si>
    <t>západní část:(1,0+19,55+15,55+12,0+4,3+12,2)*1,5</t>
  </si>
  <si>
    <t>napojení do šachty:3,85*1,0</t>
  </si>
  <si>
    <t>132301111R00</t>
  </si>
  <si>
    <t>Hloubení rýh š.do 60 cm v hor.4 do 100 m3</t>
  </si>
  <si>
    <t>m3</t>
  </si>
  <si>
    <t>ve dvoře:(7,8+19,15+1,6+29)*1,0*2,2</t>
  </si>
  <si>
    <t>napojení do šachty:4,0*1,0*(2,2+2,6)/2</t>
  </si>
  <si>
    <t>západní část:(1,0+19,55+15,55+12,0+4,3+12,2)*1,0*2,2</t>
  </si>
  <si>
    <t>napojení do šachty:3,85*1,0*(2,2+2,4)/2</t>
  </si>
  <si>
    <t>z ulice:(1,0+7,45+14,3)*1,0*2,2</t>
  </si>
  <si>
    <t>napojení do šachty:8,5*1,0*2,2</t>
  </si>
  <si>
    <t>162301101R00</t>
  </si>
  <si>
    <t>Vodorovné přemístění výkopku z hor.1-4 do 500 m</t>
  </si>
  <si>
    <t>výkopek na meziskládku:355,935</t>
  </si>
  <si>
    <t>zemina pro zásyp:291,435</t>
  </si>
  <si>
    <t>162701105R00</t>
  </si>
  <si>
    <t>Vodorovné přemístění výkopku z hor.1-4 do 10000 m</t>
  </si>
  <si>
    <t>přebytečná zemina:355,935-291,435</t>
  </si>
  <si>
    <t>asfaltová vrstva:191,075*0,1</t>
  </si>
  <si>
    <t>167101101R00</t>
  </si>
  <si>
    <t>Nakládání výkopku z hor.1-4 v množství do 100 m3</t>
  </si>
  <si>
    <t>171201201R00</t>
  </si>
  <si>
    <t>Uložení sypaniny na skl.-sypanina na výšku přes 2m</t>
  </si>
  <si>
    <t>174101101R00</t>
  </si>
  <si>
    <t>Zásyp jam, rýh, šachet se zhutněním</t>
  </si>
  <si>
    <t>ve dvoře:(7,8+19,15+1,6+29)*1,0*1,8</t>
  </si>
  <si>
    <t>napojení do šachty:4,0*1,0*(1,8+2,2)/2</t>
  </si>
  <si>
    <t>západní část:(1,0+19,55+15,55+12,0+4,3+12,2)*1,0*1,8</t>
  </si>
  <si>
    <t>napojení do šachty:3,85*1,0*(1,8+2,0)/2</t>
  </si>
  <si>
    <t>z ulice:(1,0+7,45+14,3)*1,0*1,8</t>
  </si>
  <si>
    <t>napojení do šachty:8,5*1,0*1,8</t>
  </si>
  <si>
    <t>199000002R00</t>
  </si>
  <si>
    <t>Poplatek za skládku horniny 1- 4</t>
  </si>
  <si>
    <t>přebytečná zemina:64,5</t>
  </si>
  <si>
    <t>979990112R00</t>
  </si>
  <si>
    <t>Poplatek za skládku suti-obal.kam.-asfalt do 30x30</t>
  </si>
  <si>
    <t>t</t>
  </si>
  <si>
    <t>asfaltová vrstva:191,075*0,1*2,5</t>
  </si>
  <si>
    <t>211971110R00</t>
  </si>
  <si>
    <t>Opláštění žeber z geotextilie o sklonu do 1 : 2,5</t>
  </si>
  <si>
    <t>ve dvoře:(7,8+19,15+1,6+29)*2,0</t>
  </si>
  <si>
    <t>napojení do šachty:4,0*2,0</t>
  </si>
  <si>
    <t>západní část:(1,0+19,55+15,55+12,0+4,3+12,2)*2,0</t>
  </si>
  <si>
    <t>napojení do šachty:3,85*2,0</t>
  </si>
  <si>
    <t>z ulice:(1,0+7,45+14,3)*2,0</t>
  </si>
  <si>
    <t>napojení do šachty:8,5*2,0</t>
  </si>
  <si>
    <t>212571121R00</t>
  </si>
  <si>
    <t>Výplň odvodňov. trativodů kamen. drobným těženým</t>
  </si>
  <si>
    <t>ve dvoře:(7,8+19,15+1,6+29)*0,75*0,25</t>
  </si>
  <si>
    <t>napojení do šachty:4,0*1,0*0,4</t>
  </si>
  <si>
    <t>západní část:(1,0+19,55+15,55+12,0+4,3+12,2)*0,75*0,25</t>
  </si>
  <si>
    <t>napojení do šachty:3,85*1,0*0,4</t>
  </si>
  <si>
    <t>z ulice:(1,0+7,45+14,3)*0,75*0,25</t>
  </si>
  <si>
    <t>napojení do šachty:8,5*1,0*0,4</t>
  </si>
  <si>
    <t>212572111R00</t>
  </si>
  <si>
    <t>Lože trativodu ze štěrkopísku tříděného</t>
  </si>
  <si>
    <t>ve dvoře:(7,8+19,15+1,6+29)*0,75*0,1</t>
  </si>
  <si>
    <t>západní část:(1,0+19,55+15,55+12,0+4,3+12,2)*0,75*0,1</t>
  </si>
  <si>
    <t>z ulice:(1,0+7,45+14,3)*0,75*0,1</t>
  </si>
  <si>
    <t>28611223.AR</t>
  </si>
  <si>
    <t>Trubka PVC drenážní flexibilní d 100 mm</t>
  </si>
  <si>
    <t>m</t>
  </si>
  <si>
    <t>POL3_0</t>
  </si>
  <si>
    <t>ve dvoře:7,8+19,15+1,6+29</t>
  </si>
  <si>
    <t>napojení do šachty:4,0</t>
  </si>
  <si>
    <t>západní část:1,0+19,55+15,55+12,0+4,3+12,2</t>
  </si>
  <si>
    <t>napojení do šachty:3,85</t>
  </si>
  <si>
    <t>z ulice:1,0+7,45+14,3</t>
  </si>
  <si>
    <t>napojení do šachty:8,5</t>
  </si>
  <si>
    <t>28160611401</t>
  </si>
  <si>
    <t>Chem.injektáž zdiva cihelného tl. 90 cm</t>
  </si>
  <si>
    <t>567211210R00</t>
  </si>
  <si>
    <t>Podklad z prostého betonu tř. II  tloušťky 10 cm</t>
  </si>
  <si>
    <t>ve dvoře:(7,8+19,15+1,6+29)*0,75</t>
  </si>
  <si>
    <t>západní část:(1,0+19,55+15,55+12,0+4,3+12,2)*0,75</t>
  </si>
  <si>
    <t>z ulice:(1,0+7,45+14,3)*0,75</t>
  </si>
  <si>
    <t>577000001RAB</t>
  </si>
  <si>
    <t>Komunikace s asfaltobeton. krytem, bez výkopových prací</t>
  </si>
  <si>
    <t>POL2_0</t>
  </si>
  <si>
    <t>711210020RA0</t>
  </si>
  <si>
    <t>Stěrka hydroizolační těsnicí hmotou</t>
  </si>
  <si>
    <t>ve dvoře:(24+30+8)*1,5</t>
  </si>
  <si>
    <t>západní část:(7+18,5+12,5+8,5+3+19)*1,5</t>
  </si>
  <si>
    <t>z ulice:(7+16)*1,5</t>
  </si>
  <si>
    <t>622451132R00</t>
  </si>
  <si>
    <t>Omítka vnější stěn, MC, hladká, složitost 3, NA KAMENNÉM ZDIVU</t>
  </si>
  <si>
    <t>ve dvoře:(7,8+19,15+1,6+29)*2,2</t>
  </si>
  <si>
    <t>západní část:(1,0+19,55+15,55+12,0+4,3+12,2)*2,2</t>
  </si>
  <si>
    <t>z ulice:(1,0+7,45+14,3)*2,2</t>
  </si>
  <si>
    <t>978013191R00</t>
  </si>
  <si>
    <t>Otlučení omítek vnitřních stěn v rozsahu do 100 %</t>
  </si>
  <si>
    <t>979990101R00</t>
  </si>
  <si>
    <t>Poplatek za sklád.suti - stavební suť</t>
  </si>
  <si>
    <t>979100014RA0</t>
  </si>
  <si>
    <t>Odvoz suti a vyb.hmot do 15 km, vnitrost. 25 m</t>
  </si>
  <si>
    <t>711823121RT2</t>
  </si>
  <si>
    <t xml:space="preserve">Montáž nopové fólie svisle, včetně dodávky fólie </t>
  </si>
  <si>
    <t>ve dvoře:(7,8+19,15+1,6+29)*2,5</t>
  </si>
  <si>
    <t>západní část:(1,0+19,55+15,55+12,0+4,3+12,2)*2,5</t>
  </si>
  <si>
    <t>z ulice:(1,0+7,45+14,3)*2,5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</si>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</sst>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6" fillId="0" borderId="33" xfId="0" applyNumberFormat="1" applyFont="1" applyBorder="1" applyAlignment="1">
      <alignment vertical="top" shrinkToFit="1"/>
    </xf>
    <xf numFmtId="174" fontId="17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8" xfId="0" applyNumberFormat="1" applyFont="1" applyBorder="1" applyAlignment="1">
      <alignment vertical="top" wrapText="1" shrinkToFit="1"/>
    </xf>
    <xf numFmtId="174" fontId="17" fillId="0" borderId="39" xfId="0" applyNumberFormat="1" applyFont="1" applyBorder="1" applyAlignment="1">
      <alignment vertical="top" wrapText="1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/>
      <c r="E5" s="26"/>
      <c r="F5" s="26"/>
      <c r="G5" s="26"/>
      <c r="H5" s="28" t="s">
        <v>33</v>
      </c>
      <c r="I5" s="122"/>
      <c r="J5" s="11"/>
    </row>
    <row r="6" spans="1:15" ht="15.75" customHeight="1" x14ac:dyDescent="0.2">
      <c r="A6" s="4"/>
      <c r="B6" s="41"/>
      <c r="C6" s="26"/>
      <c r="D6" s="122"/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/>
      <c r="D7" s="105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 t="s">
        <v>48</v>
      </c>
      <c r="E11" s="124"/>
      <c r="F11" s="124"/>
      <c r="G11" s="124"/>
      <c r="H11" s="28" t="s">
        <v>33</v>
      </c>
      <c r="I11" s="128" t="s">
        <v>52</v>
      </c>
      <c r="J11" s="11"/>
    </row>
    <row r="12" spans="1:15" ht="15.75" customHeight="1" x14ac:dyDescent="0.2">
      <c r="A12" s="4"/>
      <c r="B12" s="41"/>
      <c r="C12" s="26"/>
      <c r="D12" s="125" t="s">
        <v>49</v>
      </c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 t="s">
        <v>51</v>
      </c>
      <c r="D13" s="126" t="s">
        <v>50</v>
      </c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SUMIF(F47:F53,A16,I47:I53)+SUMIF(F47:F53,"PSU",I47:I53)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SUMIF(F47:F53,A17,I47:I53)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SUMIF(F47:F53,A18,I47:I53)</f>
        <v>0</v>
      </c>
      <c r="J18" s="93"/>
    </row>
    <row r="19" spans="1:10" ht="23.25" customHeight="1" x14ac:dyDescent="0.2">
      <c r="A19" s="193" t="s">
        <v>71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SUMIF(F47:F53,A19,I47:I53)</f>
        <v>0</v>
      </c>
      <c r="J19" s="93"/>
    </row>
    <row r="20" spans="1:10" ht="23.25" customHeight="1" x14ac:dyDescent="0.2">
      <c r="A20" s="193" t="s">
        <v>72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SUMIF(F47:F53,A20,I47:I53)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44299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Pol'!AC106</f>
        <v>0</v>
      </c>
      <c r="G39" s="148">
        <f>' Pol'!AD106</f>
        <v>0</v>
      </c>
      <c r="H39" s="149">
        <f>(F39*SazbaDPH1/100)+(G39*SazbaDPH2/100)</f>
        <v>0</v>
      </c>
      <c r="I39" s="149">
        <f>F39+G39+H39</f>
        <v>0</v>
      </c>
      <c r="J39" s="140" t="str">
        <f>IF(_xlfn.SINGLE(CenaCelkemVypocet)=0,"",I39/_xlfn.SINGLE(CenaCelkemVypocet)*100)</f>
        <v/>
      </c>
    </row>
    <row r="40" spans="1:10" ht="25.5" hidden="1" customHeight="1" x14ac:dyDescent="0.2">
      <c r="A40" s="131"/>
      <c r="B40" s="141" t="s">
        <v>53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55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56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57</v>
      </c>
      <c r="C47" s="175" t="s">
        <v>58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 x14ac:dyDescent="0.2">
      <c r="A48" s="163"/>
      <c r="B48" s="166" t="s">
        <v>59</v>
      </c>
      <c r="C48" s="165" t="s">
        <v>60</v>
      </c>
      <c r="D48" s="167"/>
      <c r="E48" s="167"/>
      <c r="F48" s="183" t="s">
        <v>23</v>
      </c>
      <c r="G48" s="184"/>
      <c r="H48" s="184"/>
      <c r="I48" s="185">
        <f>' Pol'!G43</f>
        <v>0</v>
      </c>
      <c r="J48" s="185"/>
    </row>
    <row r="49" spans="1:10" ht="25.5" customHeight="1" x14ac:dyDescent="0.2">
      <c r="A49" s="163"/>
      <c r="B49" s="166" t="s">
        <v>61</v>
      </c>
      <c r="C49" s="165" t="s">
        <v>62</v>
      </c>
      <c r="D49" s="167"/>
      <c r="E49" s="167"/>
      <c r="F49" s="183" t="s">
        <v>23</v>
      </c>
      <c r="G49" s="184"/>
      <c r="H49" s="184"/>
      <c r="I49" s="185">
        <f>' Pol'!G73</f>
        <v>0</v>
      </c>
      <c r="J49" s="185"/>
    </row>
    <row r="50" spans="1:10" ht="25.5" customHeight="1" x14ac:dyDescent="0.2">
      <c r="A50" s="163"/>
      <c r="B50" s="166" t="s">
        <v>63</v>
      </c>
      <c r="C50" s="165" t="s">
        <v>64</v>
      </c>
      <c r="D50" s="167"/>
      <c r="E50" s="167"/>
      <c r="F50" s="183" t="s">
        <v>23</v>
      </c>
      <c r="G50" s="184"/>
      <c r="H50" s="184"/>
      <c r="I50" s="185">
        <f>' Pol'!G83</f>
        <v>0</v>
      </c>
      <c r="J50" s="185"/>
    </row>
    <row r="51" spans="1:10" ht="25.5" customHeight="1" x14ac:dyDescent="0.2">
      <c r="A51" s="163"/>
      <c r="B51" s="166" t="s">
        <v>65</v>
      </c>
      <c r="C51" s="165" t="s">
        <v>66</v>
      </c>
      <c r="D51" s="167"/>
      <c r="E51" s="167"/>
      <c r="F51" s="183" t="s">
        <v>23</v>
      </c>
      <c r="G51" s="184"/>
      <c r="H51" s="184"/>
      <c r="I51" s="185">
        <f>' Pol'!G88</f>
        <v>0</v>
      </c>
      <c r="J51" s="185"/>
    </row>
    <row r="52" spans="1:10" ht="25.5" customHeight="1" x14ac:dyDescent="0.2">
      <c r="A52" s="163"/>
      <c r="B52" s="166" t="s">
        <v>67</v>
      </c>
      <c r="C52" s="165" t="s">
        <v>68</v>
      </c>
      <c r="D52" s="167"/>
      <c r="E52" s="167"/>
      <c r="F52" s="183" t="s">
        <v>23</v>
      </c>
      <c r="G52" s="184"/>
      <c r="H52" s="184"/>
      <c r="I52" s="185">
        <f>' Pol'!G93</f>
        <v>0</v>
      </c>
      <c r="J52" s="185"/>
    </row>
    <row r="53" spans="1:10" ht="25.5" customHeight="1" x14ac:dyDescent="0.2">
      <c r="A53" s="163"/>
      <c r="B53" s="177" t="s">
        <v>69</v>
      </c>
      <c r="C53" s="178" t="s">
        <v>70</v>
      </c>
      <c r="D53" s="179"/>
      <c r="E53" s="179"/>
      <c r="F53" s="186" t="s">
        <v>24</v>
      </c>
      <c r="G53" s="187"/>
      <c r="H53" s="187"/>
      <c r="I53" s="188">
        <f>' Pol'!G100</f>
        <v>0</v>
      </c>
      <c r="J53" s="188"/>
    </row>
    <row r="54" spans="1:10" ht="25.5" customHeight="1" x14ac:dyDescent="0.2">
      <c r="A54" s="164"/>
      <c r="B54" s="170" t="s">
        <v>1</v>
      </c>
      <c r="C54" s="170"/>
      <c r="D54" s="171"/>
      <c r="E54" s="171"/>
      <c r="F54" s="189"/>
      <c r="G54" s="190"/>
      <c r="H54" s="190"/>
      <c r="I54" s="191">
        <f>SUM(I47:I53)</f>
        <v>0</v>
      </c>
      <c r="J54" s="191"/>
    </row>
    <row r="55" spans="1:10" x14ac:dyDescent="0.2">
      <c r="F55" s="192"/>
      <c r="G55" s="130"/>
      <c r="H55" s="192"/>
      <c r="I55" s="130"/>
      <c r="J55" s="130"/>
    </row>
    <row r="56" spans="1:10" x14ac:dyDescent="0.2">
      <c r="F56" s="192"/>
      <c r="G56" s="130"/>
      <c r="H56" s="192"/>
      <c r="I56" s="130"/>
      <c r="J56" s="130"/>
    </row>
    <row r="57" spans="1:10" x14ac:dyDescent="0.2">
      <c r="F57" s="192"/>
      <c r="G57" s="130"/>
      <c r="H57" s="192"/>
      <c r="I57" s="130"/>
      <c r="J57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6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74</v>
      </c>
    </row>
    <row r="2" spans="1:60" ht="24.95" customHeight="1" x14ac:dyDescent="0.2">
      <c r="A2" s="202" t="s">
        <v>73</v>
      </c>
      <c r="B2" s="196"/>
      <c r="C2" s="197" t="s">
        <v>47</v>
      </c>
      <c r="D2" s="198"/>
      <c r="E2" s="198"/>
      <c r="F2" s="198"/>
      <c r="G2" s="204"/>
      <c r="AE2" t="s">
        <v>75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76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77</v>
      </c>
    </row>
    <row r="5" spans="1:60" hidden="1" x14ac:dyDescent="0.2">
      <c r="A5" s="206" t="s">
        <v>78</v>
      </c>
      <c r="B5" s="207"/>
      <c r="C5" s="208"/>
      <c r="D5" s="209"/>
      <c r="E5" s="209"/>
      <c r="F5" s="209"/>
      <c r="G5" s="210"/>
      <c r="AE5" t="s">
        <v>79</v>
      </c>
    </row>
    <row r="7" spans="1:60" ht="38.25" x14ac:dyDescent="0.2">
      <c r="A7" s="215" t="s">
        <v>80</v>
      </c>
      <c r="B7" s="216" t="s">
        <v>81</v>
      </c>
      <c r="C7" s="216" t="s">
        <v>82</v>
      </c>
      <c r="D7" s="215" t="s">
        <v>83</v>
      </c>
      <c r="E7" s="215" t="s">
        <v>84</v>
      </c>
      <c r="F7" s="211" t="s">
        <v>85</v>
      </c>
      <c r="G7" s="234" t="s">
        <v>28</v>
      </c>
      <c r="H7" s="235" t="s">
        <v>29</v>
      </c>
      <c r="I7" s="235" t="s">
        <v>86</v>
      </c>
      <c r="J7" s="235" t="s">
        <v>30</v>
      </c>
      <c r="K7" s="235" t="s">
        <v>87</v>
      </c>
      <c r="L7" s="235" t="s">
        <v>88</v>
      </c>
      <c r="M7" s="235" t="s">
        <v>89</v>
      </c>
      <c r="N7" s="235" t="s">
        <v>90</v>
      </c>
      <c r="O7" s="235" t="s">
        <v>91</v>
      </c>
      <c r="P7" s="235" t="s">
        <v>92</v>
      </c>
      <c r="Q7" s="235" t="s">
        <v>93</v>
      </c>
      <c r="R7" s="235" t="s">
        <v>94</v>
      </c>
      <c r="S7" s="235" t="s">
        <v>95</v>
      </c>
      <c r="T7" s="235" t="s">
        <v>96</v>
      </c>
      <c r="U7" s="218" t="s">
        <v>97</v>
      </c>
    </row>
    <row r="8" spans="1:60" x14ac:dyDescent="0.2">
      <c r="A8" s="236" t="s">
        <v>98</v>
      </c>
      <c r="B8" s="237" t="s">
        <v>57</v>
      </c>
      <c r="C8" s="238" t="s">
        <v>58</v>
      </c>
      <c r="D8" s="239"/>
      <c r="E8" s="240"/>
      <c r="F8" s="241"/>
      <c r="G8" s="241">
        <f>SUMIF(AE9:AE42,"&lt;&gt;NOR",G9:G42)</f>
        <v>0</v>
      </c>
      <c r="H8" s="241"/>
      <c r="I8" s="241">
        <f>SUM(I9:I42)</f>
        <v>0</v>
      </c>
      <c r="J8" s="241"/>
      <c r="K8" s="241">
        <f>SUM(K9:K42)</f>
        <v>0</v>
      </c>
      <c r="L8" s="241"/>
      <c r="M8" s="241">
        <f>SUM(M9:M42)</f>
        <v>0</v>
      </c>
      <c r="N8" s="217"/>
      <c r="O8" s="217">
        <f>SUM(O9:O42)</f>
        <v>0</v>
      </c>
      <c r="P8" s="217"/>
      <c r="Q8" s="217">
        <f>SUM(Q9:Q42)</f>
        <v>42.036499999999997</v>
      </c>
      <c r="R8" s="217"/>
      <c r="S8" s="217"/>
      <c r="T8" s="236"/>
      <c r="U8" s="217">
        <f>SUM(U9:U42)</f>
        <v>512.64</v>
      </c>
      <c r="AE8" t="s">
        <v>99</v>
      </c>
    </row>
    <row r="9" spans="1:60" outlineLevel="1" x14ac:dyDescent="0.2">
      <c r="A9" s="213">
        <v>1</v>
      </c>
      <c r="B9" s="219" t="s">
        <v>100</v>
      </c>
      <c r="C9" s="263" t="s">
        <v>101</v>
      </c>
      <c r="D9" s="221" t="s">
        <v>102</v>
      </c>
      <c r="E9" s="228">
        <v>191.07499999999999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15</v>
      </c>
      <c r="M9" s="232">
        <f>G9*(1+L9/100)</f>
        <v>0</v>
      </c>
      <c r="N9" s="222">
        <v>0</v>
      </c>
      <c r="O9" s="222">
        <f>ROUND(E9*N9,5)</f>
        <v>0</v>
      </c>
      <c r="P9" s="222">
        <v>0.22</v>
      </c>
      <c r="Q9" s="222">
        <f>ROUND(E9*P9,5)</f>
        <v>42.036499999999997</v>
      </c>
      <c r="R9" s="222"/>
      <c r="S9" s="222"/>
      <c r="T9" s="223">
        <v>0.375</v>
      </c>
      <c r="U9" s="222">
        <f>ROUND(E9*T9,2)</f>
        <v>71.650000000000006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103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3"/>
      <c r="B10" s="219"/>
      <c r="C10" s="264" t="s">
        <v>104</v>
      </c>
      <c r="D10" s="224"/>
      <c r="E10" s="229">
        <v>86.325000000000003</v>
      </c>
      <c r="F10" s="232"/>
      <c r="G10" s="232"/>
      <c r="H10" s="232"/>
      <c r="I10" s="232"/>
      <c r="J10" s="232"/>
      <c r="K10" s="232"/>
      <c r="L10" s="232"/>
      <c r="M10" s="232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105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/>
      <c r="B11" s="219"/>
      <c r="C11" s="264" t="s">
        <v>106</v>
      </c>
      <c r="D11" s="224"/>
      <c r="E11" s="229">
        <v>4</v>
      </c>
      <c r="F11" s="232"/>
      <c r="G11" s="232"/>
      <c r="H11" s="232"/>
      <c r="I11" s="232"/>
      <c r="J11" s="232"/>
      <c r="K11" s="232"/>
      <c r="L11" s="232"/>
      <c r="M11" s="232"/>
      <c r="N11" s="222"/>
      <c r="O11" s="222"/>
      <c r="P11" s="222"/>
      <c r="Q11" s="222"/>
      <c r="R11" s="222"/>
      <c r="S11" s="222"/>
      <c r="T11" s="223"/>
      <c r="U11" s="222"/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105</v>
      </c>
      <c r="AF11" s="212">
        <v>0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/>
      <c r="B12" s="219"/>
      <c r="C12" s="264" t="s">
        <v>107</v>
      </c>
      <c r="D12" s="224"/>
      <c r="E12" s="229">
        <v>96.9</v>
      </c>
      <c r="F12" s="232"/>
      <c r="G12" s="232"/>
      <c r="H12" s="232"/>
      <c r="I12" s="232"/>
      <c r="J12" s="232"/>
      <c r="K12" s="232"/>
      <c r="L12" s="232"/>
      <c r="M12" s="232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105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/>
      <c r="B13" s="219"/>
      <c r="C13" s="264" t="s">
        <v>108</v>
      </c>
      <c r="D13" s="224"/>
      <c r="E13" s="229">
        <v>3.85</v>
      </c>
      <c r="F13" s="232"/>
      <c r="G13" s="232"/>
      <c r="H13" s="232"/>
      <c r="I13" s="232"/>
      <c r="J13" s="232"/>
      <c r="K13" s="232"/>
      <c r="L13" s="232"/>
      <c r="M13" s="232"/>
      <c r="N13" s="222"/>
      <c r="O13" s="222"/>
      <c r="P13" s="222"/>
      <c r="Q13" s="222"/>
      <c r="R13" s="222"/>
      <c r="S13" s="222"/>
      <c r="T13" s="223"/>
      <c r="U13" s="222"/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105</v>
      </c>
      <c r="AF13" s="212">
        <v>0</v>
      </c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3">
        <v>2</v>
      </c>
      <c r="B14" s="219" t="s">
        <v>109</v>
      </c>
      <c r="C14" s="263" t="s">
        <v>110</v>
      </c>
      <c r="D14" s="221" t="s">
        <v>111</v>
      </c>
      <c r="E14" s="228">
        <v>355.935</v>
      </c>
      <c r="F14" s="231"/>
      <c r="G14" s="232">
        <f>ROUND(E14*F14,2)</f>
        <v>0</v>
      </c>
      <c r="H14" s="231"/>
      <c r="I14" s="232">
        <f>ROUND(E14*H14,2)</f>
        <v>0</v>
      </c>
      <c r="J14" s="231"/>
      <c r="K14" s="232">
        <f>ROUND(E14*J14,2)</f>
        <v>0</v>
      </c>
      <c r="L14" s="232">
        <v>15</v>
      </c>
      <c r="M14" s="232">
        <f>G14*(1+L14/100)</f>
        <v>0</v>
      </c>
      <c r="N14" s="222">
        <v>0</v>
      </c>
      <c r="O14" s="222">
        <f>ROUND(E14*N14,5)</f>
        <v>0</v>
      </c>
      <c r="P14" s="222">
        <v>0</v>
      </c>
      <c r="Q14" s="222">
        <f>ROUND(E14*P14,5)</f>
        <v>0</v>
      </c>
      <c r="R14" s="222"/>
      <c r="S14" s="222"/>
      <c r="T14" s="223">
        <v>0.39</v>
      </c>
      <c r="U14" s="222">
        <f>ROUND(E14*T14,2)</f>
        <v>138.81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103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3"/>
      <c r="B15" s="219"/>
      <c r="C15" s="264" t="s">
        <v>112</v>
      </c>
      <c r="D15" s="224"/>
      <c r="E15" s="229">
        <v>126.61</v>
      </c>
      <c r="F15" s="232"/>
      <c r="G15" s="232"/>
      <c r="H15" s="232"/>
      <c r="I15" s="232"/>
      <c r="J15" s="232"/>
      <c r="K15" s="232"/>
      <c r="L15" s="232"/>
      <c r="M15" s="232"/>
      <c r="N15" s="222"/>
      <c r="O15" s="222"/>
      <c r="P15" s="222"/>
      <c r="Q15" s="222"/>
      <c r="R15" s="222"/>
      <c r="S15" s="222"/>
      <c r="T15" s="223"/>
      <c r="U15" s="22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105</v>
      </c>
      <c r="AF15" s="212">
        <v>0</v>
      </c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/>
      <c r="B16" s="219"/>
      <c r="C16" s="264" t="s">
        <v>113</v>
      </c>
      <c r="D16" s="224"/>
      <c r="E16" s="229">
        <v>9.6</v>
      </c>
      <c r="F16" s="232"/>
      <c r="G16" s="232"/>
      <c r="H16" s="232"/>
      <c r="I16" s="232"/>
      <c r="J16" s="232"/>
      <c r="K16" s="232"/>
      <c r="L16" s="232"/>
      <c r="M16" s="232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105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22.5" outlineLevel="1" x14ac:dyDescent="0.2">
      <c r="A17" s="213"/>
      <c r="B17" s="219"/>
      <c r="C17" s="264" t="s">
        <v>114</v>
      </c>
      <c r="D17" s="224"/>
      <c r="E17" s="229">
        <v>142.12</v>
      </c>
      <c r="F17" s="232"/>
      <c r="G17" s="232"/>
      <c r="H17" s="232"/>
      <c r="I17" s="232"/>
      <c r="J17" s="232"/>
      <c r="K17" s="232"/>
      <c r="L17" s="232"/>
      <c r="M17" s="232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105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/>
      <c r="B18" s="219"/>
      <c r="C18" s="264" t="s">
        <v>115</v>
      </c>
      <c r="D18" s="224"/>
      <c r="E18" s="229">
        <v>8.8550000000000004</v>
      </c>
      <c r="F18" s="232"/>
      <c r="G18" s="232"/>
      <c r="H18" s="232"/>
      <c r="I18" s="232"/>
      <c r="J18" s="232"/>
      <c r="K18" s="232"/>
      <c r="L18" s="232"/>
      <c r="M18" s="232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105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/>
      <c r="B19" s="219"/>
      <c r="C19" s="264" t="s">
        <v>116</v>
      </c>
      <c r="D19" s="224"/>
      <c r="E19" s="229">
        <v>50.05</v>
      </c>
      <c r="F19" s="232"/>
      <c r="G19" s="232"/>
      <c r="H19" s="232"/>
      <c r="I19" s="232"/>
      <c r="J19" s="232"/>
      <c r="K19" s="232"/>
      <c r="L19" s="232"/>
      <c r="M19" s="232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105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/>
      <c r="B20" s="219"/>
      <c r="C20" s="264" t="s">
        <v>117</v>
      </c>
      <c r="D20" s="224"/>
      <c r="E20" s="229">
        <v>18.7</v>
      </c>
      <c r="F20" s="232"/>
      <c r="G20" s="232"/>
      <c r="H20" s="232"/>
      <c r="I20" s="232"/>
      <c r="J20" s="232"/>
      <c r="K20" s="232"/>
      <c r="L20" s="232"/>
      <c r="M20" s="232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105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>
        <v>3</v>
      </c>
      <c r="B21" s="219" t="s">
        <v>118</v>
      </c>
      <c r="C21" s="263" t="s">
        <v>119</v>
      </c>
      <c r="D21" s="221" t="s">
        <v>111</v>
      </c>
      <c r="E21" s="228">
        <v>647.37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15</v>
      </c>
      <c r="M21" s="232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1.0999999999999999E-2</v>
      </c>
      <c r="U21" s="222">
        <f>ROUND(E21*T21,2)</f>
        <v>7.12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103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/>
      <c r="B22" s="219"/>
      <c r="C22" s="264" t="s">
        <v>120</v>
      </c>
      <c r="D22" s="224"/>
      <c r="E22" s="229">
        <v>355.935</v>
      </c>
      <c r="F22" s="232"/>
      <c r="G22" s="232"/>
      <c r="H22" s="232"/>
      <c r="I22" s="232"/>
      <c r="J22" s="232"/>
      <c r="K22" s="232"/>
      <c r="L22" s="232"/>
      <c r="M22" s="232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105</v>
      </c>
      <c r="AF22" s="212">
        <v>0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/>
      <c r="B23" s="219"/>
      <c r="C23" s="264" t="s">
        <v>121</v>
      </c>
      <c r="D23" s="224"/>
      <c r="E23" s="229">
        <v>291.435</v>
      </c>
      <c r="F23" s="232"/>
      <c r="G23" s="232"/>
      <c r="H23" s="232"/>
      <c r="I23" s="232"/>
      <c r="J23" s="232"/>
      <c r="K23" s="232"/>
      <c r="L23" s="232"/>
      <c r="M23" s="232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105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22.5" outlineLevel="1" x14ac:dyDescent="0.2">
      <c r="A24" s="213">
        <v>4</v>
      </c>
      <c r="B24" s="219" t="s">
        <v>122</v>
      </c>
      <c r="C24" s="263" t="s">
        <v>123</v>
      </c>
      <c r="D24" s="221" t="s">
        <v>111</v>
      </c>
      <c r="E24" s="228">
        <v>83.607500000000002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15</v>
      </c>
      <c r="M24" s="232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1.0999999999999999E-2</v>
      </c>
      <c r="U24" s="222">
        <f>ROUND(E24*T24,2)</f>
        <v>0.92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103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/>
      <c r="B25" s="219"/>
      <c r="C25" s="264" t="s">
        <v>124</v>
      </c>
      <c r="D25" s="224"/>
      <c r="E25" s="229">
        <v>64.5</v>
      </c>
      <c r="F25" s="232"/>
      <c r="G25" s="232"/>
      <c r="H25" s="232"/>
      <c r="I25" s="232"/>
      <c r="J25" s="232"/>
      <c r="K25" s="232"/>
      <c r="L25" s="232"/>
      <c r="M25" s="232"/>
      <c r="N25" s="222"/>
      <c r="O25" s="222"/>
      <c r="P25" s="222"/>
      <c r="Q25" s="222"/>
      <c r="R25" s="222"/>
      <c r="S25" s="222"/>
      <c r="T25" s="223"/>
      <c r="U25" s="222"/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105</v>
      </c>
      <c r="AF25" s="212">
        <v>0</v>
      </c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/>
      <c r="B26" s="219"/>
      <c r="C26" s="264" t="s">
        <v>125</v>
      </c>
      <c r="D26" s="224"/>
      <c r="E26" s="229">
        <v>19.107500000000002</v>
      </c>
      <c r="F26" s="232"/>
      <c r="G26" s="232"/>
      <c r="H26" s="232"/>
      <c r="I26" s="232"/>
      <c r="J26" s="232"/>
      <c r="K26" s="232"/>
      <c r="L26" s="232"/>
      <c r="M26" s="232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105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>
        <v>5</v>
      </c>
      <c r="B27" s="219" t="s">
        <v>126</v>
      </c>
      <c r="C27" s="263" t="s">
        <v>127</v>
      </c>
      <c r="D27" s="221" t="s">
        <v>111</v>
      </c>
      <c r="E27" s="228">
        <v>355.935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15</v>
      </c>
      <c r="M27" s="232">
        <f>G27*(1+L27/100)</f>
        <v>0</v>
      </c>
      <c r="N27" s="222">
        <v>0</v>
      </c>
      <c r="O27" s="222">
        <f>ROUND(E27*N27,5)</f>
        <v>0</v>
      </c>
      <c r="P27" s="222">
        <v>0</v>
      </c>
      <c r="Q27" s="222">
        <f>ROUND(E27*P27,5)</f>
        <v>0</v>
      </c>
      <c r="R27" s="222"/>
      <c r="S27" s="222"/>
      <c r="T27" s="223">
        <v>0.65200000000000002</v>
      </c>
      <c r="U27" s="222">
        <f>ROUND(E27*T27,2)</f>
        <v>232.07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103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/>
      <c r="B28" s="219"/>
      <c r="C28" s="264" t="s">
        <v>121</v>
      </c>
      <c r="D28" s="224"/>
      <c r="E28" s="229">
        <v>291.435</v>
      </c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105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/>
      <c r="B29" s="219"/>
      <c r="C29" s="264" t="s">
        <v>124</v>
      </c>
      <c r="D29" s="224"/>
      <c r="E29" s="229">
        <v>64.5</v>
      </c>
      <c r="F29" s="232"/>
      <c r="G29" s="232"/>
      <c r="H29" s="232"/>
      <c r="I29" s="232"/>
      <c r="J29" s="232"/>
      <c r="K29" s="232"/>
      <c r="L29" s="232"/>
      <c r="M29" s="232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105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>
        <v>6</v>
      </c>
      <c r="B30" s="219" t="s">
        <v>128</v>
      </c>
      <c r="C30" s="263" t="s">
        <v>129</v>
      </c>
      <c r="D30" s="221" t="s">
        <v>111</v>
      </c>
      <c r="E30" s="228">
        <v>355.935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15</v>
      </c>
      <c r="M30" s="232">
        <f>G30*(1+L30/100)</f>
        <v>0</v>
      </c>
      <c r="N30" s="222">
        <v>0</v>
      </c>
      <c r="O30" s="222">
        <f>ROUND(E30*N30,5)</f>
        <v>0</v>
      </c>
      <c r="P30" s="222">
        <v>0</v>
      </c>
      <c r="Q30" s="222">
        <f>ROUND(E30*P30,5)</f>
        <v>0</v>
      </c>
      <c r="R30" s="222"/>
      <c r="S30" s="222"/>
      <c r="T30" s="223">
        <v>8.9999999999999993E-3</v>
      </c>
      <c r="U30" s="222">
        <f>ROUND(E30*T30,2)</f>
        <v>3.2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103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/>
      <c r="B31" s="219"/>
      <c r="C31" s="264" t="s">
        <v>120</v>
      </c>
      <c r="D31" s="224"/>
      <c r="E31" s="229">
        <v>355.935</v>
      </c>
      <c r="F31" s="232"/>
      <c r="G31" s="232"/>
      <c r="H31" s="232"/>
      <c r="I31" s="232"/>
      <c r="J31" s="232"/>
      <c r="K31" s="232"/>
      <c r="L31" s="232"/>
      <c r="M31" s="232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105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3">
        <v>7</v>
      </c>
      <c r="B32" s="219" t="s">
        <v>130</v>
      </c>
      <c r="C32" s="263" t="s">
        <v>131</v>
      </c>
      <c r="D32" s="221" t="s">
        <v>111</v>
      </c>
      <c r="E32" s="228">
        <v>291.435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15</v>
      </c>
      <c r="M32" s="232">
        <f>G32*(1+L32/100)</f>
        <v>0</v>
      </c>
      <c r="N32" s="222">
        <v>0</v>
      </c>
      <c r="O32" s="222">
        <f>ROUND(E32*N32,5)</f>
        <v>0</v>
      </c>
      <c r="P32" s="222">
        <v>0</v>
      </c>
      <c r="Q32" s="222">
        <f>ROUND(E32*P32,5)</f>
        <v>0</v>
      </c>
      <c r="R32" s="222"/>
      <c r="S32" s="222"/>
      <c r="T32" s="223">
        <v>0.20200000000000001</v>
      </c>
      <c r="U32" s="222">
        <f>ROUND(E32*T32,2)</f>
        <v>58.87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103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/>
      <c r="B33" s="219"/>
      <c r="C33" s="264" t="s">
        <v>132</v>
      </c>
      <c r="D33" s="224"/>
      <c r="E33" s="229">
        <v>103.59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105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3"/>
      <c r="B34" s="219"/>
      <c r="C34" s="264" t="s">
        <v>133</v>
      </c>
      <c r="D34" s="224"/>
      <c r="E34" s="229">
        <v>8</v>
      </c>
      <c r="F34" s="232"/>
      <c r="G34" s="232"/>
      <c r="H34" s="232"/>
      <c r="I34" s="232"/>
      <c r="J34" s="232"/>
      <c r="K34" s="232"/>
      <c r="L34" s="232"/>
      <c r="M34" s="232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105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13"/>
      <c r="B35" s="219"/>
      <c r="C35" s="264" t="s">
        <v>134</v>
      </c>
      <c r="D35" s="224"/>
      <c r="E35" s="229">
        <v>116.28</v>
      </c>
      <c r="F35" s="232"/>
      <c r="G35" s="232"/>
      <c r="H35" s="232"/>
      <c r="I35" s="232"/>
      <c r="J35" s="232"/>
      <c r="K35" s="232"/>
      <c r="L35" s="232"/>
      <c r="M35" s="232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105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/>
      <c r="B36" s="219"/>
      <c r="C36" s="264" t="s">
        <v>135</v>
      </c>
      <c r="D36" s="224"/>
      <c r="E36" s="229">
        <v>7.3150000000000004</v>
      </c>
      <c r="F36" s="232"/>
      <c r="G36" s="232"/>
      <c r="H36" s="232"/>
      <c r="I36" s="232"/>
      <c r="J36" s="232"/>
      <c r="K36" s="232"/>
      <c r="L36" s="232"/>
      <c r="M36" s="232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105</v>
      </c>
      <c r="AF36" s="212">
        <v>0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/>
      <c r="B37" s="219"/>
      <c r="C37" s="264" t="s">
        <v>136</v>
      </c>
      <c r="D37" s="224"/>
      <c r="E37" s="229">
        <v>40.950000000000003</v>
      </c>
      <c r="F37" s="232"/>
      <c r="G37" s="232"/>
      <c r="H37" s="232"/>
      <c r="I37" s="232"/>
      <c r="J37" s="232"/>
      <c r="K37" s="232"/>
      <c r="L37" s="232"/>
      <c r="M37" s="232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105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3"/>
      <c r="B38" s="219"/>
      <c r="C38" s="264" t="s">
        <v>137</v>
      </c>
      <c r="D38" s="224"/>
      <c r="E38" s="229">
        <v>15.3</v>
      </c>
      <c r="F38" s="232"/>
      <c r="G38" s="232"/>
      <c r="H38" s="232"/>
      <c r="I38" s="232"/>
      <c r="J38" s="232"/>
      <c r="K38" s="232"/>
      <c r="L38" s="232"/>
      <c r="M38" s="232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105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>
        <v>8</v>
      </c>
      <c r="B39" s="219" t="s">
        <v>138</v>
      </c>
      <c r="C39" s="263" t="s">
        <v>139</v>
      </c>
      <c r="D39" s="221" t="s">
        <v>111</v>
      </c>
      <c r="E39" s="228">
        <v>64.5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15</v>
      </c>
      <c r="M39" s="232">
        <f>G39*(1+L39/100)</f>
        <v>0</v>
      </c>
      <c r="N39" s="222">
        <v>0</v>
      </c>
      <c r="O39" s="222">
        <f>ROUND(E39*N39,5)</f>
        <v>0</v>
      </c>
      <c r="P39" s="222">
        <v>0</v>
      </c>
      <c r="Q39" s="222">
        <f>ROUND(E39*P39,5)</f>
        <v>0</v>
      </c>
      <c r="R39" s="222"/>
      <c r="S39" s="222"/>
      <c r="T39" s="223">
        <v>0</v>
      </c>
      <c r="U39" s="222">
        <f>ROUND(E39*T39,2)</f>
        <v>0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103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/>
      <c r="B40" s="219"/>
      <c r="C40" s="264" t="s">
        <v>140</v>
      </c>
      <c r="D40" s="224"/>
      <c r="E40" s="229">
        <v>64.5</v>
      </c>
      <c r="F40" s="232"/>
      <c r="G40" s="232"/>
      <c r="H40" s="232"/>
      <c r="I40" s="232"/>
      <c r="J40" s="232"/>
      <c r="K40" s="232"/>
      <c r="L40" s="232"/>
      <c r="M40" s="232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105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3">
        <v>9</v>
      </c>
      <c r="B41" s="219" t="s">
        <v>141</v>
      </c>
      <c r="C41" s="263" t="s">
        <v>142</v>
      </c>
      <c r="D41" s="221" t="s">
        <v>143</v>
      </c>
      <c r="E41" s="228">
        <v>47.768749999999997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15</v>
      </c>
      <c r="M41" s="232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103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/>
      <c r="B42" s="219"/>
      <c r="C42" s="264" t="s">
        <v>144</v>
      </c>
      <c r="D42" s="224"/>
      <c r="E42" s="229">
        <v>47.768749999999997</v>
      </c>
      <c r="F42" s="232"/>
      <c r="G42" s="232"/>
      <c r="H42" s="232"/>
      <c r="I42" s="232"/>
      <c r="J42" s="232"/>
      <c r="K42" s="232"/>
      <c r="L42" s="232"/>
      <c r="M42" s="232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105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214" t="s">
        <v>98</v>
      </c>
      <c r="B43" s="220" t="s">
        <v>59</v>
      </c>
      <c r="C43" s="265" t="s">
        <v>60</v>
      </c>
      <c r="D43" s="225"/>
      <c r="E43" s="230"/>
      <c r="F43" s="233"/>
      <c r="G43" s="233">
        <f>SUMIF(AE44:AE72,"&lt;&gt;NOR",G44:G72)</f>
        <v>0</v>
      </c>
      <c r="H43" s="233"/>
      <c r="I43" s="233">
        <f>SUM(I44:I72)</f>
        <v>0</v>
      </c>
      <c r="J43" s="233"/>
      <c r="K43" s="233">
        <f>SUM(K44:K72)</f>
        <v>0</v>
      </c>
      <c r="L43" s="233"/>
      <c r="M43" s="233">
        <f>SUM(M44:M72)</f>
        <v>0</v>
      </c>
      <c r="N43" s="226"/>
      <c r="O43" s="226">
        <f>SUM(O44:O72)</f>
        <v>89.033360000000002</v>
      </c>
      <c r="P43" s="226"/>
      <c r="Q43" s="226">
        <f>SUM(Q44:Q72)</f>
        <v>0</v>
      </c>
      <c r="R43" s="226"/>
      <c r="S43" s="226"/>
      <c r="T43" s="227"/>
      <c r="U43" s="226">
        <f>SUM(U44:U72)</f>
        <v>922.45</v>
      </c>
      <c r="AE43" t="s">
        <v>99</v>
      </c>
    </row>
    <row r="44" spans="1:60" outlineLevel="1" x14ac:dyDescent="0.2">
      <c r="A44" s="213">
        <v>10</v>
      </c>
      <c r="B44" s="219" t="s">
        <v>145</v>
      </c>
      <c r="C44" s="263" t="s">
        <v>146</v>
      </c>
      <c r="D44" s="221" t="s">
        <v>102</v>
      </c>
      <c r="E44" s="228">
        <v>322.5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15</v>
      </c>
      <c r="M44" s="232">
        <f>G44*(1+L44/100)</f>
        <v>0</v>
      </c>
      <c r="N44" s="222">
        <v>1.8000000000000001E-4</v>
      </c>
      <c r="O44" s="222">
        <f>ROUND(E44*N44,5)</f>
        <v>5.8049999999999997E-2</v>
      </c>
      <c r="P44" s="222">
        <v>0</v>
      </c>
      <c r="Q44" s="222">
        <f>ROUND(E44*P44,5)</f>
        <v>0</v>
      </c>
      <c r="R44" s="222"/>
      <c r="S44" s="222"/>
      <c r="T44" s="223">
        <v>7.4999999999999997E-2</v>
      </c>
      <c r="U44" s="222">
        <f>ROUND(E44*T44,2)</f>
        <v>24.19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103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/>
      <c r="B45" s="219"/>
      <c r="C45" s="264" t="s">
        <v>147</v>
      </c>
      <c r="D45" s="224"/>
      <c r="E45" s="229">
        <v>115.1</v>
      </c>
      <c r="F45" s="232"/>
      <c r="G45" s="232"/>
      <c r="H45" s="232"/>
      <c r="I45" s="232"/>
      <c r="J45" s="232"/>
      <c r="K45" s="232"/>
      <c r="L45" s="232"/>
      <c r="M45" s="232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105</v>
      </c>
      <c r="AF45" s="212">
        <v>0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/>
      <c r="B46" s="219"/>
      <c r="C46" s="264" t="s">
        <v>148</v>
      </c>
      <c r="D46" s="224"/>
      <c r="E46" s="229">
        <v>8</v>
      </c>
      <c r="F46" s="232"/>
      <c r="G46" s="232"/>
      <c r="H46" s="232"/>
      <c r="I46" s="232"/>
      <c r="J46" s="232"/>
      <c r="K46" s="232"/>
      <c r="L46" s="232"/>
      <c r="M46" s="232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105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/>
      <c r="B47" s="219"/>
      <c r="C47" s="264" t="s">
        <v>149</v>
      </c>
      <c r="D47" s="224"/>
      <c r="E47" s="229">
        <v>129.19999999999999</v>
      </c>
      <c r="F47" s="232"/>
      <c r="G47" s="232"/>
      <c r="H47" s="232"/>
      <c r="I47" s="232"/>
      <c r="J47" s="232"/>
      <c r="K47" s="232"/>
      <c r="L47" s="232"/>
      <c r="M47" s="232"/>
      <c r="N47" s="222"/>
      <c r="O47" s="222"/>
      <c r="P47" s="222"/>
      <c r="Q47" s="222"/>
      <c r="R47" s="222"/>
      <c r="S47" s="222"/>
      <c r="T47" s="223"/>
      <c r="U47" s="222"/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105</v>
      </c>
      <c r="AF47" s="212">
        <v>0</v>
      </c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/>
      <c r="B48" s="219"/>
      <c r="C48" s="264" t="s">
        <v>150</v>
      </c>
      <c r="D48" s="224"/>
      <c r="E48" s="229">
        <v>7.7</v>
      </c>
      <c r="F48" s="232"/>
      <c r="G48" s="232"/>
      <c r="H48" s="232"/>
      <c r="I48" s="232"/>
      <c r="J48" s="232"/>
      <c r="K48" s="232"/>
      <c r="L48" s="232"/>
      <c r="M48" s="232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105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/>
      <c r="B49" s="219"/>
      <c r="C49" s="264" t="s">
        <v>151</v>
      </c>
      <c r="D49" s="224"/>
      <c r="E49" s="229">
        <v>45.5</v>
      </c>
      <c r="F49" s="232"/>
      <c r="G49" s="232"/>
      <c r="H49" s="232"/>
      <c r="I49" s="232"/>
      <c r="J49" s="232"/>
      <c r="K49" s="232"/>
      <c r="L49" s="232"/>
      <c r="M49" s="232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105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3"/>
      <c r="B50" s="219"/>
      <c r="C50" s="264" t="s">
        <v>152</v>
      </c>
      <c r="D50" s="224"/>
      <c r="E50" s="229">
        <v>17</v>
      </c>
      <c r="F50" s="232"/>
      <c r="G50" s="232"/>
      <c r="H50" s="232"/>
      <c r="I50" s="232"/>
      <c r="J50" s="232"/>
      <c r="K50" s="232"/>
      <c r="L50" s="232"/>
      <c r="M50" s="232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105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>
        <v>11</v>
      </c>
      <c r="B51" s="219" t="s">
        <v>153</v>
      </c>
      <c r="C51" s="263" t="s">
        <v>154</v>
      </c>
      <c r="D51" s="221" t="s">
        <v>111</v>
      </c>
      <c r="E51" s="228">
        <v>33.708750000000002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15</v>
      </c>
      <c r="M51" s="232">
        <f>G51*(1+L51/100)</f>
        <v>0</v>
      </c>
      <c r="N51" s="222">
        <v>1.9205000000000001</v>
      </c>
      <c r="O51" s="222">
        <f>ROUND(E51*N51,5)</f>
        <v>64.737650000000002</v>
      </c>
      <c r="P51" s="222">
        <v>0</v>
      </c>
      <c r="Q51" s="222">
        <f>ROUND(E51*P51,5)</f>
        <v>0</v>
      </c>
      <c r="R51" s="222"/>
      <c r="S51" s="222"/>
      <c r="T51" s="223">
        <v>0.76</v>
      </c>
      <c r="U51" s="222">
        <f>ROUND(E51*T51,2)</f>
        <v>25.62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103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/>
      <c r="B52" s="219"/>
      <c r="C52" s="264" t="s">
        <v>155</v>
      </c>
      <c r="D52" s="224"/>
      <c r="E52" s="229">
        <v>10.790625</v>
      </c>
      <c r="F52" s="232"/>
      <c r="G52" s="232"/>
      <c r="H52" s="232"/>
      <c r="I52" s="232"/>
      <c r="J52" s="232"/>
      <c r="K52" s="232"/>
      <c r="L52" s="232"/>
      <c r="M52" s="232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105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3"/>
      <c r="B53" s="219"/>
      <c r="C53" s="264" t="s">
        <v>156</v>
      </c>
      <c r="D53" s="224"/>
      <c r="E53" s="229">
        <v>1.6</v>
      </c>
      <c r="F53" s="232"/>
      <c r="G53" s="232"/>
      <c r="H53" s="232"/>
      <c r="I53" s="232"/>
      <c r="J53" s="232"/>
      <c r="K53" s="232"/>
      <c r="L53" s="232"/>
      <c r="M53" s="232"/>
      <c r="N53" s="222"/>
      <c r="O53" s="222"/>
      <c r="P53" s="222"/>
      <c r="Q53" s="222"/>
      <c r="R53" s="222"/>
      <c r="S53" s="222"/>
      <c r="T53" s="223"/>
      <c r="U53" s="22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105</v>
      </c>
      <c r="AF53" s="212">
        <v>0</v>
      </c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 x14ac:dyDescent="0.2">
      <c r="A54" s="213"/>
      <c r="B54" s="219"/>
      <c r="C54" s="264" t="s">
        <v>157</v>
      </c>
      <c r="D54" s="224"/>
      <c r="E54" s="229">
        <v>12.112500000000001</v>
      </c>
      <c r="F54" s="232"/>
      <c r="G54" s="232"/>
      <c r="H54" s="232"/>
      <c r="I54" s="232"/>
      <c r="J54" s="232"/>
      <c r="K54" s="232"/>
      <c r="L54" s="232"/>
      <c r="M54" s="232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105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3"/>
      <c r="B55" s="219"/>
      <c r="C55" s="264" t="s">
        <v>158</v>
      </c>
      <c r="D55" s="224"/>
      <c r="E55" s="229">
        <v>1.54</v>
      </c>
      <c r="F55" s="232"/>
      <c r="G55" s="232"/>
      <c r="H55" s="232"/>
      <c r="I55" s="232"/>
      <c r="J55" s="232"/>
      <c r="K55" s="232"/>
      <c r="L55" s="232"/>
      <c r="M55" s="232"/>
      <c r="N55" s="222"/>
      <c r="O55" s="222"/>
      <c r="P55" s="222"/>
      <c r="Q55" s="222"/>
      <c r="R55" s="222"/>
      <c r="S55" s="222"/>
      <c r="T55" s="223"/>
      <c r="U55" s="222"/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105</v>
      </c>
      <c r="AF55" s="212">
        <v>0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19"/>
      <c r="C56" s="264" t="s">
        <v>159</v>
      </c>
      <c r="D56" s="224"/>
      <c r="E56" s="229">
        <v>4.265625</v>
      </c>
      <c r="F56" s="232"/>
      <c r="G56" s="232"/>
      <c r="H56" s="232"/>
      <c r="I56" s="232"/>
      <c r="J56" s="232"/>
      <c r="K56" s="232"/>
      <c r="L56" s="232"/>
      <c r="M56" s="232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105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/>
      <c r="B57" s="219"/>
      <c r="C57" s="264" t="s">
        <v>160</v>
      </c>
      <c r="D57" s="224"/>
      <c r="E57" s="229">
        <v>3.4</v>
      </c>
      <c r="F57" s="232"/>
      <c r="G57" s="232"/>
      <c r="H57" s="232"/>
      <c r="I57" s="232"/>
      <c r="J57" s="232"/>
      <c r="K57" s="232"/>
      <c r="L57" s="232"/>
      <c r="M57" s="232"/>
      <c r="N57" s="222"/>
      <c r="O57" s="222"/>
      <c r="P57" s="222"/>
      <c r="Q57" s="222"/>
      <c r="R57" s="222"/>
      <c r="S57" s="222"/>
      <c r="T57" s="223"/>
      <c r="U57" s="222"/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105</v>
      </c>
      <c r="AF57" s="212">
        <v>0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>
        <v>12</v>
      </c>
      <c r="B58" s="219" t="s">
        <v>161</v>
      </c>
      <c r="C58" s="263" t="s">
        <v>162</v>
      </c>
      <c r="D58" s="221" t="s">
        <v>111</v>
      </c>
      <c r="E58" s="228">
        <v>10.8675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15</v>
      </c>
      <c r="M58" s="232">
        <f>G58*(1+L58/100)</f>
        <v>0</v>
      </c>
      <c r="N58" s="222">
        <v>1.9205000000000001</v>
      </c>
      <c r="O58" s="222">
        <f>ROUND(E58*N58,5)</f>
        <v>20.871030000000001</v>
      </c>
      <c r="P58" s="222">
        <v>0</v>
      </c>
      <c r="Q58" s="222">
        <f>ROUND(E58*P58,5)</f>
        <v>0</v>
      </c>
      <c r="R58" s="222"/>
      <c r="S58" s="222"/>
      <c r="T58" s="223">
        <v>1.2310000000000001</v>
      </c>
      <c r="U58" s="222">
        <f>ROUND(E58*T58,2)</f>
        <v>13.38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103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/>
      <c r="B59" s="219"/>
      <c r="C59" s="264" t="s">
        <v>163</v>
      </c>
      <c r="D59" s="224"/>
      <c r="E59" s="229">
        <v>4.3162500000000001</v>
      </c>
      <c r="F59" s="232"/>
      <c r="G59" s="232"/>
      <c r="H59" s="232"/>
      <c r="I59" s="232"/>
      <c r="J59" s="232"/>
      <c r="K59" s="232"/>
      <c r="L59" s="232"/>
      <c r="M59" s="232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105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2.5" outlineLevel="1" x14ac:dyDescent="0.2">
      <c r="A60" s="213"/>
      <c r="B60" s="219"/>
      <c r="C60" s="264" t="s">
        <v>164</v>
      </c>
      <c r="D60" s="224"/>
      <c r="E60" s="229">
        <v>4.8449999999999998</v>
      </c>
      <c r="F60" s="232"/>
      <c r="G60" s="232"/>
      <c r="H60" s="232"/>
      <c r="I60" s="232"/>
      <c r="J60" s="232"/>
      <c r="K60" s="232"/>
      <c r="L60" s="232"/>
      <c r="M60" s="232"/>
      <c r="N60" s="222"/>
      <c r="O60" s="222"/>
      <c r="P60" s="222"/>
      <c r="Q60" s="222"/>
      <c r="R60" s="222"/>
      <c r="S60" s="222"/>
      <c r="T60" s="223"/>
      <c r="U60" s="222"/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105</v>
      </c>
      <c r="AF60" s="212">
        <v>0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3"/>
      <c r="B61" s="219"/>
      <c r="C61" s="264" t="s">
        <v>165</v>
      </c>
      <c r="D61" s="224"/>
      <c r="E61" s="229">
        <v>1.70625</v>
      </c>
      <c r="F61" s="232"/>
      <c r="G61" s="232"/>
      <c r="H61" s="232"/>
      <c r="I61" s="232"/>
      <c r="J61" s="232"/>
      <c r="K61" s="232"/>
      <c r="L61" s="232"/>
      <c r="M61" s="232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105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>
        <v>13</v>
      </c>
      <c r="B62" s="219" t="s">
        <v>166</v>
      </c>
      <c r="C62" s="263" t="s">
        <v>167</v>
      </c>
      <c r="D62" s="221" t="s">
        <v>168</v>
      </c>
      <c r="E62" s="228">
        <v>161.25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15</v>
      </c>
      <c r="M62" s="232">
        <f>G62*(1+L62/100)</f>
        <v>0</v>
      </c>
      <c r="N62" s="222">
        <v>4.8000000000000001E-4</v>
      </c>
      <c r="O62" s="222">
        <f>ROUND(E62*N62,5)</f>
        <v>7.7399999999999997E-2</v>
      </c>
      <c r="P62" s="222">
        <v>0</v>
      </c>
      <c r="Q62" s="222">
        <f>ROUND(E62*P62,5)</f>
        <v>0</v>
      </c>
      <c r="R62" s="222"/>
      <c r="S62" s="222"/>
      <c r="T62" s="223">
        <v>0</v>
      </c>
      <c r="U62" s="222">
        <f>ROUND(E62*T62,2)</f>
        <v>0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169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/>
      <c r="B63" s="219"/>
      <c r="C63" s="264" t="s">
        <v>170</v>
      </c>
      <c r="D63" s="224"/>
      <c r="E63" s="229">
        <v>57.55</v>
      </c>
      <c r="F63" s="232"/>
      <c r="G63" s="232"/>
      <c r="H63" s="232"/>
      <c r="I63" s="232"/>
      <c r="J63" s="232"/>
      <c r="K63" s="232"/>
      <c r="L63" s="232"/>
      <c r="M63" s="232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105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/>
      <c r="B64" s="219"/>
      <c r="C64" s="264" t="s">
        <v>171</v>
      </c>
      <c r="D64" s="224"/>
      <c r="E64" s="229">
        <v>4</v>
      </c>
      <c r="F64" s="232"/>
      <c r="G64" s="232"/>
      <c r="H64" s="232"/>
      <c r="I64" s="232"/>
      <c r="J64" s="232"/>
      <c r="K64" s="232"/>
      <c r="L64" s="232"/>
      <c r="M64" s="232"/>
      <c r="N64" s="222"/>
      <c r="O64" s="222"/>
      <c r="P64" s="222"/>
      <c r="Q64" s="222"/>
      <c r="R64" s="222"/>
      <c r="S64" s="222"/>
      <c r="T64" s="223"/>
      <c r="U64" s="222"/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105</v>
      </c>
      <c r="AF64" s="212">
        <v>0</v>
      </c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3"/>
      <c r="B65" s="219"/>
      <c r="C65" s="264" t="s">
        <v>172</v>
      </c>
      <c r="D65" s="224"/>
      <c r="E65" s="229">
        <v>64.599999999999994</v>
      </c>
      <c r="F65" s="232"/>
      <c r="G65" s="232"/>
      <c r="H65" s="232"/>
      <c r="I65" s="232"/>
      <c r="J65" s="232"/>
      <c r="K65" s="232"/>
      <c r="L65" s="232"/>
      <c r="M65" s="232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105</v>
      </c>
      <c r="AF65" s="212">
        <v>0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/>
      <c r="B66" s="219"/>
      <c r="C66" s="264" t="s">
        <v>173</v>
      </c>
      <c r="D66" s="224"/>
      <c r="E66" s="229">
        <v>3.85</v>
      </c>
      <c r="F66" s="232"/>
      <c r="G66" s="232"/>
      <c r="H66" s="232"/>
      <c r="I66" s="232"/>
      <c r="J66" s="232"/>
      <c r="K66" s="232"/>
      <c r="L66" s="232"/>
      <c r="M66" s="232"/>
      <c r="N66" s="222"/>
      <c r="O66" s="222"/>
      <c r="P66" s="222"/>
      <c r="Q66" s="222"/>
      <c r="R66" s="222"/>
      <c r="S66" s="222"/>
      <c r="T66" s="223"/>
      <c r="U66" s="222"/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105</v>
      </c>
      <c r="AF66" s="212">
        <v>0</v>
      </c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3"/>
      <c r="B67" s="219"/>
      <c r="C67" s="264" t="s">
        <v>174</v>
      </c>
      <c r="D67" s="224"/>
      <c r="E67" s="229">
        <v>22.75</v>
      </c>
      <c r="F67" s="232"/>
      <c r="G67" s="232"/>
      <c r="H67" s="232"/>
      <c r="I67" s="232"/>
      <c r="J67" s="232"/>
      <c r="K67" s="232"/>
      <c r="L67" s="232"/>
      <c r="M67" s="232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105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3"/>
      <c r="B68" s="219"/>
      <c r="C68" s="264" t="s">
        <v>175</v>
      </c>
      <c r="D68" s="224"/>
      <c r="E68" s="229">
        <v>8.5</v>
      </c>
      <c r="F68" s="232"/>
      <c r="G68" s="232"/>
      <c r="H68" s="232"/>
      <c r="I68" s="232"/>
      <c r="J68" s="232"/>
      <c r="K68" s="232"/>
      <c r="L68" s="232"/>
      <c r="M68" s="232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105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3">
        <v>14</v>
      </c>
      <c r="B69" s="219" t="s">
        <v>176</v>
      </c>
      <c r="C69" s="263" t="s">
        <v>177</v>
      </c>
      <c r="D69" s="221" t="s">
        <v>168</v>
      </c>
      <c r="E69" s="228">
        <v>144.9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15</v>
      </c>
      <c r="M69" s="232">
        <f>G69*(1+L69/100)</f>
        <v>0</v>
      </c>
      <c r="N69" s="222">
        <v>2.2700000000000001E-2</v>
      </c>
      <c r="O69" s="222">
        <f>ROUND(E69*N69,5)</f>
        <v>3.2892299999999999</v>
      </c>
      <c r="P69" s="222">
        <v>0</v>
      </c>
      <c r="Q69" s="222">
        <f>ROUND(E69*P69,5)</f>
        <v>0</v>
      </c>
      <c r="R69" s="222"/>
      <c r="S69" s="222"/>
      <c r="T69" s="223">
        <v>5.93</v>
      </c>
      <c r="U69" s="222">
        <f>ROUND(E69*T69,2)</f>
        <v>859.26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103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3"/>
      <c r="B70" s="219"/>
      <c r="C70" s="264" t="s">
        <v>170</v>
      </c>
      <c r="D70" s="224"/>
      <c r="E70" s="229">
        <v>57.55</v>
      </c>
      <c r="F70" s="232"/>
      <c r="G70" s="232"/>
      <c r="H70" s="232"/>
      <c r="I70" s="232"/>
      <c r="J70" s="232"/>
      <c r="K70" s="232"/>
      <c r="L70" s="232"/>
      <c r="M70" s="232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105</v>
      </c>
      <c r="AF70" s="212"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3"/>
      <c r="B71" s="219"/>
      <c r="C71" s="264" t="s">
        <v>172</v>
      </c>
      <c r="D71" s="224"/>
      <c r="E71" s="229">
        <v>64.599999999999994</v>
      </c>
      <c r="F71" s="232"/>
      <c r="G71" s="232"/>
      <c r="H71" s="232"/>
      <c r="I71" s="232"/>
      <c r="J71" s="232"/>
      <c r="K71" s="232"/>
      <c r="L71" s="232"/>
      <c r="M71" s="232"/>
      <c r="N71" s="222"/>
      <c r="O71" s="222"/>
      <c r="P71" s="222"/>
      <c r="Q71" s="222"/>
      <c r="R71" s="222"/>
      <c r="S71" s="222"/>
      <c r="T71" s="223"/>
      <c r="U71" s="222"/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105</v>
      </c>
      <c r="AF71" s="212">
        <v>0</v>
      </c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3"/>
      <c r="B72" s="219"/>
      <c r="C72" s="264" t="s">
        <v>174</v>
      </c>
      <c r="D72" s="224"/>
      <c r="E72" s="229">
        <v>22.75</v>
      </c>
      <c r="F72" s="232"/>
      <c r="G72" s="232"/>
      <c r="H72" s="232"/>
      <c r="I72" s="232"/>
      <c r="J72" s="232"/>
      <c r="K72" s="232"/>
      <c r="L72" s="232"/>
      <c r="M72" s="232"/>
      <c r="N72" s="222"/>
      <c r="O72" s="222"/>
      <c r="P72" s="222"/>
      <c r="Q72" s="222"/>
      <c r="R72" s="222"/>
      <c r="S72" s="222"/>
      <c r="T72" s="223"/>
      <c r="U72" s="222"/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105</v>
      </c>
      <c r="AF72" s="212">
        <v>0</v>
      </c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x14ac:dyDescent="0.2">
      <c r="A73" s="214" t="s">
        <v>98</v>
      </c>
      <c r="B73" s="220" t="s">
        <v>61</v>
      </c>
      <c r="C73" s="265" t="s">
        <v>62</v>
      </c>
      <c r="D73" s="225"/>
      <c r="E73" s="230"/>
      <c r="F73" s="233"/>
      <c r="G73" s="233">
        <f>SUMIF(AE74:AE82,"&lt;&gt;NOR",G74:G82)</f>
        <v>0</v>
      </c>
      <c r="H73" s="233"/>
      <c r="I73" s="233">
        <f>SUM(I74:I82)</f>
        <v>0</v>
      </c>
      <c r="J73" s="233"/>
      <c r="K73" s="233">
        <f>SUM(K74:K82)</f>
        <v>0</v>
      </c>
      <c r="L73" s="233"/>
      <c r="M73" s="233">
        <f>SUM(M74:M82)</f>
        <v>0</v>
      </c>
      <c r="N73" s="226"/>
      <c r="O73" s="226">
        <f>SUM(O74:O82)</f>
        <v>262.49500999999998</v>
      </c>
      <c r="P73" s="226"/>
      <c r="Q73" s="226">
        <f>SUM(Q74:Q82)</f>
        <v>0</v>
      </c>
      <c r="R73" s="226"/>
      <c r="S73" s="226"/>
      <c r="T73" s="227"/>
      <c r="U73" s="226">
        <f>SUM(U74:U82)</f>
        <v>65.650000000000006</v>
      </c>
      <c r="AE73" t="s">
        <v>99</v>
      </c>
    </row>
    <row r="74" spans="1:60" outlineLevel="1" x14ac:dyDescent="0.2">
      <c r="A74" s="213">
        <v>15</v>
      </c>
      <c r="B74" s="219" t="s">
        <v>178</v>
      </c>
      <c r="C74" s="263" t="s">
        <v>179</v>
      </c>
      <c r="D74" s="221" t="s">
        <v>102</v>
      </c>
      <c r="E74" s="228">
        <v>108.675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15</v>
      </c>
      <c r="M74" s="232">
        <f>G74*(1+L74/100)</f>
        <v>0</v>
      </c>
      <c r="N74" s="222">
        <v>0.25335999999999997</v>
      </c>
      <c r="O74" s="222">
        <f>ROUND(E74*N74,5)</f>
        <v>27.533899999999999</v>
      </c>
      <c r="P74" s="222">
        <v>0</v>
      </c>
      <c r="Q74" s="222">
        <f>ROUND(E74*P74,5)</f>
        <v>0</v>
      </c>
      <c r="R74" s="222"/>
      <c r="S74" s="222"/>
      <c r="T74" s="223">
        <v>0.14199999999999999</v>
      </c>
      <c r="U74" s="222">
        <f>ROUND(E74*T74,2)</f>
        <v>15.43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103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3"/>
      <c r="B75" s="219"/>
      <c r="C75" s="264" t="s">
        <v>180</v>
      </c>
      <c r="D75" s="224"/>
      <c r="E75" s="229">
        <v>43.162500000000001</v>
      </c>
      <c r="F75" s="232"/>
      <c r="G75" s="232"/>
      <c r="H75" s="232"/>
      <c r="I75" s="232"/>
      <c r="J75" s="232"/>
      <c r="K75" s="232"/>
      <c r="L75" s="232"/>
      <c r="M75" s="232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105</v>
      </c>
      <c r="AF75" s="212">
        <v>0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3"/>
      <c r="B76" s="219"/>
      <c r="C76" s="264" t="s">
        <v>181</v>
      </c>
      <c r="D76" s="224"/>
      <c r="E76" s="229">
        <v>48.45</v>
      </c>
      <c r="F76" s="232"/>
      <c r="G76" s="232"/>
      <c r="H76" s="232"/>
      <c r="I76" s="232"/>
      <c r="J76" s="232"/>
      <c r="K76" s="232"/>
      <c r="L76" s="232"/>
      <c r="M76" s="232"/>
      <c r="N76" s="222"/>
      <c r="O76" s="222"/>
      <c r="P76" s="222"/>
      <c r="Q76" s="222"/>
      <c r="R76" s="222"/>
      <c r="S76" s="222"/>
      <c r="T76" s="223"/>
      <c r="U76" s="222"/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105</v>
      </c>
      <c r="AF76" s="212">
        <v>0</v>
      </c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3"/>
      <c r="B77" s="219"/>
      <c r="C77" s="264" t="s">
        <v>182</v>
      </c>
      <c r="D77" s="224"/>
      <c r="E77" s="229">
        <v>17.0625</v>
      </c>
      <c r="F77" s="232"/>
      <c r="G77" s="232"/>
      <c r="H77" s="232"/>
      <c r="I77" s="232"/>
      <c r="J77" s="232"/>
      <c r="K77" s="232"/>
      <c r="L77" s="232"/>
      <c r="M77" s="232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105</v>
      </c>
      <c r="AF77" s="212">
        <v>0</v>
      </c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 x14ac:dyDescent="0.2">
      <c r="A78" s="213">
        <v>16</v>
      </c>
      <c r="B78" s="219" t="s">
        <v>183</v>
      </c>
      <c r="C78" s="263" t="s">
        <v>184</v>
      </c>
      <c r="D78" s="221" t="s">
        <v>102</v>
      </c>
      <c r="E78" s="228">
        <v>191.07499999999999</v>
      </c>
      <c r="F78" s="231"/>
      <c r="G78" s="232">
        <f>ROUND(E78*F78,2)</f>
        <v>0</v>
      </c>
      <c r="H78" s="231"/>
      <c r="I78" s="232">
        <f>ROUND(E78*H78,2)</f>
        <v>0</v>
      </c>
      <c r="J78" s="231"/>
      <c r="K78" s="232">
        <f>ROUND(E78*J78,2)</f>
        <v>0</v>
      </c>
      <c r="L78" s="232">
        <v>15</v>
      </c>
      <c r="M78" s="232">
        <f>G78*(1+L78/100)</f>
        <v>0</v>
      </c>
      <c r="N78" s="222">
        <v>1.2296800000000001</v>
      </c>
      <c r="O78" s="222">
        <f>ROUND(E78*N78,5)</f>
        <v>234.96110999999999</v>
      </c>
      <c r="P78" s="222">
        <v>0</v>
      </c>
      <c r="Q78" s="222">
        <f>ROUND(E78*P78,5)</f>
        <v>0</v>
      </c>
      <c r="R78" s="222"/>
      <c r="S78" s="222"/>
      <c r="T78" s="223">
        <v>0.26282</v>
      </c>
      <c r="U78" s="222">
        <f>ROUND(E78*T78,2)</f>
        <v>50.22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185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3"/>
      <c r="B79" s="219"/>
      <c r="C79" s="264" t="s">
        <v>104</v>
      </c>
      <c r="D79" s="224"/>
      <c r="E79" s="229">
        <v>86.325000000000003</v>
      </c>
      <c r="F79" s="232"/>
      <c r="G79" s="232"/>
      <c r="H79" s="232"/>
      <c r="I79" s="232"/>
      <c r="J79" s="232"/>
      <c r="K79" s="232"/>
      <c r="L79" s="232"/>
      <c r="M79" s="232"/>
      <c r="N79" s="222"/>
      <c r="O79" s="222"/>
      <c r="P79" s="222"/>
      <c r="Q79" s="222"/>
      <c r="R79" s="222"/>
      <c r="S79" s="222"/>
      <c r="T79" s="223"/>
      <c r="U79" s="222"/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105</v>
      </c>
      <c r="AF79" s="212">
        <v>0</v>
      </c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3"/>
      <c r="B80" s="219"/>
      <c r="C80" s="264" t="s">
        <v>106</v>
      </c>
      <c r="D80" s="224"/>
      <c r="E80" s="229">
        <v>4</v>
      </c>
      <c r="F80" s="232"/>
      <c r="G80" s="232"/>
      <c r="H80" s="232"/>
      <c r="I80" s="232"/>
      <c r="J80" s="232"/>
      <c r="K80" s="232"/>
      <c r="L80" s="232"/>
      <c r="M80" s="232"/>
      <c r="N80" s="222"/>
      <c r="O80" s="222"/>
      <c r="P80" s="222"/>
      <c r="Q80" s="222"/>
      <c r="R80" s="222"/>
      <c r="S80" s="222"/>
      <c r="T80" s="223"/>
      <c r="U80" s="222"/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105</v>
      </c>
      <c r="AF80" s="212">
        <v>0</v>
      </c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3"/>
      <c r="B81" s="219"/>
      <c r="C81" s="264" t="s">
        <v>107</v>
      </c>
      <c r="D81" s="224"/>
      <c r="E81" s="229">
        <v>96.9</v>
      </c>
      <c r="F81" s="232"/>
      <c r="G81" s="232"/>
      <c r="H81" s="232"/>
      <c r="I81" s="232"/>
      <c r="J81" s="232"/>
      <c r="K81" s="232"/>
      <c r="L81" s="232"/>
      <c r="M81" s="232"/>
      <c r="N81" s="222"/>
      <c r="O81" s="222"/>
      <c r="P81" s="222"/>
      <c r="Q81" s="222"/>
      <c r="R81" s="222"/>
      <c r="S81" s="222"/>
      <c r="T81" s="223"/>
      <c r="U81" s="22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105</v>
      </c>
      <c r="AF81" s="212">
        <v>0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3"/>
      <c r="B82" s="219"/>
      <c r="C82" s="264" t="s">
        <v>108</v>
      </c>
      <c r="D82" s="224"/>
      <c r="E82" s="229">
        <v>3.85</v>
      </c>
      <c r="F82" s="232"/>
      <c r="G82" s="232"/>
      <c r="H82" s="232"/>
      <c r="I82" s="232"/>
      <c r="J82" s="232"/>
      <c r="K82" s="232"/>
      <c r="L82" s="232"/>
      <c r="M82" s="232"/>
      <c r="N82" s="222"/>
      <c r="O82" s="222"/>
      <c r="P82" s="222"/>
      <c r="Q82" s="222"/>
      <c r="R82" s="222"/>
      <c r="S82" s="222"/>
      <c r="T82" s="223"/>
      <c r="U82" s="222"/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105</v>
      </c>
      <c r="AF82" s="212">
        <v>0</v>
      </c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x14ac:dyDescent="0.2">
      <c r="A83" s="214" t="s">
        <v>98</v>
      </c>
      <c r="B83" s="220" t="s">
        <v>63</v>
      </c>
      <c r="C83" s="265" t="s">
        <v>64</v>
      </c>
      <c r="D83" s="225"/>
      <c r="E83" s="230"/>
      <c r="F83" s="233"/>
      <c r="G83" s="233">
        <f>SUMIF(AE84:AE87,"&lt;&gt;NOR",G84:G87)</f>
        <v>0</v>
      </c>
      <c r="H83" s="233"/>
      <c r="I83" s="233">
        <f>SUM(I84:I87)</f>
        <v>0</v>
      </c>
      <c r="J83" s="233"/>
      <c r="K83" s="233">
        <f>SUM(K84:K87)</f>
        <v>0</v>
      </c>
      <c r="L83" s="233"/>
      <c r="M83" s="233">
        <f>SUM(M84:M87)</f>
        <v>0</v>
      </c>
      <c r="N83" s="226"/>
      <c r="O83" s="226">
        <f>SUM(O84:O87)</f>
        <v>0.87034999999999996</v>
      </c>
      <c r="P83" s="226"/>
      <c r="Q83" s="226">
        <f>SUM(Q84:Q87)</f>
        <v>0</v>
      </c>
      <c r="R83" s="226"/>
      <c r="S83" s="226"/>
      <c r="T83" s="227"/>
      <c r="U83" s="226">
        <f>SUM(U84:U87)</f>
        <v>97.63</v>
      </c>
      <c r="AE83" t="s">
        <v>99</v>
      </c>
    </row>
    <row r="84" spans="1:60" outlineLevel="1" x14ac:dyDescent="0.2">
      <c r="A84" s="213">
        <v>17</v>
      </c>
      <c r="B84" s="219" t="s">
        <v>186</v>
      </c>
      <c r="C84" s="263" t="s">
        <v>187</v>
      </c>
      <c r="D84" s="221" t="s">
        <v>102</v>
      </c>
      <c r="E84" s="228">
        <v>230.25</v>
      </c>
      <c r="F84" s="231"/>
      <c r="G84" s="232">
        <f>ROUND(E84*F84,2)</f>
        <v>0</v>
      </c>
      <c r="H84" s="231"/>
      <c r="I84" s="232">
        <f>ROUND(E84*H84,2)</f>
        <v>0</v>
      </c>
      <c r="J84" s="231"/>
      <c r="K84" s="232">
        <f>ROUND(E84*J84,2)</f>
        <v>0</v>
      </c>
      <c r="L84" s="232">
        <v>15</v>
      </c>
      <c r="M84" s="232">
        <f>G84*(1+L84/100)</f>
        <v>0</v>
      </c>
      <c r="N84" s="222">
        <v>3.7799999999999999E-3</v>
      </c>
      <c r="O84" s="222">
        <f>ROUND(E84*N84,5)</f>
        <v>0.87034999999999996</v>
      </c>
      <c r="P84" s="222">
        <v>0</v>
      </c>
      <c r="Q84" s="222">
        <f>ROUND(E84*P84,5)</f>
        <v>0</v>
      </c>
      <c r="R84" s="222"/>
      <c r="S84" s="222"/>
      <c r="T84" s="223">
        <v>0.42403000000000002</v>
      </c>
      <c r="U84" s="222">
        <f>ROUND(E84*T84,2)</f>
        <v>97.63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185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3"/>
      <c r="B85" s="219"/>
      <c r="C85" s="264" t="s">
        <v>188</v>
      </c>
      <c r="D85" s="224"/>
      <c r="E85" s="229">
        <v>93</v>
      </c>
      <c r="F85" s="232"/>
      <c r="G85" s="232"/>
      <c r="H85" s="232"/>
      <c r="I85" s="232"/>
      <c r="J85" s="232"/>
      <c r="K85" s="232"/>
      <c r="L85" s="232"/>
      <c r="M85" s="232"/>
      <c r="N85" s="222"/>
      <c r="O85" s="222"/>
      <c r="P85" s="222"/>
      <c r="Q85" s="222"/>
      <c r="R85" s="222"/>
      <c r="S85" s="222"/>
      <c r="T85" s="223"/>
      <c r="U85" s="222"/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105</v>
      </c>
      <c r="AF85" s="212">
        <v>0</v>
      </c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3"/>
      <c r="B86" s="219"/>
      <c r="C86" s="264" t="s">
        <v>189</v>
      </c>
      <c r="D86" s="224"/>
      <c r="E86" s="229">
        <v>102.75</v>
      </c>
      <c r="F86" s="232"/>
      <c r="G86" s="232"/>
      <c r="H86" s="232"/>
      <c r="I86" s="232"/>
      <c r="J86" s="232"/>
      <c r="K86" s="232"/>
      <c r="L86" s="232"/>
      <c r="M86" s="232"/>
      <c r="N86" s="222"/>
      <c r="O86" s="222"/>
      <c r="P86" s="222"/>
      <c r="Q86" s="222"/>
      <c r="R86" s="222"/>
      <c r="S86" s="222"/>
      <c r="T86" s="223"/>
      <c r="U86" s="222"/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105</v>
      </c>
      <c r="AF86" s="212">
        <v>0</v>
      </c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3"/>
      <c r="B87" s="219"/>
      <c r="C87" s="264" t="s">
        <v>190</v>
      </c>
      <c r="D87" s="224"/>
      <c r="E87" s="229">
        <v>34.5</v>
      </c>
      <c r="F87" s="232"/>
      <c r="G87" s="232"/>
      <c r="H87" s="232"/>
      <c r="I87" s="232"/>
      <c r="J87" s="232"/>
      <c r="K87" s="232"/>
      <c r="L87" s="232"/>
      <c r="M87" s="232"/>
      <c r="N87" s="222"/>
      <c r="O87" s="222"/>
      <c r="P87" s="222"/>
      <c r="Q87" s="222"/>
      <c r="R87" s="222"/>
      <c r="S87" s="222"/>
      <c r="T87" s="223"/>
      <c r="U87" s="222"/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105</v>
      </c>
      <c r="AF87" s="212">
        <v>0</v>
      </c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x14ac:dyDescent="0.2">
      <c r="A88" s="214" t="s">
        <v>98</v>
      </c>
      <c r="B88" s="220" t="s">
        <v>65</v>
      </c>
      <c r="C88" s="265" t="s">
        <v>66</v>
      </c>
      <c r="D88" s="225"/>
      <c r="E88" s="230"/>
      <c r="F88" s="233"/>
      <c r="G88" s="233">
        <f>SUMIF(AE89:AE92,"&lt;&gt;NOR",G89:G92)</f>
        <v>0</v>
      </c>
      <c r="H88" s="233"/>
      <c r="I88" s="233">
        <f>SUM(I89:I92)</f>
        <v>0</v>
      </c>
      <c r="J88" s="233"/>
      <c r="K88" s="233">
        <f>SUM(K89:K92)</f>
        <v>0</v>
      </c>
      <c r="L88" s="233"/>
      <c r="M88" s="233">
        <f>SUM(M89:M92)</f>
        <v>0</v>
      </c>
      <c r="N88" s="226"/>
      <c r="O88" s="226">
        <f>SUM(O89:O92)</f>
        <v>17.950500000000002</v>
      </c>
      <c r="P88" s="226"/>
      <c r="Q88" s="226">
        <f>SUM(Q89:Q92)</f>
        <v>0</v>
      </c>
      <c r="R88" s="226"/>
      <c r="S88" s="226"/>
      <c r="T88" s="227"/>
      <c r="U88" s="226">
        <f>SUM(U89:U92)</f>
        <v>354.81</v>
      </c>
      <c r="AE88" t="s">
        <v>99</v>
      </c>
    </row>
    <row r="89" spans="1:60" ht="22.5" outlineLevel="1" x14ac:dyDescent="0.2">
      <c r="A89" s="213">
        <v>18</v>
      </c>
      <c r="B89" s="219" t="s">
        <v>191</v>
      </c>
      <c r="C89" s="263" t="s">
        <v>192</v>
      </c>
      <c r="D89" s="221" t="s">
        <v>102</v>
      </c>
      <c r="E89" s="228">
        <v>318.77999999999997</v>
      </c>
      <c r="F89" s="231"/>
      <c r="G89" s="232">
        <f>ROUND(E89*F89,2)</f>
        <v>0</v>
      </c>
      <c r="H89" s="231"/>
      <c r="I89" s="232">
        <f>ROUND(E89*H89,2)</f>
        <v>0</v>
      </c>
      <c r="J89" s="231"/>
      <c r="K89" s="232">
        <f>ROUND(E89*J89,2)</f>
        <v>0</v>
      </c>
      <c r="L89" s="232">
        <v>15</v>
      </c>
      <c r="M89" s="232">
        <f>G89*(1+L89/100)</f>
        <v>0</v>
      </c>
      <c r="N89" s="222">
        <v>5.6309999999999999E-2</v>
      </c>
      <c r="O89" s="222">
        <f>ROUND(E89*N89,5)</f>
        <v>17.950500000000002</v>
      </c>
      <c r="P89" s="222">
        <v>0</v>
      </c>
      <c r="Q89" s="222">
        <f>ROUND(E89*P89,5)</f>
        <v>0</v>
      </c>
      <c r="R89" s="222"/>
      <c r="S89" s="222"/>
      <c r="T89" s="223">
        <v>1.11303</v>
      </c>
      <c r="U89" s="222">
        <f>ROUND(E89*T89,2)</f>
        <v>354.81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103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/>
      <c r="B90" s="219"/>
      <c r="C90" s="264" t="s">
        <v>193</v>
      </c>
      <c r="D90" s="224"/>
      <c r="E90" s="229">
        <v>126.61</v>
      </c>
      <c r="F90" s="232"/>
      <c r="G90" s="232"/>
      <c r="H90" s="232"/>
      <c r="I90" s="232"/>
      <c r="J90" s="232"/>
      <c r="K90" s="232"/>
      <c r="L90" s="232"/>
      <c r="M90" s="232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105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3"/>
      <c r="B91" s="219"/>
      <c r="C91" s="264" t="s">
        <v>194</v>
      </c>
      <c r="D91" s="224"/>
      <c r="E91" s="229">
        <v>142.12</v>
      </c>
      <c r="F91" s="232"/>
      <c r="G91" s="232"/>
      <c r="H91" s="232"/>
      <c r="I91" s="232"/>
      <c r="J91" s="232"/>
      <c r="K91" s="232"/>
      <c r="L91" s="232"/>
      <c r="M91" s="232"/>
      <c r="N91" s="222"/>
      <c r="O91" s="222"/>
      <c r="P91" s="222"/>
      <c r="Q91" s="222"/>
      <c r="R91" s="222"/>
      <c r="S91" s="222"/>
      <c r="T91" s="223"/>
      <c r="U91" s="222"/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105</v>
      </c>
      <c r="AF91" s="212"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/>
      <c r="B92" s="219"/>
      <c r="C92" s="264" t="s">
        <v>195</v>
      </c>
      <c r="D92" s="224"/>
      <c r="E92" s="229">
        <v>50.05</v>
      </c>
      <c r="F92" s="232"/>
      <c r="G92" s="232"/>
      <c r="H92" s="232"/>
      <c r="I92" s="232"/>
      <c r="J92" s="232"/>
      <c r="K92" s="232"/>
      <c r="L92" s="232"/>
      <c r="M92" s="232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105</v>
      </c>
      <c r="AF92" s="212">
        <v>0</v>
      </c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x14ac:dyDescent="0.2">
      <c r="A93" s="214" t="s">
        <v>98</v>
      </c>
      <c r="B93" s="220" t="s">
        <v>67</v>
      </c>
      <c r="C93" s="265" t="s">
        <v>68</v>
      </c>
      <c r="D93" s="225"/>
      <c r="E93" s="230"/>
      <c r="F93" s="233"/>
      <c r="G93" s="233">
        <f>SUMIF(AE94:AE99,"&lt;&gt;NOR",G94:G99)</f>
        <v>0</v>
      </c>
      <c r="H93" s="233"/>
      <c r="I93" s="233">
        <f>SUM(I94:I99)</f>
        <v>0</v>
      </c>
      <c r="J93" s="233"/>
      <c r="K93" s="233">
        <f>SUM(K94:K99)</f>
        <v>0</v>
      </c>
      <c r="L93" s="233"/>
      <c r="M93" s="233">
        <f>SUM(M94:M99)</f>
        <v>0</v>
      </c>
      <c r="N93" s="226"/>
      <c r="O93" s="226">
        <f>SUM(O94:O99)</f>
        <v>0</v>
      </c>
      <c r="P93" s="226"/>
      <c r="Q93" s="226">
        <f>SUM(Q94:Q99)</f>
        <v>10.5915</v>
      </c>
      <c r="R93" s="226"/>
      <c r="S93" s="226"/>
      <c r="T93" s="227"/>
      <c r="U93" s="226">
        <f>SUM(U94:U99)</f>
        <v>88.28</v>
      </c>
      <c r="AE93" t="s">
        <v>99</v>
      </c>
    </row>
    <row r="94" spans="1:60" outlineLevel="1" x14ac:dyDescent="0.2">
      <c r="A94" s="213">
        <v>19</v>
      </c>
      <c r="B94" s="219" t="s">
        <v>196</v>
      </c>
      <c r="C94" s="263" t="s">
        <v>197</v>
      </c>
      <c r="D94" s="221" t="s">
        <v>102</v>
      </c>
      <c r="E94" s="228">
        <v>230.25</v>
      </c>
      <c r="F94" s="231"/>
      <c r="G94" s="232">
        <f>ROUND(E94*F94,2)</f>
        <v>0</v>
      </c>
      <c r="H94" s="231"/>
      <c r="I94" s="232">
        <f>ROUND(E94*H94,2)</f>
        <v>0</v>
      </c>
      <c r="J94" s="231"/>
      <c r="K94" s="232">
        <f>ROUND(E94*J94,2)</f>
        <v>0</v>
      </c>
      <c r="L94" s="232">
        <v>15</v>
      </c>
      <c r="M94" s="232">
        <f>G94*(1+L94/100)</f>
        <v>0</v>
      </c>
      <c r="N94" s="222">
        <v>0</v>
      </c>
      <c r="O94" s="222">
        <f>ROUND(E94*N94,5)</f>
        <v>0</v>
      </c>
      <c r="P94" s="222">
        <v>4.5999999999999999E-2</v>
      </c>
      <c r="Q94" s="222">
        <f>ROUND(E94*P94,5)</f>
        <v>10.5915</v>
      </c>
      <c r="R94" s="222"/>
      <c r="S94" s="222"/>
      <c r="T94" s="223">
        <v>0.26</v>
      </c>
      <c r="U94" s="222">
        <f>ROUND(E94*T94,2)</f>
        <v>59.87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103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3"/>
      <c r="B95" s="219"/>
      <c r="C95" s="264" t="s">
        <v>188</v>
      </c>
      <c r="D95" s="224"/>
      <c r="E95" s="229">
        <v>93</v>
      </c>
      <c r="F95" s="232"/>
      <c r="G95" s="232"/>
      <c r="H95" s="232"/>
      <c r="I95" s="232"/>
      <c r="J95" s="232"/>
      <c r="K95" s="232"/>
      <c r="L95" s="232"/>
      <c r="M95" s="232"/>
      <c r="N95" s="222"/>
      <c r="O95" s="222"/>
      <c r="P95" s="222"/>
      <c r="Q95" s="222"/>
      <c r="R95" s="222"/>
      <c r="S95" s="222"/>
      <c r="T95" s="223"/>
      <c r="U95" s="222"/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105</v>
      </c>
      <c r="AF95" s="212">
        <v>0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3"/>
      <c r="B96" s="219"/>
      <c r="C96" s="264" t="s">
        <v>189</v>
      </c>
      <c r="D96" s="224"/>
      <c r="E96" s="229">
        <v>102.75</v>
      </c>
      <c r="F96" s="232"/>
      <c r="G96" s="232"/>
      <c r="H96" s="232"/>
      <c r="I96" s="232"/>
      <c r="J96" s="232"/>
      <c r="K96" s="232"/>
      <c r="L96" s="232"/>
      <c r="M96" s="232"/>
      <c r="N96" s="222"/>
      <c r="O96" s="222"/>
      <c r="P96" s="222"/>
      <c r="Q96" s="222"/>
      <c r="R96" s="222"/>
      <c r="S96" s="222"/>
      <c r="T96" s="223"/>
      <c r="U96" s="222"/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105</v>
      </c>
      <c r="AF96" s="212">
        <v>0</v>
      </c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/>
      <c r="B97" s="219"/>
      <c r="C97" s="264" t="s">
        <v>190</v>
      </c>
      <c r="D97" s="224"/>
      <c r="E97" s="229">
        <v>34.5</v>
      </c>
      <c r="F97" s="232"/>
      <c r="G97" s="232"/>
      <c r="H97" s="232"/>
      <c r="I97" s="232"/>
      <c r="J97" s="232"/>
      <c r="K97" s="232"/>
      <c r="L97" s="232"/>
      <c r="M97" s="232"/>
      <c r="N97" s="222"/>
      <c r="O97" s="222"/>
      <c r="P97" s="222"/>
      <c r="Q97" s="222"/>
      <c r="R97" s="222"/>
      <c r="S97" s="222"/>
      <c r="T97" s="223"/>
      <c r="U97" s="222"/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105</v>
      </c>
      <c r="AF97" s="212">
        <v>0</v>
      </c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>
        <v>20</v>
      </c>
      <c r="B98" s="219" t="s">
        <v>198</v>
      </c>
      <c r="C98" s="263" t="s">
        <v>199</v>
      </c>
      <c r="D98" s="221" t="s">
        <v>143</v>
      </c>
      <c r="E98" s="228">
        <v>10.6</v>
      </c>
      <c r="F98" s="231"/>
      <c r="G98" s="232">
        <f>ROUND(E98*F98,2)</f>
        <v>0</v>
      </c>
      <c r="H98" s="231"/>
      <c r="I98" s="232">
        <f>ROUND(E98*H98,2)</f>
        <v>0</v>
      </c>
      <c r="J98" s="231"/>
      <c r="K98" s="232">
        <f>ROUND(E98*J98,2)</f>
        <v>0</v>
      </c>
      <c r="L98" s="232">
        <v>15</v>
      </c>
      <c r="M98" s="232">
        <f>G98*(1+L98/100)</f>
        <v>0</v>
      </c>
      <c r="N98" s="222">
        <v>0</v>
      </c>
      <c r="O98" s="222">
        <f>ROUND(E98*N98,5)</f>
        <v>0</v>
      </c>
      <c r="P98" s="222">
        <v>0</v>
      </c>
      <c r="Q98" s="222">
        <f>ROUND(E98*P98,5)</f>
        <v>0</v>
      </c>
      <c r="R98" s="222"/>
      <c r="S98" s="222"/>
      <c r="T98" s="223">
        <v>0</v>
      </c>
      <c r="U98" s="222">
        <f>ROUND(E98*T98,2)</f>
        <v>0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103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>
        <v>21</v>
      </c>
      <c r="B99" s="219" t="s">
        <v>200</v>
      </c>
      <c r="C99" s="263" t="s">
        <v>201</v>
      </c>
      <c r="D99" s="221" t="s">
        <v>143</v>
      </c>
      <c r="E99" s="228">
        <v>10.6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15</v>
      </c>
      <c r="M99" s="232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2.68</v>
      </c>
      <c r="U99" s="222">
        <f>ROUND(E99*T99,2)</f>
        <v>28.41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185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x14ac:dyDescent="0.2">
      <c r="A100" s="214" t="s">
        <v>98</v>
      </c>
      <c r="B100" s="220" t="s">
        <v>69</v>
      </c>
      <c r="C100" s="265" t="s">
        <v>70</v>
      </c>
      <c r="D100" s="225"/>
      <c r="E100" s="230"/>
      <c r="F100" s="233"/>
      <c r="G100" s="233">
        <f>SUMIF(AE101:AE104,"&lt;&gt;NOR",G101:G104)</f>
        <v>0</v>
      </c>
      <c r="H100" s="233"/>
      <c r="I100" s="233">
        <f>SUM(I101:I104)</f>
        <v>0</v>
      </c>
      <c r="J100" s="233"/>
      <c r="K100" s="233">
        <f>SUM(K101:K104)</f>
        <v>0</v>
      </c>
      <c r="L100" s="233"/>
      <c r="M100" s="233">
        <f>SUM(M101:M104)</f>
        <v>0</v>
      </c>
      <c r="N100" s="226"/>
      <c r="O100" s="226">
        <f>SUM(O101:O104)</f>
        <v>6.1580000000000003E-2</v>
      </c>
      <c r="P100" s="226"/>
      <c r="Q100" s="226">
        <f>SUM(Q101:Q104)</f>
        <v>0</v>
      </c>
      <c r="R100" s="226"/>
      <c r="S100" s="226"/>
      <c r="T100" s="227"/>
      <c r="U100" s="226">
        <f>SUM(U101:U104)</f>
        <v>57.96</v>
      </c>
      <c r="AE100" t="s">
        <v>99</v>
      </c>
    </row>
    <row r="101" spans="1:60" outlineLevel="1" x14ac:dyDescent="0.2">
      <c r="A101" s="213">
        <v>22</v>
      </c>
      <c r="B101" s="219" t="s">
        <v>202</v>
      </c>
      <c r="C101" s="263" t="s">
        <v>203</v>
      </c>
      <c r="D101" s="221" t="s">
        <v>102</v>
      </c>
      <c r="E101" s="228">
        <v>362.25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15</v>
      </c>
      <c r="M101" s="232">
        <f>G101*(1+L101/100)</f>
        <v>0</v>
      </c>
      <c r="N101" s="222">
        <v>1.7000000000000001E-4</v>
      </c>
      <c r="O101" s="222">
        <f>ROUND(E101*N101,5)</f>
        <v>6.1580000000000003E-2</v>
      </c>
      <c r="P101" s="222">
        <v>0</v>
      </c>
      <c r="Q101" s="222">
        <f>ROUND(E101*P101,5)</f>
        <v>0</v>
      </c>
      <c r="R101" s="222"/>
      <c r="S101" s="222"/>
      <c r="T101" s="223">
        <v>0.16</v>
      </c>
      <c r="U101" s="222">
        <f>ROUND(E101*T101,2)</f>
        <v>57.96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103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3"/>
      <c r="B102" s="219"/>
      <c r="C102" s="264" t="s">
        <v>204</v>
      </c>
      <c r="D102" s="224"/>
      <c r="E102" s="229">
        <v>143.875</v>
      </c>
      <c r="F102" s="232"/>
      <c r="G102" s="232"/>
      <c r="H102" s="232"/>
      <c r="I102" s="232"/>
      <c r="J102" s="232"/>
      <c r="K102" s="232"/>
      <c r="L102" s="232"/>
      <c r="M102" s="232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105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3"/>
      <c r="B103" s="219"/>
      <c r="C103" s="264" t="s">
        <v>205</v>
      </c>
      <c r="D103" s="224"/>
      <c r="E103" s="229">
        <v>161.5</v>
      </c>
      <c r="F103" s="232"/>
      <c r="G103" s="232"/>
      <c r="H103" s="232"/>
      <c r="I103" s="232"/>
      <c r="J103" s="232"/>
      <c r="K103" s="232"/>
      <c r="L103" s="232"/>
      <c r="M103" s="232"/>
      <c r="N103" s="222"/>
      <c r="O103" s="222"/>
      <c r="P103" s="222"/>
      <c r="Q103" s="222"/>
      <c r="R103" s="222"/>
      <c r="S103" s="222"/>
      <c r="T103" s="223"/>
      <c r="U103" s="22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105</v>
      </c>
      <c r="AF103" s="212">
        <v>0</v>
      </c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42"/>
      <c r="B104" s="243"/>
      <c r="C104" s="266" t="s">
        <v>206</v>
      </c>
      <c r="D104" s="244"/>
      <c r="E104" s="245">
        <v>56.875</v>
      </c>
      <c r="F104" s="246"/>
      <c r="G104" s="246"/>
      <c r="H104" s="246"/>
      <c r="I104" s="246"/>
      <c r="J104" s="246"/>
      <c r="K104" s="246"/>
      <c r="L104" s="246"/>
      <c r="M104" s="246"/>
      <c r="N104" s="247"/>
      <c r="O104" s="247"/>
      <c r="P104" s="247"/>
      <c r="Q104" s="247"/>
      <c r="R104" s="247"/>
      <c r="S104" s="247"/>
      <c r="T104" s="248"/>
      <c r="U104" s="247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105</v>
      </c>
      <c r="AF104" s="212">
        <v>0</v>
      </c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x14ac:dyDescent="0.2">
      <c r="A105" s="6"/>
      <c r="B105" s="7" t="s">
        <v>207</v>
      </c>
      <c r="C105" s="267" t="s">
        <v>207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AC105">
        <v>15</v>
      </c>
      <c r="AD105">
        <v>21</v>
      </c>
    </row>
    <row r="106" spans="1:60" x14ac:dyDescent="0.2">
      <c r="A106" s="249"/>
      <c r="B106" s="250">
        <v>26</v>
      </c>
      <c r="C106" s="268" t="s">
        <v>207</v>
      </c>
      <c r="D106" s="251"/>
      <c r="E106" s="251"/>
      <c r="F106" s="251"/>
      <c r="G106" s="262">
        <f>G8+G43+G73+G83+G88+G93+G100</f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AC106">
        <f>SUMIF(L7:L104,AC105,G7:G104)</f>
        <v>0</v>
      </c>
      <c r="AD106">
        <f>SUMIF(L7:L104,AD105,G7:G104)</f>
        <v>0</v>
      </c>
      <c r="AE106" t="s">
        <v>208</v>
      </c>
    </row>
    <row r="107" spans="1:60" x14ac:dyDescent="0.2">
      <c r="A107" s="6"/>
      <c r="B107" s="7" t="s">
        <v>207</v>
      </c>
      <c r="C107" s="267" t="s">
        <v>207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">
      <c r="A108" s="6"/>
      <c r="B108" s="7" t="s">
        <v>207</v>
      </c>
      <c r="C108" s="267" t="s">
        <v>207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">
      <c r="A109" s="252">
        <v>33</v>
      </c>
      <c r="B109" s="252"/>
      <c r="C109" s="269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">
      <c r="A110" s="253"/>
      <c r="B110" s="254"/>
      <c r="C110" s="270"/>
      <c r="D110" s="254"/>
      <c r="E110" s="254"/>
      <c r="F110" s="254"/>
      <c r="G110" s="25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AE110" t="s">
        <v>209</v>
      </c>
    </row>
    <row r="111" spans="1:60" x14ac:dyDescent="0.2">
      <c r="A111" s="256"/>
      <c r="B111" s="257"/>
      <c r="C111" s="271"/>
      <c r="D111" s="257"/>
      <c r="E111" s="257"/>
      <c r="F111" s="257"/>
      <c r="G111" s="25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">
      <c r="A112" s="256"/>
      <c r="B112" s="257"/>
      <c r="C112" s="271"/>
      <c r="D112" s="257"/>
      <c r="E112" s="257"/>
      <c r="F112" s="257"/>
      <c r="G112" s="25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">
      <c r="A113" s="256"/>
      <c r="B113" s="257"/>
      <c r="C113" s="271"/>
      <c r="D113" s="257"/>
      <c r="E113" s="257"/>
      <c r="F113" s="257"/>
      <c r="G113" s="25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">
      <c r="A114" s="259"/>
      <c r="B114" s="260"/>
      <c r="C114" s="272"/>
      <c r="D114" s="260"/>
      <c r="E114" s="260"/>
      <c r="F114" s="260"/>
      <c r="G114" s="26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 x14ac:dyDescent="0.2">
      <c r="A115" s="6"/>
      <c r="B115" s="7" t="s">
        <v>207</v>
      </c>
      <c r="C115" s="267" t="s">
        <v>207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 x14ac:dyDescent="0.2">
      <c r="C116" s="273"/>
      <c r="AE116" t="s">
        <v>210</v>
      </c>
    </row>
  </sheetData>
  <mergeCells count="6">
    <mergeCell ref="A1:G1"/>
    <mergeCell ref="C2:G2"/>
    <mergeCell ref="C3:G3"/>
    <mergeCell ref="C4:G4"/>
    <mergeCell ref="A109:C109"/>
    <mergeCell ref="A110:G11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Vlastník</cp:lastModifiedBy>
  <cp:lastPrinted>2014-02-28T09:52:57Z</cp:lastPrinted>
  <dcterms:created xsi:type="dcterms:W3CDTF">2009-04-08T07:15:50Z</dcterms:created>
  <dcterms:modified xsi:type="dcterms:W3CDTF">2021-04-13T12:21:16Z</dcterms:modified>
</cp:coreProperties>
</file>