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plikace\RS Stavitel\"/>
    </mc:Choice>
  </mc:AlternateContent>
  <xr:revisionPtr revIDLastSave="0" documentId="8_{F34EC992-3528-4F1B-B79D-5666B7BAEA95}" xr6:coauthVersionLast="45" xr6:coauthVersionMax="45" xr10:uidLastSave="{00000000-0000-0000-0000-000000000000}"/>
  <bookViews>
    <workbookView xWindow="-120" yWindow="-120" windowWidth="29040" windowHeight="15840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Pol'!$A$1:$U$116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91029" fullCalcOnLoad="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3" i="1" l="1"/>
  <c r="I52" i="1"/>
  <c r="I51" i="1"/>
  <c r="I50" i="1"/>
  <c r="I49" i="1"/>
  <c r="I48" i="1"/>
  <c r="I47" i="1"/>
  <c r="G39" i="1"/>
  <c r="F39" i="1"/>
  <c r="G106" i="12"/>
  <c r="AC106" i="12"/>
  <c r="AD106" i="12"/>
  <c r="G8" i="12"/>
  <c r="G9" i="12"/>
  <c r="I9" i="12"/>
  <c r="I8" i="12" s="1"/>
  <c r="K9" i="12"/>
  <c r="M9" i="12"/>
  <c r="O9" i="12"/>
  <c r="O8" i="12" s="1"/>
  <c r="Q9" i="12"/>
  <c r="Q8" i="12" s="1"/>
  <c r="U9" i="12"/>
  <c r="G14" i="12"/>
  <c r="M14" i="12" s="1"/>
  <c r="I14" i="12"/>
  <c r="K14" i="12"/>
  <c r="K8" i="12" s="1"/>
  <c r="O14" i="12"/>
  <c r="Q14" i="12"/>
  <c r="U14" i="12"/>
  <c r="G21" i="12"/>
  <c r="I21" i="12"/>
  <c r="K21" i="12"/>
  <c r="M21" i="12"/>
  <c r="O21" i="12"/>
  <c r="Q21" i="12"/>
  <c r="U21" i="12"/>
  <c r="G24" i="12"/>
  <c r="M24" i="12" s="1"/>
  <c r="I24" i="12"/>
  <c r="K24" i="12"/>
  <c r="O24" i="12"/>
  <c r="Q24" i="12"/>
  <c r="U24" i="12"/>
  <c r="U8" i="12" s="1"/>
  <c r="G27" i="12"/>
  <c r="I27" i="12"/>
  <c r="K27" i="12"/>
  <c r="M27" i="12"/>
  <c r="O27" i="12"/>
  <c r="Q27" i="12"/>
  <c r="U27" i="12"/>
  <c r="G30" i="12"/>
  <c r="M30" i="12" s="1"/>
  <c r="I30" i="12"/>
  <c r="K30" i="12"/>
  <c r="O30" i="12"/>
  <c r="Q30" i="12"/>
  <c r="U30" i="12"/>
  <c r="G32" i="12"/>
  <c r="I32" i="12"/>
  <c r="K32" i="12"/>
  <c r="M32" i="12"/>
  <c r="O32" i="12"/>
  <c r="Q32" i="12"/>
  <c r="U32" i="12"/>
  <c r="G39" i="12"/>
  <c r="M39" i="12" s="1"/>
  <c r="I39" i="12"/>
  <c r="K39" i="12"/>
  <c r="O39" i="12"/>
  <c r="Q39" i="12"/>
  <c r="U39" i="12"/>
  <c r="G41" i="12"/>
  <c r="I41" i="12"/>
  <c r="K41" i="12"/>
  <c r="M41" i="12"/>
  <c r="O41" i="12"/>
  <c r="Q41" i="12"/>
  <c r="U41" i="12"/>
  <c r="G43" i="12"/>
  <c r="G44" i="12"/>
  <c r="I44" i="12"/>
  <c r="I43" i="12" s="1"/>
  <c r="K44" i="12"/>
  <c r="M44" i="12"/>
  <c r="O44" i="12"/>
  <c r="Q44" i="12"/>
  <c r="Q43" i="12" s="1"/>
  <c r="U44" i="12"/>
  <c r="G51" i="12"/>
  <c r="M51" i="12" s="1"/>
  <c r="I51" i="12"/>
  <c r="K51" i="12"/>
  <c r="K43" i="12" s="1"/>
  <c r="O51" i="12"/>
  <c r="O43" i="12" s="1"/>
  <c r="Q51" i="12"/>
  <c r="U51" i="12"/>
  <c r="U43" i="12" s="1"/>
  <c r="G58" i="12"/>
  <c r="I58" i="12"/>
  <c r="K58" i="12"/>
  <c r="M58" i="12"/>
  <c r="O58" i="12"/>
  <c r="Q58" i="12"/>
  <c r="U58" i="12"/>
  <c r="G62" i="12"/>
  <c r="M62" i="12" s="1"/>
  <c r="I62" i="12"/>
  <c r="K62" i="12"/>
  <c r="O62" i="12"/>
  <c r="Q62" i="12"/>
  <c r="U62" i="12"/>
  <c r="G69" i="12"/>
  <c r="I69" i="12"/>
  <c r="K69" i="12"/>
  <c r="M69" i="12"/>
  <c r="O69" i="12"/>
  <c r="Q69" i="12"/>
  <c r="U69" i="12"/>
  <c r="G73" i="12"/>
  <c r="U73" i="12"/>
  <c r="G74" i="12"/>
  <c r="I74" i="12"/>
  <c r="I73" i="12" s="1"/>
  <c r="K74" i="12"/>
  <c r="M74" i="12"/>
  <c r="O74" i="12"/>
  <c r="Q74" i="12"/>
  <c r="Q73" i="12" s="1"/>
  <c r="U74" i="12"/>
  <c r="G78" i="12"/>
  <c r="M78" i="12" s="1"/>
  <c r="I78" i="12"/>
  <c r="K78" i="12"/>
  <c r="K73" i="12" s="1"/>
  <c r="O78" i="12"/>
  <c r="O73" i="12" s="1"/>
  <c r="Q78" i="12"/>
  <c r="U78" i="12"/>
  <c r="G83" i="12"/>
  <c r="I83" i="12"/>
  <c r="Q83" i="12"/>
  <c r="G84" i="12"/>
  <c r="M84" i="12" s="1"/>
  <c r="M83" i="12" s="1"/>
  <c r="I84" i="12"/>
  <c r="K84" i="12"/>
  <c r="K83" i="12" s="1"/>
  <c r="O84" i="12"/>
  <c r="O83" i="12" s="1"/>
  <c r="Q84" i="12"/>
  <c r="U84" i="12"/>
  <c r="U83" i="12" s="1"/>
  <c r="G88" i="12"/>
  <c r="K88" i="12"/>
  <c r="Q88" i="12"/>
  <c r="G89" i="12"/>
  <c r="M89" i="12" s="1"/>
  <c r="M88" i="12" s="1"/>
  <c r="I89" i="12"/>
  <c r="I88" i="12" s="1"/>
  <c r="K89" i="12"/>
  <c r="O89" i="12"/>
  <c r="O88" i="12" s="1"/>
  <c r="Q89" i="12"/>
  <c r="U89" i="12"/>
  <c r="U88" i="12" s="1"/>
  <c r="G93" i="12"/>
  <c r="Q93" i="12"/>
  <c r="G94" i="12"/>
  <c r="M94" i="12" s="1"/>
  <c r="M93" i="12" s="1"/>
  <c r="I94" i="12"/>
  <c r="I93" i="12" s="1"/>
  <c r="K94" i="12"/>
  <c r="O94" i="12"/>
  <c r="Q94" i="12"/>
  <c r="U94" i="12"/>
  <c r="U93" i="12" s="1"/>
  <c r="G98" i="12"/>
  <c r="I98" i="12"/>
  <c r="K98" i="12"/>
  <c r="K93" i="12" s="1"/>
  <c r="M98" i="12"/>
  <c r="O98" i="12"/>
  <c r="O93" i="12" s="1"/>
  <c r="Q98" i="12"/>
  <c r="U98" i="12"/>
  <c r="G99" i="12"/>
  <c r="I99" i="12"/>
  <c r="K99" i="12"/>
  <c r="M99" i="12"/>
  <c r="O99" i="12"/>
  <c r="Q99" i="12"/>
  <c r="U99" i="12"/>
  <c r="G100" i="12"/>
  <c r="I100" i="12"/>
  <c r="O100" i="12"/>
  <c r="U100" i="12"/>
  <c r="G101" i="12"/>
  <c r="M101" i="12" s="1"/>
  <c r="M100" i="12" s="1"/>
  <c r="I101" i="12"/>
  <c r="K101" i="12"/>
  <c r="K100" i="12" s="1"/>
  <c r="O101" i="12"/>
  <c r="Q101" i="12"/>
  <c r="Q100" i="12" s="1"/>
  <c r="U101" i="12"/>
  <c r="I20" i="1"/>
  <c r="I19" i="1"/>
  <c r="I18" i="1"/>
  <c r="I17" i="1"/>
  <c r="I16" i="1"/>
  <c r="G27" i="1"/>
  <c r="F40" i="1"/>
  <c r="G23" i="1" s="1"/>
  <c r="G40" i="1"/>
  <c r="G25" i="1" s="1"/>
  <c r="G26" i="1" s="1"/>
  <c r="H39" i="1"/>
  <c r="H40" i="1" s="1"/>
  <c r="J28" i="1"/>
  <c r="J26" i="1"/>
  <c r="G38" i="1"/>
  <c r="F38" i="1"/>
  <c r="H32" i="1"/>
  <c r="J23" i="1"/>
  <c r="J24" i="1"/>
  <c r="J25" i="1"/>
  <c r="J27" i="1"/>
  <c r="E24" i="1"/>
  <c r="E26" i="1"/>
  <c r="I54" i="1" l="1"/>
  <c r="G24" i="1"/>
  <c r="G29" i="1"/>
  <c r="G28" i="1"/>
  <c r="M8" i="12"/>
  <c r="M73" i="12"/>
  <c r="M43" i="12"/>
  <c r="I21" i="1"/>
  <c r="I39" i="1"/>
  <c r="I40" i="1" s="1"/>
  <c r="J39" i="1" s="1"/>
  <c r="J40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<sst xmlns="http://schemas.openxmlformats.org/spreadsheetml/2006/main" count="391" uniqueCount="211">
  <si>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</si>
  <si>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</si>
  <si>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</si>
  <si>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</si>
  <si>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</si>
  <si>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</si>
  <si>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</si>
  <si>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</si>
  <si>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</si>
  <si>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</si>
  <si>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</si>
  <si>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</si>
  <si>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</si>
  <si>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</si>
  <si>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</si>
  <si>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</si>
  <si>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</si>
  <si>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</si>
  <si>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</si>
  <si>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</si>
  <si>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</si>
  <si>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</si>
  <si>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</si>
  <si>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</si>
  <si>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</si>
  <si>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</si>
  <si>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</si>
  <si>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</si>
  <si>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</si>
  <si>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</si>
  <si>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</si>
  <si>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</si>
  <si>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</si>
  <si>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</si>
  <si>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</si>
  <si>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</si>
  <si>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</si>
  <si>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</si>
  <si>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</si>
  <si>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</si>
  <si>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</si>
  <si>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</si>
  <si>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</si>
  <si>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ZŠ TG Masaryka</t>
  </si>
  <si>
    <t>Rozpočet:</t>
  </si>
  <si>
    <t>Misto</t>
  </si>
  <si>
    <t>Ivo Heřmánek</t>
  </si>
  <si>
    <t>ZŠ Špičák - Sanace zdí u jídelny</t>
  </si>
  <si>
    <t>RTS,a.s.</t>
  </si>
  <si>
    <t>Lazaretní 4038/13</t>
  </si>
  <si>
    <t>Brno-Židenice</t>
  </si>
  <si>
    <t>61500</t>
  </si>
  <si>
    <t>25533843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</si>
  <si>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</si>
  <si>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</si>
  <si>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</si>
  <si>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</si>
  <si>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</si>
  <si>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</si>
  <si>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</si>
  <si>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</si>
  <si>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5</t>
  </si>
  <si>
    <t>Komunikace</t>
  </si>
  <si>
    <t>61</t>
  </si>
  <si>
    <t>Upravy povrchů vnitřní</t>
  </si>
  <si>
    <t>62</t>
  </si>
  <si>
    <t>Upravy povrchů vnější</t>
  </si>
  <si>
    <t>96</t>
  </si>
  <si>
    <t>Bourání konstrukcí</t>
  </si>
  <si>
    <t>711</t>
  </si>
  <si>
    <t>Izolace proti vodě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</si>
  <si>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</si>
  <si>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</si>
  <si>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</si>
  <si>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</si>
  <si>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</si>
  <si>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</si>
  <si>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</si>
  <si>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</si>
  <si>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</si>
  <si>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</si>
  <si>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</si>
  <si>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</si>
  <si>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</si>
  <si>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</si>
  <si>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</si>
  <si>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</si>
  <si>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</si>
  <si>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</si>
  <si>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</si>
  <si>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</si>
  <si>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</si>
  <si>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</si>
  <si>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</si>
  <si>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</si>
  <si>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</si>
  <si>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</si>
  <si>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</si>
  <si>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</si>
  <si>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</si>
  <si>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113108310R00</t>
  </si>
  <si>
    <t>Odstranění asfaltové vrstvy pl. do 50 m2, tl.10 cm</t>
  </si>
  <si>
    <t>m2</t>
  </si>
  <si>
    <t>POL1_0</t>
  </si>
  <si>
    <t>ve dvoře:(7,8+19,15+1,6+29)*1,5</t>
  </si>
  <si>
    <t>VV</t>
  </si>
  <si>
    <t>napojení do šachty:4,0*1,0</t>
  </si>
  <si>
    <t>západní část:(1,0+19,55+15,55+12,0+4,3+12,2)*1,5</t>
  </si>
  <si>
    <t>napojení do šachty:3,85*1,0</t>
  </si>
  <si>
    <t>132301111R00</t>
  </si>
  <si>
    <t>Hloubení rýh š.do 60 cm v hor.4 do 100 m3</t>
  </si>
  <si>
    <t>m3</t>
  </si>
  <si>
    <t>ve dvoře:(7,8+19,15+1,6+29)*1,0*2,2</t>
  </si>
  <si>
    <t>napojení do šachty:4,0*1,0*(2,2+2,6)/2</t>
  </si>
  <si>
    <t>západní část:(1,0+19,55+15,55+12,0+4,3+12,2)*1,0*2,2</t>
  </si>
  <si>
    <t>napojení do šachty:3,85*1,0*(2,2+2,4)/2</t>
  </si>
  <si>
    <t>z ulice:(1,0+7,45+14,3)*1,0*2,2</t>
  </si>
  <si>
    <t>napojení do šachty:8,5*1,0*2,2</t>
  </si>
  <si>
    <t>162301101R00</t>
  </si>
  <si>
    <t>Vodorovné přemístění výkopku z hor.1-4 do 500 m</t>
  </si>
  <si>
    <t>výkopek na meziskládku:355,935</t>
  </si>
  <si>
    <t>zemina pro zásyp:291,435</t>
  </si>
  <si>
    <t>162701105R00</t>
  </si>
  <si>
    <t>Vodorovné přemístění výkopku z hor.1-4 do 10000 m</t>
  </si>
  <si>
    <t>přebytečná zemina:355,935-291,435</t>
  </si>
  <si>
    <t>asfaltová vrstva:191,075*0,1</t>
  </si>
  <si>
    <t>167101101R00</t>
  </si>
  <si>
    <t>Nakládání výkopku z hor.1-4 v množství do 100 m3</t>
  </si>
  <si>
    <t>171201201R00</t>
  </si>
  <si>
    <t>Uložení sypaniny na skl.-sypanina na výšku přes 2m</t>
  </si>
  <si>
    <t>174101101R00</t>
  </si>
  <si>
    <t>Zásyp jam, rýh, šachet se zhutněním</t>
  </si>
  <si>
    <t>ve dvoře:(7,8+19,15+1,6+29)*1,0*1,8</t>
  </si>
  <si>
    <t>napojení do šachty:4,0*1,0*(1,8+2,2)/2</t>
  </si>
  <si>
    <t>západní část:(1,0+19,55+15,55+12,0+4,3+12,2)*1,0*1,8</t>
  </si>
  <si>
    <t>napojení do šachty:3,85*1,0*(1,8+2,0)/2</t>
  </si>
  <si>
    <t>z ulice:(1,0+7,45+14,3)*1,0*1,8</t>
  </si>
  <si>
    <t>napojení do šachty:8,5*1,0*1,8</t>
  </si>
  <si>
    <t>199000002R00</t>
  </si>
  <si>
    <t>Poplatek za skládku horniny 1- 4</t>
  </si>
  <si>
    <t>přebytečná zemina:64,5</t>
  </si>
  <si>
    <t>979990112R00</t>
  </si>
  <si>
    <t>Poplatek za skládku suti-obal.kam.-asfalt do 30x30</t>
  </si>
  <si>
    <t>t</t>
  </si>
  <si>
    <t>asfaltová vrstva:191,075*0,1*2,5</t>
  </si>
  <si>
    <t>211971110R00</t>
  </si>
  <si>
    <t>Opláštění žeber z geotextilie o sklonu do 1 : 2,5</t>
  </si>
  <si>
    <t>ve dvoře:(7,8+19,15+1,6+29)*2,0</t>
  </si>
  <si>
    <t>napojení do šachty:4,0*2,0</t>
  </si>
  <si>
    <t>západní část:(1,0+19,55+15,55+12,0+4,3+12,2)*2,0</t>
  </si>
  <si>
    <t>napojení do šachty:3,85*2,0</t>
  </si>
  <si>
    <t>z ulice:(1,0+7,45+14,3)*2,0</t>
  </si>
  <si>
    <t>napojení do šachty:8,5*2,0</t>
  </si>
  <si>
    <t>212571121R00</t>
  </si>
  <si>
    <t>Výplň odvodňov. trativodů kamen. drobným těženým</t>
  </si>
  <si>
    <t>ve dvoře:(7,8+19,15+1,6+29)*0,75*0,25</t>
  </si>
  <si>
    <t>napojení do šachty:4,0*1,0*0,4</t>
  </si>
  <si>
    <t>západní část:(1,0+19,55+15,55+12,0+4,3+12,2)*0,75*0,25</t>
  </si>
  <si>
    <t>napojení do šachty:3,85*1,0*0,4</t>
  </si>
  <si>
    <t>z ulice:(1,0+7,45+14,3)*0,75*0,25</t>
  </si>
  <si>
    <t>napojení do šachty:8,5*1,0*0,4</t>
  </si>
  <si>
    <t>212572111R00</t>
  </si>
  <si>
    <t>Lože trativodu ze štěrkopísku tříděného</t>
  </si>
  <si>
    <t>ve dvoře:(7,8+19,15+1,6+29)*0,75*0,1</t>
  </si>
  <si>
    <t>západní část:(1,0+19,55+15,55+12,0+4,3+12,2)*0,75*0,1</t>
  </si>
  <si>
    <t>z ulice:(1,0+7,45+14,3)*0,75*0,1</t>
  </si>
  <si>
    <t>28611223.AR</t>
  </si>
  <si>
    <t>Trubka PVC drenážní flexibilní d 100 mm</t>
  </si>
  <si>
    <t>m</t>
  </si>
  <si>
    <t>POL3_0</t>
  </si>
  <si>
    <t>ve dvoře:7,8+19,15+1,6+29</t>
  </si>
  <si>
    <t>napojení do šachty:4,0</t>
  </si>
  <si>
    <t>západní část:1,0+19,55+15,55+12,0+4,3+12,2</t>
  </si>
  <si>
    <t>napojení do šachty:3,85</t>
  </si>
  <si>
    <t>z ulice:1,0+7,45+14,3</t>
  </si>
  <si>
    <t>napojení do šachty:8,5</t>
  </si>
  <si>
    <t>28160611401</t>
  </si>
  <si>
    <t>Chem.injektáž zdiva cihelného tl. 90 cm</t>
  </si>
  <si>
    <t>567211210R00</t>
  </si>
  <si>
    <t>Podklad z prostého betonu tř. II  tloušťky 10 cm</t>
  </si>
  <si>
    <t>ve dvoře:(7,8+19,15+1,6+29)*0,75</t>
  </si>
  <si>
    <t>západní část:(1,0+19,55+15,55+12,0+4,3+12,2)*0,75</t>
  </si>
  <si>
    <t>z ulice:(1,0+7,45+14,3)*0,75</t>
  </si>
  <si>
    <t>577000001RAB</t>
  </si>
  <si>
    <t>Komunikace s asfaltobeton. krytem, bez výkopových prací</t>
  </si>
  <si>
    <t>POL2_0</t>
  </si>
  <si>
    <t>711210020RA0</t>
  </si>
  <si>
    <t>Stěrka hydroizolační těsnicí hmotou</t>
  </si>
  <si>
    <t>ve dvoře:(24+30+8)*1,5</t>
  </si>
  <si>
    <t>západní část:(7+18,5+12,5+8,5+3+19)*1,5</t>
  </si>
  <si>
    <t>z ulice:(7+16)*1,5</t>
  </si>
  <si>
    <t>622451132R00</t>
  </si>
  <si>
    <t>Omítka vnější stěn, MC, hladká, složitost 3, NA KAMENNÉM ZDIVU</t>
  </si>
  <si>
    <t>ve dvoře:(7,8+19,15+1,6+29)*2,2</t>
  </si>
  <si>
    <t>západní část:(1,0+19,55+15,55+12,0+4,3+12,2)*2,2</t>
  </si>
  <si>
    <t>z ulice:(1,0+7,45+14,3)*2,2</t>
  </si>
  <si>
    <t>978013191R00</t>
  </si>
  <si>
    <t>Otlučení omítek vnitřních stěn v rozsahu do 100 %</t>
  </si>
  <si>
    <t>979990101R00</t>
  </si>
  <si>
    <t>Poplatek za sklád.suti - stavební suť</t>
  </si>
  <si>
    <t>979100014RA0</t>
  </si>
  <si>
    <t>Odvoz suti a vyb.hmot do 15 km, vnitrost. 25 m</t>
  </si>
  <si>
    <t>711823121RT2</t>
  </si>
  <si>
    <t xml:space="preserve">Montáž nopové fólie svisle, včetně dodávky fólie </t>
  </si>
  <si>
    <t>ve dvoře:(7,8+19,15+1,6+29)*2,5</t>
  </si>
  <si>
    <t>západní část:(1,0+19,55+15,55+12,0+4,3+12,2)*2,5</t>
  </si>
  <si>
    <t>z ulice:(1,0+7,45+14,3)*2,5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</si>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</sst>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4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49" fontId="3" fillId="0" borderId="26" xfId="0" applyNumberFormat="1" applyFont="1" applyBorder="1" applyAlignment="1">
      <alignment vertical="center" wrapText="1"/>
    </xf>
    <xf numFmtId="49" fontId="3" fillId="0" borderId="26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3" fillId="5" borderId="10" xfId="0" applyFont="1" applyFill="1" applyBorder="1"/>
    <xf numFmtId="0" fontId="3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vertical="center"/>
    </xf>
    <xf numFmtId="4" fontId="3" fillId="5" borderId="39" xfId="0" applyNumberFormat="1" applyFont="1" applyFill="1" applyBorder="1" applyAlignment="1">
      <alignment horizontal="center"/>
    </xf>
    <xf numFmtId="4" fontId="3" fillId="5" borderId="39" xfId="0" applyNumberFormat="1" applyFont="1" applyFill="1" applyBorder="1" applyAlignment="1"/>
    <xf numFmtId="4" fontId="3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4" xfId="0" applyNumberFormat="1" applyFont="1" applyBorder="1" applyAlignment="1">
      <alignment vertical="top" wrapText="1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74" fontId="16" fillId="0" borderId="33" xfId="0" applyNumberFormat="1" applyFont="1" applyBorder="1" applyAlignment="1">
      <alignment vertical="top" shrinkToFit="1"/>
    </xf>
    <xf numFmtId="174" fontId="17" fillId="0" borderId="33" xfId="0" applyNumberFormat="1" applyFont="1" applyBorder="1" applyAlignment="1">
      <alignment vertical="top" wrapText="1" shrinkToFit="1"/>
    </xf>
    <xf numFmtId="17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7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7" fillId="0" borderId="38" xfId="0" applyNumberFormat="1" applyFont="1" applyBorder="1" applyAlignment="1">
      <alignment vertical="top" wrapText="1" shrinkToFit="1"/>
    </xf>
    <xf numFmtId="174" fontId="17" fillId="0" borderId="39" xfId="0" applyNumberFormat="1" applyFont="1" applyBorder="1" applyAlignment="1">
      <alignment vertical="top" wrapText="1" shrinkToFit="1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5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9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7"/>
  <sheetViews>
    <sheetView showGridLines="0" topLeftCell="B23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 x14ac:dyDescent="0.2">
      <c r="A2" s="4"/>
      <c r="B2" s="106" t="s">
        <v>40</v>
      </c>
      <c r="C2" s="107"/>
      <c r="D2" s="108" t="s">
        <v>47</v>
      </c>
      <c r="E2" s="109"/>
      <c r="F2" s="109"/>
      <c r="G2" s="109"/>
      <c r="H2" s="109"/>
      <c r="I2" s="109"/>
      <c r="J2" s="110"/>
      <c r="O2" s="2"/>
    </row>
    <row r="3" spans="1:15" ht="23.25" customHeight="1" x14ac:dyDescent="0.2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5" ht="23.25" hidden="1" customHeight="1" x14ac:dyDescent="0.2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 x14ac:dyDescent="0.2">
      <c r="A5" s="4"/>
      <c r="B5" s="47" t="s">
        <v>21</v>
      </c>
      <c r="C5" s="5"/>
      <c r="D5" s="122"/>
      <c r="E5" s="26"/>
      <c r="F5" s="26"/>
      <c r="G5" s="26"/>
      <c r="H5" s="28" t="s">
        <v>33</v>
      </c>
      <c r="I5" s="122"/>
      <c r="J5" s="11"/>
    </row>
    <row r="6" spans="1:15" ht="15.75" customHeight="1" x14ac:dyDescent="0.2">
      <c r="A6" s="4"/>
      <c r="B6" s="41"/>
      <c r="C6" s="26"/>
      <c r="D6" s="122"/>
      <c r="E6" s="26"/>
      <c r="F6" s="26"/>
      <c r="G6" s="26"/>
      <c r="H6" s="28" t="s">
        <v>34</v>
      </c>
      <c r="I6" s="122"/>
      <c r="J6" s="11"/>
    </row>
    <row r="7" spans="1:15" ht="15.75" customHeight="1" x14ac:dyDescent="0.2">
      <c r="A7" s="4"/>
      <c r="B7" s="42"/>
      <c r="C7" s="123"/>
      <c r="D7" s="105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124" t="s">
        <v>48</v>
      </c>
      <c r="E11" s="124"/>
      <c r="F11" s="124"/>
      <c r="G11" s="124"/>
      <c r="H11" s="28" t="s">
        <v>33</v>
      </c>
      <c r="I11" s="128" t="s">
        <v>52</v>
      </c>
      <c r="J11" s="11"/>
    </row>
    <row r="12" spans="1:15" ht="15.75" customHeight="1" x14ac:dyDescent="0.2">
      <c r="A12" s="4"/>
      <c r="B12" s="41"/>
      <c r="C12" s="26"/>
      <c r="D12" s="125" t="s">
        <v>49</v>
      </c>
      <c r="E12" s="125"/>
      <c r="F12" s="125"/>
      <c r="G12" s="125"/>
      <c r="H12" s="28" t="s">
        <v>34</v>
      </c>
      <c r="I12" s="128"/>
      <c r="J12" s="11"/>
    </row>
    <row r="13" spans="1:15" ht="15.75" customHeight="1" x14ac:dyDescent="0.2">
      <c r="A13" s="4"/>
      <c r="B13" s="42"/>
      <c r="C13" s="127" t="s">
        <v>51</v>
      </c>
      <c r="D13" s="126" t="s">
        <v>50</v>
      </c>
      <c r="E13" s="126"/>
      <c r="F13" s="126"/>
      <c r="G13" s="126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 x14ac:dyDescent="0.2">
      <c r="A16" s="193" t="s">
        <v>23</v>
      </c>
      <c r="B16" s="194" t="s">
        <v>23</v>
      </c>
      <c r="C16" s="58"/>
      <c r="D16" s="59"/>
      <c r="E16" s="83"/>
      <c r="F16" s="84"/>
      <c r="G16" s="83"/>
      <c r="H16" s="84"/>
      <c r="I16" s="83">
        <f>SUMIF(F47:F53,A16,I47:I53)+SUMIF(F47:F53,"PSU",I47:I53)</f>
        <v>0</v>
      </c>
      <c r="J16" s="93"/>
    </row>
    <row r="17" spans="1:10" ht="23.25" customHeight="1" x14ac:dyDescent="0.2">
      <c r="A17" s="193" t="s">
        <v>24</v>
      </c>
      <c r="B17" s="194" t="s">
        <v>24</v>
      </c>
      <c r="C17" s="58"/>
      <c r="D17" s="59"/>
      <c r="E17" s="83"/>
      <c r="F17" s="84"/>
      <c r="G17" s="83"/>
      <c r="H17" s="84"/>
      <c r="I17" s="83">
        <f>SUMIF(F47:F53,A17,I47:I53)</f>
        <v>0</v>
      </c>
      <c r="J17" s="93"/>
    </row>
    <row r="18" spans="1:10" ht="23.25" customHeight="1" x14ac:dyDescent="0.2">
      <c r="A18" s="193" t="s">
        <v>25</v>
      </c>
      <c r="B18" s="194" t="s">
        <v>25</v>
      </c>
      <c r="C18" s="58"/>
      <c r="D18" s="59"/>
      <c r="E18" s="83"/>
      <c r="F18" s="84"/>
      <c r="G18" s="83"/>
      <c r="H18" s="84"/>
      <c r="I18" s="83">
        <f>SUMIF(F47:F53,A18,I47:I53)</f>
        <v>0</v>
      </c>
      <c r="J18" s="93"/>
    </row>
    <row r="19" spans="1:10" ht="23.25" customHeight="1" x14ac:dyDescent="0.2">
      <c r="A19" s="193" t="s">
        <v>71</v>
      </c>
      <c r="B19" s="194" t="s">
        <v>26</v>
      </c>
      <c r="C19" s="58"/>
      <c r="D19" s="59"/>
      <c r="E19" s="83"/>
      <c r="F19" s="84"/>
      <c r="G19" s="83"/>
      <c r="H19" s="84"/>
      <c r="I19" s="83">
        <f>SUMIF(F47:F53,A19,I47:I53)</f>
        <v>0</v>
      </c>
      <c r="J19" s="93"/>
    </row>
    <row r="20" spans="1:10" ht="23.25" customHeight="1" x14ac:dyDescent="0.2">
      <c r="A20" s="193" t="s">
        <v>72</v>
      </c>
      <c r="B20" s="194" t="s">
        <v>27</v>
      </c>
      <c r="C20" s="58"/>
      <c r="D20" s="59"/>
      <c r="E20" s="83"/>
      <c r="F20" s="84"/>
      <c r="G20" s="83"/>
      <c r="H20" s="84"/>
      <c r="I20" s="83">
        <f>SUMIF(F47:F53,A20,I47:I53)</f>
        <v>0</v>
      </c>
      <c r="J20" s="93"/>
    </row>
    <row r="21" spans="1:10" ht="23.25" customHeight="1" x14ac:dyDescent="0.2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 x14ac:dyDescent="0.25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 x14ac:dyDescent="0.25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54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44299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hidden="1" customHeight="1" x14ac:dyDescent="0.2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hidden="1" customHeight="1" x14ac:dyDescent="0.2">
      <c r="A39" s="131">
        <v>1</v>
      </c>
      <c r="B39" s="137"/>
      <c r="C39" s="138"/>
      <c r="D39" s="139"/>
      <c r="E39" s="139"/>
      <c r="F39" s="147">
        <f>' Pol'!AC106</f>
        <v>0</v>
      </c>
      <c r="G39" s="148">
        <f>' Pol'!AD106</f>
        <v>0</v>
      </c>
      <c r="H39" s="149">
        <f>(F39*SazbaDPH1/100)+(G39*SazbaDPH2/100)</f>
        <v>0</v>
      </c>
      <c r="I39" s="149">
        <f>F39+G39+H39</f>
        <v>0</v>
      </c>
      <c r="J39" s="140" t="str">
        <f>IF(_xlfn.SINGLE(CenaCelkemVypocet)=0,"",I39/_xlfn.SINGLE(CenaCelkemVypocet)*100)</f>
        <v/>
      </c>
    </row>
    <row r="40" spans="1:10" ht="25.5" hidden="1" customHeight="1" x14ac:dyDescent="0.2">
      <c r="A40" s="131"/>
      <c r="B40" s="141" t="s">
        <v>53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4" spans="1:10" ht="15.75" x14ac:dyDescent="0.25">
      <c r="B44" s="161" t="s">
        <v>55</v>
      </c>
    </row>
    <row r="46" spans="1:10" ht="25.5" customHeight="1" x14ac:dyDescent="0.2">
      <c r="A46" s="162"/>
      <c r="B46" s="168" t="s">
        <v>16</v>
      </c>
      <c r="C46" s="168" t="s">
        <v>5</v>
      </c>
      <c r="D46" s="169"/>
      <c r="E46" s="169"/>
      <c r="F46" s="172" t="s">
        <v>56</v>
      </c>
      <c r="G46" s="172"/>
      <c r="H46" s="172"/>
      <c r="I46" s="173" t="s">
        <v>28</v>
      </c>
      <c r="J46" s="173"/>
    </row>
    <row r="47" spans="1:10" ht="25.5" customHeight="1" x14ac:dyDescent="0.2">
      <c r="A47" s="163"/>
      <c r="B47" s="174" t="s">
        <v>57</v>
      </c>
      <c r="C47" s="175" t="s">
        <v>58</v>
      </c>
      <c r="D47" s="176"/>
      <c r="E47" s="176"/>
      <c r="F47" s="180" t="s">
        <v>23</v>
      </c>
      <c r="G47" s="181"/>
      <c r="H47" s="181"/>
      <c r="I47" s="182">
        <f>' Pol'!G8</f>
        <v>0</v>
      </c>
      <c r="J47" s="182"/>
    </row>
    <row r="48" spans="1:10" ht="25.5" customHeight="1" x14ac:dyDescent="0.2">
      <c r="A48" s="163"/>
      <c r="B48" s="166" t="s">
        <v>59</v>
      </c>
      <c r="C48" s="165" t="s">
        <v>60</v>
      </c>
      <c r="D48" s="167"/>
      <c r="E48" s="167"/>
      <c r="F48" s="183" t="s">
        <v>23</v>
      </c>
      <c r="G48" s="184"/>
      <c r="H48" s="184"/>
      <c r="I48" s="185">
        <f>' Pol'!G43</f>
        <v>0</v>
      </c>
      <c r="J48" s="185"/>
    </row>
    <row r="49" spans="1:10" ht="25.5" customHeight="1" x14ac:dyDescent="0.2">
      <c r="A49" s="163"/>
      <c r="B49" s="166" t="s">
        <v>61</v>
      </c>
      <c r="C49" s="165" t="s">
        <v>62</v>
      </c>
      <c r="D49" s="167"/>
      <c r="E49" s="167"/>
      <c r="F49" s="183" t="s">
        <v>23</v>
      </c>
      <c r="G49" s="184"/>
      <c r="H49" s="184"/>
      <c r="I49" s="185">
        <f>' Pol'!G73</f>
        <v>0</v>
      </c>
      <c r="J49" s="185"/>
    </row>
    <row r="50" spans="1:10" ht="25.5" customHeight="1" x14ac:dyDescent="0.2">
      <c r="A50" s="163"/>
      <c r="B50" s="166" t="s">
        <v>63</v>
      </c>
      <c r="C50" s="165" t="s">
        <v>64</v>
      </c>
      <c r="D50" s="167"/>
      <c r="E50" s="167"/>
      <c r="F50" s="183" t="s">
        <v>23</v>
      </c>
      <c r="G50" s="184"/>
      <c r="H50" s="184"/>
      <c r="I50" s="185">
        <f>' Pol'!G83</f>
        <v>0</v>
      </c>
      <c r="J50" s="185"/>
    </row>
    <row r="51" spans="1:10" ht="25.5" customHeight="1" x14ac:dyDescent="0.2">
      <c r="A51" s="163"/>
      <c r="B51" s="166" t="s">
        <v>65</v>
      </c>
      <c r="C51" s="165" t="s">
        <v>66</v>
      </c>
      <c r="D51" s="167"/>
      <c r="E51" s="167"/>
      <c r="F51" s="183" t="s">
        <v>23</v>
      </c>
      <c r="G51" s="184"/>
      <c r="H51" s="184"/>
      <c r="I51" s="185">
        <f>' Pol'!G88</f>
        <v>0</v>
      </c>
      <c r="J51" s="185"/>
    </row>
    <row r="52" spans="1:10" ht="25.5" customHeight="1" x14ac:dyDescent="0.2">
      <c r="A52" s="163"/>
      <c r="B52" s="166" t="s">
        <v>67</v>
      </c>
      <c r="C52" s="165" t="s">
        <v>68</v>
      </c>
      <c r="D52" s="167"/>
      <c r="E52" s="167"/>
      <c r="F52" s="183" t="s">
        <v>23</v>
      </c>
      <c r="G52" s="184"/>
      <c r="H52" s="184"/>
      <c r="I52" s="185">
        <f>' Pol'!G93</f>
        <v>0</v>
      </c>
      <c r="J52" s="185"/>
    </row>
    <row r="53" spans="1:10" ht="25.5" customHeight="1" x14ac:dyDescent="0.2">
      <c r="A53" s="163"/>
      <c r="B53" s="177" t="s">
        <v>69</v>
      </c>
      <c r="C53" s="178" t="s">
        <v>70</v>
      </c>
      <c r="D53" s="179"/>
      <c r="E53" s="179"/>
      <c r="F53" s="186" t="s">
        <v>24</v>
      </c>
      <c r="G53" s="187"/>
      <c r="H53" s="187"/>
      <c r="I53" s="188">
        <f>' Pol'!G100</f>
        <v>0</v>
      </c>
      <c r="J53" s="188"/>
    </row>
    <row r="54" spans="1:10" ht="25.5" customHeight="1" x14ac:dyDescent="0.2">
      <c r="A54" s="164"/>
      <c r="B54" s="170" t="s">
        <v>1</v>
      </c>
      <c r="C54" s="170"/>
      <c r="D54" s="171"/>
      <c r="E54" s="171"/>
      <c r="F54" s="189"/>
      <c r="G54" s="190"/>
      <c r="H54" s="190"/>
      <c r="I54" s="191">
        <f>SUM(I47:I53)</f>
        <v>0</v>
      </c>
      <c r="J54" s="191"/>
    </row>
    <row r="55" spans="1:10" x14ac:dyDescent="0.2">
      <c r="F55" s="192"/>
      <c r="G55" s="130"/>
      <c r="H55" s="192"/>
      <c r="I55" s="130"/>
      <c r="J55" s="130"/>
    </row>
    <row r="56" spans="1:10" x14ac:dyDescent="0.2">
      <c r="F56" s="192"/>
      <c r="G56" s="130"/>
      <c r="H56" s="192"/>
      <c r="I56" s="130"/>
      <c r="J56" s="130"/>
    </row>
    <row r="57" spans="1:10" x14ac:dyDescent="0.2">
      <c r="F57" s="192"/>
      <c r="G57" s="130"/>
      <c r="H57" s="192"/>
      <c r="I57" s="130"/>
      <c r="J57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I52:J52"/>
    <mergeCell ref="C52:E52"/>
    <mergeCell ref="I53:J53"/>
    <mergeCell ref="C53:E53"/>
    <mergeCell ref="I54:J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 x14ac:dyDescent="0.2">
      <c r="A2" s="79" t="s">
        <v>41</v>
      </c>
      <c r="B2" s="78"/>
      <c r="C2" s="103"/>
      <c r="D2" s="103"/>
      <c r="E2" s="103"/>
      <c r="F2" s="103"/>
      <c r="G2" s="104"/>
    </row>
    <row r="3" spans="1:7" ht="24.95" hidden="1" customHeight="1" x14ac:dyDescent="0.2">
      <c r="A3" s="79" t="s">
        <v>7</v>
      </c>
      <c r="B3" s="78"/>
      <c r="C3" s="103"/>
      <c r="D3" s="103"/>
      <c r="E3" s="103"/>
      <c r="F3" s="103"/>
      <c r="G3" s="104"/>
    </row>
    <row r="4" spans="1:7" ht="24.95" hidden="1" customHeight="1" x14ac:dyDescent="0.2">
      <c r="A4" s="79" t="s">
        <v>8</v>
      </c>
      <c r="B4" s="78"/>
      <c r="C4" s="103"/>
      <c r="D4" s="103"/>
      <c r="E4" s="103"/>
      <c r="F4" s="103"/>
      <c r="G4" s="104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16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129" customWidth="1"/>
    <col min="3" max="3" width="38.28515625" style="12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195" t="s">
        <v>6</v>
      </c>
      <c r="B1" s="195"/>
      <c r="C1" s="195"/>
      <c r="D1" s="195"/>
      <c r="E1" s="195"/>
      <c r="F1" s="195"/>
      <c r="G1" s="195"/>
      <c r="AE1" t="s">
        <v>74</v>
      </c>
    </row>
    <row r="2" spans="1:60" ht="24.95" customHeight="1" x14ac:dyDescent="0.2">
      <c r="A2" s="202" t="s">
        <v>73</v>
      </c>
      <c r="B2" s="196"/>
      <c r="C2" s="197" t="s">
        <v>47</v>
      </c>
      <c r="D2" s="198"/>
      <c r="E2" s="198"/>
      <c r="F2" s="198"/>
      <c r="G2" s="204"/>
      <c r="AE2" t="s">
        <v>75</v>
      </c>
    </row>
    <row r="3" spans="1:60" ht="24.95" customHeight="1" x14ac:dyDescent="0.2">
      <c r="A3" s="203" t="s">
        <v>7</v>
      </c>
      <c r="B3" s="201"/>
      <c r="C3" s="199" t="s">
        <v>43</v>
      </c>
      <c r="D3" s="200"/>
      <c r="E3" s="200"/>
      <c r="F3" s="200"/>
      <c r="G3" s="205"/>
      <c r="AE3" t="s">
        <v>76</v>
      </c>
    </row>
    <row r="4" spans="1:60" ht="24.95" hidden="1" customHeight="1" x14ac:dyDescent="0.2">
      <c r="A4" s="203" t="s">
        <v>8</v>
      </c>
      <c r="B4" s="201"/>
      <c r="C4" s="199"/>
      <c r="D4" s="200"/>
      <c r="E4" s="200"/>
      <c r="F4" s="200"/>
      <c r="G4" s="205"/>
      <c r="AE4" t="s">
        <v>77</v>
      </c>
    </row>
    <row r="5" spans="1:60" hidden="1" x14ac:dyDescent="0.2">
      <c r="A5" s="206" t="s">
        <v>78</v>
      </c>
      <c r="B5" s="207"/>
      <c r="C5" s="208"/>
      <c r="D5" s="209"/>
      <c r="E5" s="209"/>
      <c r="F5" s="209"/>
      <c r="G5" s="210"/>
      <c r="AE5" t="s">
        <v>79</v>
      </c>
    </row>
    <row r="7" spans="1:60" ht="38.25" x14ac:dyDescent="0.2">
      <c r="A7" s="215" t="s">
        <v>80</v>
      </c>
      <c r="B7" s="216" t="s">
        <v>81</v>
      </c>
      <c r="C7" s="216" t="s">
        <v>82</v>
      </c>
      <c r="D7" s="215" t="s">
        <v>83</v>
      </c>
      <c r="E7" s="215" t="s">
        <v>84</v>
      </c>
      <c r="F7" s="211" t="s">
        <v>85</v>
      </c>
      <c r="G7" s="234" t="s">
        <v>28</v>
      </c>
      <c r="H7" s="235" t="s">
        <v>29</v>
      </c>
      <c r="I7" s="235" t="s">
        <v>86</v>
      </c>
      <c r="J7" s="235" t="s">
        <v>30</v>
      </c>
      <c r="K7" s="235" t="s">
        <v>87</v>
      </c>
      <c r="L7" s="235" t="s">
        <v>88</v>
      </c>
      <c r="M7" s="235" t="s">
        <v>89</v>
      </c>
      <c r="N7" s="235" t="s">
        <v>90</v>
      </c>
      <c r="O7" s="235" t="s">
        <v>91</v>
      </c>
      <c r="P7" s="235" t="s">
        <v>92</v>
      </c>
      <c r="Q7" s="235" t="s">
        <v>93</v>
      </c>
      <c r="R7" s="235" t="s">
        <v>94</v>
      </c>
      <c r="S7" s="235" t="s">
        <v>95</v>
      </c>
      <c r="T7" s="235" t="s">
        <v>96</v>
      </c>
      <c r="U7" s="218" t="s">
        <v>97</v>
      </c>
    </row>
    <row r="8" spans="1:60" x14ac:dyDescent="0.2">
      <c r="A8" s="236" t="s">
        <v>98</v>
      </c>
      <c r="B8" s="237" t="s">
        <v>57</v>
      </c>
      <c r="C8" s="238" t="s">
        <v>58</v>
      </c>
      <c r="D8" s="239"/>
      <c r="E8" s="240"/>
      <c r="F8" s="241"/>
      <c r="G8" s="241">
        <f>SUMIF(AE9:AE42,"&lt;&gt;NOR",G9:G42)</f>
        <v>0</v>
      </c>
      <c r="H8" s="241"/>
      <c r="I8" s="241">
        <f>SUM(I9:I42)</f>
        <v>0</v>
      </c>
      <c r="J8" s="241"/>
      <c r="K8" s="241">
        <f>SUM(K9:K42)</f>
        <v>0</v>
      </c>
      <c r="L8" s="241"/>
      <c r="M8" s="241">
        <f>SUM(M9:M42)</f>
        <v>0</v>
      </c>
      <c r="N8" s="217"/>
      <c r="O8" s="217">
        <f>SUM(O9:O42)</f>
        <v>0</v>
      </c>
      <c r="P8" s="217"/>
      <c r="Q8" s="217">
        <f>SUM(Q9:Q42)</f>
        <v>42.036499999999997</v>
      </c>
      <c r="R8" s="217"/>
      <c r="S8" s="217"/>
      <c r="T8" s="236"/>
      <c r="U8" s="217">
        <f>SUM(U9:U42)</f>
        <v>512.64</v>
      </c>
      <c r="AE8" t="s">
        <v>99</v>
      </c>
    </row>
    <row r="9" spans="1:60" outlineLevel="1" x14ac:dyDescent="0.2">
      <c r="A9" s="213">
        <v>1</v>
      </c>
      <c r="B9" s="219" t="s">
        <v>100</v>
      </c>
      <c r="C9" s="263" t="s">
        <v>101</v>
      </c>
      <c r="D9" s="221" t="s">
        <v>102</v>
      </c>
      <c r="E9" s="228">
        <v>191.07499999999999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15</v>
      </c>
      <c r="M9" s="232">
        <f>G9*(1+L9/100)</f>
        <v>0</v>
      </c>
      <c r="N9" s="222">
        <v>0</v>
      </c>
      <c r="O9" s="222">
        <f>ROUND(E9*N9,5)</f>
        <v>0</v>
      </c>
      <c r="P9" s="222">
        <v>0.22</v>
      </c>
      <c r="Q9" s="222">
        <f>ROUND(E9*P9,5)</f>
        <v>42.036499999999997</v>
      </c>
      <c r="R9" s="222"/>
      <c r="S9" s="222"/>
      <c r="T9" s="223">
        <v>0.375</v>
      </c>
      <c r="U9" s="222">
        <f>ROUND(E9*T9,2)</f>
        <v>71.650000000000006</v>
      </c>
      <c r="V9" s="212"/>
      <c r="W9" s="212"/>
      <c r="X9" s="212"/>
      <c r="Y9" s="212"/>
      <c r="Z9" s="212"/>
      <c r="AA9" s="212"/>
      <c r="AB9" s="212"/>
      <c r="AC9" s="212"/>
      <c r="AD9" s="212"/>
      <c r="AE9" s="212" t="s">
        <v>103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3"/>
      <c r="B10" s="219"/>
      <c r="C10" s="264" t="s">
        <v>104</v>
      </c>
      <c r="D10" s="224"/>
      <c r="E10" s="229">
        <v>86.325000000000003</v>
      </c>
      <c r="F10" s="232"/>
      <c r="G10" s="232"/>
      <c r="H10" s="232"/>
      <c r="I10" s="232"/>
      <c r="J10" s="232"/>
      <c r="K10" s="232"/>
      <c r="L10" s="232"/>
      <c r="M10" s="232"/>
      <c r="N10" s="222"/>
      <c r="O10" s="222"/>
      <c r="P10" s="222"/>
      <c r="Q10" s="222"/>
      <c r="R10" s="222"/>
      <c r="S10" s="222"/>
      <c r="T10" s="223"/>
      <c r="U10" s="222"/>
      <c r="V10" s="212"/>
      <c r="W10" s="212"/>
      <c r="X10" s="212"/>
      <c r="Y10" s="212"/>
      <c r="Z10" s="212"/>
      <c r="AA10" s="212"/>
      <c r="AB10" s="212"/>
      <c r="AC10" s="212"/>
      <c r="AD10" s="212"/>
      <c r="AE10" s="212" t="s">
        <v>105</v>
      </c>
      <c r="AF10" s="212">
        <v>0</v>
      </c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3"/>
      <c r="B11" s="219"/>
      <c r="C11" s="264" t="s">
        <v>106</v>
      </c>
      <c r="D11" s="224"/>
      <c r="E11" s="229">
        <v>4</v>
      </c>
      <c r="F11" s="232"/>
      <c r="G11" s="232"/>
      <c r="H11" s="232"/>
      <c r="I11" s="232"/>
      <c r="J11" s="232"/>
      <c r="K11" s="232"/>
      <c r="L11" s="232"/>
      <c r="M11" s="232"/>
      <c r="N11" s="222"/>
      <c r="O11" s="222"/>
      <c r="P11" s="222"/>
      <c r="Q11" s="222"/>
      <c r="R11" s="222"/>
      <c r="S11" s="222"/>
      <c r="T11" s="223"/>
      <c r="U11" s="222"/>
      <c r="V11" s="212"/>
      <c r="W11" s="212"/>
      <c r="X11" s="212"/>
      <c r="Y11" s="212"/>
      <c r="Z11" s="212"/>
      <c r="AA11" s="212"/>
      <c r="AB11" s="212"/>
      <c r="AC11" s="212"/>
      <c r="AD11" s="212"/>
      <c r="AE11" s="212" t="s">
        <v>105</v>
      </c>
      <c r="AF11" s="212">
        <v>0</v>
      </c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13"/>
      <c r="B12" s="219"/>
      <c r="C12" s="264" t="s">
        <v>107</v>
      </c>
      <c r="D12" s="224"/>
      <c r="E12" s="229">
        <v>96.9</v>
      </c>
      <c r="F12" s="232"/>
      <c r="G12" s="232"/>
      <c r="H12" s="232"/>
      <c r="I12" s="232"/>
      <c r="J12" s="232"/>
      <c r="K12" s="232"/>
      <c r="L12" s="232"/>
      <c r="M12" s="232"/>
      <c r="N12" s="222"/>
      <c r="O12" s="222"/>
      <c r="P12" s="222"/>
      <c r="Q12" s="222"/>
      <c r="R12" s="222"/>
      <c r="S12" s="222"/>
      <c r="T12" s="223"/>
      <c r="U12" s="222"/>
      <c r="V12" s="212"/>
      <c r="W12" s="212"/>
      <c r="X12" s="212"/>
      <c r="Y12" s="212"/>
      <c r="Z12" s="212"/>
      <c r="AA12" s="212"/>
      <c r="AB12" s="212"/>
      <c r="AC12" s="212"/>
      <c r="AD12" s="212"/>
      <c r="AE12" s="212" t="s">
        <v>105</v>
      </c>
      <c r="AF12" s="212">
        <v>0</v>
      </c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13"/>
      <c r="B13" s="219"/>
      <c r="C13" s="264" t="s">
        <v>108</v>
      </c>
      <c r="D13" s="224"/>
      <c r="E13" s="229">
        <v>3.85</v>
      </c>
      <c r="F13" s="232"/>
      <c r="G13" s="232"/>
      <c r="H13" s="232"/>
      <c r="I13" s="232"/>
      <c r="J13" s="232"/>
      <c r="K13" s="232"/>
      <c r="L13" s="232"/>
      <c r="M13" s="232"/>
      <c r="N13" s="222"/>
      <c r="O13" s="222"/>
      <c r="P13" s="222"/>
      <c r="Q13" s="222"/>
      <c r="R13" s="222"/>
      <c r="S13" s="222"/>
      <c r="T13" s="223"/>
      <c r="U13" s="222"/>
      <c r="V13" s="212"/>
      <c r="W13" s="212"/>
      <c r="X13" s="212"/>
      <c r="Y13" s="212"/>
      <c r="Z13" s="212"/>
      <c r="AA13" s="212"/>
      <c r="AB13" s="212"/>
      <c r="AC13" s="212"/>
      <c r="AD13" s="212"/>
      <c r="AE13" s="212" t="s">
        <v>105</v>
      </c>
      <c r="AF13" s="212">
        <v>0</v>
      </c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13">
        <v>2</v>
      </c>
      <c r="B14" s="219" t="s">
        <v>109</v>
      </c>
      <c r="C14" s="263" t="s">
        <v>110</v>
      </c>
      <c r="D14" s="221" t="s">
        <v>111</v>
      </c>
      <c r="E14" s="228">
        <v>355.935</v>
      </c>
      <c r="F14" s="231"/>
      <c r="G14" s="232">
        <f>ROUND(E14*F14,2)</f>
        <v>0</v>
      </c>
      <c r="H14" s="231"/>
      <c r="I14" s="232">
        <f>ROUND(E14*H14,2)</f>
        <v>0</v>
      </c>
      <c r="J14" s="231"/>
      <c r="K14" s="232">
        <f>ROUND(E14*J14,2)</f>
        <v>0</v>
      </c>
      <c r="L14" s="232">
        <v>15</v>
      </c>
      <c r="M14" s="232">
        <f>G14*(1+L14/100)</f>
        <v>0</v>
      </c>
      <c r="N14" s="222">
        <v>0</v>
      </c>
      <c r="O14" s="222">
        <f>ROUND(E14*N14,5)</f>
        <v>0</v>
      </c>
      <c r="P14" s="222">
        <v>0</v>
      </c>
      <c r="Q14" s="222">
        <f>ROUND(E14*P14,5)</f>
        <v>0</v>
      </c>
      <c r="R14" s="222"/>
      <c r="S14" s="222"/>
      <c r="T14" s="223">
        <v>0.39</v>
      </c>
      <c r="U14" s="222">
        <f>ROUND(E14*T14,2)</f>
        <v>138.81</v>
      </c>
      <c r="V14" s="212"/>
      <c r="W14" s="212"/>
      <c r="X14" s="212"/>
      <c r="Y14" s="212"/>
      <c r="Z14" s="212"/>
      <c r="AA14" s="212"/>
      <c r="AB14" s="212"/>
      <c r="AC14" s="212"/>
      <c r="AD14" s="212"/>
      <c r="AE14" s="212" t="s">
        <v>103</v>
      </c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13"/>
      <c r="B15" s="219"/>
      <c r="C15" s="264" t="s">
        <v>112</v>
      </c>
      <c r="D15" s="224"/>
      <c r="E15" s="229">
        <v>126.61</v>
      </c>
      <c r="F15" s="232"/>
      <c r="G15" s="232"/>
      <c r="H15" s="232"/>
      <c r="I15" s="232"/>
      <c r="J15" s="232"/>
      <c r="K15" s="232"/>
      <c r="L15" s="232"/>
      <c r="M15" s="232"/>
      <c r="N15" s="222"/>
      <c r="O15" s="222"/>
      <c r="P15" s="222"/>
      <c r="Q15" s="222"/>
      <c r="R15" s="222"/>
      <c r="S15" s="222"/>
      <c r="T15" s="223"/>
      <c r="U15" s="222"/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105</v>
      </c>
      <c r="AF15" s="212">
        <v>0</v>
      </c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13"/>
      <c r="B16" s="219"/>
      <c r="C16" s="264" t="s">
        <v>113</v>
      </c>
      <c r="D16" s="224"/>
      <c r="E16" s="229">
        <v>9.6</v>
      </c>
      <c r="F16" s="232"/>
      <c r="G16" s="232"/>
      <c r="H16" s="232"/>
      <c r="I16" s="232"/>
      <c r="J16" s="232"/>
      <c r="K16" s="232"/>
      <c r="L16" s="232"/>
      <c r="M16" s="232"/>
      <c r="N16" s="222"/>
      <c r="O16" s="222"/>
      <c r="P16" s="222"/>
      <c r="Q16" s="222"/>
      <c r="R16" s="222"/>
      <c r="S16" s="222"/>
      <c r="T16" s="223"/>
      <c r="U16" s="222"/>
      <c r="V16" s="212"/>
      <c r="W16" s="212"/>
      <c r="X16" s="212"/>
      <c r="Y16" s="212"/>
      <c r="Z16" s="212"/>
      <c r="AA16" s="212"/>
      <c r="AB16" s="212"/>
      <c r="AC16" s="212"/>
      <c r="AD16" s="212"/>
      <c r="AE16" s="212" t="s">
        <v>105</v>
      </c>
      <c r="AF16" s="212">
        <v>0</v>
      </c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ht="22.5" outlineLevel="1" x14ac:dyDescent="0.2">
      <c r="A17" s="213"/>
      <c r="B17" s="219"/>
      <c r="C17" s="264" t="s">
        <v>114</v>
      </c>
      <c r="D17" s="224"/>
      <c r="E17" s="229">
        <v>142.12</v>
      </c>
      <c r="F17" s="232"/>
      <c r="G17" s="232"/>
      <c r="H17" s="232"/>
      <c r="I17" s="232"/>
      <c r="J17" s="232"/>
      <c r="K17" s="232"/>
      <c r="L17" s="232"/>
      <c r="M17" s="232"/>
      <c r="N17" s="222"/>
      <c r="O17" s="222"/>
      <c r="P17" s="222"/>
      <c r="Q17" s="222"/>
      <c r="R17" s="222"/>
      <c r="S17" s="222"/>
      <c r="T17" s="223"/>
      <c r="U17" s="222"/>
      <c r="V17" s="212"/>
      <c r="W17" s="212"/>
      <c r="X17" s="212"/>
      <c r="Y17" s="212"/>
      <c r="Z17" s="212"/>
      <c r="AA17" s="212"/>
      <c r="AB17" s="212"/>
      <c r="AC17" s="212"/>
      <c r="AD17" s="212"/>
      <c r="AE17" s="212" t="s">
        <v>105</v>
      </c>
      <c r="AF17" s="212">
        <v>0</v>
      </c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13"/>
      <c r="B18" s="219"/>
      <c r="C18" s="264" t="s">
        <v>115</v>
      </c>
      <c r="D18" s="224"/>
      <c r="E18" s="229">
        <v>8.8550000000000004</v>
      </c>
      <c r="F18" s="232"/>
      <c r="G18" s="232"/>
      <c r="H18" s="232"/>
      <c r="I18" s="232"/>
      <c r="J18" s="232"/>
      <c r="K18" s="232"/>
      <c r="L18" s="232"/>
      <c r="M18" s="232"/>
      <c r="N18" s="222"/>
      <c r="O18" s="222"/>
      <c r="P18" s="222"/>
      <c r="Q18" s="222"/>
      <c r="R18" s="222"/>
      <c r="S18" s="222"/>
      <c r="T18" s="223"/>
      <c r="U18" s="222"/>
      <c r="V18" s="212"/>
      <c r="W18" s="212"/>
      <c r="X18" s="212"/>
      <c r="Y18" s="212"/>
      <c r="Z18" s="212"/>
      <c r="AA18" s="212"/>
      <c r="AB18" s="212"/>
      <c r="AC18" s="212"/>
      <c r="AD18" s="212"/>
      <c r="AE18" s="212" t="s">
        <v>105</v>
      </c>
      <c r="AF18" s="212">
        <v>0</v>
      </c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13"/>
      <c r="B19" s="219"/>
      <c r="C19" s="264" t="s">
        <v>116</v>
      </c>
      <c r="D19" s="224"/>
      <c r="E19" s="229">
        <v>50.05</v>
      </c>
      <c r="F19" s="232"/>
      <c r="G19" s="232"/>
      <c r="H19" s="232"/>
      <c r="I19" s="232"/>
      <c r="J19" s="232"/>
      <c r="K19" s="232"/>
      <c r="L19" s="232"/>
      <c r="M19" s="232"/>
      <c r="N19" s="222"/>
      <c r="O19" s="222"/>
      <c r="P19" s="222"/>
      <c r="Q19" s="222"/>
      <c r="R19" s="222"/>
      <c r="S19" s="222"/>
      <c r="T19" s="223"/>
      <c r="U19" s="222"/>
      <c r="V19" s="212"/>
      <c r="W19" s="212"/>
      <c r="X19" s="212"/>
      <c r="Y19" s="212"/>
      <c r="Z19" s="212"/>
      <c r="AA19" s="212"/>
      <c r="AB19" s="212"/>
      <c r="AC19" s="212"/>
      <c r="AD19" s="212"/>
      <c r="AE19" s="212" t="s">
        <v>105</v>
      </c>
      <c r="AF19" s="212">
        <v>0</v>
      </c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13"/>
      <c r="B20" s="219"/>
      <c r="C20" s="264" t="s">
        <v>117</v>
      </c>
      <c r="D20" s="224"/>
      <c r="E20" s="229">
        <v>18.7</v>
      </c>
      <c r="F20" s="232"/>
      <c r="G20" s="232"/>
      <c r="H20" s="232"/>
      <c r="I20" s="232"/>
      <c r="J20" s="232"/>
      <c r="K20" s="232"/>
      <c r="L20" s="232"/>
      <c r="M20" s="232"/>
      <c r="N20" s="222"/>
      <c r="O20" s="222"/>
      <c r="P20" s="222"/>
      <c r="Q20" s="222"/>
      <c r="R20" s="222"/>
      <c r="S20" s="222"/>
      <c r="T20" s="223"/>
      <c r="U20" s="222"/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105</v>
      </c>
      <c r="AF20" s="212">
        <v>0</v>
      </c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13">
        <v>3</v>
      </c>
      <c r="B21" s="219" t="s">
        <v>118</v>
      </c>
      <c r="C21" s="263" t="s">
        <v>119</v>
      </c>
      <c r="D21" s="221" t="s">
        <v>111</v>
      </c>
      <c r="E21" s="228">
        <v>647.37</v>
      </c>
      <c r="F21" s="231"/>
      <c r="G21" s="232">
        <f>ROUND(E21*F21,2)</f>
        <v>0</v>
      </c>
      <c r="H21" s="231"/>
      <c r="I21" s="232">
        <f>ROUND(E21*H21,2)</f>
        <v>0</v>
      </c>
      <c r="J21" s="231"/>
      <c r="K21" s="232">
        <f>ROUND(E21*J21,2)</f>
        <v>0</v>
      </c>
      <c r="L21" s="232">
        <v>15</v>
      </c>
      <c r="M21" s="232">
        <f>G21*(1+L21/100)</f>
        <v>0</v>
      </c>
      <c r="N21" s="222">
        <v>0</v>
      </c>
      <c r="O21" s="222">
        <f>ROUND(E21*N21,5)</f>
        <v>0</v>
      </c>
      <c r="P21" s="222">
        <v>0</v>
      </c>
      <c r="Q21" s="222">
        <f>ROUND(E21*P21,5)</f>
        <v>0</v>
      </c>
      <c r="R21" s="222"/>
      <c r="S21" s="222"/>
      <c r="T21" s="223">
        <v>1.0999999999999999E-2</v>
      </c>
      <c r="U21" s="222">
        <f>ROUND(E21*T21,2)</f>
        <v>7.12</v>
      </c>
      <c r="V21" s="212"/>
      <c r="W21" s="212"/>
      <c r="X21" s="212"/>
      <c r="Y21" s="212"/>
      <c r="Z21" s="212"/>
      <c r="AA21" s="212"/>
      <c r="AB21" s="212"/>
      <c r="AC21" s="212"/>
      <c r="AD21" s="212"/>
      <c r="AE21" s="212" t="s">
        <v>103</v>
      </c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13"/>
      <c r="B22" s="219"/>
      <c r="C22" s="264" t="s">
        <v>120</v>
      </c>
      <c r="D22" s="224"/>
      <c r="E22" s="229">
        <v>355.935</v>
      </c>
      <c r="F22" s="232"/>
      <c r="G22" s="232"/>
      <c r="H22" s="232"/>
      <c r="I22" s="232"/>
      <c r="J22" s="232"/>
      <c r="K22" s="232"/>
      <c r="L22" s="232"/>
      <c r="M22" s="232"/>
      <c r="N22" s="222"/>
      <c r="O22" s="222"/>
      <c r="P22" s="222"/>
      <c r="Q22" s="222"/>
      <c r="R22" s="222"/>
      <c r="S22" s="222"/>
      <c r="T22" s="223"/>
      <c r="U22" s="222"/>
      <c r="V22" s="212"/>
      <c r="W22" s="212"/>
      <c r="X22" s="212"/>
      <c r="Y22" s="212"/>
      <c r="Z22" s="212"/>
      <c r="AA22" s="212"/>
      <c r="AB22" s="212"/>
      <c r="AC22" s="212"/>
      <c r="AD22" s="212"/>
      <c r="AE22" s="212" t="s">
        <v>105</v>
      </c>
      <c r="AF22" s="212">
        <v>0</v>
      </c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13"/>
      <c r="B23" s="219"/>
      <c r="C23" s="264" t="s">
        <v>121</v>
      </c>
      <c r="D23" s="224"/>
      <c r="E23" s="229">
        <v>291.435</v>
      </c>
      <c r="F23" s="232"/>
      <c r="G23" s="232"/>
      <c r="H23" s="232"/>
      <c r="I23" s="232"/>
      <c r="J23" s="232"/>
      <c r="K23" s="232"/>
      <c r="L23" s="232"/>
      <c r="M23" s="232"/>
      <c r="N23" s="222"/>
      <c r="O23" s="222"/>
      <c r="P23" s="222"/>
      <c r="Q23" s="222"/>
      <c r="R23" s="222"/>
      <c r="S23" s="222"/>
      <c r="T23" s="223"/>
      <c r="U23" s="222"/>
      <c r="V23" s="212"/>
      <c r="W23" s="212"/>
      <c r="X23" s="212"/>
      <c r="Y23" s="212"/>
      <c r="Z23" s="212"/>
      <c r="AA23" s="212"/>
      <c r="AB23" s="212"/>
      <c r="AC23" s="212"/>
      <c r="AD23" s="212"/>
      <c r="AE23" s="212" t="s">
        <v>105</v>
      </c>
      <c r="AF23" s="212">
        <v>0</v>
      </c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ht="22.5" outlineLevel="1" x14ac:dyDescent="0.2">
      <c r="A24" s="213">
        <v>4</v>
      </c>
      <c r="B24" s="219" t="s">
        <v>122</v>
      </c>
      <c r="C24" s="263" t="s">
        <v>123</v>
      </c>
      <c r="D24" s="221" t="s">
        <v>111</v>
      </c>
      <c r="E24" s="228">
        <v>83.607500000000002</v>
      </c>
      <c r="F24" s="231"/>
      <c r="G24" s="232">
        <f>ROUND(E24*F24,2)</f>
        <v>0</v>
      </c>
      <c r="H24" s="231"/>
      <c r="I24" s="232">
        <f>ROUND(E24*H24,2)</f>
        <v>0</v>
      </c>
      <c r="J24" s="231"/>
      <c r="K24" s="232">
        <f>ROUND(E24*J24,2)</f>
        <v>0</v>
      </c>
      <c r="L24" s="232">
        <v>15</v>
      </c>
      <c r="M24" s="232">
        <f>G24*(1+L24/100)</f>
        <v>0</v>
      </c>
      <c r="N24" s="222">
        <v>0</v>
      </c>
      <c r="O24" s="222">
        <f>ROUND(E24*N24,5)</f>
        <v>0</v>
      </c>
      <c r="P24" s="222">
        <v>0</v>
      </c>
      <c r="Q24" s="222">
        <f>ROUND(E24*P24,5)</f>
        <v>0</v>
      </c>
      <c r="R24" s="222"/>
      <c r="S24" s="222"/>
      <c r="T24" s="223">
        <v>1.0999999999999999E-2</v>
      </c>
      <c r="U24" s="222">
        <f>ROUND(E24*T24,2)</f>
        <v>0.92</v>
      </c>
      <c r="V24" s="212"/>
      <c r="W24" s="212"/>
      <c r="X24" s="212"/>
      <c r="Y24" s="212"/>
      <c r="Z24" s="212"/>
      <c r="AA24" s="212"/>
      <c r="AB24" s="212"/>
      <c r="AC24" s="212"/>
      <c r="AD24" s="212"/>
      <c r="AE24" s="212" t="s">
        <v>103</v>
      </c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13"/>
      <c r="B25" s="219"/>
      <c r="C25" s="264" t="s">
        <v>124</v>
      </c>
      <c r="D25" s="224"/>
      <c r="E25" s="229">
        <v>64.5</v>
      </c>
      <c r="F25" s="232"/>
      <c r="G25" s="232"/>
      <c r="H25" s="232"/>
      <c r="I25" s="232"/>
      <c r="J25" s="232"/>
      <c r="K25" s="232"/>
      <c r="L25" s="232"/>
      <c r="M25" s="232"/>
      <c r="N25" s="222"/>
      <c r="O25" s="222"/>
      <c r="P25" s="222"/>
      <c r="Q25" s="222"/>
      <c r="R25" s="222"/>
      <c r="S25" s="222"/>
      <c r="T25" s="223"/>
      <c r="U25" s="222"/>
      <c r="V25" s="212"/>
      <c r="W25" s="212"/>
      <c r="X25" s="212"/>
      <c r="Y25" s="212"/>
      <c r="Z25" s="212"/>
      <c r="AA25" s="212"/>
      <c r="AB25" s="212"/>
      <c r="AC25" s="212"/>
      <c r="AD25" s="212"/>
      <c r="AE25" s="212" t="s">
        <v>105</v>
      </c>
      <c r="AF25" s="212">
        <v>0</v>
      </c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13"/>
      <c r="B26" s="219"/>
      <c r="C26" s="264" t="s">
        <v>125</v>
      </c>
      <c r="D26" s="224"/>
      <c r="E26" s="229">
        <v>19.107500000000002</v>
      </c>
      <c r="F26" s="232"/>
      <c r="G26" s="232"/>
      <c r="H26" s="232"/>
      <c r="I26" s="232"/>
      <c r="J26" s="232"/>
      <c r="K26" s="232"/>
      <c r="L26" s="232"/>
      <c r="M26" s="232"/>
      <c r="N26" s="222"/>
      <c r="O26" s="222"/>
      <c r="P26" s="222"/>
      <c r="Q26" s="222"/>
      <c r="R26" s="222"/>
      <c r="S26" s="222"/>
      <c r="T26" s="223"/>
      <c r="U26" s="222"/>
      <c r="V26" s="212"/>
      <c r="W26" s="212"/>
      <c r="X26" s="212"/>
      <c r="Y26" s="212"/>
      <c r="Z26" s="212"/>
      <c r="AA26" s="212"/>
      <c r="AB26" s="212"/>
      <c r="AC26" s="212"/>
      <c r="AD26" s="212"/>
      <c r="AE26" s="212" t="s">
        <v>105</v>
      </c>
      <c r="AF26" s="212">
        <v>0</v>
      </c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13">
        <v>5</v>
      </c>
      <c r="B27" s="219" t="s">
        <v>126</v>
      </c>
      <c r="C27" s="263" t="s">
        <v>127</v>
      </c>
      <c r="D27" s="221" t="s">
        <v>111</v>
      </c>
      <c r="E27" s="228">
        <v>355.935</v>
      </c>
      <c r="F27" s="231"/>
      <c r="G27" s="232">
        <f>ROUND(E27*F27,2)</f>
        <v>0</v>
      </c>
      <c r="H27" s="231"/>
      <c r="I27" s="232">
        <f>ROUND(E27*H27,2)</f>
        <v>0</v>
      </c>
      <c r="J27" s="231"/>
      <c r="K27" s="232">
        <f>ROUND(E27*J27,2)</f>
        <v>0</v>
      </c>
      <c r="L27" s="232">
        <v>15</v>
      </c>
      <c r="M27" s="232">
        <f>G27*(1+L27/100)</f>
        <v>0</v>
      </c>
      <c r="N27" s="222">
        <v>0</v>
      </c>
      <c r="O27" s="222">
        <f>ROUND(E27*N27,5)</f>
        <v>0</v>
      </c>
      <c r="P27" s="222">
        <v>0</v>
      </c>
      <c r="Q27" s="222">
        <f>ROUND(E27*P27,5)</f>
        <v>0</v>
      </c>
      <c r="R27" s="222"/>
      <c r="S27" s="222"/>
      <c r="T27" s="223">
        <v>0.65200000000000002</v>
      </c>
      <c r="U27" s="222">
        <f>ROUND(E27*T27,2)</f>
        <v>232.07</v>
      </c>
      <c r="V27" s="212"/>
      <c r="W27" s="212"/>
      <c r="X27" s="212"/>
      <c r="Y27" s="212"/>
      <c r="Z27" s="212"/>
      <c r="AA27" s="212"/>
      <c r="AB27" s="212"/>
      <c r="AC27" s="212"/>
      <c r="AD27" s="212"/>
      <c r="AE27" s="212" t="s">
        <v>103</v>
      </c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13"/>
      <c r="B28" s="219"/>
      <c r="C28" s="264" t="s">
        <v>121</v>
      </c>
      <c r="D28" s="224"/>
      <c r="E28" s="229">
        <v>291.435</v>
      </c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  <c r="S28" s="222"/>
      <c r="T28" s="223"/>
      <c r="U28" s="222"/>
      <c r="V28" s="212"/>
      <c r="W28" s="212"/>
      <c r="X28" s="212"/>
      <c r="Y28" s="212"/>
      <c r="Z28" s="212"/>
      <c r="AA28" s="212"/>
      <c r="AB28" s="212"/>
      <c r="AC28" s="212"/>
      <c r="AD28" s="212"/>
      <c r="AE28" s="212" t="s">
        <v>105</v>
      </c>
      <c r="AF28" s="212">
        <v>0</v>
      </c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13"/>
      <c r="B29" s="219"/>
      <c r="C29" s="264" t="s">
        <v>124</v>
      </c>
      <c r="D29" s="224"/>
      <c r="E29" s="229">
        <v>64.5</v>
      </c>
      <c r="F29" s="232"/>
      <c r="G29" s="232"/>
      <c r="H29" s="232"/>
      <c r="I29" s="232"/>
      <c r="J29" s="232"/>
      <c r="K29" s="232"/>
      <c r="L29" s="232"/>
      <c r="M29" s="232"/>
      <c r="N29" s="222"/>
      <c r="O29" s="222"/>
      <c r="P29" s="222"/>
      <c r="Q29" s="222"/>
      <c r="R29" s="222"/>
      <c r="S29" s="222"/>
      <c r="T29" s="223"/>
      <c r="U29" s="222"/>
      <c r="V29" s="212"/>
      <c r="W29" s="212"/>
      <c r="X29" s="212"/>
      <c r="Y29" s="212"/>
      <c r="Z29" s="212"/>
      <c r="AA29" s="212"/>
      <c r="AB29" s="212"/>
      <c r="AC29" s="212"/>
      <c r="AD29" s="212"/>
      <c r="AE29" s="212" t="s">
        <v>105</v>
      </c>
      <c r="AF29" s="212">
        <v>0</v>
      </c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13">
        <v>6</v>
      </c>
      <c r="B30" s="219" t="s">
        <v>128</v>
      </c>
      <c r="C30" s="263" t="s">
        <v>129</v>
      </c>
      <c r="D30" s="221" t="s">
        <v>111</v>
      </c>
      <c r="E30" s="228">
        <v>355.935</v>
      </c>
      <c r="F30" s="231"/>
      <c r="G30" s="232">
        <f>ROUND(E30*F30,2)</f>
        <v>0</v>
      </c>
      <c r="H30" s="231"/>
      <c r="I30" s="232">
        <f>ROUND(E30*H30,2)</f>
        <v>0</v>
      </c>
      <c r="J30" s="231"/>
      <c r="K30" s="232">
        <f>ROUND(E30*J30,2)</f>
        <v>0</v>
      </c>
      <c r="L30" s="232">
        <v>15</v>
      </c>
      <c r="M30" s="232">
        <f>G30*(1+L30/100)</f>
        <v>0</v>
      </c>
      <c r="N30" s="222">
        <v>0</v>
      </c>
      <c r="O30" s="222">
        <f>ROUND(E30*N30,5)</f>
        <v>0</v>
      </c>
      <c r="P30" s="222">
        <v>0</v>
      </c>
      <c r="Q30" s="222">
        <f>ROUND(E30*P30,5)</f>
        <v>0</v>
      </c>
      <c r="R30" s="222"/>
      <c r="S30" s="222"/>
      <c r="T30" s="223">
        <v>8.9999999999999993E-3</v>
      </c>
      <c r="U30" s="222">
        <f>ROUND(E30*T30,2)</f>
        <v>3.2</v>
      </c>
      <c r="V30" s="212"/>
      <c r="W30" s="212"/>
      <c r="X30" s="212"/>
      <c r="Y30" s="212"/>
      <c r="Z30" s="212"/>
      <c r="AA30" s="212"/>
      <c r="AB30" s="212"/>
      <c r="AC30" s="212"/>
      <c r="AD30" s="212"/>
      <c r="AE30" s="212" t="s">
        <v>103</v>
      </c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13"/>
      <c r="B31" s="219"/>
      <c r="C31" s="264" t="s">
        <v>120</v>
      </c>
      <c r="D31" s="224"/>
      <c r="E31" s="229">
        <v>355.935</v>
      </c>
      <c r="F31" s="232"/>
      <c r="G31" s="232"/>
      <c r="H31" s="232"/>
      <c r="I31" s="232"/>
      <c r="J31" s="232"/>
      <c r="K31" s="232"/>
      <c r="L31" s="232"/>
      <c r="M31" s="232"/>
      <c r="N31" s="222"/>
      <c r="O31" s="222"/>
      <c r="P31" s="222"/>
      <c r="Q31" s="222"/>
      <c r="R31" s="222"/>
      <c r="S31" s="222"/>
      <c r="T31" s="223"/>
      <c r="U31" s="222"/>
      <c r="V31" s="212"/>
      <c r="W31" s="212"/>
      <c r="X31" s="212"/>
      <c r="Y31" s="212"/>
      <c r="Z31" s="212"/>
      <c r="AA31" s="212"/>
      <c r="AB31" s="212"/>
      <c r="AC31" s="212"/>
      <c r="AD31" s="212"/>
      <c r="AE31" s="212" t="s">
        <v>105</v>
      </c>
      <c r="AF31" s="212">
        <v>0</v>
      </c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13">
        <v>7</v>
      </c>
      <c r="B32" s="219" t="s">
        <v>130</v>
      </c>
      <c r="C32" s="263" t="s">
        <v>131</v>
      </c>
      <c r="D32" s="221" t="s">
        <v>111</v>
      </c>
      <c r="E32" s="228">
        <v>291.435</v>
      </c>
      <c r="F32" s="231"/>
      <c r="G32" s="232">
        <f>ROUND(E32*F32,2)</f>
        <v>0</v>
      </c>
      <c r="H32" s="231"/>
      <c r="I32" s="232">
        <f>ROUND(E32*H32,2)</f>
        <v>0</v>
      </c>
      <c r="J32" s="231"/>
      <c r="K32" s="232">
        <f>ROUND(E32*J32,2)</f>
        <v>0</v>
      </c>
      <c r="L32" s="232">
        <v>15</v>
      </c>
      <c r="M32" s="232">
        <f>G32*(1+L32/100)</f>
        <v>0</v>
      </c>
      <c r="N32" s="222">
        <v>0</v>
      </c>
      <c r="O32" s="222">
        <f>ROUND(E32*N32,5)</f>
        <v>0</v>
      </c>
      <c r="P32" s="222">
        <v>0</v>
      </c>
      <c r="Q32" s="222">
        <f>ROUND(E32*P32,5)</f>
        <v>0</v>
      </c>
      <c r="R32" s="222"/>
      <c r="S32" s="222"/>
      <c r="T32" s="223">
        <v>0.20200000000000001</v>
      </c>
      <c r="U32" s="222">
        <f>ROUND(E32*T32,2)</f>
        <v>58.87</v>
      </c>
      <c r="V32" s="212"/>
      <c r="W32" s="212"/>
      <c r="X32" s="212"/>
      <c r="Y32" s="212"/>
      <c r="Z32" s="212"/>
      <c r="AA32" s="212"/>
      <c r="AB32" s="212"/>
      <c r="AC32" s="212"/>
      <c r="AD32" s="212"/>
      <c r="AE32" s="212" t="s">
        <v>103</v>
      </c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13"/>
      <c r="B33" s="219"/>
      <c r="C33" s="264" t="s">
        <v>132</v>
      </c>
      <c r="D33" s="224"/>
      <c r="E33" s="229">
        <v>103.59</v>
      </c>
      <c r="F33" s="232"/>
      <c r="G33" s="232"/>
      <c r="H33" s="232"/>
      <c r="I33" s="232"/>
      <c r="J33" s="232"/>
      <c r="K33" s="232"/>
      <c r="L33" s="232"/>
      <c r="M33" s="232"/>
      <c r="N33" s="222"/>
      <c r="O33" s="222"/>
      <c r="P33" s="222"/>
      <c r="Q33" s="222"/>
      <c r="R33" s="222"/>
      <c r="S33" s="222"/>
      <c r="T33" s="223"/>
      <c r="U33" s="222"/>
      <c r="V33" s="212"/>
      <c r="W33" s="212"/>
      <c r="X33" s="212"/>
      <c r="Y33" s="212"/>
      <c r="Z33" s="212"/>
      <c r="AA33" s="212"/>
      <c r="AB33" s="212"/>
      <c r="AC33" s="212"/>
      <c r="AD33" s="212"/>
      <c r="AE33" s="212" t="s">
        <v>105</v>
      </c>
      <c r="AF33" s="212">
        <v>0</v>
      </c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13"/>
      <c r="B34" s="219"/>
      <c r="C34" s="264" t="s">
        <v>133</v>
      </c>
      <c r="D34" s="224"/>
      <c r="E34" s="229">
        <v>8</v>
      </c>
      <c r="F34" s="232"/>
      <c r="G34" s="232"/>
      <c r="H34" s="232"/>
      <c r="I34" s="232"/>
      <c r="J34" s="232"/>
      <c r="K34" s="232"/>
      <c r="L34" s="232"/>
      <c r="M34" s="232"/>
      <c r="N34" s="222"/>
      <c r="O34" s="222"/>
      <c r="P34" s="222"/>
      <c r="Q34" s="222"/>
      <c r="R34" s="222"/>
      <c r="S34" s="222"/>
      <c r="T34" s="223"/>
      <c r="U34" s="222"/>
      <c r="V34" s="212"/>
      <c r="W34" s="212"/>
      <c r="X34" s="212"/>
      <c r="Y34" s="212"/>
      <c r="Z34" s="212"/>
      <c r="AA34" s="212"/>
      <c r="AB34" s="212"/>
      <c r="AC34" s="212"/>
      <c r="AD34" s="212"/>
      <c r="AE34" s="212" t="s">
        <v>105</v>
      </c>
      <c r="AF34" s="212">
        <v>0</v>
      </c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ht="22.5" outlineLevel="1" x14ac:dyDescent="0.2">
      <c r="A35" s="213"/>
      <c r="B35" s="219"/>
      <c r="C35" s="264" t="s">
        <v>134</v>
      </c>
      <c r="D35" s="224"/>
      <c r="E35" s="229">
        <v>116.28</v>
      </c>
      <c r="F35" s="232"/>
      <c r="G35" s="232"/>
      <c r="H35" s="232"/>
      <c r="I35" s="232"/>
      <c r="J35" s="232"/>
      <c r="K35" s="232"/>
      <c r="L35" s="232"/>
      <c r="M35" s="232"/>
      <c r="N35" s="222"/>
      <c r="O35" s="222"/>
      <c r="P35" s="222"/>
      <c r="Q35" s="222"/>
      <c r="R35" s="222"/>
      <c r="S35" s="222"/>
      <c r="T35" s="223"/>
      <c r="U35" s="222"/>
      <c r="V35" s="212"/>
      <c r="W35" s="212"/>
      <c r="X35" s="212"/>
      <c r="Y35" s="212"/>
      <c r="Z35" s="212"/>
      <c r="AA35" s="212"/>
      <c r="AB35" s="212"/>
      <c r="AC35" s="212"/>
      <c r="AD35" s="212"/>
      <c r="AE35" s="212" t="s">
        <v>105</v>
      </c>
      <c r="AF35" s="212">
        <v>0</v>
      </c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13"/>
      <c r="B36" s="219"/>
      <c r="C36" s="264" t="s">
        <v>135</v>
      </c>
      <c r="D36" s="224"/>
      <c r="E36" s="229">
        <v>7.3150000000000004</v>
      </c>
      <c r="F36" s="232"/>
      <c r="G36" s="232"/>
      <c r="H36" s="232"/>
      <c r="I36" s="232"/>
      <c r="J36" s="232"/>
      <c r="K36" s="232"/>
      <c r="L36" s="232"/>
      <c r="M36" s="232"/>
      <c r="N36" s="222"/>
      <c r="O36" s="222"/>
      <c r="P36" s="222"/>
      <c r="Q36" s="222"/>
      <c r="R36" s="222"/>
      <c r="S36" s="222"/>
      <c r="T36" s="223"/>
      <c r="U36" s="222"/>
      <c r="V36" s="212"/>
      <c r="W36" s="212"/>
      <c r="X36" s="212"/>
      <c r="Y36" s="212"/>
      <c r="Z36" s="212"/>
      <c r="AA36" s="212"/>
      <c r="AB36" s="212"/>
      <c r="AC36" s="212"/>
      <c r="AD36" s="212"/>
      <c r="AE36" s="212" t="s">
        <v>105</v>
      </c>
      <c r="AF36" s="212">
        <v>0</v>
      </c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13"/>
      <c r="B37" s="219"/>
      <c r="C37" s="264" t="s">
        <v>136</v>
      </c>
      <c r="D37" s="224"/>
      <c r="E37" s="229">
        <v>40.950000000000003</v>
      </c>
      <c r="F37" s="232"/>
      <c r="G37" s="232"/>
      <c r="H37" s="232"/>
      <c r="I37" s="232"/>
      <c r="J37" s="232"/>
      <c r="K37" s="232"/>
      <c r="L37" s="232"/>
      <c r="M37" s="232"/>
      <c r="N37" s="222"/>
      <c r="O37" s="222"/>
      <c r="P37" s="222"/>
      <c r="Q37" s="222"/>
      <c r="R37" s="222"/>
      <c r="S37" s="222"/>
      <c r="T37" s="223"/>
      <c r="U37" s="222"/>
      <c r="V37" s="212"/>
      <c r="W37" s="212"/>
      <c r="X37" s="212"/>
      <c r="Y37" s="212"/>
      <c r="Z37" s="212"/>
      <c r="AA37" s="212"/>
      <c r="AB37" s="212"/>
      <c r="AC37" s="212"/>
      <c r="AD37" s="212"/>
      <c r="AE37" s="212" t="s">
        <v>105</v>
      </c>
      <c r="AF37" s="212">
        <v>0</v>
      </c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13"/>
      <c r="B38" s="219"/>
      <c r="C38" s="264" t="s">
        <v>137</v>
      </c>
      <c r="D38" s="224"/>
      <c r="E38" s="229">
        <v>15.3</v>
      </c>
      <c r="F38" s="232"/>
      <c r="G38" s="232"/>
      <c r="H38" s="232"/>
      <c r="I38" s="232"/>
      <c r="J38" s="232"/>
      <c r="K38" s="232"/>
      <c r="L38" s="232"/>
      <c r="M38" s="232"/>
      <c r="N38" s="222"/>
      <c r="O38" s="222"/>
      <c r="P38" s="222"/>
      <c r="Q38" s="222"/>
      <c r="R38" s="222"/>
      <c r="S38" s="222"/>
      <c r="T38" s="223"/>
      <c r="U38" s="222"/>
      <c r="V38" s="212"/>
      <c r="W38" s="212"/>
      <c r="X38" s="212"/>
      <c r="Y38" s="212"/>
      <c r="Z38" s="212"/>
      <c r="AA38" s="212"/>
      <c r="AB38" s="212"/>
      <c r="AC38" s="212"/>
      <c r="AD38" s="212"/>
      <c r="AE38" s="212" t="s">
        <v>105</v>
      </c>
      <c r="AF38" s="212">
        <v>0</v>
      </c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13">
        <v>8</v>
      </c>
      <c r="B39" s="219" t="s">
        <v>138</v>
      </c>
      <c r="C39" s="263" t="s">
        <v>139</v>
      </c>
      <c r="D39" s="221" t="s">
        <v>111</v>
      </c>
      <c r="E39" s="228">
        <v>64.5</v>
      </c>
      <c r="F39" s="231"/>
      <c r="G39" s="232">
        <f>ROUND(E39*F39,2)</f>
        <v>0</v>
      </c>
      <c r="H39" s="231"/>
      <c r="I39" s="232">
        <f>ROUND(E39*H39,2)</f>
        <v>0</v>
      </c>
      <c r="J39" s="231"/>
      <c r="K39" s="232">
        <f>ROUND(E39*J39,2)</f>
        <v>0</v>
      </c>
      <c r="L39" s="232">
        <v>15</v>
      </c>
      <c r="M39" s="232">
        <f>G39*(1+L39/100)</f>
        <v>0</v>
      </c>
      <c r="N39" s="222">
        <v>0</v>
      </c>
      <c r="O39" s="222">
        <f>ROUND(E39*N39,5)</f>
        <v>0</v>
      </c>
      <c r="P39" s="222">
        <v>0</v>
      </c>
      <c r="Q39" s="222">
        <f>ROUND(E39*P39,5)</f>
        <v>0</v>
      </c>
      <c r="R39" s="222"/>
      <c r="S39" s="222"/>
      <c r="T39" s="223">
        <v>0</v>
      </c>
      <c r="U39" s="222">
        <f>ROUND(E39*T39,2)</f>
        <v>0</v>
      </c>
      <c r="V39" s="212"/>
      <c r="W39" s="212"/>
      <c r="X39" s="212"/>
      <c r="Y39" s="212"/>
      <c r="Z39" s="212"/>
      <c r="AA39" s="212"/>
      <c r="AB39" s="212"/>
      <c r="AC39" s="212"/>
      <c r="AD39" s="212"/>
      <c r="AE39" s="212" t="s">
        <v>103</v>
      </c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13"/>
      <c r="B40" s="219"/>
      <c r="C40" s="264" t="s">
        <v>140</v>
      </c>
      <c r="D40" s="224"/>
      <c r="E40" s="229">
        <v>64.5</v>
      </c>
      <c r="F40" s="232"/>
      <c r="G40" s="232"/>
      <c r="H40" s="232"/>
      <c r="I40" s="232"/>
      <c r="J40" s="232"/>
      <c r="K40" s="232"/>
      <c r="L40" s="232"/>
      <c r="M40" s="232"/>
      <c r="N40" s="222"/>
      <c r="O40" s="222"/>
      <c r="P40" s="222"/>
      <c r="Q40" s="222"/>
      <c r="R40" s="222"/>
      <c r="S40" s="222"/>
      <c r="T40" s="223"/>
      <c r="U40" s="222"/>
      <c r="V40" s="212"/>
      <c r="W40" s="212"/>
      <c r="X40" s="212"/>
      <c r="Y40" s="212"/>
      <c r="Z40" s="212"/>
      <c r="AA40" s="212"/>
      <c r="AB40" s="212"/>
      <c r="AC40" s="212"/>
      <c r="AD40" s="212"/>
      <c r="AE40" s="212" t="s">
        <v>105</v>
      </c>
      <c r="AF40" s="212">
        <v>0</v>
      </c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13">
        <v>9</v>
      </c>
      <c r="B41" s="219" t="s">
        <v>141</v>
      </c>
      <c r="C41" s="263" t="s">
        <v>142</v>
      </c>
      <c r="D41" s="221" t="s">
        <v>143</v>
      </c>
      <c r="E41" s="228">
        <v>47.768749999999997</v>
      </c>
      <c r="F41" s="231"/>
      <c r="G41" s="232">
        <f>ROUND(E41*F41,2)</f>
        <v>0</v>
      </c>
      <c r="H41" s="231"/>
      <c r="I41" s="232">
        <f>ROUND(E41*H41,2)</f>
        <v>0</v>
      </c>
      <c r="J41" s="231"/>
      <c r="K41" s="232">
        <f>ROUND(E41*J41,2)</f>
        <v>0</v>
      </c>
      <c r="L41" s="232">
        <v>15</v>
      </c>
      <c r="M41" s="232">
        <f>G41*(1+L41/100)</f>
        <v>0</v>
      </c>
      <c r="N41" s="222">
        <v>0</v>
      </c>
      <c r="O41" s="222">
        <f>ROUND(E41*N41,5)</f>
        <v>0</v>
      </c>
      <c r="P41" s="222">
        <v>0</v>
      </c>
      <c r="Q41" s="222">
        <f>ROUND(E41*P41,5)</f>
        <v>0</v>
      </c>
      <c r="R41" s="222"/>
      <c r="S41" s="222"/>
      <c r="T41" s="223">
        <v>0</v>
      </c>
      <c r="U41" s="222">
        <f>ROUND(E41*T41,2)</f>
        <v>0</v>
      </c>
      <c r="V41" s="212"/>
      <c r="W41" s="212"/>
      <c r="X41" s="212"/>
      <c r="Y41" s="212"/>
      <c r="Z41" s="212"/>
      <c r="AA41" s="212"/>
      <c r="AB41" s="212"/>
      <c r="AC41" s="212"/>
      <c r="AD41" s="212"/>
      <c r="AE41" s="212" t="s">
        <v>103</v>
      </c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13"/>
      <c r="B42" s="219"/>
      <c r="C42" s="264" t="s">
        <v>144</v>
      </c>
      <c r="D42" s="224"/>
      <c r="E42" s="229">
        <v>47.768749999999997</v>
      </c>
      <c r="F42" s="232"/>
      <c r="G42" s="232"/>
      <c r="H42" s="232"/>
      <c r="I42" s="232"/>
      <c r="J42" s="232"/>
      <c r="K42" s="232"/>
      <c r="L42" s="232"/>
      <c r="M42" s="232"/>
      <c r="N42" s="222"/>
      <c r="O42" s="222"/>
      <c r="P42" s="222"/>
      <c r="Q42" s="222"/>
      <c r="R42" s="222"/>
      <c r="S42" s="222"/>
      <c r="T42" s="223"/>
      <c r="U42" s="222"/>
      <c r="V42" s="212"/>
      <c r="W42" s="212"/>
      <c r="X42" s="212"/>
      <c r="Y42" s="212"/>
      <c r="Z42" s="212"/>
      <c r="AA42" s="212"/>
      <c r="AB42" s="212"/>
      <c r="AC42" s="212"/>
      <c r="AD42" s="212"/>
      <c r="AE42" s="212" t="s">
        <v>105</v>
      </c>
      <c r="AF42" s="212">
        <v>0</v>
      </c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x14ac:dyDescent="0.2">
      <c r="A43" s="214" t="s">
        <v>98</v>
      </c>
      <c r="B43" s="220" t="s">
        <v>59</v>
      </c>
      <c r="C43" s="265" t="s">
        <v>60</v>
      </c>
      <c r="D43" s="225"/>
      <c r="E43" s="230"/>
      <c r="F43" s="233"/>
      <c r="G43" s="233">
        <f>SUMIF(AE44:AE72,"&lt;&gt;NOR",G44:G72)</f>
        <v>0</v>
      </c>
      <c r="H43" s="233"/>
      <c r="I43" s="233">
        <f>SUM(I44:I72)</f>
        <v>0</v>
      </c>
      <c r="J43" s="233"/>
      <c r="K43" s="233">
        <f>SUM(K44:K72)</f>
        <v>0</v>
      </c>
      <c r="L43" s="233"/>
      <c r="M43" s="233">
        <f>SUM(M44:M72)</f>
        <v>0</v>
      </c>
      <c r="N43" s="226"/>
      <c r="O43" s="226">
        <f>SUM(O44:O72)</f>
        <v>89.033360000000002</v>
      </c>
      <c r="P43" s="226"/>
      <c r="Q43" s="226">
        <f>SUM(Q44:Q72)</f>
        <v>0</v>
      </c>
      <c r="R43" s="226"/>
      <c r="S43" s="226"/>
      <c r="T43" s="227"/>
      <c r="U43" s="226">
        <f>SUM(U44:U72)</f>
        <v>922.45</v>
      </c>
      <c r="AE43" t="s">
        <v>99</v>
      </c>
    </row>
    <row r="44" spans="1:60" outlineLevel="1" x14ac:dyDescent="0.2">
      <c r="A44" s="213">
        <v>10</v>
      </c>
      <c r="B44" s="219" t="s">
        <v>145</v>
      </c>
      <c r="C44" s="263" t="s">
        <v>146</v>
      </c>
      <c r="D44" s="221" t="s">
        <v>102</v>
      </c>
      <c r="E44" s="228">
        <v>322.5</v>
      </c>
      <c r="F44" s="231"/>
      <c r="G44" s="232">
        <f>ROUND(E44*F44,2)</f>
        <v>0</v>
      </c>
      <c r="H44" s="231"/>
      <c r="I44" s="232">
        <f>ROUND(E44*H44,2)</f>
        <v>0</v>
      </c>
      <c r="J44" s="231"/>
      <c r="K44" s="232">
        <f>ROUND(E44*J44,2)</f>
        <v>0</v>
      </c>
      <c r="L44" s="232">
        <v>15</v>
      </c>
      <c r="M44" s="232">
        <f>G44*(1+L44/100)</f>
        <v>0</v>
      </c>
      <c r="N44" s="222">
        <v>1.8000000000000001E-4</v>
      </c>
      <c r="O44" s="222">
        <f>ROUND(E44*N44,5)</f>
        <v>5.8049999999999997E-2</v>
      </c>
      <c r="P44" s="222">
        <v>0</v>
      </c>
      <c r="Q44" s="222">
        <f>ROUND(E44*P44,5)</f>
        <v>0</v>
      </c>
      <c r="R44" s="222"/>
      <c r="S44" s="222"/>
      <c r="T44" s="223">
        <v>7.4999999999999997E-2</v>
      </c>
      <c r="U44" s="222">
        <f>ROUND(E44*T44,2)</f>
        <v>24.19</v>
      </c>
      <c r="V44" s="212"/>
      <c r="W44" s="212"/>
      <c r="X44" s="212"/>
      <c r="Y44" s="212"/>
      <c r="Z44" s="212"/>
      <c r="AA44" s="212"/>
      <c r="AB44" s="212"/>
      <c r="AC44" s="212"/>
      <c r="AD44" s="212"/>
      <c r="AE44" s="212" t="s">
        <v>103</v>
      </c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13"/>
      <c r="B45" s="219"/>
      <c r="C45" s="264" t="s">
        <v>147</v>
      </c>
      <c r="D45" s="224"/>
      <c r="E45" s="229">
        <v>115.1</v>
      </c>
      <c r="F45" s="232"/>
      <c r="G45" s="232"/>
      <c r="H45" s="232"/>
      <c r="I45" s="232"/>
      <c r="J45" s="232"/>
      <c r="K45" s="232"/>
      <c r="L45" s="232"/>
      <c r="M45" s="232"/>
      <c r="N45" s="222"/>
      <c r="O45" s="222"/>
      <c r="P45" s="222"/>
      <c r="Q45" s="222"/>
      <c r="R45" s="222"/>
      <c r="S45" s="222"/>
      <c r="T45" s="223"/>
      <c r="U45" s="222"/>
      <c r="V45" s="212"/>
      <c r="W45" s="212"/>
      <c r="X45" s="212"/>
      <c r="Y45" s="212"/>
      <c r="Z45" s="212"/>
      <c r="AA45" s="212"/>
      <c r="AB45" s="212"/>
      <c r="AC45" s="212"/>
      <c r="AD45" s="212"/>
      <c r="AE45" s="212" t="s">
        <v>105</v>
      </c>
      <c r="AF45" s="212">
        <v>0</v>
      </c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13"/>
      <c r="B46" s="219"/>
      <c r="C46" s="264" t="s">
        <v>148</v>
      </c>
      <c r="D46" s="224"/>
      <c r="E46" s="229">
        <v>8</v>
      </c>
      <c r="F46" s="232"/>
      <c r="G46" s="232"/>
      <c r="H46" s="232"/>
      <c r="I46" s="232"/>
      <c r="J46" s="232"/>
      <c r="K46" s="232"/>
      <c r="L46" s="232"/>
      <c r="M46" s="232"/>
      <c r="N46" s="222"/>
      <c r="O46" s="222"/>
      <c r="P46" s="222"/>
      <c r="Q46" s="222"/>
      <c r="R46" s="222"/>
      <c r="S46" s="222"/>
      <c r="T46" s="223"/>
      <c r="U46" s="222"/>
      <c r="V46" s="212"/>
      <c r="W46" s="212"/>
      <c r="X46" s="212"/>
      <c r="Y46" s="212"/>
      <c r="Z46" s="212"/>
      <c r="AA46" s="212"/>
      <c r="AB46" s="212"/>
      <c r="AC46" s="212"/>
      <c r="AD46" s="212"/>
      <c r="AE46" s="212" t="s">
        <v>105</v>
      </c>
      <c r="AF46" s="212">
        <v>0</v>
      </c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13"/>
      <c r="B47" s="219"/>
      <c r="C47" s="264" t="s">
        <v>149</v>
      </c>
      <c r="D47" s="224"/>
      <c r="E47" s="229">
        <v>129.19999999999999</v>
      </c>
      <c r="F47" s="232"/>
      <c r="G47" s="232"/>
      <c r="H47" s="232"/>
      <c r="I47" s="232"/>
      <c r="J47" s="232"/>
      <c r="K47" s="232"/>
      <c r="L47" s="232"/>
      <c r="M47" s="232"/>
      <c r="N47" s="222"/>
      <c r="O47" s="222"/>
      <c r="P47" s="222"/>
      <c r="Q47" s="222"/>
      <c r="R47" s="222"/>
      <c r="S47" s="222"/>
      <c r="T47" s="223"/>
      <c r="U47" s="222"/>
      <c r="V47" s="212"/>
      <c r="W47" s="212"/>
      <c r="X47" s="212"/>
      <c r="Y47" s="212"/>
      <c r="Z47" s="212"/>
      <c r="AA47" s="212"/>
      <c r="AB47" s="212"/>
      <c r="AC47" s="212"/>
      <c r="AD47" s="212"/>
      <c r="AE47" s="212" t="s">
        <v>105</v>
      </c>
      <c r="AF47" s="212">
        <v>0</v>
      </c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13"/>
      <c r="B48" s="219"/>
      <c r="C48" s="264" t="s">
        <v>150</v>
      </c>
      <c r="D48" s="224"/>
      <c r="E48" s="229">
        <v>7.7</v>
      </c>
      <c r="F48" s="232"/>
      <c r="G48" s="232"/>
      <c r="H48" s="232"/>
      <c r="I48" s="232"/>
      <c r="J48" s="232"/>
      <c r="K48" s="232"/>
      <c r="L48" s="232"/>
      <c r="M48" s="232"/>
      <c r="N48" s="222"/>
      <c r="O48" s="222"/>
      <c r="P48" s="222"/>
      <c r="Q48" s="222"/>
      <c r="R48" s="222"/>
      <c r="S48" s="222"/>
      <c r="T48" s="223"/>
      <c r="U48" s="222"/>
      <c r="V48" s="212"/>
      <c r="W48" s="212"/>
      <c r="X48" s="212"/>
      <c r="Y48" s="212"/>
      <c r="Z48" s="212"/>
      <c r="AA48" s="212"/>
      <c r="AB48" s="212"/>
      <c r="AC48" s="212"/>
      <c r="AD48" s="212"/>
      <c r="AE48" s="212" t="s">
        <v>105</v>
      </c>
      <c r="AF48" s="212">
        <v>0</v>
      </c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13"/>
      <c r="B49" s="219"/>
      <c r="C49" s="264" t="s">
        <v>151</v>
      </c>
      <c r="D49" s="224"/>
      <c r="E49" s="229">
        <v>45.5</v>
      </c>
      <c r="F49" s="232"/>
      <c r="G49" s="232"/>
      <c r="H49" s="232"/>
      <c r="I49" s="232"/>
      <c r="J49" s="232"/>
      <c r="K49" s="232"/>
      <c r="L49" s="232"/>
      <c r="M49" s="232"/>
      <c r="N49" s="222"/>
      <c r="O49" s="222"/>
      <c r="P49" s="222"/>
      <c r="Q49" s="222"/>
      <c r="R49" s="222"/>
      <c r="S49" s="222"/>
      <c r="T49" s="223"/>
      <c r="U49" s="222"/>
      <c r="V49" s="212"/>
      <c r="W49" s="212"/>
      <c r="X49" s="212"/>
      <c r="Y49" s="212"/>
      <c r="Z49" s="212"/>
      <c r="AA49" s="212"/>
      <c r="AB49" s="212"/>
      <c r="AC49" s="212"/>
      <c r="AD49" s="212"/>
      <c r="AE49" s="212" t="s">
        <v>105</v>
      </c>
      <c r="AF49" s="212">
        <v>0</v>
      </c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13"/>
      <c r="B50" s="219"/>
      <c r="C50" s="264" t="s">
        <v>152</v>
      </c>
      <c r="D50" s="224"/>
      <c r="E50" s="229">
        <v>17</v>
      </c>
      <c r="F50" s="232"/>
      <c r="G50" s="232"/>
      <c r="H50" s="232"/>
      <c r="I50" s="232"/>
      <c r="J50" s="232"/>
      <c r="K50" s="232"/>
      <c r="L50" s="232"/>
      <c r="M50" s="232"/>
      <c r="N50" s="222"/>
      <c r="O50" s="222"/>
      <c r="P50" s="222"/>
      <c r="Q50" s="222"/>
      <c r="R50" s="222"/>
      <c r="S50" s="222"/>
      <c r="T50" s="223"/>
      <c r="U50" s="222"/>
      <c r="V50" s="212"/>
      <c r="W50" s="212"/>
      <c r="X50" s="212"/>
      <c r="Y50" s="212"/>
      <c r="Z50" s="212"/>
      <c r="AA50" s="212"/>
      <c r="AB50" s="212"/>
      <c r="AC50" s="212"/>
      <c r="AD50" s="212"/>
      <c r="AE50" s="212" t="s">
        <v>105</v>
      </c>
      <c r="AF50" s="212">
        <v>0</v>
      </c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13">
        <v>11</v>
      </c>
      <c r="B51" s="219" t="s">
        <v>153</v>
      </c>
      <c r="C51" s="263" t="s">
        <v>154</v>
      </c>
      <c r="D51" s="221" t="s">
        <v>111</v>
      </c>
      <c r="E51" s="228">
        <v>33.708750000000002</v>
      </c>
      <c r="F51" s="231"/>
      <c r="G51" s="232">
        <f>ROUND(E51*F51,2)</f>
        <v>0</v>
      </c>
      <c r="H51" s="231"/>
      <c r="I51" s="232">
        <f>ROUND(E51*H51,2)</f>
        <v>0</v>
      </c>
      <c r="J51" s="231"/>
      <c r="K51" s="232">
        <f>ROUND(E51*J51,2)</f>
        <v>0</v>
      </c>
      <c r="L51" s="232">
        <v>15</v>
      </c>
      <c r="M51" s="232">
        <f>G51*(1+L51/100)</f>
        <v>0</v>
      </c>
      <c r="N51" s="222">
        <v>1.9205000000000001</v>
      </c>
      <c r="O51" s="222">
        <f>ROUND(E51*N51,5)</f>
        <v>64.737650000000002</v>
      </c>
      <c r="P51" s="222">
        <v>0</v>
      </c>
      <c r="Q51" s="222">
        <f>ROUND(E51*P51,5)</f>
        <v>0</v>
      </c>
      <c r="R51" s="222"/>
      <c r="S51" s="222"/>
      <c r="T51" s="223">
        <v>0.76</v>
      </c>
      <c r="U51" s="222">
        <f>ROUND(E51*T51,2)</f>
        <v>25.62</v>
      </c>
      <c r="V51" s="212"/>
      <c r="W51" s="212"/>
      <c r="X51" s="212"/>
      <c r="Y51" s="212"/>
      <c r="Z51" s="212"/>
      <c r="AA51" s="212"/>
      <c r="AB51" s="212"/>
      <c r="AC51" s="212"/>
      <c r="AD51" s="212"/>
      <c r="AE51" s="212" t="s">
        <v>103</v>
      </c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13"/>
      <c r="B52" s="219"/>
      <c r="C52" s="264" t="s">
        <v>155</v>
      </c>
      <c r="D52" s="224"/>
      <c r="E52" s="229">
        <v>10.790625</v>
      </c>
      <c r="F52" s="232"/>
      <c r="G52" s="232"/>
      <c r="H52" s="232"/>
      <c r="I52" s="232"/>
      <c r="J52" s="232"/>
      <c r="K52" s="232"/>
      <c r="L52" s="232"/>
      <c r="M52" s="232"/>
      <c r="N52" s="222"/>
      <c r="O52" s="222"/>
      <c r="P52" s="222"/>
      <c r="Q52" s="222"/>
      <c r="R52" s="222"/>
      <c r="S52" s="222"/>
      <c r="T52" s="223"/>
      <c r="U52" s="222"/>
      <c r="V52" s="212"/>
      <c r="W52" s="212"/>
      <c r="X52" s="212"/>
      <c r="Y52" s="212"/>
      <c r="Z52" s="212"/>
      <c r="AA52" s="212"/>
      <c r="AB52" s="212"/>
      <c r="AC52" s="212"/>
      <c r="AD52" s="212"/>
      <c r="AE52" s="212" t="s">
        <v>105</v>
      </c>
      <c r="AF52" s="212">
        <v>0</v>
      </c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13"/>
      <c r="B53" s="219"/>
      <c r="C53" s="264" t="s">
        <v>156</v>
      </c>
      <c r="D53" s="224"/>
      <c r="E53" s="229">
        <v>1.6</v>
      </c>
      <c r="F53" s="232"/>
      <c r="G53" s="232"/>
      <c r="H53" s="232"/>
      <c r="I53" s="232"/>
      <c r="J53" s="232"/>
      <c r="K53" s="232"/>
      <c r="L53" s="232"/>
      <c r="M53" s="232"/>
      <c r="N53" s="222"/>
      <c r="O53" s="222"/>
      <c r="P53" s="222"/>
      <c r="Q53" s="222"/>
      <c r="R53" s="222"/>
      <c r="S53" s="222"/>
      <c r="T53" s="223"/>
      <c r="U53" s="222"/>
      <c r="V53" s="212"/>
      <c r="W53" s="212"/>
      <c r="X53" s="212"/>
      <c r="Y53" s="212"/>
      <c r="Z53" s="212"/>
      <c r="AA53" s="212"/>
      <c r="AB53" s="212"/>
      <c r="AC53" s="212"/>
      <c r="AD53" s="212"/>
      <c r="AE53" s="212" t="s">
        <v>105</v>
      </c>
      <c r="AF53" s="212">
        <v>0</v>
      </c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ht="22.5" outlineLevel="1" x14ac:dyDescent="0.2">
      <c r="A54" s="213"/>
      <c r="B54" s="219"/>
      <c r="C54" s="264" t="s">
        <v>157</v>
      </c>
      <c r="D54" s="224"/>
      <c r="E54" s="229">
        <v>12.112500000000001</v>
      </c>
      <c r="F54" s="232"/>
      <c r="G54" s="232"/>
      <c r="H54" s="232"/>
      <c r="I54" s="232"/>
      <c r="J54" s="232"/>
      <c r="K54" s="232"/>
      <c r="L54" s="232"/>
      <c r="M54" s="232"/>
      <c r="N54" s="222"/>
      <c r="O54" s="222"/>
      <c r="P54" s="222"/>
      <c r="Q54" s="222"/>
      <c r="R54" s="222"/>
      <c r="S54" s="222"/>
      <c r="T54" s="223"/>
      <c r="U54" s="222"/>
      <c r="V54" s="212"/>
      <c r="W54" s="212"/>
      <c r="X54" s="212"/>
      <c r="Y54" s="212"/>
      <c r="Z54" s="212"/>
      <c r="AA54" s="212"/>
      <c r="AB54" s="212"/>
      <c r="AC54" s="212"/>
      <c r="AD54" s="212"/>
      <c r="AE54" s="212" t="s">
        <v>105</v>
      </c>
      <c r="AF54" s="212">
        <v>0</v>
      </c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13"/>
      <c r="B55" s="219"/>
      <c r="C55" s="264" t="s">
        <v>158</v>
      </c>
      <c r="D55" s="224"/>
      <c r="E55" s="229">
        <v>1.54</v>
      </c>
      <c r="F55" s="232"/>
      <c r="G55" s="232"/>
      <c r="H55" s="232"/>
      <c r="I55" s="232"/>
      <c r="J55" s="232"/>
      <c r="K55" s="232"/>
      <c r="L55" s="232"/>
      <c r="M55" s="232"/>
      <c r="N55" s="222"/>
      <c r="O55" s="222"/>
      <c r="P55" s="222"/>
      <c r="Q55" s="222"/>
      <c r="R55" s="222"/>
      <c r="S55" s="222"/>
      <c r="T55" s="223"/>
      <c r="U55" s="222"/>
      <c r="V55" s="212"/>
      <c r="W55" s="212"/>
      <c r="X55" s="212"/>
      <c r="Y55" s="212"/>
      <c r="Z55" s="212"/>
      <c r="AA55" s="212"/>
      <c r="AB55" s="212"/>
      <c r="AC55" s="212"/>
      <c r="AD55" s="212"/>
      <c r="AE55" s="212" t="s">
        <v>105</v>
      </c>
      <c r="AF55" s="212">
        <v>0</v>
      </c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13"/>
      <c r="B56" s="219"/>
      <c r="C56" s="264" t="s">
        <v>159</v>
      </c>
      <c r="D56" s="224"/>
      <c r="E56" s="229">
        <v>4.265625</v>
      </c>
      <c r="F56" s="232"/>
      <c r="G56" s="232"/>
      <c r="H56" s="232"/>
      <c r="I56" s="232"/>
      <c r="J56" s="232"/>
      <c r="K56" s="232"/>
      <c r="L56" s="232"/>
      <c r="M56" s="232"/>
      <c r="N56" s="222"/>
      <c r="O56" s="222"/>
      <c r="P56" s="222"/>
      <c r="Q56" s="222"/>
      <c r="R56" s="222"/>
      <c r="S56" s="222"/>
      <c r="T56" s="223"/>
      <c r="U56" s="222"/>
      <c r="V56" s="212"/>
      <c r="W56" s="212"/>
      <c r="X56" s="212"/>
      <c r="Y56" s="212"/>
      <c r="Z56" s="212"/>
      <c r="AA56" s="212"/>
      <c r="AB56" s="212"/>
      <c r="AC56" s="212"/>
      <c r="AD56" s="212"/>
      <c r="AE56" s="212" t="s">
        <v>105</v>
      </c>
      <c r="AF56" s="212">
        <v>0</v>
      </c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13"/>
      <c r="B57" s="219"/>
      <c r="C57" s="264" t="s">
        <v>160</v>
      </c>
      <c r="D57" s="224"/>
      <c r="E57" s="229">
        <v>3.4</v>
      </c>
      <c r="F57" s="232"/>
      <c r="G57" s="232"/>
      <c r="H57" s="232"/>
      <c r="I57" s="232"/>
      <c r="J57" s="232"/>
      <c r="K57" s="232"/>
      <c r="L57" s="232"/>
      <c r="M57" s="232"/>
      <c r="N57" s="222"/>
      <c r="O57" s="222"/>
      <c r="P57" s="222"/>
      <c r="Q57" s="222"/>
      <c r="R57" s="222"/>
      <c r="S57" s="222"/>
      <c r="T57" s="223"/>
      <c r="U57" s="222"/>
      <c r="V57" s="212"/>
      <c r="W57" s="212"/>
      <c r="X57" s="212"/>
      <c r="Y57" s="212"/>
      <c r="Z57" s="212"/>
      <c r="AA57" s="212"/>
      <c r="AB57" s="212"/>
      <c r="AC57" s="212"/>
      <c r="AD57" s="212"/>
      <c r="AE57" s="212" t="s">
        <v>105</v>
      </c>
      <c r="AF57" s="212">
        <v>0</v>
      </c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13">
        <v>12</v>
      </c>
      <c r="B58" s="219" t="s">
        <v>161</v>
      </c>
      <c r="C58" s="263" t="s">
        <v>162</v>
      </c>
      <c r="D58" s="221" t="s">
        <v>111</v>
      </c>
      <c r="E58" s="228">
        <v>10.8675</v>
      </c>
      <c r="F58" s="231"/>
      <c r="G58" s="232">
        <f>ROUND(E58*F58,2)</f>
        <v>0</v>
      </c>
      <c r="H58" s="231"/>
      <c r="I58" s="232">
        <f>ROUND(E58*H58,2)</f>
        <v>0</v>
      </c>
      <c r="J58" s="231"/>
      <c r="K58" s="232">
        <f>ROUND(E58*J58,2)</f>
        <v>0</v>
      </c>
      <c r="L58" s="232">
        <v>15</v>
      </c>
      <c r="M58" s="232">
        <f>G58*(1+L58/100)</f>
        <v>0</v>
      </c>
      <c r="N58" s="222">
        <v>1.9205000000000001</v>
      </c>
      <c r="O58" s="222">
        <f>ROUND(E58*N58,5)</f>
        <v>20.871030000000001</v>
      </c>
      <c r="P58" s="222">
        <v>0</v>
      </c>
      <c r="Q58" s="222">
        <f>ROUND(E58*P58,5)</f>
        <v>0</v>
      </c>
      <c r="R58" s="222"/>
      <c r="S58" s="222"/>
      <c r="T58" s="223">
        <v>1.2310000000000001</v>
      </c>
      <c r="U58" s="222">
        <f>ROUND(E58*T58,2)</f>
        <v>13.38</v>
      </c>
      <c r="V58" s="212"/>
      <c r="W58" s="212"/>
      <c r="X58" s="212"/>
      <c r="Y58" s="212"/>
      <c r="Z58" s="212"/>
      <c r="AA58" s="212"/>
      <c r="AB58" s="212"/>
      <c r="AC58" s="212"/>
      <c r="AD58" s="212"/>
      <c r="AE58" s="212" t="s">
        <v>103</v>
      </c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13"/>
      <c r="B59" s="219"/>
      <c r="C59" s="264" t="s">
        <v>163</v>
      </c>
      <c r="D59" s="224"/>
      <c r="E59" s="229">
        <v>4.3162500000000001</v>
      </c>
      <c r="F59" s="232"/>
      <c r="G59" s="232"/>
      <c r="H59" s="232"/>
      <c r="I59" s="232"/>
      <c r="J59" s="232"/>
      <c r="K59" s="232"/>
      <c r="L59" s="232"/>
      <c r="M59" s="232"/>
      <c r="N59" s="222"/>
      <c r="O59" s="222"/>
      <c r="P59" s="222"/>
      <c r="Q59" s="222"/>
      <c r="R59" s="222"/>
      <c r="S59" s="222"/>
      <c r="T59" s="223"/>
      <c r="U59" s="222"/>
      <c r="V59" s="212"/>
      <c r="W59" s="212"/>
      <c r="X59" s="212"/>
      <c r="Y59" s="212"/>
      <c r="Z59" s="212"/>
      <c r="AA59" s="212"/>
      <c r="AB59" s="212"/>
      <c r="AC59" s="212"/>
      <c r="AD59" s="212"/>
      <c r="AE59" s="212" t="s">
        <v>105</v>
      </c>
      <c r="AF59" s="212">
        <v>0</v>
      </c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ht="22.5" outlineLevel="1" x14ac:dyDescent="0.2">
      <c r="A60" s="213"/>
      <c r="B60" s="219"/>
      <c r="C60" s="264" t="s">
        <v>164</v>
      </c>
      <c r="D60" s="224"/>
      <c r="E60" s="229">
        <v>4.8449999999999998</v>
      </c>
      <c r="F60" s="232"/>
      <c r="G60" s="232"/>
      <c r="H60" s="232"/>
      <c r="I60" s="232"/>
      <c r="J60" s="232"/>
      <c r="K60" s="232"/>
      <c r="L60" s="232"/>
      <c r="M60" s="232"/>
      <c r="N60" s="222"/>
      <c r="O60" s="222"/>
      <c r="P60" s="222"/>
      <c r="Q60" s="222"/>
      <c r="R60" s="222"/>
      <c r="S60" s="222"/>
      <c r="T60" s="223"/>
      <c r="U60" s="222"/>
      <c r="V60" s="212"/>
      <c r="W60" s="212"/>
      <c r="X60" s="212"/>
      <c r="Y60" s="212"/>
      <c r="Z60" s="212"/>
      <c r="AA60" s="212"/>
      <c r="AB60" s="212"/>
      <c r="AC60" s="212"/>
      <c r="AD60" s="212"/>
      <c r="AE60" s="212" t="s">
        <v>105</v>
      </c>
      <c r="AF60" s="212">
        <v>0</v>
      </c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13"/>
      <c r="B61" s="219"/>
      <c r="C61" s="264" t="s">
        <v>165</v>
      </c>
      <c r="D61" s="224"/>
      <c r="E61" s="229">
        <v>1.70625</v>
      </c>
      <c r="F61" s="232"/>
      <c r="G61" s="232"/>
      <c r="H61" s="232"/>
      <c r="I61" s="232"/>
      <c r="J61" s="232"/>
      <c r="K61" s="232"/>
      <c r="L61" s="232"/>
      <c r="M61" s="232"/>
      <c r="N61" s="222"/>
      <c r="O61" s="222"/>
      <c r="P61" s="222"/>
      <c r="Q61" s="222"/>
      <c r="R61" s="222"/>
      <c r="S61" s="222"/>
      <c r="T61" s="223"/>
      <c r="U61" s="222"/>
      <c r="V61" s="212"/>
      <c r="W61" s="212"/>
      <c r="X61" s="212"/>
      <c r="Y61" s="212"/>
      <c r="Z61" s="212"/>
      <c r="AA61" s="212"/>
      <c r="AB61" s="212"/>
      <c r="AC61" s="212"/>
      <c r="AD61" s="212"/>
      <c r="AE61" s="212" t="s">
        <v>105</v>
      </c>
      <c r="AF61" s="212">
        <v>0</v>
      </c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13">
        <v>13</v>
      </c>
      <c r="B62" s="219" t="s">
        <v>166</v>
      </c>
      <c r="C62" s="263" t="s">
        <v>167</v>
      </c>
      <c r="D62" s="221" t="s">
        <v>168</v>
      </c>
      <c r="E62" s="228">
        <v>161.25</v>
      </c>
      <c r="F62" s="231"/>
      <c r="G62" s="232">
        <f>ROUND(E62*F62,2)</f>
        <v>0</v>
      </c>
      <c r="H62" s="231"/>
      <c r="I62" s="232">
        <f>ROUND(E62*H62,2)</f>
        <v>0</v>
      </c>
      <c r="J62" s="231"/>
      <c r="K62" s="232">
        <f>ROUND(E62*J62,2)</f>
        <v>0</v>
      </c>
      <c r="L62" s="232">
        <v>15</v>
      </c>
      <c r="M62" s="232">
        <f>G62*(1+L62/100)</f>
        <v>0</v>
      </c>
      <c r="N62" s="222">
        <v>4.8000000000000001E-4</v>
      </c>
      <c r="O62" s="222">
        <f>ROUND(E62*N62,5)</f>
        <v>7.7399999999999997E-2</v>
      </c>
      <c r="P62" s="222">
        <v>0</v>
      </c>
      <c r="Q62" s="222">
        <f>ROUND(E62*P62,5)</f>
        <v>0</v>
      </c>
      <c r="R62" s="222"/>
      <c r="S62" s="222"/>
      <c r="T62" s="223">
        <v>0</v>
      </c>
      <c r="U62" s="222">
        <f>ROUND(E62*T62,2)</f>
        <v>0</v>
      </c>
      <c r="V62" s="212"/>
      <c r="W62" s="212"/>
      <c r="X62" s="212"/>
      <c r="Y62" s="212"/>
      <c r="Z62" s="212"/>
      <c r="AA62" s="212"/>
      <c r="AB62" s="212"/>
      <c r="AC62" s="212"/>
      <c r="AD62" s="212"/>
      <c r="AE62" s="212" t="s">
        <v>169</v>
      </c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13"/>
      <c r="B63" s="219"/>
      <c r="C63" s="264" t="s">
        <v>170</v>
      </c>
      <c r="D63" s="224"/>
      <c r="E63" s="229">
        <v>57.55</v>
      </c>
      <c r="F63" s="232"/>
      <c r="G63" s="232"/>
      <c r="H63" s="232"/>
      <c r="I63" s="232"/>
      <c r="J63" s="232"/>
      <c r="K63" s="232"/>
      <c r="L63" s="232"/>
      <c r="M63" s="232"/>
      <c r="N63" s="222"/>
      <c r="O63" s="222"/>
      <c r="P63" s="222"/>
      <c r="Q63" s="222"/>
      <c r="R63" s="222"/>
      <c r="S63" s="222"/>
      <c r="T63" s="223"/>
      <c r="U63" s="222"/>
      <c r="V63" s="212"/>
      <c r="W63" s="212"/>
      <c r="X63" s="212"/>
      <c r="Y63" s="212"/>
      <c r="Z63" s="212"/>
      <c r="AA63" s="212"/>
      <c r="AB63" s="212"/>
      <c r="AC63" s="212"/>
      <c r="AD63" s="212"/>
      <c r="AE63" s="212" t="s">
        <v>105</v>
      </c>
      <c r="AF63" s="212">
        <v>0</v>
      </c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13"/>
      <c r="B64" s="219"/>
      <c r="C64" s="264" t="s">
        <v>171</v>
      </c>
      <c r="D64" s="224"/>
      <c r="E64" s="229">
        <v>4</v>
      </c>
      <c r="F64" s="232"/>
      <c r="G64" s="232"/>
      <c r="H64" s="232"/>
      <c r="I64" s="232"/>
      <c r="J64" s="232"/>
      <c r="K64" s="232"/>
      <c r="L64" s="232"/>
      <c r="M64" s="232"/>
      <c r="N64" s="222"/>
      <c r="O64" s="222"/>
      <c r="P64" s="222"/>
      <c r="Q64" s="222"/>
      <c r="R64" s="222"/>
      <c r="S64" s="222"/>
      <c r="T64" s="223"/>
      <c r="U64" s="222"/>
      <c r="V64" s="212"/>
      <c r="W64" s="212"/>
      <c r="X64" s="212"/>
      <c r="Y64" s="212"/>
      <c r="Z64" s="212"/>
      <c r="AA64" s="212"/>
      <c r="AB64" s="212"/>
      <c r="AC64" s="212"/>
      <c r="AD64" s="212"/>
      <c r="AE64" s="212" t="s">
        <v>105</v>
      </c>
      <c r="AF64" s="212">
        <v>0</v>
      </c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13"/>
      <c r="B65" s="219"/>
      <c r="C65" s="264" t="s">
        <v>172</v>
      </c>
      <c r="D65" s="224"/>
      <c r="E65" s="229">
        <v>64.599999999999994</v>
      </c>
      <c r="F65" s="232"/>
      <c r="G65" s="232"/>
      <c r="H65" s="232"/>
      <c r="I65" s="232"/>
      <c r="J65" s="232"/>
      <c r="K65" s="232"/>
      <c r="L65" s="232"/>
      <c r="M65" s="232"/>
      <c r="N65" s="222"/>
      <c r="O65" s="222"/>
      <c r="P65" s="222"/>
      <c r="Q65" s="222"/>
      <c r="R65" s="222"/>
      <c r="S65" s="222"/>
      <c r="T65" s="223"/>
      <c r="U65" s="222"/>
      <c r="V65" s="212"/>
      <c r="W65" s="212"/>
      <c r="X65" s="212"/>
      <c r="Y65" s="212"/>
      <c r="Z65" s="212"/>
      <c r="AA65" s="212"/>
      <c r="AB65" s="212"/>
      <c r="AC65" s="212"/>
      <c r="AD65" s="212"/>
      <c r="AE65" s="212" t="s">
        <v>105</v>
      </c>
      <c r="AF65" s="212">
        <v>0</v>
      </c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13"/>
      <c r="B66" s="219"/>
      <c r="C66" s="264" t="s">
        <v>173</v>
      </c>
      <c r="D66" s="224"/>
      <c r="E66" s="229">
        <v>3.85</v>
      </c>
      <c r="F66" s="232"/>
      <c r="G66" s="232"/>
      <c r="H66" s="232"/>
      <c r="I66" s="232"/>
      <c r="J66" s="232"/>
      <c r="K66" s="232"/>
      <c r="L66" s="232"/>
      <c r="M66" s="232"/>
      <c r="N66" s="222"/>
      <c r="O66" s="222"/>
      <c r="P66" s="222"/>
      <c r="Q66" s="222"/>
      <c r="R66" s="222"/>
      <c r="S66" s="222"/>
      <c r="T66" s="223"/>
      <c r="U66" s="222"/>
      <c r="V66" s="212"/>
      <c r="W66" s="212"/>
      <c r="X66" s="212"/>
      <c r="Y66" s="212"/>
      <c r="Z66" s="212"/>
      <c r="AA66" s="212"/>
      <c r="AB66" s="212"/>
      <c r="AC66" s="212"/>
      <c r="AD66" s="212"/>
      <c r="AE66" s="212" t="s">
        <v>105</v>
      </c>
      <c r="AF66" s="212">
        <v>0</v>
      </c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13"/>
      <c r="B67" s="219"/>
      <c r="C67" s="264" t="s">
        <v>174</v>
      </c>
      <c r="D67" s="224"/>
      <c r="E67" s="229">
        <v>22.75</v>
      </c>
      <c r="F67" s="232"/>
      <c r="G67" s="232"/>
      <c r="H67" s="232"/>
      <c r="I67" s="232"/>
      <c r="J67" s="232"/>
      <c r="K67" s="232"/>
      <c r="L67" s="232"/>
      <c r="M67" s="232"/>
      <c r="N67" s="222"/>
      <c r="O67" s="222"/>
      <c r="P67" s="222"/>
      <c r="Q67" s="222"/>
      <c r="R67" s="222"/>
      <c r="S67" s="222"/>
      <c r="T67" s="223"/>
      <c r="U67" s="222"/>
      <c r="V67" s="212"/>
      <c r="W67" s="212"/>
      <c r="X67" s="212"/>
      <c r="Y67" s="212"/>
      <c r="Z67" s="212"/>
      <c r="AA67" s="212"/>
      <c r="AB67" s="212"/>
      <c r="AC67" s="212"/>
      <c r="AD67" s="212"/>
      <c r="AE67" s="212" t="s">
        <v>105</v>
      </c>
      <c r="AF67" s="212">
        <v>0</v>
      </c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13"/>
      <c r="B68" s="219"/>
      <c r="C68" s="264" t="s">
        <v>175</v>
      </c>
      <c r="D68" s="224"/>
      <c r="E68" s="229">
        <v>8.5</v>
      </c>
      <c r="F68" s="232"/>
      <c r="G68" s="232"/>
      <c r="H68" s="232"/>
      <c r="I68" s="232"/>
      <c r="J68" s="232"/>
      <c r="K68" s="232"/>
      <c r="L68" s="232"/>
      <c r="M68" s="232"/>
      <c r="N68" s="222"/>
      <c r="O68" s="222"/>
      <c r="P68" s="222"/>
      <c r="Q68" s="222"/>
      <c r="R68" s="222"/>
      <c r="S68" s="222"/>
      <c r="T68" s="223"/>
      <c r="U68" s="222"/>
      <c r="V68" s="212"/>
      <c r="W68" s="212"/>
      <c r="X68" s="212"/>
      <c r="Y68" s="212"/>
      <c r="Z68" s="212"/>
      <c r="AA68" s="212"/>
      <c r="AB68" s="212"/>
      <c r="AC68" s="212"/>
      <c r="AD68" s="212"/>
      <c r="AE68" s="212" t="s">
        <v>105</v>
      </c>
      <c r="AF68" s="212">
        <v>0</v>
      </c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">
      <c r="A69" s="213">
        <v>14</v>
      </c>
      <c r="B69" s="219" t="s">
        <v>176</v>
      </c>
      <c r="C69" s="263" t="s">
        <v>177</v>
      </c>
      <c r="D69" s="221" t="s">
        <v>168</v>
      </c>
      <c r="E69" s="228">
        <v>144.9</v>
      </c>
      <c r="F69" s="231"/>
      <c r="G69" s="232">
        <f>ROUND(E69*F69,2)</f>
        <v>0</v>
      </c>
      <c r="H69" s="231"/>
      <c r="I69" s="232">
        <f>ROUND(E69*H69,2)</f>
        <v>0</v>
      </c>
      <c r="J69" s="231"/>
      <c r="K69" s="232">
        <f>ROUND(E69*J69,2)</f>
        <v>0</v>
      </c>
      <c r="L69" s="232">
        <v>15</v>
      </c>
      <c r="M69" s="232">
        <f>G69*(1+L69/100)</f>
        <v>0</v>
      </c>
      <c r="N69" s="222">
        <v>2.2700000000000001E-2</v>
      </c>
      <c r="O69" s="222">
        <f>ROUND(E69*N69,5)</f>
        <v>3.2892299999999999</v>
      </c>
      <c r="P69" s="222">
        <v>0</v>
      </c>
      <c r="Q69" s="222">
        <f>ROUND(E69*P69,5)</f>
        <v>0</v>
      </c>
      <c r="R69" s="222"/>
      <c r="S69" s="222"/>
      <c r="T69" s="223">
        <v>5.93</v>
      </c>
      <c r="U69" s="222">
        <f>ROUND(E69*T69,2)</f>
        <v>859.26</v>
      </c>
      <c r="V69" s="212"/>
      <c r="W69" s="212"/>
      <c r="X69" s="212"/>
      <c r="Y69" s="212"/>
      <c r="Z69" s="212"/>
      <c r="AA69" s="212"/>
      <c r="AB69" s="212"/>
      <c r="AC69" s="212"/>
      <c r="AD69" s="212"/>
      <c r="AE69" s="212" t="s">
        <v>103</v>
      </c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13"/>
      <c r="B70" s="219"/>
      <c r="C70" s="264" t="s">
        <v>170</v>
      </c>
      <c r="D70" s="224"/>
      <c r="E70" s="229">
        <v>57.55</v>
      </c>
      <c r="F70" s="232"/>
      <c r="G70" s="232"/>
      <c r="H70" s="232"/>
      <c r="I70" s="232"/>
      <c r="J70" s="232"/>
      <c r="K70" s="232"/>
      <c r="L70" s="232"/>
      <c r="M70" s="232"/>
      <c r="N70" s="222"/>
      <c r="O70" s="222"/>
      <c r="P70" s="222"/>
      <c r="Q70" s="222"/>
      <c r="R70" s="222"/>
      <c r="S70" s="222"/>
      <c r="T70" s="223"/>
      <c r="U70" s="222"/>
      <c r="V70" s="212"/>
      <c r="W70" s="212"/>
      <c r="X70" s="212"/>
      <c r="Y70" s="212"/>
      <c r="Z70" s="212"/>
      <c r="AA70" s="212"/>
      <c r="AB70" s="212"/>
      <c r="AC70" s="212"/>
      <c r="AD70" s="212"/>
      <c r="AE70" s="212" t="s">
        <v>105</v>
      </c>
      <c r="AF70" s="212">
        <v>0</v>
      </c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">
      <c r="A71" s="213"/>
      <c r="B71" s="219"/>
      <c r="C71" s="264" t="s">
        <v>172</v>
      </c>
      <c r="D71" s="224"/>
      <c r="E71" s="229">
        <v>64.599999999999994</v>
      </c>
      <c r="F71" s="232"/>
      <c r="G71" s="232"/>
      <c r="H71" s="232"/>
      <c r="I71" s="232"/>
      <c r="J71" s="232"/>
      <c r="K71" s="232"/>
      <c r="L71" s="232"/>
      <c r="M71" s="232"/>
      <c r="N71" s="222"/>
      <c r="O71" s="222"/>
      <c r="P71" s="222"/>
      <c r="Q71" s="222"/>
      <c r="R71" s="222"/>
      <c r="S71" s="222"/>
      <c r="T71" s="223"/>
      <c r="U71" s="222"/>
      <c r="V71" s="212"/>
      <c r="W71" s="212"/>
      <c r="X71" s="212"/>
      <c r="Y71" s="212"/>
      <c r="Z71" s="212"/>
      <c r="AA71" s="212"/>
      <c r="AB71" s="212"/>
      <c r="AC71" s="212"/>
      <c r="AD71" s="212"/>
      <c r="AE71" s="212" t="s">
        <v>105</v>
      </c>
      <c r="AF71" s="212">
        <v>0</v>
      </c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">
      <c r="A72" s="213"/>
      <c r="B72" s="219"/>
      <c r="C72" s="264" t="s">
        <v>174</v>
      </c>
      <c r="D72" s="224"/>
      <c r="E72" s="229">
        <v>22.75</v>
      </c>
      <c r="F72" s="232"/>
      <c r="G72" s="232"/>
      <c r="H72" s="232"/>
      <c r="I72" s="232"/>
      <c r="J72" s="232"/>
      <c r="K72" s="232"/>
      <c r="L72" s="232"/>
      <c r="M72" s="232"/>
      <c r="N72" s="222"/>
      <c r="O72" s="222"/>
      <c r="P72" s="222"/>
      <c r="Q72" s="222"/>
      <c r="R72" s="222"/>
      <c r="S72" s="222"/>
      <c r="T72" s="223"/>
      <c r="U72" s="222"/>
      <c r="V72" s="212"/>
      <c r="W72" s="212"/>
      <c r="X72" s="212"/>
      <c r="Y72" s="212"/>
      <c r="Z72" s="212"/>
      <c r="AA72" s="212"/>
      <c r="AB72" s="212"/>
      <c r="AC72" s="212"/>
      <c r="AD72" s="212"/>
      <c r="AE72" s="212" t="s">
        <v>105</v>
      </c>
      <c r="AF72" s="212">
        <v>0</v>
      </c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x14ac:dyDescent="0.2">
      <c r="A73" s="214" t="s">
        <v>98</v>
      </c>
      <c r="B73" s="220" t="s">
        <v>61</v>
      </c>
      <c r="C73" s="265" t="s">
        <v>62</v>
      </c>
      <c r="D73" s="225"/>
      <c r="E73" s="230"/>
      <c r="F73" s="233"/>
      <c r="G73" s="233">
        <f>SUMIF(AE74:AE82,"&lt;&gt;NOR",G74:G82)</f>
        <v>0</v>
      </c>
      <c r="H73" s="233"/>
      <c r="I73" s="233">
        <f>SUM(I74:I82)</f>
        <v>0</v>
      </c>
      <c r="J73" s="233"/>
      <c r="K73" s="233">
        <f>SUM(K74:K82)</f>
        <v>0</v>
      </c>
      <c r="L73" s="233"/>
      <c r="M73" s="233">
        <f>SUM(M74:M82)</f>
        <v>0</v>
      </c>
      <c r="N73" s="226"/>
      <c r="O73" s="226">
        <f>SUM(O74:O82)</f>
        <v>262.49500999999998</v>
      </c>
      <c r="P73" s="226"/>
      <c r="Q73" s="226">
        <f>SUM(Q74:Q82)</f>
        <v>0</v>
      </c>
      <c r="R73" s="226"/>
      <c r="S73" s="226"/>
      <c r="T73" s="227"/>
      <c r="U73" s="226">
        <f>SUM(U74:U82)</f>
        <v>65.650000000000006</v>
      </c>
      <c r="AE73" t="s">
        <v>99</v>
      </c>
    </row>
    <row r="74" spans="1:60" outlineLevel="1" x14ac:dyDescent="0.2">
      <c r="A74" s="213">
        <v>15</v>
      </c>
      <c r="B74" s="219" t="s">
        <v>178</v>
      </c>
      <c r="C74" s="263" t="s">
        <v>179</v>
      </c>
      <c r="D74" s="221" t="s">
        <v>102</v>
      </c>
      <c r="E74" s="228">
        <v>108.675</v>
      </c>
      <c r="F74" s="231"/>
      <c r="G74" s="232">
        <f>ROUND(E74*F74,2)</f>
        <v>0</v>
      </c>
      <c r="H74" s="231"/>
      <c r="I74" s="232">
        <f>ROUND(E74*H74,2)</f>
        <v>0</v>
      </c>
      <c r="J74" s="231"/>
      <c r="K74" s="232">
        <f>ROUND(E74*J74,2)</f>
        <v>0</v>
      </c>
      <c r="L74" s="232">
        <v>15</v>
      </c>
      <c r="M74" s="232">
        <f>G74*(1+L74/100)</f>
        <v>0</v>
      </c>
      <c r="N74" s="222">
        <v>0.25335999999999997</v>
      </c>
      <c r="O74" s="222">
        <f>ROUND(E74*N74,5)</f>
        <v>27.533899999999999</v>
      </c>
      <c r="P74" s="222">
        <v>0</v>
      </c>
      <c r="Q74" s="222">
        <f>ROUND(E74*P74,5)</f>
        <v>0</v>
      </c>
      <c r="R74" s="222"/>
      <c r="S74" s="222"/>
      <c r="T74" s="223">
        <v>0.14199999999999999</v>
      </c>
      <c r="U74" s="222">
        <f>ROUND(E74*T74,2)</f>
        <v>15.43</v>
      </c>
      <c r="V74" s="212"/>
      <c r="W74" s="212"/>
      <c r="X74" s="212"/>
      <c r="Y74" s="212"/>
      <c r="Z74" s="212"/>
      <c r="AA74" s="212"/>
      <c r="AB74" s="212"/>
      <c r="AC74" s="212"/>
      <c r="AD74" s="212"/>
      <c r="AE74" s="212" t="s">
        <v>103</v>
      </c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13"/>
      <c r="B75" s="219"/>
      <c r="C75" s="264" t="s">
        <v>180</v>
      </c>
      <c r="D75" s="224"/>
      <c r="E75" s="229">
        <v>43.162500000000001</v>
      </c>
      <c r="F75" s="232"/>
      <c r="G75" s="232"/>
      <c r="H75" s="232"/>
      <c r="I75" s="232"/>
      <c r="J75" s="232"/>
      <c r="K75" s="232"/>
      <c r="L75" s="232"/>
      <c r="M75" s="232"/>
      <c r="N75" s="222"/>
      <c r="O75" s="222"/>
      <c r="P75" s="222"/>
      <c r="Q75" s="222"/>
      <c r="R75" s="222"/>
      <c r="S75" s="222"/>
      <c r="T75" s="223"/>
      <c r="U75" s="222"/>
      <c r="V75" s="212"/>
      <c r="W75" s="212"/>
      <c r="X75" s="212"/>
      <c r="Y75" s="212"/>
      <c r="Z75" s="212"/>
      <c r="AA75" s="212"/>
      <c r="AB75" s="212"/>
      <c r="AC75" s="212"/>
      <c r="AD75" s="212"/>
      <c r="AE75" s="212" t="s">
        <v>105</v>
      </c>
      <c r="AF75" s="212">
        <v>0</v>
      </c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13"/>
      <c r="B76" s="219"/>
      <c r="C76" s="264" t="s">
        <v>181</v>
      </c>
      <c r="D76" s="224"/>
      <c r="E76" s="229">
        <v>48.45</v>
      </c>
      <c r="F76" s="232"/>
      <c r="G76" s="232"/>
      <c r="H76" s="232"/>
      <c r="I76" s="232"/>
      <c r="J76" s="232"/>
      <c r="K76" s="232"/>
      <c r="L76" s="232"/>
      <c r="M76" s="232"/>
      <c r="N76" s="222"/>
      <c r="O76" s="222"/>
      <c r="P76" s="222"/>
      <c r="Q76" s="222"/>
      <c r="R76" s="222"/>
      <c r="S76" s="222"/>
      <c r="T76" s="223"/>
      <c r="U76" s="222"/>
      <c r="V76" s="212"/>
      <c r="W76" s="212"/>
      <c r="X76" s="212"/>
      <c r="Y76" s="212"/>
      <c r="Z76" s="212"/>
      <c r="AA76" s="212"/>
      <c r="AB76" s="212"/>
      <c r="AC76" s="212"/>
      <c r="AD76" s="212"/>
      <c r="AE76" s="212" t="s">
        <v>105</v>
      </c>
      <c r="AF76" s="212">
        <v>0</v>
      </c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">
      <c r="A77" s="213"/>
      <c r="B77" s="219"/>
      <c r="C77" s="264" t="s">
        <v>182</v>
      </c>
      <c r="D77" s="224"/>
      <c r="E77" s="229">
        <v>17.0625</v>
      </c>
      <c r="F77" s="232"/>
      <c r="G77" s="232"/>
      <c r="H77" s="232"/>
      <c r="I77" s="232"/>
      <c r="J77" s="232"/>
      <c r="K77" s="232"/>
      <c r="L77" s="232"/>
      <c r="M77" s="232"/>
      <c r="N77" s="222"/>
      <c r="O77" s="222"/>
      <c r="P77" s="222"/>
      <c r="Q77" s="222"/>
      <c r="R77" s="222"/>
      <c r="S77" s="222"/>
      <c r="T77" s="223"/>
      <c r="U77" s="222"/>
      <c r="V77" s="212"/>
      <c r="W77" s="212"/>
      <c r="X77" s="212"/>
      <c r="Y77" s="212"/>
      <c r="Z77" s="212"/>
      <c r="AA77" s="212"/>
      <c r="AB77" s="212"/>
      <c r="AC77" s="212"/>
      <c r="AD77" s="212"/>
      <c r="AE77" s="212" t="s">
        <v>105</v>
      </c>
      <c r="AF77" s="212">
        <v>0</v>
      </c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ht="22.5" outlineLevel="1" x14ac:dyDescent="0.2">
      <c r="A78" s="213">
        <v>16</v>
      </c>
      <c r="B78" s="219" t="s">
        <v>183</v>
      </c>
      <c r="C78" s="263" t="s">
        <v>184</v>
      </c>
      <c r="D78" s="221" t="s">
        <v>102</v>
      </c>
      <c r="E78" s="228">
        <v>191.07499999999999</v>
      </c>
      <c r="F78" s="231"/>
      <c r="G78" s="232">
        <f>ROUND(E78*F78,2)</f>
        <v>0</v>
      </c>
      <c r="H78" s="231"/>
      <c r="I78" s="232">
        <f>ROUND(E78*H78,2)</f>
        <v>0</v>
      </c>
      <c r="J78" s="231"/>
      <c r="K78" s="232">
        <f>ROUND(E78*J78,2)</f>
        <v>0</v>
      </c>
      <c r="L78" s="232">
        <v>15</v>
      </c>
      <c r="M78" s="232">
        <f>G78*(1+L78/100)</f>
        <v>0</v>
      </c>
      <c r="N78" s="222">
        <v>1.2296800000000001</v>
      </c>
      <c r="O78" s="222">
        <f>ROUND(E78*N78,5)</f>
        <v>234.96110999999999</v>
      </c>
      <c r="P78" s="222">
        <v>0</v>
      </c>
      <c r="Q78" s="222">
        <f>ROUND(E78*P78,5)</f>
        <v>0</v>
      </c>
      <c r="R78" s="222"/>
      <c r="S78" s="222"/>
      <c r="T78" s="223">
        <v>0.26282</v>
      </c>
      <c r="U78" s="222">
        <f>ROUND(E78*T78,2)</f>
        <v>50.22</v>
      </c>
      <c r="V78" s="212"/>
      <c r="W78" s="212"/>
      <c r="X78" s="212"/>
      <c r="Y78" s="212"/>
      <c r="Z78" s="212"/>
      <c r="AA78" s="212"/>
      <c r="AB78" s="212"/>
      <c r="AC78" s="212"/>
      <c r="AD78" s="212"/>
      <c r="AE78" s="212" t="s">
        <v>185</v>
      </c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 x14ac:dyDescent="0.2">
      <c r="A79" s="213"/>
      <c r="B79" s="219"/>
      <c r="C79" s="264" t="s">
        <v>104</v>
      </c>
      <c r="D79" s="224"/>
      <c r="E79" s="229">
        <v>86.325000000000003</v>
      </c>
      <c r="F79" s="232"/>
      <c r="G79" s="232"/>
      <c r="H79" s="232"/>
      <c r="I79" s="232"/>
      <c r="J79" s="232"/>
      <c r="K79" s="232"/>
      <c r="L79" s="232"/>
      <c r="M79" s="232"/>
      <c r="N79" s="222"/>
      <c r="O79" s="222"/>
      <c r="P79" s="222"/>
      <c r="Q79" s="222"/>
      <c r="R79" s="222"/>
      <c r="S79" s="222"/>
      <c r="T79" s="223"/>
      <c r="U79" s="222"/>
      <c r="V79" s="212"/>
      <c r="W79" s="212"/>
      <c r="X79" s="212"/>
      <c r="Y79" s="212"/>
      <c r="Z79" s="212"/>
      <c r="AA79" s="212"/>
      <c r="AB79" s="212"/>
      <c r="AC79" s="212"/>
      <c r="AD79" s="212"/>
      <c r="AE79" s="212" t="s">
        <v>105</v>
      </c>
      <c r="AF79" s="212">
        <v>0</v>
      </c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">
      <c r="A80" s="213"/>
      <c r="B80" s="219"/>
      <c r="C80" s="264" t="s">
        <v>106</v>
      </c>
      <c r="D80" s="224"/>
      <c r="E80" s="229">
        <v>4</v>
      </c>
      <c r="F80" s="232"/>
      <c r="G80" s="232"/>
      <c r="H80" s="232"/>
      <c r="I80" s="232"/>
      <c r="J80" s="232"/>
      <c r="K80" s="232"/>
      <c r="L80" s="232"/>
      <c r="M80" s="232"/>
      <c r="N80" s="222"/>
      <c r="O80" s="222"/>
      <c r="P80" s="222"/>
      <c r="Q80" s="222"/>
      <c r="R80" s="222"/>
      <c r="S80" s="222"/>
      <c r="T80" s="223"/>
      <c r="U80" s="222"/>
      <c r="V80" s="212"/>
      <c r="W80" s="212"/>
      <c r="X80" s="212"/>
      <c r="Y80" s="212"/>
      <c r="Z80" s="212"/>
      <c r="AA80" s="212"/>
      <c r="AB80" s="212"/>
      <c r="AC80" s="212"/>
      <c r="AD80" s="212"/>
      <c r="AE80" s="212" t="s">
        <v>105</v>
      </c>
      <c r="AF80" s="212">
        <v>0</v>
      </c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 x14ac:dyDescent="0.2">
      <c r="A81" s="213"/>
      <c r="B81" s="219"/>
      <c r="C81" s="264" t="s">
        <v>107</v>
      </c>
      <c r="D81" s="224"/>
      <c r="E81" s="229">
        <v>96.9</v>
      </c>
      <c r="F81" s="232"/>
      <c r="G81" s="232"/>
      <c r="H81" s="232"/>
      <c r="I81" s="232"/>
      <c r="J81" s="232"/>
      <c r="K81" s="232"/>
      <c r="L81" s="232"/>
      <c r="M81" s="232"/>
      <c r="N81" s="222"/>
      <c r="O81" s="222"/>
      <c r="P81" s="222"/>
      <c r="Q81" s="222"/>
      <c r="R81" s="222"/>
      <c r="S81" s="222"/>
      <c r="T81" s="223"/>
      <c r="U81" s="222"/>
      <c r="V81" s="212"/>
      <c r="W81" s="212"/>
      <c r="X81" s="212"/>
      <c r="Y81" s="212"/>
      <c r="Z81" s="212"/>
      <c r="AA81" s="212"/>
      <c r="AB81" s="212"/>
      <c r="AC81" s="212"/>
      <c r="AD81" s="212"/>
      <c r="AE81" s="212" t="s">
        <v>105</v>
      </c>
      <c r="AF81" s="212">
        <v>0</v>
      </c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 x14ac:dyDescent="0.2">
      <c r="A82" s="213"/>
      <c r="B82" s="219"/>
      <c r="C82" s="264" t="s">
        <v>108</v>
      </c>
      <c r="D82" s="224"/>
      <c r="E82" s="229">
        <v>3.85</v>
      </c>
      <c r="F82" s="232"/>
      <c r="G82" s="232"/>
      <c r="H82" s="232"/>
      <c r="I82" s="232"/>
      <c r="J82" s="232"/>
      <c r="K82" s="232"/>
      <c r="L82" s="232"/>
      <c r="M82" s="232"/>
      <c r="N82" s="222"/>
      <c r="O82" s="222"/>
      <c r="P82" s="222"/>
      <c r="Q82" s="222"/>
      <c r="R82" s="222"/>
      <c r="S82" s="222"/>
      <c r="T82" s="223"/>
      <c r="U82" s="222"/>
      <c r="V82" s="212"/>
      <c r="W82" s="212"/>
      <c r="X82" s="212"/>
      <c r="Y82" s="212"/>
      <c r="Z82" s="212"/>
      <c r="AA82" s="212"/>
      <c r="AB82" s="212"/>
      <c r="AC82" s="212"/>
      <c r="AD82" s="212"/>
      <c r="AE82" s="212" t="s">
        <v>105</v>
      </c>
      <c r="AF82" s="212">
        <v>0</v>
      </c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x14ac:dyDescent="0.2">
      <c r="A83" s="214" t="s">
        <v>98</v>
      </c>
      <c r="B83" s="220" t="s">
        <v>63</v>
      </c>
      <c r="C83" s="265" t="s">
        <v>64</v>
      </c>
      <c r="D83" s="225"/>
      <c r="E83" s="230"/>
      <c r="F83" s="233"/>
      <c r="G83" s="233">
        <f>SUMIF(AE84:AE87,"&lt;&gt;NOR",G84:G87)</f>
        <v>0</v>
      </c>
      <c r="H83" s="233"/>
      <c r="I83" s="233">
        <f>SUM(I84:I87)</f>
        <v>0</v>
      </c>
      <c r="J83" s="233"/>
      <c r="K83" s="233">
        <f>SUM(K84:K87)</f>
        <v>0</v>
      </c>
      <c r="L83" s="233"/>
      <c r="M83" s="233">
        <f>SUM(M84:M87)</f>
        <v>0</v>
      </c>
      <c r="N83" s="226"/>
      <c r="O83" s="226">
        <f>SUM(O84:O87)</f>
        <v>0.87034999999999996</v>
      </c>
      <c r="P83" s="226"/>
      <c r="Q83" s="226">
        <f>SUM(Q84:Q87)</f>
        <v>0</v>
      </c>
      <c r="R83" s="226"/>
      <c r="S83" s="226"/>
      <c r="T83" s="227"/>
      <c r="U83" s="226">
        <f>SUM(U84:U87)</f>
        <v>97.63</v>
      </c>
      <c r="AE83" t="s">
        <v>99</v>
      </c>
    </row>
    <row r="84" spans="1:60" outlineLevel="1" x14ac:dyDescent="0.2">
      <c r="A84" s="213">
        <v>17</v>
      </c>
      <c r="B84" s="219" t="s">
        <v>186</v>
      </c>
      <c r="C84" s="263" t="s">
        <v>187</v>
      </c>
      <c r="D84" s="221" t="s">
        <v>102</v>
      </c>
      <c r="E84" s="228">
        <v>230.25</v>
      </c>
      <c r="F84" s="231"/>
      <c r="G84" s="232">
        <f>ROUND(E84*F84,2)</f>
        <v>0</v>
      </c>
      <c r="H84" s="231"/>
      <c r="I84" s="232">
        <f>ROUND(E84*H84,2)</f>
        <v>0</v>
      </c>
      <c r="J84" s="231"/>
      <c r="K84" s="232">
        <f>ROUND(E84*J84,2)</f>
        <v>0</v>
      </c>
      <c r="L84" s="232">
        <v>15</v>
      </c>
      <c r="M84" s="232">
        <f>G84*(1+L84/100)</f>
        <v>0</v>
      </c>
      <c r="N84" s="222">
        <v>3.7799999999999999E-3</v>
      </c>
      <c r="O84" s="222">
        <f>ROUND(E84*N84,5)</f>
        <v>0.87034999999999996</v>
      </c>
      <c r="P84" s="222">
        <v>0</v>
      </c>
      <c r="Q84" s="222">
        <f>ROUND(E84*P84,5)</f>
        <v>0</v>
      </c>
      <c r="R84" s="222"/>
      <c r="S84" s="222"/>
      <c r="T84" s="223">
        <v>0.42403000000000002</v>
      </c>
      <c r="U84" s="222">
        <f>ROUND(E84*T84,2)</f>
        <v>97.63</v>
      </c>
      <c r="V84" s="212"/>
      <c r="W84" s="212"/>
      <c r="X84" s="212"/>
      <c r="Y84" s="212"/>
      <c r="Z84" s="212"/>
      <c r="AA84" s="212"/>
      <c r="AB84" s="212"/>
      <c r="AC84" s="212"/>
      <c r="AD84" s="212"/>
      <c r="AE84" s="212" t="s">
        <v>185</v>
      </c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 x14ac:dyDescent="0.2">
      <c r="A85" s="213"/>
      <c r="B85" s="219"/>
      <c r="C85" s="264" t="s">
        <v>188</v>
      </c>
      <c r="D85" s="224"/>
      <c r="E85" s="229">
        <v>93</v>
      </c>
      <c r="F85" s="232"/>
      <c r="G85" s="232"/>
      <c r="H85" s="232"/>
      <c r="I85" s="232"/>
      <c r="J85" s="232"/>
      <c r="K85" s="232"/>
      <c r="L85" s="232"/>
      <c r="M85" s="232"/>
      <c r="N85" s="222"/>
      <c r="O85" s="222"/>
      <c r="P85" s="222"/>
      <c r="Q85" s="222"/>
      <c r="R85" s="222"/>
      <c r="S85" s="222"/>
      <c r="T85" s="223"/>
      <c r="U85" s="222"/>
      <c r="V85" s="212"/>
      <c r="W85" s="212"/>
      <c r="X85" s="212"/>
      <c r="Y85" s="212"/>
      <c r="Z85" s="212"/>
      <c r="AA85" s="212"/>
      <c r="AB85" s="212"/>
      <c r="AC85" s="212"/>
      <c r="AD85" s="212"/>
      <c r="AE85" s="212" t="s">
        <v>105</v>
      </c>
      <c r="AF85" s="212">
        <v>0</v>
      </c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 x14ac:dyDescent="0.2">
      <c r="A86" s="213"/>
      <c r="B86" s="219"/>
      <c r="C86" s="264" t="s">
        <v>189</v>
      </c>
      <c r="D86" s="224"/>
      <c r="E86" s="229">
        <v>102.75</v>
      </c>
      <c r="F86" s="232"/>
      <c r="G86" s="232"/>
      <c r="H86" s="232"/>
      <c r="I86" s="232"/>
      <c r="J86" s="232"/>
      <c r="K86" s="232"/>
      <c r="L86" s="232"/>
      <c r="M86" s="232"/>
      <c r="N86" s="222"/>
      <c r="O86" s="222"/>
      <c r="P86" s="222"/>
      <c r="Q86" s="222"/>
      <c r="R86" s="222"/>
      <c r="S86" s="222"/>
      <c r="T86" s="223"/>
      <c r="U86" s="222"/>
      <c r="V86" s="212"/>
      <c r="W86" s="212"/>
      <c r="X86" s="212"/>
      <c r="Y86" s="212"/>
      <c r="Z86" s="212"/>
      <c r="AA86" s="212"/>
      <c r="AB86" s="212"/>
      <c r="AC86" s="212"/>
      <c r="AD86" s="212"/>
      <c r="AE86" s="212" t="s">
        <v>105</v>
      </c>
      <c r="AF86" s="212">
        <v>0</v>
      </c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">
      <c r="A87" s="213"/>
      <c r="B87" s="219"/>
      <c r="C87" s="264" t="s">
        <v>190</v>
      </c>
      <c r="D87" s="224"/>
      <c r="E87" s="229">
        <v>34.5</v>
      </c>
      <c r="F87" s="232"/>
      <c r="G87" s="232"/>
      <c r="H87" s="232"/>
      <c r="I87" s="232"/>
      <c r="J87" s="232"/>
      <c r="K87" s="232"/>
      <c r="L87" s="232"/>
      <c r="M87" s="232"/>
      <c r="N87" s="222"/>
      <c r="O87" s="222"/>
      <c r="P87" s="222"/>
      <c r="Q87" s="222"/>
      <c r="R87" s="222"/>
      <c r="S87" s="222"/>
      <c r="T87" s="223"/>
      <c r="U87" s="222"/>
      <c r="V87" s="212"/>
      <c r="W87" s="212"/>
      <c r="X87" s="212"/>
      <c r="Y87" s="212"/>
      <c r="Z87" s="212"/>
      <c r="AA87" s="212"/>
      <c r="AB87" s="212"/>
      <c r="AC87" s="212"/>
      <c r="AD87" s="212"/>
      <c r="AE87" s="212" t="s">
        <v>105</v>
      </c>
      <c r="AF87" s="212">
        <v>0</v>
      </c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x14ac:dyDescent="0.2">
      <c r="A88" s="214" t="s">
        <v>98</v>
      </c>
      <c r="B88" s="220" t="s">
        <v>65</v>
      </c>
      <c r="C88" s="265" t="s">
        <v>66</v>
      </c>
      <c r="D88" s="225"/>
      <c r="E88" s="230"/>
      <c r="F88" s="233"/>
      <c r="G88" s="233">
        <f>SUMIF(AE89:AE92,"&lt;&gt;NOR",G89:G92)</f>
        <v>0</v>
      </c>
      <c r="H88" s="233"/>
      <c r="I88" s="233">
        <f>SUM(I89:I92)</f>
        <v>0</v>
      </c>
      <c r="J88" s="233"/>
      <c r="K88" s="233">
        <f>SUM(K89:K92)</f>
        <v>0</v>
      </c>
      <c r="L88" s="233"/>
      <c r="M88" s="233">
        <f>SUM(M89:M92)</f>
        <v>0</v>
      </c>
      <c r="N88" s="226"/>
      <c r="O88" s="226">
        <f>SUM(O89:O92)</f>
        <v>17.950500000000002</v>
      </c>
      <c r="P88" s="226"/>
      <c r="Q88" s="226">
        <f>SUM(Q89:Q92)</f>
        <v>0</v>
      </c>
      <c r="R88" s="226"/>
      <c r="S88" s="226"/>
      <c r="T88" s="227"/>
      <c r="U88" s="226">
        <f>SUM(U89:U92)</f>
        <v>354.81</v>
      </c>
      <c r="AE88" t="s">
        <v>99</v>
      </c>
    </row>
    <row r="89" spans="1:60" ht="22.5" outlineLevel="1" x14ac:dyDescent="0.2">
      <c r="A89" s="213">
        <v>18</v>
      </c>
      <c r="B89" s="219" t="s">
        <v>191</v>
      </c>
      <c r="C89" s="263" t="s">
        <v>192</v>
      </c>
      <c r="D89" s="221" t="s">
        <v>102</v>
      </c>
      <c r="E89" s="228">
        <v>318.77999999999997</v>
      </c>
      <c r="F89" s="231"/>
      <c r="G89" s="232">
        <f>ROUND(E89*F89,2)</f>
        <v>0</v>
      </c>
      <c r="H89" s="231"/>
      <c r="I89" s="232">
        <f>ROUND(E89*H89,2)</f>
        <v>0</v>
      </c>
      <c r="J89" s="231"/>
      <c r="K89" s="232">
        <f>ROUND(E89*J89,2)</f>
        <v>0</v>
      </c>
      <c r="L89" s="232">
        <v>15</v>
      </c>
      <c r="M89" s="232">
        <f>G89*(1+L89/100)</f>
        <v>0</v>
      </c>
      <c r="N89" s="222">
        <v>5.6309999999999999E-2</v>
      </c>
      <c r="O89" s="222">
        <f>ROUND(E89*N89,5)</f>
        <v>17.950500000000002</v>
      </c>
      <c r="P89" s="222">
        <v>0</v>
      </c>
      <c r="Q89" s="222">
        <f>ROUND(E89*P89,5)</f>
        <v>0</v>
      </c>
      <c r="R89" s="222"/>
      <c r="S89" s="222"/>
      <c r="T89" s="223">
        <v>1.11303</v>
      </c>
      <c r="U89" s="222">
        <f>ROUND(E89*T89,2)</f>
        <v>354.81</v>
      </c>
      <c r="V89" s="212"/>
      <c r="W89" s="212"/>
      <c r="X89" s="212"/>
      <c r="Y89" s="212"/>
      <c r="Z89" s="212"/>
      <c r="AA89" s="212"/>
      <c r="AB89" s="212"/>
      <c r="AC89" s="212"/>
      <c r="AD89" s="212"/>
      <c r="AE89" s="212" t="s">
        <v>103</v>
      </c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 x14ac:dyDescent="0.2">
      <c r="A90" s="213"/>
      <c r="B90" s="219"/>
      <c r="C90" s="264" t="s">
        <v>193</v>
      </c>
      <c r="D90" s="224"/>
      <c r="E90" s="229">
        <v>126.61</v>
      </c>
      <c r="F90" s="232"/>
      <c r="G90" s="232"/>
      <c r="H90" s="232"/>
      <c r="I90" s="232"/>
      <c r="J90" s="232"/>
      <c r="K90" s="232"/>
      <c r="L90" s="232"/>
      <c r="M90" s="232"/>
      <c r="N90" s="222"/>
      <c r="O90" s="222"/>
      <c r="P90" s="222"/>
      <c r="Q90" s="222"/>
      <c r="R90" s="222"/>
      <c r="S90" s="222"/>
      <c r="T90" s="223"/>
      <c r="U90" s="222"/>
      <c r="V90" s="212"/>
      <c r="W90" s="212"/>
      <c r="X90" s="212"/>
      <c r="Y90" s="212"/>
      <c r="Z90" s="212"/>
      <c r="AA90" s="212"/>
      <c r="AB90" s="212"/>
      <c r="AC90" s="212"/>
      <c r="AD90" s="212"/>
      <c r="AE90" s="212" t="s">
        <v>105</v>
      </c>
      <c r="AF90" s="212">
        <v>0</v>
      </c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 x14ac:dyDescent="0.2">
      <c r="A91" s="213"/>
      <c r="B91" s="219"/>
      <c r="C91" s="264" t="s">
        <v>194</v>
      </c>
      <c r="D91" s="224"/>
      <c r="E91" s="229">
        <v>142.12</v>
      </c>
      <c r="F91" s="232"/>
      <c r="G91" s="232"/>
      <c r="H91" s="232"/>
      <c r="I91" s="232"/>
      <c r="J91" s="232"/>
      <c r="K91" s="232"/>
      <c r="L91" s="232"/>
      <c r="M91" s="232"/>
      <c r="N91" s="222"/>
      <c r="O91" s="222"/>
      <c r="P91" s="222"/>
      <c r="Q91" s="222"/>
      <c r="R91" s="222"/>
      <c r="S91" s="222"/>
      <c r="T91" s="223"/>
      <c r="U91" s="222"/>
      <c r="V91" s="212"/>
      <c r="W91" s="212"/>
      <c r="X91" s="212"/>
      <c r="Y91" s="212"/>
      <c r="Z91" s="212"/>
      <c r="AA91" s="212"/>
      <c r="AB91" s="212"/>
      <c r="AC91" s="212"/>
      <c r="AD91" s="212"/>
      <c r="AE91" s="212" t="s">
        <v>105</v>
      </c>
      <c r="AF91" s="212">
        <v>0</v>
      </c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 x14ac:dyDescent="0.2">
      <c r="A92" s="213"/>
      <c r="B92" s="219"/>
      <c r="C92" s="264" t="s">
        <v>195</v>
      </c>
      <c r="D92" s="224"/>
      <c r="E92" s="229">
        <v>50.05</v>
      </c>
      <c r="F92" s="232"/>
      <c r="G92" s="232"/>
      <c r="H92" s="232"/>
      <c r="I92" s="232"/>
      <c r="J92" s="232"/>
      <c r="K92" s="232"/>
      <c r="L92" s="232"/>
      <c r="M92" s="232"/>
      <c r="N92" s="222"/>
      <c r="O92" s="222"/>
      <c r="P92" s="222"/>
      <c r="Q92" s="222"/>
      <c r="R92" s="222"/>
      <c r="S92" s="222"/>
      <c r="T92" s="223"/>
      <c r="U92" s="222"/>
      <c r="V92" s="212"/>
      <c r="W92" s="212"/>
      <c r="X92" s="212"/>
      <c r="Y92" s="212"/>
      <c r="Z92" s="212"/>
      <c r="AA92" s="212"/>
      <c r="AB92" s="212"/>
      <c r="AC92" s="212"/>
      <c r="AD92" s="212"/>
      <c r="AE92" s="212" t="s">
        <v>105</v>
      </c>
      <c r="AF92" s="212">
        <v>0</v>
      </c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x14ac:dyDescent="0.2">
      <c r="A93" s="214" t="s">
        <v>98</v>
      </c>
      <c r="B93" s="220" t="s">
        <v>67</v>
      </c>
      <c r="C93" s="265" t="s">
        <v>68</v>
      </c>
      <c r="D93" s="225"/>
      <c r="E93" s="230"/>
      <c r="F93" s="233"/>
      <c r="G93" s="233">
        <f>SUMIF(AE94:AE99,"&lt;&gt;NOR",G94:G99)</f>
        <v>0</v>
      </c>
      <c r="H93" s="233"/>
      <c r="I93" s="233">
        <f>SUM(I94:I99)</f>
        <v>0</v>
      </c>
      <c r="J93" s="233"/>
      <c r="K93" s="233">
        <f>SUM(K94:K99)</f>
        <v>0</v>
      </c>
      <c r="L93" s="233"/>
      <c r="M93" s="233">
        <f>SUM(M94:M99)</f>
        <v>0</v>
      </c>
      <c r="N93" s="226"/>
      <c r="O93" s="226">
        <f>SUM(O94:O99)</f>
        <v>0</v>
      </c>
      <c r="P93" s="226"/>
      <c r="Q93" s="226">
        <f>SUM(Q94:Q99)</f>
        <v>10.5915</v>
      </c>
      <c r="R93" s="226"/>
      <c r="S93" s="226"/>
      <c r="T93" s="227"/>
      <c r="U93" s="226">
        <f>SUM(U94:U99)</f>
        <v>88.28</v>
      </c>
      <c r="AE93" t="s">
        <v>99</v>
      </c>
    </row>
    <row r="94" spans="1:60" outlineLevel="1" x14ac:dyDescent="0.2">
      <c r="A94" s="213">
        <v>19</v>
      </c>
      <c r="B94" s="219" t="s">
        <v>196</v>
      </c>
      <c r="C94" s="263" t="s">
        <v>197</v>
      </c>
      <c r="D94" s="221" t="s">
        <v>102</v>
      </c>
      <c r="E94" s="228">
        <v>230.25</v>
      </c>
      <c r="F94" s="231"/>
      <c r="G94" s="232">
        <f>ROUND(E94*F94,2)</f>
        <v>0</v>
      </c>
      <c r="H94" s="231"/>
      <c r="I94" s="232">
        <f>ROUND(E94*H94,2)</f>
        <v>0</v>
      </c>
      <c r="J94" s="231"/>
      <c r="K94" s="232">
        <f>ROUND(E94*J94,2)</f>
        <v>0</v>
      </c>
      <c r="L94" s="232">
        <v>15</v>
      </c>
      <c r="M94" s="232">
        <f>G94*(1+L94/100)</f>
        <v>0</v>
      </c>
      <c r="N94" s="222">
        <v>0</v>
      </c>
      <c r="O94" s="222">
        <f>ROUND(E94*N94,5)</f>
        <v>0</v>
      </c>
      <c r="P94" s="222">
        <v>4.5999999999999999E-2</v>
      </c>
      <c r="Q94" s="222">
        <f>ROUND(E94*P94,5)</f>
        <v>10.5915</v>
      </c>
      <c r="R94" s="222"/>
      <c r="S94" s="222"/>
      <c r="T94" s="223">
        <v>0.26</v>
      </c>
      <c r="U94" s="222">
        <f>ROUND(E94*T94,2)</f>
        <v>59.87</v>
      </c>
      <c r="V94" s="212"/>
      <c r="W94" s="212"/>
      <c r="X94" s="212"/>
      <c r="Y94" s="212"/>
      <c r="Z94" s="212"/>
      <c r="AA94" s="212"/>
      <c r="AB94" s="212"/>
      <c r="AC94" s="212"/>
      <c r="AD94" s="212"/>
      <c r="AE94" s="212" t="s">
        <v>103</v>
      </c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 x14ac:dyDescent="0.2">
      <c r="A95" s="213"/>
      <c r="B95" s="219"/>
      <c r="C95" s="264" t="s">
        <v>188</v>
      </c>
      <c r="D95" s="224"/>
      <c r="E95" s="229">
        <v>93</v>
      </c>
      <c r="F95" s="232"/>
      <c r="G95" s="232"/>
      <c r="H95" s="232"/>
      <c r="I95" s="232"/>
      <c r="J95" s="232"/>
      <c r="K95" s="232"/>
      <c r="L95" s="232"/>
      <c r="M95" s="232"/>
      <c r="N95" s="222"/>
      <c r="O95" s="222"/>
      <c r="P95" s="222"/>
      <c r="Q95" s="222"/>
      <c r="R95" s="222"/>
      <c r="S95" s="222"/>
      <c r="T95" s="223"/>
      <c r="U95" s="222"/>
      <c r="V95" s="212"/>
      <c r="W95" s="212"/>
      <c r="X95" s="212"/>
      <c r="Y95" s="212"/>
      <c r="Z95" s="212"/>
      <c r="AA95" s="212"/>
      <c r="AB95" s="212"/>
      <c r="AC95" s="212"/>
      <c r="AD95" s="212"/>
      <c r="AE95" s="212" t="s">
        <v>105</v>
      </c>
      <c r="AF95" s="212">
        <v>0</v>
      </c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outlineLevel="1" x14ac:dyDescent="0.2">
      <c r="A96" s="213"/>
      <c r="B96" s="219"/>
      <c r="C96" s="264" t="s">
        <v>189</v>
      </c>
      <c r="D96" s="224"/>
      <c r="E96" s="229">
        <v>102.75</v>
      </c>
      <c r="F96" s="232"/>
      <c r="G96" s="232"/>
      <c r="H96" s="232"/>
      <c r="I96" s="232"/>
      <c r="J96" s="232"/>
      <c r="K96" s="232"/>
      <c r="L96" s="232"/>
      <c r="M96" s="232"/>
      <c r="N96" s="222"/>
      <c r="O96" s="222"/>
      <c r="P96" s="222"/>
      <c r="Q96" s="222"/>
      <c r="R96" s="222"/>
      <c r="S96" s="222"/>
      <c r="T96" s="223"/>
      <c r="U96" s="222"/>
      <c r="V96" s="212"/>
      <c r="W96" s="212"/>
      <c r="X96" s="212"/>
      <c r="Y96" s="212"/>
      <c r="Z96" s="212"/>
      <c r="AA96" s="212"/>
      <c r="AB96" s="212"/>
      <c r="AC96" s="212"/>
      <c r="AD96" s="212"/>
      <c r="AE96" s="212" t="s">
        <v>105</v>
      </c>
      <c r="AF96" s="212">
        <v>0</v>
      </c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 x14ac:dyDescent="0.2">
      <c r="A97" s="213"/>
      <c r="B97" s="219"/>
      <c r="C97" s="264" t="s">
        <v>190</v>
      </c>
      <c r="D97" s="224"/>
      <c r="E97" s="229">
        <v>34.5</v>
      </c>
      <c r="F97" s="232"/>
      <c r="G97" s="232"/>
      <c r="H97" s="232"/>
      <c r="I97" s="232"/>
      <c r="J97" s="232"/>
      <c r="K97" s="232"/>
      <c r="L97" s="232"/>
      <c r="M97" s="232"/>
      <c r="N97" s="222"/>
      <c r="O97" s="222"/>
      <c r="P97" s="222"/>
      <c r="Q97" s="222"/>
      <c r="R97" s="222"/>
      <c r="S97" s="222"/>
      <c r="T97" s="223"/>
      <c r="U97" s="222"/>
      <c r="V97" s="212"/>
      <c r="W97" s="212"/>
      <c r="X97" s="212"/>
      <c r="Y97" s="212"/>
      <c r="Z97" s="212"/>
      <c r="AA97" s="212"/>
      <c r="AB97" s="212"/>
      <c r="AC97" s="212"/>
      <c r="AD97" s="212"/>
      <c r="AE97" s="212" t="s">
        <v>105</v>
      </c>
      <c r="AF97" s="212">
        <v>0</v>
      </c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 x14ac:dyDescent="0.2">
      <c r="A98" s="213">
        <v>20</v>
      </c>
      <c r="B98" s="219" t="s">
        <v>198</v>
      </c>
      <c r="C98" s="263" t="s">
        <v>199</v>
      </c>
      <c r="D98" s="221" t="s">
        <v>143</v>
      </c>
      <c r="E98" s="228">
        <v>10.6</v>
      </c>
      <c r="F98" s="231"/>
      <c r="G98" s="232">
        <f>ROUND(E98*F98,2)</f>
        <v>0</v>
      </c>
      <c r="H98" s="231"/>
      <c r="I98" s="232">
        <f>ROUND(E98*H98,2)</f>
        <v>0</v>
      </c>
      <c r="J98" s="231"/>
      <c r="K98" s="232">
        <f>ROUND(E98*J98,2)</f>
        <v>0</v>
      </c>
      <c r="L98" s="232">
        <v>15</v>
      </c>
      <c r="M98" s="232">
        <f>G98*(1+L98/100)</f>
        <v>0</v>
      </c>
      <c r="N98" s="222">
        <v>0</v>
      </c>
      <c r="O98" s="222">
        <f>ROUND(E98*N98,5)</f>
        <v>0</v>
      </c>
      <c r="P98" s="222">
        <v>0</v>
      </c>
      <c r="Q98" s="222">
        <f>ROUND(E98*P98,5)</f>
        <v>0</v>
      </c>
      <c r="R98" s="222"/>
      <c r="S98" s="222"/>
      <c r="T98" s="223">
        <v>0</v>
      </c>
      <c r="U98" s="222">
        <f>ROUND(E98*T98,2)</f>
        <v>0</v>
      </c>
      <c r="V98" s="212"/>
      <c r="W98" s="212"/>
      <c r="X98" s="212"/>
      <c r="Y98" s="212"/>
      <c r="Z98" s="212"/>
      <c r="AA98" s="212"/>
      <c r="AB98" s="212"/>
      <c r="AC98" s="212"/>
      <c r="AD98" s="212"/>
      <c r="AE98" s="212" t="s">
        <v>103</v>
      </c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 x14ac:dyDescent="0.2">
      <c r="A99" s="213">
        <v>21</v>
      </c>
      <c r="B99" s="219" t="s">
        <v>200</v>
      </c>
      <c r="C99" s="263" t="s">
        <v>201</v>
      </c>
      <c r="D99" s="221" t="s">
        <v>143</v>
      </c>
      <c r="E99" s="228">
        <v>10.6</v>
      </c>
      <c r="F99" s="231"/>
      <c r="G99" s="232">
        <f>ROUND(E99*F99,2)</f>
        <v>0</v>
      </c>
      <c r="H99" s="231"/>
      <c r="I99" s="232">
        <f>ROUND(E99*H99,2)</f>
        <v>0</v>
      </c>
      <c r="J99" s="231"/>
      <c r="K99" s="232">
        <f>ROUND(E99*J99,2)</f>
        <v>0</v>
      </c>
      <c r="L99" s="232">
        <v>15</v>
      </c>
      <c r="M99" s="232">
        <f>G99*(1+L99/100)</f>
        <v>0</v>
      </c>
      <c r="N99" s="222">
        <v>0</v>
      </c>
      <c r="O99" s="222">
        <f>ROUND(E99*N99,5)</f>
        <v>0</v>
      </c>
      <c r="P99" s="222">
        <v>0</v>
      </c>
      <c r="Q99" s="222">
        <f>ROUND(E99*P99,5)</f>
        <v>0</v>
      </c>
      <c r="R99" s="222"/>
      <c r="S99" s="222"/>
      <c r="T99" s="223">
        <v>2.68</v>
      </c>
      <c r="U99" s="222">
        <f>ROUND(E99*T99,2)</f>
        <v>28.41</v>
      </c>
      <c r="V99" s="212"/>
      <c r="W99" s="212"/>
      <c r="X99" s="212"/>
      <c r="Y99" s="212"/>
      <c r="Z99" s="212"/>
      <c r="AA99" s="212"/>
      <c r="AB99" s="212"/>
      <c r="AC99" s="212"/>
      <c r="AD99" s="212"/>
      <c r="AE99" s="212" t="s">
        <v>185</v>
      </c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x14ac:dyDescent="0.2">
      <c r="A100" s="214" t="s">
        <v>98</v>
      </c>
      <c r="B100" s="220" t="s">
        <v>69</v>
      </c>
      <c r="C100" s="265" t="s">
        <v>70</v>
      </c>
      <c r="D100" s="225"/>
      <c r="E100" s="230"/>
      <c r="F100" s="233"/>
      <c r="G100" s="233">
        <f>SUMIF(AE101:AE104,"&lt;&gt;NOR",G101:G104)</f>
        <v>0</v>
      </c>
      <c r="H100" s="233"/>
      <c r="I100" s="233">
        <f>SUM(I101:I104)</f>
        <v>0</v>
      </c>
      <c r="J100" s="233"/>
      <c r="K100" s="233">
        <f>SUM(K101:K104)</f>
        <v>0</v>
      </c>
      <c r="L100" s="233"/>
      <c r="M100" s="233">
        <f>SUM(M101:M104)</f>
        <v>0</v>
      </c>
      <c r="N100" s="226"/>
      <c r="O100" s="226">
        <f>SUM(O101:O104)</f>
        <v>6.1580000000000003E-2</v>
      </c>
      <c r="P100" s="226"/>
      <c r="Q100" s="226">
        <f>SUM(Q101:Q104)</f>
        <v>0</v>
      </c>
      <c r="R100" s="226"/>
      <c r="S100" s="226"/>
      <c r="T100" s="227"/>
      <c r="U100" s="226">
        <f>SUM(U101:U104)</f>
        <v>57.96</v>
      </c>
      <c r="AE100" t="s">
        <v>99</v>
      </c>
    </row>
    <row r="101" spans="1:60" outlineLevel="1" x14ac:dyDescent="0.2">
      <c r="A101" s="213">
        <v>22</v>
      </c>
      <c r="B101" s="219" t="s">
        <v>202</v>
      </c>
      <c r="C101" s="263" t="s">
        <v>203</v>
      </c>
      <c r="D101" s="221" t="s">
        <v>102</v>
      </c>
      <c r="E101" s="228">
        <v>362.25</v>
      </c>
      <c r="F101" s="231"/>
      <c r="G101" s="232">
        <f>ROUND(E101*F101,2)</f>
        <v>0</v>
      </c>
      <c r="H101" s="231"/>
      <c r="I101" s="232">
        <f>ROUND(E101*H101,2)</f>
        <v>0</v>
      </c>
      <c r="J101" s="231"/>
      <c r="K101" s="232">
        <f>ROUND(E101*J101,2)</f>
        <v>0</v>
      </c>
      <c r="L101" s="232">
        <v>15</v>
      </c>
      <c r="M101" s="232">
        <f>G101*(1+L101/100)</f>
        <v>0</v>
      </c>
      <c r="N101" s="222">
        <v>1.7000000000000001E-4</v>
      </c>
      <c r="O101" s="222">
        <f>ROUND(E101*N101,5)</f>
        <v>6.1580000000000003E-2</v>
      </c>
      <c r="P101" s="222">
        <v>0</v>
      </c>
      <c r="Q101" s="222">
        <f>ROUND(E101*P101,5)</f>
        <v>0</v>
      </c>
      <c r="R101" s="222"/>
      <c r="S101" s="222"/>
      <c r="T101" s="223">
        <v>0.16</v>
      </c>
      <c r="U101" s="222">
        <f>ROUND(E101*T101,2)</f>
        <v>57.96</v>
      </c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 t="s">
        <v>103</v>
      </c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 x14ac:dyDescent="0.2">
      <c r="A102" s="213"/>
      <c r="B102" s="219"/>
      <c r="C102" s="264" t="s">
        <v>204</v>
      </c>
      <c r="D102" s="224"/>
      <c r="E102" s="229">
        <v>143.875</v>
      </c>
      <c r="F102" s="232"/>
      <c r="G102" s="232"/>
      <c r="H102" s="232"/>
      <c r="I102" s="232"/>
      <c r="J102" s="232"/>
      <c r="K102" s="232"/>
      <c r="L102" s="232"/>
      <c r="M102" s="232"/>
      <c r="N102" s="222"/>
      <c r="O102" s="222"/>
      <c r="P102" s="222"/>
      <c r="Q102" s="222"/>
      <c r="R102" s="222"/>
      <c r="S102" s="222"/>
      <c r="T102" s="223"/>
      <c r="U102" s="22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 t="s">
        <v>105</v>
      </c>
      <c r="AF102" s="212">
        <v>0</v>
      </c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1" x14ac:dyDescent="0.2">
      <c r="A103" s="213"/>
      <c r="B103" s="219"/>
      <c r="C103" s="264" t="s">
        <v>205</v>
      </c>
      <c r="D103" s="224"/>
      <c r="E103" s="229">
        <v>161.5</v>
      </c>
      <c r="F103" s="232"/>
      <c r="G103" s="232"/>
      <c r="H103" s="232"/>
      <c r="I103" s="232"/>
      <c r="J103" s="232"/>
      <c r="K103" s="232"/>
      <c r="L103" s="232"/>
      <c r="M103" s="232"/>
      <c r="N103" s="222"/>
      <c r="O103" s="222"/>
      <c r="P103" s="222"/>
      <c r="Q103" s="222"/>
      <c r="R103" s="222"/>
      <c r="S103" s="222"/>
      <c r="T103" s="223"/>
      <c r="U103" s="22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 t="s">
        <v>105</v>
      </c>
      <c r="AF103" s="212">
        <v>0</v>
      </c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 x14ac:dyDescent="0.2">
      <c r="A104" s="242"/>
      <c r="B104" s="243"/>
      <c r="C104" s="266" t="s">
        <v>206</v>
      </c>
      <c r="D104" s="244"/>
      <c r="E104" s="245">
        <v>56.875</v>
      </c>
      <c r="F104" s="246"/>
      <c r="G104" s="246"/>
      <c r="H104" s="246"/>
      <c r="I104" s="246"/>
      <c r="J104" s="246"/>
      <c r="K104" s="246"/>
      <c r="L104" s="246"/>
      <c r="M104" s="246"/>
      <c r="N104" s="247"/>
      <c r="O104" s="247"/>
      <c r="P104" s="247"/>
      <c r="Q104" s="247"/>
      <c r="R104" s="247"/>
      <c r="S104" s="247"/>
      <c r="T104" s="248"/>
      <c r="U104" s="247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 t="s">
        <v>105</v>
      </c>
      <c r="AF104" s="212">
        <v>0</v>
      </c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x14ac:dyDescent="0.2">
      <c r="A105" s="6"/>
      <c r="B105" s="7" t="s">
        <v>207</v>
      </c>
      <c r="C105" s="267" t="s">
        <v>207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AC105">
        <v>15</v>
      </c>
      <c r="AD105">
        <v>21</v>
      </c>
    </row>
    <row r="106" spans="1:60" x14ac:dyDescent="0.2">
      <c r="A106" s="249"/>
      <c r="B106" s="250">
        <v>26</v>
      </c>
      <c r="C106" s="268" t="s">
        <v>207</v>
      </c>
      <c r="D106" s="251"/>
      <c r="E106" s="251"/>
      <c r="F106" s="251"/>
      <c r="G106" s="262">
        <f>G8+G43+G73+G83+G88+G93+G100</f>
        <v>0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AC106">
        <f>SUMIF(L7:L104,AC105,G7:G104)</f>
        <v>0</v>
      </c>
      <c r="AD106">
        <f>SUMIF(L7:L104,AD105,G7:G104)</f>
        <v>0</v>
      </c>
      <c r="AE106" t="s">
        <v>208</v>
      </c>
    </row>
    <row r="107" spans="1:60" x14ac:dyDescent="0.2">
      <c r="A107" s="6"/>
      <c r="B107" s="7" t="s">
        <v>207</v>
      </c>
      <c r="C107" s="267" t="s">
        <v>207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60" x14ac:dyDescent="0.2">
      <c r="A108" s="6"/>
      <c r="B108" s="7" t="s">
        <v>207</v>
      </c>
      <c r="C108" s="267" t="s">
        <v>207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60" x14ac:dyDescent="0.2">
      <c r="A109" s="252">
        <v>33</v>
      </c>
      <c r="B109" s="252"/>
      <c r="C109" s="269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60" x14ac:dyDescent="0.2">
      <c r="A110" s="253"/>
      <c r="B110" s="254"/>
      <c r="C110" s="270"/>
      <c r="D110" s="254"/>
      <c r="E110" s="254"/>
      <c r="F110" s="254"/>
      <c r="G110" s="255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AE110" t="s">
        <v>209</v>
      </c>
    </row>
    <row r="111" spans="1:60" x14ac:dyDescent="0.2">
      <c r="A111" s="256"/>
      <c r="B111" s="257"/>
      <c r="C111" s="271"/>
      <c r="D111" s="257"/>
      <c r="E111" s="257"/>
      <c r="F111" s="257"/>
      <c r="G111" s="258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60" x14ac:dyDescent="0.2">
      <c r="A112" s="256"/>
      <c r="B112" s="257"/>
      <c r="C112" s="271"/>
      <c r="D112" s="257"/>
      <c r="E112" s="257"/>
      <c r="F112" s="257"/>
      <c r="G112" s="258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31" x14ac:dyDescent="0.2">
      <c r="A113" s="256"/>
      <c r="B113" s="257"/>
      <c r="C113" s="271"/>
      <c r="D113" s="257"/>
      <c r="E113" s="257"/>
      <c r="F113" s="257"/>
      <c r="G113" s="258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31" x14ac:dyDescent="0.2">
      <c r="A114" s="259"/>
      <c r="B114" s="260"/>
      <c r="C114" s="272"/>
      <c r="D114" s="260"/>
      <c r="E114" s="260"/>
      <c r="F114" s="260"/>
      <c r="G114" s="261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31" x14ac:dyDescent="0.2">
      <c r="A115" s="6"/>
      <c r="B115" s="7" t="s">
        <v>207</v>
      </c>
      <c r="C115" s="267" t="s">
        <v>207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31" x14ac:dyDescent="0.2">
      <c r="C116" s="273"/>
      <c r="AE116" t="s">
        <v>210</v>
      </c>
    </row>
  </sheetData>
  <mergeCells count="6">
    <mergeCell ref="A1:G1"/>
    <mergeCell ref="C2:G2"/>
    <mergeCell ref="C3:G3"/>
    <mergeCell ref="C4:G4"/>
    <mergeCell ref="A109:C109"/>
    <mergeCell ref="A110:G114"/>
  </mergeCells>
  <pageMargins left="0.59055118110236204" right="0.39370078740157499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Vlastník</dc:creator>
  <cp:lastModifiedBy>Vlastník</cp:lastModifiedBy>
  <cp:lastPrinted>2014-02-28T09:52:57Z</cp:lastPrinted>
  <dcterms:created xsi:type="dcterms:W3CDTF">2009-04-08T07:15:50Z</dcterms:created>
  <dcterms:modified xsi:type="dcterms:W3CDTF">2021-04-13T12:21:16Z</dcterms:modified>
</cp:coreProperties>
</file>