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workbookProtection workbookAlgorithmName="SHA-512" workbookHashValue="N7QbU58+9dbhogHeCsWCpy+ND1JYHrk8ENgvVhk+JiRljSlcUlpYSEIhLEagLpEmj9+sU2sJiSRkNn+sfprHAg==" workbookSpinCount="100000" workbookSaltValue="jVfBM77RIBuwEOlqCGSQTQ==" lockStructure="1"/>
  <bookViews>
    <workbookView xWindow="65416" yWindow="65416" windowWidth="29040" windowHeight="17640" activeTab="2"/>
  </bookViews>
  <sheets>
    <sheet name="Rekapitulace stavby" sheetId="1" r:id="rId1"/>
    <sheet name="00 - Ostatní a vedlejší n..." sheetId="2" r:id="rId2"/>
    <sheet name="01 - Stavební práce" sheetId="3" r:id="rId3"/>
  </sheets>
  <definedNames>
    <definedName name="_xlnm._FilterDatabase" localSheetId="1" hidden="1">'00 - Ostatní a vedlejší n...'!$C$117:$K$153</definedName>
    <definedName name="_xlnm._FilterDatabase" localSheetId="2" hidden="1">'01 - Stavební práce'!$C$119:$K$306</definedName>
    <definedName name="_xlnm.Print_Area" localSheetId="1">'00 - Ostatní a vedlejší n...'!$C$4:$J$76,'00 - Ostatní a vedlejší n...'!$C$82:$J$99,'00 - Ostatní a vedlejší n...'!$C$105:$J$153</definedName>
    <definedName name="_xlnm.Print_Area" localSheetId="2">'01 - Stavební práce'!$C$4:$J$76,'01 - Stavební práce'!$C$82:$J$101,'01 - Stavební práce'!$C$107:$J$306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'00 - Ostatní a vedlejší n...'!$117:$117</definedName>
    <definedName name="_xlnm.Print_Titles" localSheetId="2">'01 - Stavební práce'!$119:$119</definedName>
  </definedNames>
  <calcPr calcId="191029"/>
  <extLst/>
</workbook>
</file>

<file path=xl/sharedStrings.xml><?xml version="1.0" encoding="utf-8"?>
<sst xmlns="http://schemas.openxmlformats.org/spreadsheetml/2006/main" count="2685" uniqueCount="405">
  <si>
    <t>Export Komplet</t>
  </si>
  <si>
    <t/>
  </si>
  <si>
    <t>2.0</t>
  </si>
  <si>
    <t>ZAMOK</t>
  </si>
  <si>
    <t>False</t>
  </si>
  <si>
    <t>{9fa7d591-c947-475e-92b1-3bfd655ed59c}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</si>
  <si>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</si>
  <si>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</si>
  <si>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</si>
  <si>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</si>
  <si>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</si>
  <si>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</si>
  <si>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</si>
  <si>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</si>
  <si>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20210905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</si>
  <si>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</si>
  <si>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</si>
  <si>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Městské divadlo - opravy nátěrů oken a vstupních dveří - Horní čp. 2</t>
  </si>
  <si>
    <t>KSO:</t>
  </si>
  <si>
    <t>CC-CZ:</t>
  </si>
  <si>
    <t>Místo:</t>
  </si>
  <si>
    <t>Č. Krumlov</t>
  </si>
  <si>
    <t>Datum:</t>
  </si>
  <si>
    <t>21. 9. 2021</t>
  </si>
  <si>
    <t>Zadavatel:</t>
  </si>
  <si>
    <t>IČ:</t>
  </si>
  <si>
    <t>MěÚ Český Krumlov</t>
  </si>
  <si>
    <t>DIČ:</t>
  </si>
  <si>
    <t>Uchazeč:</t>
  </si>
  <si>
    <t>Vyplň údaj</t>
  </si>
  <si>
    <t>Projektant:</t>
  </si>
  <si>
    <t>Ing. Karel Jandourek</t>
  </si>
  <si>
    <t>True</t>
  </si>
  <si>
    <t>Zpracovatel:</t>
  </si>
  <si>
    <t>75454084</t>
  </si>
  <si>
    <t>Filip Šimek www.rozp.cz</t>
  </si>
  <si>
    <t>Poznámka:</t>
  </si>
  <si>
    <t xml:space="preserve">V jednotlivých položkách ke každé pozici, jsou obsaženy kompletní opravy/repase/doplnění prvků dle popisu v PD zpracované Ing. Jandourkem, která je nedílnou součástí rozpočtu. Tyto práce jsou také uvedeny v poznámkách rozpočtu, tyto položky (poznámky) se neoceňují, ale jejich obsah je rozpočítán do každé jednotlivé pozice. V rozpočtu není uvažováno venkovní lešení, veškeré práce se budou provádět zevnitř budovy.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</si>
  <si>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</si>
  <si>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</si>
  <si>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</si>
  <si>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</si>
  <si>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</si>
  <si>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</si>
  <si>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</si>
  <si>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</si>
  <si>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</si>
  <si>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</si>
  <si>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</si>
  <si>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</si>
  <si>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</si>
  <si>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</si>
  <si>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</si>
  <si>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</si>
  <si>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</si>
  <si>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</si>
  <si>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</si>
  <si>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</si>
  <si>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</si>
  <si>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</si>
  <si>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</si>
  <si>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</si>
  <si>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</si>
  <si>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</si>
  <si>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</si>
  <si>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</si>
  <si>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</si>
  <si>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</si>
  <si>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</si>
  <si>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</si>
  <si>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</si>
  <si>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</si>
  <si>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</si>
  <si>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</si>
  <si>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</si>
  <si>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</si>
  <si>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</si>
  <si>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</si>
  <si>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</si>
  <si>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</si>
  <si>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</si>
  <si>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</si>
  <si>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</si>
  <si>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</si>
  <si>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Ostatní a vedlejší náklady</t>
  </si>
  <si>
    <t>STA</t>
  </si>
  <si>
    <t>1</t>
  </si>
  <si>
    <t>{821982f2-d82f-4a28-9ec4-2af7e65de413}</t>
  </si>
  <si>
    <t>2</t>
  </si>
  <si>
    <t>01</t>
  </si>
  <si>
    <t>Stavební práce</t>
  </si>
  <si>
    <t>{a399c9e5-9ad4-4e49-91b8-51c1a0108bd6}</t>
  </si>
  <si>
    <t>KRYCÍ LIST SOUPISU PRACÍ</t>
  </si>
  <si>
    <t>Objekt:</t>
  </si>
  <si>
    <t>00 -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</si>
  <si>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</si>
  <si>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</si>
  <si>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</si>
  <si>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</si>
  <si>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</si>
  <si>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1 - Vedlejší náklady</t>
  </si>
  <si>
    <t>2 -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</si>
  <si>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</si>
  <si>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</si>
  <si>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</si>
  <si>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</si>
  <si>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</si>
  <si>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</si>
  <si>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</si>
  <si>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</si>
  <si>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</si>
  <si>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</si>
  <si>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</si>
  <si>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</si>
  <si>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</si>
  <si>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náklady</t>
  </si>
  <si>
    <t>ROZPOCET</t>
  </si>
  <si>
    <t>K</t>
  </si>
  <si>
    <t>005121010R</t>
  </si>
  <si>
    <t>Vybudování a likvidace zařízení staveniště dle podmínek smlouvy o dílo</t>
  </si>
  <si>
    <t>KČ</t>
  </si>
  <si>
    <t>4</t>
  </si>
  <si>
    <t>VV</t>
  </si>
  <si>
    <t>Náklady spojené s případným vypracováním projektové dokumentace zařízení staveniště, zřízením přípojek energií k objektům zařízení staveniště</t>
  </si>
  <si>
    <t>vybudování případných měřících odběrných míst a zřízení, případná příprava území pro objekty zařízení staveniště a vlastní vybudování objektů zařízení</t>
  </si>
  <si>
    <t>staveniště. ad.</t>
  </si>
  <si>
    <t>005121020R</t>
  </si>
  <si>
    <t>Uvedení ploch dotčených stavbou do původního stavu vč. protokolárního předání vlastníkům</t>
  </si>
  <si>
    <t>3</t>
  </si>
  <si>
    <t>005121030R</t>
  </si>
  <si>
    <t>Případné zajištění stavby s ohledem na klimatické podmínky</t>
  </si>
  <si>
    <t>6</t>
  </si>
  <si>
    <t>005121033R</t>
  </si>
  <si>
    <t>Opatření k zamezení vyvážení nečistot ze stavby, vč.průběžného čištění stávajících komunikací</t>
  </si>
  <si>
    <t>8</t>
  </si>
  <si>
    <t>Ostatní náklady</t>
  </si>
  <si>
    <t>5</t>
  </si>
  <si>
    <t>005211010R</t>
  </si>
  <si>
    <t>Revize, zkoušky, atesty</t>
  </si>
  <si>
    <t>10</t>
  </si>
  <si>
    <t xml:space="preserve">Náklady na provedení všech nezbytných zkoušek, atestů a revizí podle ČSN, ČSN EN, podmínek projektové dokumentace, stavebního povolení a případných </t>
  </si>
  <si>
    <t xml:space="preserve"> jiných právních nebo technických předpisů platných v době provádění a předání díla, kterými bude prokázáno dosažení předepsané kvality a předepsaných</t>
  </si>
  <si>
    <t>technických parametrů díla v průběhu výstavby, při předání a převzetí díla a při kolaudaci stavby.</t>
  </si>
  <si>
    <t>7</t>
  </si>
  <si>
    <t>005211080R</t>
  </si>
  <si>
    <t>Naplnění podmínek a povinností vyplývajících z plánu BOZP</t>
  </si>
  <si>
    <t>14</t>
  </si>
  <si>
    <t>Náklady na ochranu staveniště před vstupem nepovolaných osob, včetně příslušného značení, náklady na oplocení staveniště či na jeho osvětlení, náklady</t>
  </si>
  <si>
    <t xml:space="preserve"> na vypracování potřebné dokumentace pro provoz staveniště z hlediska požární ochrany (požární řád a poplachová směrnice),</t>
  </si>
  <si>
    <t>z hlediska provozu staveniště (provozně dopravní řád) a z hlediska bezpečnosti práce (plán BOZP).</t>
  </si>
  <si>
    <t>opatření k zajištění bezpečnosti osob, které se budou pohybovat uvnitř objektu a venku před objektem</t>
  </si>
  <si>
    <t>005240011R</t>
  </si>
  <si>
    <t>Měření na základě požadavků kontrolních orgánů</t>
  </si>
  <si>
    <t>16</t>
  </si>
  <si>
    <t xml:space="preserve">Náklady zhotovitele, které vzniknou v souvislosti s povinnostmi zhotovitele provést kontrolní měření intenzity osvětlení, přítomnosti radonu apod., </t>
  </si>
  <si>
    <t>vyplývající z vyjádření KHS, stavebního úřadu a dalších dotčených orgánů.</t>
  </si>
  <si>
    <t>005241010R</t>
  </si>
  <si>
    <t>Projektová dokumentace stavby</t>
  </si>
  <si>
    <t>20</t>
  </si>
  <si>
    <t>Náklady na veškerou projektovou činnost spojenou s realizací stavby - dokumentace pro výrobní přípravu staveb, dílenská dokumentace,</t>
  </si>
  <si>
    <t xml:space="preserve">detailní výkresy výztuže, výrobně technická dokumentace, úpravy objednatelem předané DVZ vzhledem k technologickým postupům zhotovitele </t>
  </si>
  <si>
    <t>a dle při provádění díla zjištěných skutečností, aktualizace soupisů prací a výkazů výměr z hlediska změn vzniklých v růběhu realiaze stavby,</t>
  </si>
  <si>
    <t xml:space="preserve"> zpracování technologických postupů</t>
  </si>
  <si>
    <t>13</t>
  </si>
  <si>
    <t>005281011R</t>
  </si>
  <si>
    <t>Naplnění podmínek a povinností vyplývajících z rozhodnutí o umístění stavby a stavebního povolení</t>
  </si>
  <si>
    <t>28</t>
  </si>
  <si>
    <t xml:space="preserve">Včetně zajištění závazných souhlasných stanovisek od dotčených orgánů uvedených ve stavebním povolení </t>
  </si>
  <si>
    <t xml:space="preserve"> (podklad k  žádosti o vydání kolaudačního souhlasu).</t>
  </si>
  <si>
    <t>01 - Stavební práce</t>
  </si>
  <si>
    <t>HSV - Práce a dodávky HSV</t>
  </si>
  <si>
    <t xml:space="preserve">    9 - Ostatní konstrukce a práce, bourání</t>
  </si>
  <si>
    <t>PSV - Práce a dodávky PSV</t>
  </si>
  <si>
    <t xml:space="preserve">    766 - Konstrukce truhlářské</t>
  </si>
  <si>
    <t>HSV</t>
  </si>
  <si>
    <t>Práce a dodávky HSV</t>
  </si>
  <si>
    <t>9</t>
  </si>
  <si>
    <t>Ostatní konstrukce a práce, bourání</t>
  </si>
  <si>
    <t>95501</t>
  </si>
  <si>
    <t>Zabezpečení otvorů do objektu po dobu repasování výplní</t>
  </si>
  <si>
    <t>kus</t>
  </si>
  <si>
    <t>1987957257</t>
  </si>
  <si>
    <t>opatření k zajištění otevřených otvorů (v době vysazených křídel oken a dveří) proti</t>
  </si>
  <si>
    <t>vniknutí zlodějů a cizích osob do objektu a proti zatečení vody při dešti a bouřce s poryvem větru</t>
  </si>
  <si>
    <t>79</t>
  </si>
  <si>
    <t>PSV</t>
  </si>
  <si>
    <t>Práce a dodávky PSV</t>
  </si>
  <si>
    <t>766</t>
  </si>
  <si>
    <t>Konstrukce truhlářské</t>
  </si>
  <si>
    <t>766501101</t>
  </si>
  <si>
    <t>Kompletní repase pozice - Pevná žaluziová výplň - č. 1 šířka 195 cm, výška 465 cm</t>
  </si>
  <si>
    <t>1629078496</t>
  </si>
  <si>
    <t>766501102</t>
  </si>
  <si>
    <t>Kompletní repase pozice - Pevná žaluziová výplň, ve spodní části s dveřmi -č.2 šířka 195 cm, výška 570 cm</t>
  </si>
  <si>
    <t>1618935333</t>
  </si>
  <si>
    <t>766501103</t>
  </si>
  <si>
    <t>Kompletní repase pozice - Velké vstupní dvoukřídlové dveře s nadsvětlíkem půlkruhového tvaru - č. 3 šířka cca 235 cm, výška 395 cm</t>
  </si>
  <si>
    <t>-1739692902</t>
  </si>
  <si>
    <t>766501104</t>
  </si>
  <si>
    <t>Kompletní repase pozice - Velké dvojité půlkruhově zakončené okno - č. 4 šířka cca 125 cm, výška cca 235 cm</t>
  </si>
  <si>
    <t>108525460</t>
  </si>
  <si>
    <t>766501105</t>
  </si>
  <si>
    <t>Kompletní repase pozice - Vstupní jednokřídlové dveře - č. 5 šířka cca 125 cm, výška cca 305 cm</t>
  </si>
  <si>
    <t>-93197879</t>
  </si>
  <si>
    <t>766501106</t>
  </si>
  <si>
    <t>Kompletní repase pozice - Dvojité půlkruhově zakončené okno - č. 6 šířka cca 190 cm, výška cca 85 cm</t>
  </si>
  <si>
    <t>-1603830145</t>
  </si>
  <si>
    <t>766501107</t>
  </si>
  <si>
    <t>Kompletní repase pozice - Dvojité čtvrtkruhově zakončené okno - č. 7 šířka cca 110 cm, výška cca 177 cm</t>
  </si>
  <si>
    <t>-1743285349</t>
  </si>
  <si>
    <t>766501108</t>
  </si>
  <si>
    <t>Kompletní repase pozice - Dvojité okno - č. 8 šířka cca 105 cm, výška cca 180 cm</t>
  </si>
  <si>
    <t>1908657153</t>
  </si>
  <si>
    <t>766501109</t>
  </si>
  <si>
    <t>Kompletní repase pozice - Menší zdvojené okno obdélníkového tvaru - č. 9 šířka cca 98 cm, výška cca 150 cm</t>
  </si>
  <si>
    <t>-1585371347</t>
  </si>
  <si>
    <t>11</t>
  </si>
  <si>
    <t>766501110</t>
  </si>
  <si>
    <t>Kompletní repase pozice - Větší zdvojené okno obdélníkového tvaru - č. 10 šířka cca 98 cm, výška cca 178 cm</t>
  </si>
  <si>
    <t>-81895668</t>
  </si>
  <si>
    <t>12</t>
  </si>
  <si>
    <t>766501111</t>
  </si>
  <si>
    <t>Kompletní repase pozice - Zdvojené okno sklopné, s mříží - č. 11 šířka cca 155 cm, výška cca 57 cm</t>
  </si>
  <si>
    <t>-2065596972</t>
  </si>
  <si>
    <t>766501112</t>
  </si>
  <si>
    <t>Kompletní repase pozice - Balkónové dveře - č. 12 šířka 170 cm, výška 305 cm</t>
  </si>
  <si>
    <t>782271174</t>
  </si>
  <si>
    <t>766501113</t>
  </si>
  <si>
    <t>Kompletní repase pozice - Zdvojené okno sklopné - č. 13 šířka cca 168 cm, výška cca 86 cm</t>
  </si>
  <si>
    <t>-1420985988</t>
  </si>
  <si>
    <t>766501114</t>
  </si>
  <si>
    <t>Kompletní repase pozice - Zdvojené okno umístěné ve střešních vikýřích - č. 14 šířka cca 100 cm, výška cca 117 cm</t>
  </si>
  <si>
    <t>1586238450</t>
  </si>
  <si>
    <t>766501115</t>
  </si>
  <si>
    <t>Kompletní repase pozice - Žaluziová výplň umístěná ve střešních vikýřích - č. 15 šířka cca 100 cm, výška cca 120 cm</t>
  </si>
  <si>
    <t>-1172902259</t>
  </si>
  <si>
    <t>17</t>
  </si>
  <si>
    <t>766501116</t>
  </si>
  <si>
    <t>Kompletní repase pozice - Zdvojené okno, s mříží - č. 16 šířka cca 100 cm, výška cca 117 cm</t>
  </si>
  <si>
    <t>-1040115288</t>
  </si>
  <si>
    <t>18</t>
  </si>
  <si>
    <t>766501117</t>
  </si>
  <si>
    <t>Kompletní repase pozice - Plné jednokřídlové dveře — č. 17 šířka cca 115 cm, výška cca 200 cm</t>
  </si>
  <si>
    <t>-1605195292</t>
  </si>
  <si>
    <t>19</t>
  </si>
  <si>
    <t>766501118</t>
  </si>
  <si>
    <t>Kompletní repase pozice - Plechové žaluziové výústky — č. 18 cca 55 x 55 cm (1 kus), cca 55 x 40cm (1 kus)</t>
  </si>
  <si>
    <t>-1514494542</t>
  </si>
  <si>
    <t>766pozn</t>
  </si>
  <si>
    <t>Poznámka: Popis opravy krycích nátěrů výplní — postup - veškeré práce repase/opravy ocenit do položky příslušné pozice - tato položka (poznámka) se neoceňuje!!!</t>
  </si>
  <si>
    <t>pozn</t>
  </si>
  <si>
    <t>-2006381500</t>
  </si>
  <si>
    <t>Popis opravy krycích nátěrů výplní — postup</t>
  </si>
  <si>
    <t>---Práce společné pro celou výplň</t>
  </si>
  <si>
    <t>spasování otevíraných částí — úprava a oprava závěsů, rozvor, zámků, úprava profilů</t>
  </si>
  <si>
    <t>zbroušením apod. (otevírané části se musí snadno otevírat, zavírat a zamykat)</t>
  </si>
  <si>
    <t>vysazení křídel výplní</t>
  </si>
  <si>
    <t>demontáž odnímatelného kování (kliky, zámky, zástrče, spojovací šrouby zdvojených oken)</t>
  </si>
  <si>
    <t>vyčištění, oprava a promazání kování</t>
  </si>
  <si>
    <t>očištění a odmaštění povrchů</t>
  </si>
  <si>
    <t>---Práce na vnějších křídlech dvojitých a zdvojených oken a dveří</t>
  </si>
  <si>
    <t>tabulí zasklení s popraskaným, uvolněným nebo i chybějícícm sklenářským tmelem —</t>
  </si>
  <si>
    <t>vysekání tmelu a vyčištění polodrážky, případně uvolnění a vyjmutí celých skleněných</t>
  </si>
  <si>
    <t>tabulí (odhadovaný rozsah viz odstavec sklenářské práce)</t>
  </si>
  <si>
    <t>odstranění starých nátěrů buď horkým vzduchem (nebo opálením) a škrabkou nebo</t>
  </si>
  <si>
    <t>obroušením až na dřevo na všech plochách (na exteriérové i interiérové straně)</t>
  </si>
  <si>
    <t>strojní přebroušení a ruční dočištění - dobroušení</t>
  </si>
  <si>
    <t>napuštění dřeva ochranným a impregnačním nátěrem proti plísním, houbám, vodě</t>
  </si>
  <si>
    <t>zpětné vložení vyjmutých skleněných tabulí, pro tmelení tabulí je navrženo použít vhodný</t>
  </si>
  <si>
    <t>akryl-silikonový přetíratelný tmel okrové barvy</t>
  </si>
  <si>
    <t>hrubé lokální tmelení hlubokých prasklin a děr s přebroušením, použitý tmel musí být</t>
  </si>
  <si>
    <t>schválen výrobcem barvy, kterou bude tmel přetřen</t>
  </si>
  <si>
    <t>2 krycí nátěry polomatnou barvou (navrženo použít barvu na bázi přírodních olejů, s</t>
  </si>
  <si>
    <t>otevřenými póry, která hluboko proniká do dřeva, která nepraská, neodlupuje se, a kterou lze</t>
  </si>
  <si>
    <t>renovovat pouze po předchozím jemném přebroušení bez potřeby odstraňování starých</t>
  </si>
  <si>
    <t>nátěrů — jako příklad viz olejová krycí barva OSMO a obdobné barvy jiných výrobců,</t>
  </si>
  <si>
    <t>určené pro exteriérové nátěry oken), pro nátěry použít stejných odstínů, jako byly původní</t>
  </si>
  <si>
    <t>(na exteriérové straně "holubí modř", na chráněné interiérové straně "slonová kost“,</t>
  </si>
  <si>
    <t>POZOR! — navržené barevnosti nátěrů musí být v dostatečném časovém předstihu před</t>
  </si>
  <si>
    <t>zahájením opravy nátěrů upřesněny s pracovníky památkové péče a po výběru</t>
  </si>
  <si>
    <t>nejvhodnějších odstínů musí být tyto odstíny odsouhlaseny na předložených dostatečně</t>
  </si>
  <si>
    <t>velkých vzorcích dřevěných prvků</t>
  </si>
  <si>
    <t>----Práce na vnějších plochách rámů (zárubní) oken a dveří, které jsou vystavené povětrnosti, na</t>
  </si>
  <si>
    <t>vodorovných plochách rámů a na poutcích dvojitých a zdvojených oken</t>
  </si>
  <si>
    <t>přebroušením až na dřevo</t>
  </si>
  <si>
    <t>hrubé lokální tmelení hlubokých prasklin a děr s přebroušením na plochách prvků, použitý</t>
  </si>
  <si>
    <t>tmel musí být schválen výrobcem barvy, kterou bude tmel přetřen</t>
  </si>
  <si>
    <t>vyplnění spár na styku lišt a rámu akryl-silikonovými přetíratelnými tmely okrové barvy</t>
  </si>
  <si>
    <t>nátěrů — jako příklad viz olejová krycí barva OSMO a obdobné barvy jiných výrobců), pro</t>
  </si>
  <si>
    <t>nátěry použít stejných odstínů, jako byly původní (na exteriérové straně "holubí modř", na</t>
  </si>
  <si>
    <t>chráněné interiérové straně "slonová kost"</t>
  </si>
  <si>
    <t>---Práce na všech zbývajících plochách rámů a na vnitřních křídlech oken a dveří, včetně</t>
  </si>
  <si>
    <t>dřevěných parapetů</t>
  </si>
  <si>
    <t>přebroušení starých nátěrů</t>
  </si>
  <si>
    <t>lokální tmelení poškozených míst s přebroušením, použitý tmel musí být schválen</t>
  </si>
  <si>
    <t>výrobcem barvy, kterou bude tmel přetřen</t>
  </si>
  <si>
    <t>mezinátěr (spojovací nátěr) + konečný nátěr (navrženo použít syntetickou pololesklou</t>
  </si>
  <si>
    <t>barvu) stejného odstínu jako je původní ("slonová kost")</t>
  </si>
  <si>
    <t>POZOR! — navržená barevnost nátěru musí být v dostatečném časovém předstihu před</t>
  </si>
  <si>
    <t>zahájením opravy nátěrů upřesněna s pracovníky památkové péče a po výběru</t>
  </si>
  <si>
    <t>nejvhodnějšího odstínu musí být tento odstín odsouhlasen na předloženém dostatečně</t>
  </si>
  <si>
    <t>velkém vzorku</t>
  </si>
  <si>
    <t>---Dokončovací práce společné pro celou výplň</t>
  </si>
  <si>
    <t>mytí skel</t>
  </si>
  <si>
    <t>zpětná montáž demontovaného kování</t>
  </si>
  <si>
    <t>kompletace křídel zdvojených oken</t>
  </si>
  <si>
    <t>zpětné nasazení křídel oken a dveří</t>
  </si>
  <si>
    <t>766pozn1</t>
  </si>
  <si>
    <t>Poznámka: Popis opravy lazurních nátěrů (u dveří č. 12) — postup - veškeré práce repase/opravy ocenit do položky příslušné pozice - tato položka (poznámka) se neoceňuje!!!</t>
  </si>
  <si>
    <t>-1475897409</t>
  </si>
  <si>
    <t>spasování dveřních křídel — úprava a oprava závěsů, rozvor, zámků, úprava profilů</t>
  </si>
  <si>
    <t>zbroušením apod. (křídla se musí snadno otevírat, zavírat a zamykat)</t>
  </si>
  <si>
    <t>vysazení křídel dveří</t>
  </si>
  <si>
    <t>demontáž odnímatelného kování (kliky, zámky, rozvory, zástrče) vyčištění, oprava a</t>
  </si>
  <si>
    <t>promazání kování</t>
  </si>
  <si>
    <t>demontáž plechových okapniček</t>
  </si>
  <si>
    <t>demontáž dřevěných zasklívacích lišt, včetně vyjmutí izolačních dvojskel, vyčištění</t>
  </si>
  <si>
    <t>uvolněné zasklívací polodrážky, očištění izolačních dvojskel</t>
  </si>
  <si>
    <t>očištění a odmaštění všech povrchů dřevěných prvků</t>
  </si>
  <si>
    <t>odstranění starých lazurních nátěrů přebroušením u všech dřevěných prvků (včetně</t>
  </si>
  <si>
    <t>zasklívacích lišt)</t>
  </si>
  <si>
    <t>lokální tmelení výsušných spár a jiných otvorů a poškození (především na exteriérové straně</t>
  </si>
  <si>
    <t>vystavené povětrnosti) s přebroušením, použitý tmel musí být schválen výrobcem nátěru,</t>
  </si>
  <si>
    <t>kterým bude tmel přetřen</t>
  </si>
  <si>
    <t>min. I nátěr olejovou lazurou (navrženo použít lazurní nátěr na bázi přírodních olejů, s</t>
  </si>
  <si>
    <t>otevřenými póry, který hluboko proniká do dřeva, nevytváří neprodyšnou vrstvu, který</t>
  </si>
  <si>
    <t>nepraská, neodlupuje se, a který lze později renovovat pouhým přetřením — jako příklad viz</t>
  </si>
  <si>
    <t>olejové lazury OSMO a obdobné lazury jiných výrobců, určené pro exteriérové nátěry oken)</t>
  </si>
  <si>
    <t>zpětná montáž izolačních dvojskel</t>
  </si>
  <si>
    <t>zpětná montáž opravených plechových okapniček</t>
  </si>
  <si>
    <t>zpětné nasazení křídel dveří</t>
  </si>
  <si>
    <t>22</t>
  </si>
  <si>
    <t>766pozn2</t>
  </si>
  <si>
    <t>Poznámka: Truhlářské opravy - veškeré práce repase/opravy ocenit do položky příslušné pozice - tato položka (poznámka) se neoceňuje!!!</t>
  </si>
  <si>
    <t>1041476586</t>
  </si>
  <si>
    <t>(náhrada prvků zcela zničených hnilobou, deformací zkroucením, hlubokým</t>
  </si>
  <si>
    <t>rozpraskáním — rozštípnutím)</t>
  </si>
  <si>
    <t>Odstranění zničené dřevěné okapničky a doplnění nové -</t>
  </si>
  <si>
    <t>okapničky do délky 50 cm — předpokládaný počet výměny 10 ks</t>
  </si>
  <si>
    <t>okapničky do délky 120 cm — předpokládaný počet výměny 2 ks</t>
  </si>
  <si>
    <t>Odstranění zničeného spodního vlysu okenní výplně a doplnění nového -</t>
  </si>
  <si>
    <t>—. vlysy do délky 60 cm — předpokládaný počet výměny 5 ks</t>
  </si>
  <si>
    <t>Doplnění zadlabacích zástrčí v horní části křídel balkónových dveří č. 12.</t>
  </si>
  <si>
    <t>Odstranění a náhrada uhnilých spodních vlysů, spodních částí svislých postranních vlysů a plných</t>
  </si>
  <si>
    <t>deskových výplní u vnějších křídel dveří č. 3 umístěných v severní fasádě</t>
  </si>
  <si>
    <t>Odstranění uhnilé zárubně dveří č. 3 umístěných v jižní fasádě a osazení nové zárubně, včetně</t>
  </si>
  <si>
    <t>zednického začištění stavebního otvoru a doplnění skladby podlahy. Místo dřevěné spojky zárubně</t>
  </si>
  <si>
    <t>provést tuhou ocelovou spojku.</t>
  </si>
  <si>
    <t>Odstranění a náhrada uhnilého prostředního svislého vlysu a pravděpodobně také i spodního vlysu</t>
  </si>
  <si>
    <t>a plných deskových výplní křídla dveří č. 5</t>
  </si>
  <si>
    <t>23</t>
  </si>
  <si>
    <t>766pozn3</t>
  </si>
  <si>
    <t>Poznámka: Sklenářské práce - veškeré práce repase/opravy ocenit do položky příslušné pozice - tato položka (poznámka) se neoceňuje!!!</t>
  </si>
  <si>
    <t>1176348736</t>
  </si>
  <si>
    <t>U vnějších křídel dveří č. 3, umístěných na severní straně fasády -</t>
  </si>
  <si>
    <t>Odstranění sklenářského tmelu a uvolnění všech skleněných tabulí pro možnost provedení opravy a</t>
  </si>
  <si>
    <t>ochranných nátěrů dřevěných prvků křídel. Zpětné osazení a zatmelení očištěných původních</t>
  </si>
  <si>
    <t>skleněných tabulí (z toho předpokládaný počet nových tabulí do 10 %).</t>
  </si>
  <si>
    <t>U všech vnějších křídel dvojitých oken č. 4, umístěných na jižní straně fasády (7 oken ) -</t>
  </si>
  <si>
    <t>skleněných tabulí (z toho předpokládaný počet nových tabulí do 10%).</t>
  </si>
  <si>
    <t>U všech vnějších křídel dvojitých oken č. 4, umístěných na severní straně fasády (4 okna ) -</t>
  </si>
  <si>
    <t>Odstranění sklenářského tmelu na styku s okapničkou.</t>
  </si>
  <si>
    <t>U všech vnějších křídel oken č. 7, 8,9, 10a14</t>
  </si>
  <si>
    <t>Pro nové tmelení skleněných tabulí je navrženo použít vhodný akryl-silikonový přetíratelný tmel</t>
  </si>
  <si>
    <t>okrové barvy.</t>
  </si>
  <si>
    <t>24</t>
  </si>
  <si>
    <t>766pozn4</t>
  </si>
  <si>
    <t>Poznámka: Klempířské práce a oprava napojení vnějšího oplechování parapetů na rámy výplní - veškeré práce repase/opravy ocenit do položky příslušné pozice - tato položka (poznámka) se neoceňuje!!!</t>
  </si>
  <si>
    <t>807690179</t>
  </si>
  <si>
    <t>Demontáž plechových okapnic a jejich zpětná montáž</t>
  </si>
  <si>
    <t>— uvýplně č. 3— délka okapnice do 120 cm - počet okapnic 2 ks</t>
  </si>
  <si>
    <t>— u výplně č. 12— délka okapnice do 80 cm - počet okapnic 8 ks (z toho bude pravděpodobně</t>
  </si>
  <si>
    <t>nutné asi 2 poškozené okapnice nahradit novými)</t>
  </si>
  <si>
    <t>Oprava napojení vnějšího oplechování parapetů na rámy výplní</t>
  </si>
  <si>
    <t>— | očištění oplechování od starých nátěrů</t>
  </si>
  <si>
    <t>— uvolnění a podtmelení okraje oplechování na styku s dřevěným rámem trvale pružným</t>
  </si>
  <si>
    <t>polyuretanovým tmelem hnědé barvy</t>
  </si>
  <si>
    <t>— dotlačení okraje oplechování k rámu + připevnění uvolněných hřebíků, doplnění chybějících</t>
  </si>
  <si>
    <t>měděných hřebíků</t>
  </si>
  <si>
    <t>25</t>
  </si>
  <si>
    <t>766pozn5</t>
  </si>
  <si>
    <t>Poznámka: Popis opravy nátěrů plechových výústek č. 18 + Popis opravy nátěrů venkovních kovaných mříží u výplní č. 11 a 16 - veškeré práce repase/opravy ocenit do položky příslušné pozice - tato položka (poznámka) se neoceňuje!!!</t>
  </si>
  <si>
    <t>-1906298311</t>
  </si>
  <si>
    <t>Popis opravy nátěrů plechových výústek č. 18 — postup</t>
  </si>
  <si>
    <t>— očištění od povrchových nečistot</t>
  </si>
  <si>
    <t>— přebroušení — odstranění zkorodovaných povrchů a nepevných starých nátěrů</t>
  </si>
  <si>
    <t>— očištění a odmaštění povrchů</t>
  </si>
  <si>
    <t>— mezinátěr + min. 2 nátěry matnou vhodnou antikorozní syntetickou barvou určenou pro</t>
  </si>
  <si>
    <t>ošetření zkorodovaných povrchů, odstín nátěru je navržen stejný jako je odstín nátěru</t>
  </si>
  <si>
    <t>omítek fasády</t>
  </si>
  <si>
    <t>Popis opravy nátěrů venkovních kovaných mříží u výplní č. 11 a 16— postup</t>
  </si>
  <si>
    <t>— | přebroušení — odstranění zkorodovaných povrchů a nepevných starých nátěrů</t>
  </si>
  <si>
    <t>— | očištění a odmaštění povrchů</t>
  </si>
  <si>
    <t>— min. 2 nátěry matnou kovářskou antikorozní syntetickou barvou určenou pro ošetření</t>
  </si>
  <si>
    <t>zkorodovaných povrchů kovaných prvků</t>
  </si>
  <si>
    <t>26</t>
  </si>
  <si>
    <t>766pozn6</t>
  </si>
  <si>
    <t>Poznámka: Ostatní práce - veškeré práce repase/opravy ocenit do položky příslušné pozice - tato položka (poznámka) se neoceňuje!!!</t>
  </si>
  <si>
    <t>939554887</t>
  </si>
  <si>
    <t>Odstranění zhnilých prahů (spojek zárubní) zabudovaných ve skladbě podlahy u balkónových dveří</t>
  </si>
  <si>
    <t>č. 12 a jejich nahrazení kovovou tuhou spojkou. Při této úpravě bude nutné rozebrat přilehlou část</t>
  </si>
  <si>
    <t>podlahy (včetně spodních vrstev do potřebné hloubky) a po osazení nových spojek rozebranou</t>
  </si>
  <si>
    <t>podlahu znovu obnovit a doplnit v místě odstraněné dřevěné spojky. Místo osazení kovových spojek</t>
  </si>
  <si>
    <t>lze také uvažovat o doplnění přikotvení zárubní do zděného ostění pomocí rámových hmoždinek.</t>
  </si>
  <si>
    <t>Nejvhodnější postup prací bude možné upřesnit až na místě při odkrytí dřevěných spojek.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</si>
</sst>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4" fontId="11" fillId="0" borderId="19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8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1"/>
      <c r="AQ5" s="21"/>
      <c r="AR5" s="19"/>
      <c r="BE5" s="254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1"/>
      <c r="AQ6" s="21"/>
      <c r="AR6" s="19"/>
      <c r="BE6" s="255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5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5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5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55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55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5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55"/>
      <c r="BS13" s="16" t="s">
        <v>6</v>
      </c>
    </row>
    <row r="14" spans="2:71" ht="12.75">
      <c r="B14" s="20"/>
      <c r="C14" s="21"/>
      <c r="D14" s="21"/>
      <c r="E14" s="260" t="s">
        <v>29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55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5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5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55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5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34</v>
      </c>
      <c r="AO19" s="21"/>
      <c r="AP19" s="21"/>
      <c r="AQ19" s="21"/>
      <c r="AR19" s="19"/>
      <c r="BE19" s="255"/>
      <c r="BS19" s="16" t="s">
        <v>6</v>
      </c>
    </row>
    <row r="20" spans="2:71" s="1" customFormat="1" ht="18.4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55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5"/>
    </row>
    <row r="22" spans="2:57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5"/>
    </row>
    <row r="23" spans="2:57" s="1" customFormat="1" ht="47.25" customHeight="1">
      <c r="B23" s="20"/>
      <c r="C23" s="21"/>
      <c r="D23" s="21"/>
      <c r="E23" s="262" t="s">
        <v>37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1"/>
      <c r="AP23" s="21"/>
      <c r="AQ23" s="21"/>
      <c r="AR23" s="19"/>
      <c r="BE23" s="255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5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5"/>
    </row>
    <row r="26" spans="1:57" s="2" customFormat="1" ht="25.9" customHeight="1">
      <c r="A26" s="33"/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3">
        <f>ROUND(AG94,2)</f>
        <v>0</v>
      </c>
      <c r="AL26" s="264"/>
      <c r="AM26" s="264"/>
      <c r="AN26" s="264"/>
      <c r="AO26" s="264"/>
      <c r="AP26" s="35"/>
      <c r="AQ26" s="35"/>
      <c r="AR26" s="38"/>
      <c r="BE26" s="255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5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5" t="s">
        <v>39</v>
      </c>
      <c r="M28" s="265"/>
      <c r="N28" s="265"/>
      <c r="O28" s="265"/>
      <c r="P28" s="265"/>
      <c r="Q28" s="35"/>
      <c r="R28" s="35"/>
      <c r="S28" s="35"/>
      <c r="T28" s="35"/>
      <c r="U28" s="35"/>
      <c r="V28" s="35"/>
      <c r="W28" s="265" t="s">
        <v>40</v>
      </c>
      <c r="X28" s="265"/>
      <c r="Y28" s="265"/>
      <c r="Z28" s="265"/>
      <c r="AA28" s="265"/>
      <c r="AB28" s="265"/>
      <c r="AC28" s="265"/>
      <c r="AD28" s="265"/>
      <c r="AE28" s="265"/>
      <c r="AF28" s="35"/>
      <c r="AG28" s="35"/>
      <c r="AH28" s="35"/>
      <c r="AI28" s="35"/>
      <c r="AJ28" s="35"/>
      <c r="AK28" s="265" t="s">
        <v>41</v>
      </c>
      <c r="AL28" s="265"/>
      <c r="AM28" s="265"/>
      <c r="AN28" s="265"/>
      <c r="AO28" s="265"/>
      <c r="AP28" s="35"/>
      <c r="AQ28" s="35"/>
      <c r="AR28" s="38"/>
      <c r="BE28" s="255"/>
    </row>
    <row r="29" spans="2:57" s="3" customFormat="1" ht="14.45" customHeight="1">
      <c r="B29" s="39"/>
      <c r="C29" s="40"/>
      <c r="D29" s="28" t="s">
        <v>42</v>
      </c>
      <c r="E29" s="40"/>
      <c r="F29" s="28" t="s">
        <v>43</v>
      </c>
      <c r="G29" s="40"/>
      <c r="H29" s="40"/>
      <c r="I29" s="40"/>
      <c r="J29" s="40"/>
      <c r="K29" s="40"/>
      <c r="L29" s="249">
        <v>0.21</v>
      </c>
      <c r="M29" s="248"/>
      <c r="N29" s="248"/>
      <c r="O29" s="248"/>
      <c r="P29" s="248"/>
      <c r="Q29" s="40"/>
      <c r="R29" s="40"/>
      <c r="S29" s="40"/>
      <c r="T29" s="40"/>
      <c r="U29" s="40"/>
      <c r="V29" s="40"/>
      <c r="W29" s="247">
        <f>ROUND(AZ94,2)</f>
        <v>0</v>
      </c>
      <c r="X29" s="248"/>
      <c r="Y29" s="248"/>
      <c r="Z29" s="248"/>
      <c r="AA29" s="248"/>
      <c r="AB29" s="248"/>
      <c r="AC29" s="248"/>
      <c r="AD29" s="248"/>
      <c r="AE29" s="248"/>
      <c r="AF29" s="40"/>
      <c r="AG29" s="40"/>
      <c r="AH29" s="40"/>
      <c r="AI29" s="40"/>
      <c r="AJ29" s="40"/>
      <c r="AK29" s="247">
        <f>ROUND(AV94,2)</f>
        <v>0</v>
      </c>
      <c r="AL29" s="248"/>
      <c r="AM29" s="248"/>
      <c r="AN29" s="248"/>
      <c r="AO29" s="248"/>
      <c r="AP29" s="40"/>
      <c r="AQ29" s="40"/>
      <c r="AR29" s="41"/>
      <c r="BE29" s="256"/>
    </row>
    <row r="30" spans="2:57" s="3" customFormat="1" ht="14.45" customHeight="1">
      <c r="B30" s="39"/>
      <c r="C30" s="40"/>
      <c r="D30" s="40"/>
      <c r="E30" s="40"/>
      <c r="F30" s="28" t="s">
        <v>44</v>
      </c>
      <c r="G30" s="40"/>
      <c r="H30" s="40"/>
      <c r="I30" s="40"/>
      <c r="J30" s="40"/>
      <c r="K30" s="40"/>
      <c r="L30" s="249">
        <v>0.15</v>
      </c>
      <c r="M30" s="248"/>
      <c r="N30" s="248"/>
      <c r="O30" s="248"/>
      <c r="P30" s="248"/>
      <c r="Q30" s="40"/>
      <c r="R30" s="40"/>
      <c r="S30" s="40"/>
      <c r="T30" s="40"/>
      <c r="U30" s="40"/>
      <c r="V30" s="40"/>
      <c r="W30" s="247">
        <f>ROUND(BA94,2)</f>
        <v>0</v>
      </c>
      <c r="X30" s="248"/>
      <c r="Y30" s="248"/>
      <c r="Z30" s="248"/>
      <c r="AA30" s="248"/>
      <c r="AB30" s="248"/>
      <c r="AC30" s="248"/>
      <c r="AD30" s="248"/>
      <c r="AE30" s="248"/>
      <c r="AF30" s="40"/>
      <c r="AG30" s="40"/>
      <c r="AH30" s="40"/>
      <c r="AI30" s="40"/>
      <c r="AJ30" s="40"/>
      <c r="AK30" s="247">
        <f>ROUND(AW94,2)</f>
        <v>0</v>
      </c>
      <c r="AL30" s="248"/>
      <c r="AM30" s="248"/>
      <c r="AN30" s="248"/>
      <c r="AO30" s="248"/>
      <c r="AP30" s="40"/>
      <c r="AQ30" s="40"/>
      <c r="AR30" s="41"/>
      <c r="BE30" s="256"/>
    </row>
    <row r="31" spans="2:57" s="3" customFormat="1" ht="14.45" customHeight="1" hidden="1">
      <c r="B31" s="39"/>
      <c r="C31" s="40"/>
      <c r="D31" s="40"/>
      <c r="E31" s="40"/>
      <c r="F31" s="28" t="s">
        <v>45</v>
      </c>
      <c r="G31" s="40"/>
      <c r="H31" s="40"/>
      <c r="I31" s="40"/>
      <c r="J31" s="40"/>
      <c r="K31" s="40"/>
      <c r="L31" s="249">
        <v>0.21</v>
      </c>
      <c r="M31" s="248"/>
      <c r="N31" s="248"/>
      <c r="O31" s="248"/>
      <c r="P31" s="248"/>
      <c r="Q31" s="40"/>
      <c r="R31" s="40"/>
      <c r="S31" s="40"/>
      <c r="T31" s="40"/>
      <c r="U31" s="40"/>
      <c r="V31" s="40"/>
      <c r="W31" s="247">
        <f>ROUND(BB94,2)</f>
        <v>0</v>
      </c>
      <c r="X31" s="248"/>
      <c r="Y31" s="248"/>
      <c r="Z31" s="248"/>
      <c r="AA31" s="248"/>
      <c r="AB31" s="248"/>
      <c r="AC31" s="248"/>
      <c r="AD31" s="248"/>
      <c r="AE31" s="248"/>
      <c r="AF31" s="40"/>
      <c r="AG31" s="40"/>
      <c r="AH31" s="40"/>
      <c r="AI31" s="40"/>
      <c r="AJ31" s="40"/>
      <c r="AK31" s="247">
        <v>0</v>
      </c>
      <c r="AL31" s="248"/>
      <c r="AM31" s="248"/>
      <c r="AN31" s="248"/>
      <c r="AO31" s="248"/>
      <c r="AP31" s="40"/>
      <c r="AQ31" s="40"/>
      <c r="AR31" s="41"/>
      <c r="BE31" s="256"/>
    </row>
    <row r="32" spans="2:57" s="3" customFormat="1" ht="14.45" customHeight="1" hidden="1">
      <c r="B32" s="39"/>
      <c r="C32" s="40"/>
      <c r="D32" s="40"/>
      <c r="E32" s="40"/>
      <c r="F32" s="28" t="s">
        <v>46</v>
      </c>
      <c r="G32" s="40"/>
      <c r="H32" s="40"/>
      <c r="I32" s="40"/>
      <c r="J32" s="40"/>
      <c r="K32" s="40"/>
      <c r="L32" s="249">
        <v>0.15</v>
      </c>
      <c r="M32" s="248"/>
      <c r="N32" s="248"/>
      <c r="O32" s="248"/>
      <c r="P32" s="248"/>
      <c r="Q32" s="40"/>
      <c r="R32" s="40"/>
      <c r="S32" s="40"/>
      <c r="T32" s="40"/>
      <c r="U32" s="40"/>
      <c r="V32" s="40"/>
      <c r="W32" s="247">
        <f>ROUND(BC94,2)</f>
        <v>0</v>
      </c>
      <c r="X32" s="248"/>
      <c r="Y32" s="248"/>
      <c r="Z32" s="248"/>
      <c r="AA32" s="248"/>
      <c r="AB32" s="248"/>
      <c r="AC32" s="248"/>
      <c r="AD32" s="248"/>
      <c r="AE32" s="248"/>
      <c r="AF32" s="40"/>
      <c r="AG32" s="40"/>
      <c r="AH32" s="40"/>
      <c r="AI32" s="40"/>
      <c r="AJ32" s="40"/>
      <c r="AK32" s="247">
        <v>0</v>
      </c>
      <c r="AL32" s="248"/>
      <c r="AM32" s="248"/>
      <c r="AN32" s="248"/>
      <c r="AO32" s="248"/>
      <c r="AP32" s="40"/>
      <c r="AQ32" s="40"/>
      <c r="AR32" s="41"/>
      <c r="BE32" s="256"/>
    </row>
    <row r="33" spans="2:57" s="3" customFormat="1" ht="14.45" customHeight="1" hidden="1">
      <c r="B33" s="39"/>
      <c r="C33" s="40"/>
      <c r="D33" s="40"/>
      <c r="E33" s="40"/>
      <c r="F33" s="28" t="s">
        <v>47</v>
      </c>
      <c r="G33" s="40"/>
      <c r="H33" s="40"/>
      <c r="I33" s="40"/>
      <c r="J33" s="40"/>
      <c r="K33" s="40"/>
      <c r="L33" s="249">
        <v>0</v>
      </c>
      <c r="M33" s="248"/>
      <c r="N33" s="248"/>
      <c r="O33" s="248"/>
      <c r="P33" s="248"/>
      <c r="Q33" s="40"/>
      <c r="R33" s="40"/>
      <c r="S33" s="40"/>
      <c r="T33" s="40"/>
      <c r="U33" s="40"/>
      <c r="V33" s="40"/>
      <c r="W33" s="247">
        <f>ROUND(BD94,2)</f>
        <v>0</v>
      </c>
      <c r="X33" s="248"/>
      <c r="Y33" s="248"/>
      <c r="Z33" s="248"/>
      <c r="AA33" s="248"/>
      <c r="AB33" s="248"/>
      <c r="AC33" s="248"/>
      <c r="AD33" s="248"/>
      <c r="AE33" s="248"/>
      <c r="AF33" s="40"/>
      <c r="AG33" s="40"/>
      <c r="AH33" s="40"/>
      <c r="AI33" s="40"/>
      <c r="AJ33" s="40"/>
      <c r="AK33" s="247">
        <v>0</v>
      </c>
      <c r="AL33" s="248"/>
      <c r="AM33" s="248"/>
      <c r="AN33" s="248"/>
      <c r="AO33" s="248"/>
      <c r="AP33" s="40"/>
      <c r="AQ33" s="40"/>
      <c r="AR33" s="41"/>
      <c r="BE33" s="256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5"/>
    </row>
    <row r="35" spans="1:57" s="2" customFormat="1" ht="25.9" customHeight="1">
      <c r="A35" s="33"/>
      <c r="B35" s="34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250" t="s">
        <v>50</v>
      </c>
      <c r="Y35" s="251"/>
      <c r="Z35" s="251"/>
      <c r="AA35" s="251"/>
      <c r="AB35" s="251"/>
      <c r="AC35" s="44"/>
      <c r="AD35" s="44"/>
      <c r="AE35" s="44"/>
      <c r="AF35" s="44"/>
      <c r="AG35" s="44"/>
      <c r="AH35" s="44"/>
      <c r="AI35" s="44"/>
      <c r="AJ35" s="44"/>
      <c r="AK35" s="252">
        <f>SUM(AK26:AK33)</f>
        <v>0</v>
      </c>
      <c r="AL35" s="251"/>
      <c r="AM35" s="251"/>
      <c r="AN35" s="251"/>
      <c r="AO35" s="253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51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52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54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53</v>
      </c>
      <c r="AI60" s="37"/>
      <c r="AJ60" s="37"/>
      <c r="AK60" s="37"/>
      <c r="AL60" s="37"/>
      <c r="AM60" s="51" t="s">
        <v>54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55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56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54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53</v>
      </c>
      <c r="AI75" s="37"/>
      <c r="AJ75" s="37"/>
      <c r="AK75" s="37"/>
      <c r="AL75" s="37"/>
      <c r="AM75" s="51" t="s">
        <v>54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57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20210905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36" t="str">
        <f>K6</f>
        <v>Městské divadlo - opravy nátěrů oken a vstupních dveří - Horní čp. 2</v>
      </c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Č. Krumlov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38" t="str">
        <f>IF(AN8="","",AN8)</f>
        <v>21. 9. 2021</v>
      </c>
      <c r="AN87" s="238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MěÚ Český Krumlov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39" t="str">
        <f>IF(E17="","",E17)</f>
        <v>Ing. Karel Jandourek</v>
      </c>
      <c r="AN89" s="240"/>
      <c r="AO89" s="240"/>
      <c r="AP89" s="240"/>
      <c r="AQ89" s="35"/>
      <c r="AR89" s="38"/>
      <c r="AS89" s="241" t="s">
        <v>58</v>
      </c>
      <c r="AT89" s="242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33</v>
      </c>
      <c r="AJ90" s="35"/>
      <c r="AK90" s="35"/>
      <c r="AL90" s="35"/>
      <c r="AM90" s="239" t="str">
        <f>IF(E20="","",E20)</f>
        <v>Filip Šimek www.rozp.cz</v>
      </c>
      <c r="AN90" s="240"/>
      <c r="AO90" s="240"/>
      <c r="AP90" s="240"/>
      <c r="AQ90" s="35"/>
      <c r="AR90" s="38"/>
      <c r="AS90" s="243"/>
      <c r="AT90" s="244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45"/>
      <c r="AT91" s="246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31" t="s">
        <v>59</v>
      </c>
      <c r="D92" s="232"/>
      <c r="E92" s="232"/>
      <c r="F92" s="232"/>
      <c r="G92" s="232"/>
      <c r="H92" s="72"/>
      <c r="I92" s="233" t="s">
        <v>60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4" t="s">
        <v>61</v>
      </c>
      <c r="AH92" s="232"/>
      <c r="AI92" s="232"/>
      <c r="AJ92" s="232"/>
      <c r="AK92" s="232"/>
      <c r="AL92" s="232"/>
      <c r="AM92" s="232"/>
      <c r="AN92" s="233" t="s">
        <v>62</v>
      </c>
      <c r="AO92" s="232"/>
      <c r="AP92" s="235"/>
      <c r="AQ92" s="73" t="s">
        <v>63</v>
      </c>
      <c r="AR92" s="38"/>
      <c r="AS92" s="74" t="s">
        <v>64</v>
      </c>
      <c r="AT92" s="75" t="s">
        <v>65</v>
      </c>
      <c r="AU92" s="75" t="s">
        <v>66</v>
      </c>
      <c r="AV92" s="75" t="s">
        <v>67</v>
      </c>
      <c r="AW92" s="75" t="s">
        <v>68</v>
      </c>
      <c r="AX92" s="75" t="s">
        <v>69</v>
      </c>
      <c r="AY92" s="75" t="s">
        <v>70</v>
      </c>
      <c r="AZ92" s="75" t="s">
        <v>71</v>
      </c>
      <c r="BA92" s="75" t="s">
        <v>72</v>
      </c>
      <c r="BB92" s="75" t="s">
        <v>73</v>
      </c>
      <c r="BC92" s="75" t="s">
        <v>74</v>
      </c>
      <c r="BD92" s="76" t="s">
        <v>75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76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29">
        <f>ROUND(SUM(AG95:AG96),2)</f>
        <v>0</v>
      </c>
      <c r="AH94" s="229"/>
      <c r="AI94" s="229"/>
      <c r="AJ94" s="229"/>
      <c r="AK94" s="229"/>
      <c r="AL94" s="229"/>
      <c r="AM94" s="229"/>
      <c r="AN94" s="230">
        <f>SUM(AG94,AT94)</f>
        <v>0</v>
      </c>
      <c r="AO94" s="230"/>
      <c r="AP94" s="230"/>
      <c r="AQ94" s="84" t="s">
        <v>1</v>
      </c>
      <c r="AR94" s="85"/>
      <c r="AS94" s="86">
        <f>ROUND(SUM(AS95:AS96),2)</f>
        <v>0</v>
      </c>
      <c r="AT94" s="87">
        <f>ROUND(SUM(AV94:AW94),2)</f>
        <v>0</v>
      </c>
      <c r="AU94" s="88">
        <f>ROUND(SUM(AU95:AU96),5)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ROUND(SUM(AZ95:AZ96),2)</f>
        <v>0</v>
      </c>
      <c r="BA94" s="87">
        <f>ROUND(SUM(BA95:BA96),2)</f>
        <v>0</v>
      </c>
      <c r="BB94" s="87">
        <f>ROUND(SUM(BB95:BB96),2)</f>
        <v>0</v>
      </c>
      <c r="BC94" s="87">
        <f>ROUND(SUM(BC95:BC96),2)</f>
        <v>0</v>
      </c>
      <c r="BD94" s="89">
        <f>ROUND(SUM(BD95:BD96),2)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5</v>
      </c>
      <c r="BX94" s="90" t="s">
        <v>81</v>
      </c>
      <c r="CL94" s="90" t="s">
        <v>1</v>
      </c>
    </row>
    <row r="95" spans="1:91" s="7" customFormat="1" ht="16.5" customHeight="1">
      <c r="A95" s="92" t="s">
        <v>82</v>
      </c>
      <c r="B95" s="93"/>
      <c r="C95" s="94"/>
      <c r="D95" s="228" t="s">
        <v>83</v>
      </c>
      <c r="E95" s="228"/>
      <c r="F95" s="228"/>
      <c r="G95" s="228"/>
      <c r="H95" s="228"/>
      <c r="I95" s="95"/>
      <c r="J95" s="228" t="s">
        <v>84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6">
        <f>'00 - Ostatní a vedlejší n...'!J30</f>
        <v>0</v>
      </c>
      <c r="AH95" s="227"/>
      <c r="AI95" s="227"/>
      <c r="AJ95" s="227"/>
      <c r="AK95" s="227"/>
      <c r="AL95" s="227"/>
      <c r="AM95" s="227"/>
      <c r="AN95" s="226">
        <f>SUM(AG95,AT95)</f>
        <v>0</v>
      </c>
      <c r="AO95" s="227"/>
      <c r="AP95" s="227"/>
      <c r="AQ95" s="96" t="s">
        <v>85</v>
      </c>
      <c r="AR95" s="97"/>
      <c r="AS95" s="98">
        <v>0</v>
      </c>
      <c r="AT95" s="99">
        <f>ROUND(SUM(AV95:AW95),2)</f>
        <v>0</v>
      </c>
      <c r="AU95" s="100">
        <f>'00 - Ostatní a vedlejší n...'!P118</f>
        <v>0</v>
      </c>
      <c r="AV95" s="99">
        <f>'00 - Ostatní a vedlejší n...'!J33</f>
        <v>0</v>
      </c>
      <c r="AW95" s="99">
        <f>'00 - Ostatní a vedlejší n...'!J34</f>
        <v>0</v>
      </c>
      <c r="AX95" s="99">
        <f>'00 - Ostatní a vedlejší n...'!J35</f>
        <v>0</v>
      </c>
      <c r="AY95" s="99">
        <f>'00 - Ostatní a vedlejší n...'!J36</f>
        <v>0</v>
      </c>
      <c r="AZ95" s="99">
        <f>'00 - Ostatní a vedlejší n...'!F33</f>
        <v>0</v>
      </c>
      <c r="BA95" s="99">
        <f>'00 - Ostatní a vedlejší n...'!F34</f>
        <v>0</v>
      </c>
      <c r="BB95" s="99">
        <f>'00 - Ostatní a vedlejší n...'!F35</f>
        <v>0</v>
      </c>
      <c r="BC95" s="99">
        <f>'00 - Ostatní a vedlejší n...'!F36</f>
        <v>0</v>
      </c>
      <c r="BD95" s="101">
        <f>'00 - Ostatní a vedlejší n...'!F37</f>
        <v>0</v>
      </c>
      <c r="BT95" s="102" t="s">
        <v>86</v>
      </c>
      <c r="BV95" s="102" t="s">
        <v>80</v>
      </c>
      <c r="BW95" s="102" t="s">
        <v>87</v>
      </c>
      <c r="BX95" s="102" t="s">
        <v>5</v>
      </c>
      <c r="CL95" s="102" t="s">
        <v>1</v>
      </c>
      <c r="CM95" s="102" t="s">
        <v>88</v>
      </c>
    </row>
    <row r="96" spans="1:91" s="7" customFormat="1" ht="16.5" customHeight="1">
      <c r="A96" s="92" t="s">
        <v>82</v>
      </c>
      <c r="B96" s="93"/>
      <c r="C96" s="94"/>
      <c r="D96" s="228" t="s">
        <v>89</v>
      </c>
      <c r="E96" s="228"/>
      <c r="F96" s="228"/>
      <c r="G96" s="228"/>
      <c r="H96" s="228"/>
      <c r="I96" s="95"/>
      <c r="J96" s="228" t="s">
        <v>90</v>
      </c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6">
        <f>'01 - Stavební práce'!J30</f>
        <v>0</v>
      </c>
      <c r="AH96" s="227"/>
      <c r="AI96" s="227"/>
      <c r="AJ96" s="227"/>
      <c r="AK96" s="227"/>
      <c r="AL96" s="227"/>
      <c r="AM96" s="227"/>
      <c r="AN96" s="226">
        <f>SUM(AG96,AT96)</f>
        <v>0</v>
      </c>
      <c r="AO96" s="227"/>
      <c r="AP96" s="227"/>
      <c r="AQ96" s="96" t="s">
        <v>85</v>
      </c>
      <c r="AR96" s="97"/>
      <c r="AS96" s="103">
        <v>0</v>
      </c>
      <c r="AT96" s="104">
        <f>ROUND(SUM(AV96:AW96),2)</f>
        <v>0</v>
      </c>
      <c r="AU96" s="105">
        <f>'01 - Stavební práce'!P120</f>
        <v>0</v>
      </c>
      <c r="AV96" s="104">
        <f>'01 - Stavební práce'!J33</f>
        <v>0</v>
      </c>
      <c r="AW96" s="104">
        <f>'01 - Stavební práce'!J34</f>
        <v>0</v>
      </c>
      <c r="AX96" s="104">
        <f>'01 - Stavební práce'!J35</f>
        <v>0</v>
      </c>
      <c r="AY96" s="104">
        <f>'01 - Stavební práce'!J36</f>
        <v>0</v>
      </c>
      <c r="AZ96" s="104">
        <f>'01 - Stavební práce'!F33</f>
        <v>0</v>
      </c>
      <c r="BA96" s="104">
        <f>'01 - Stavební práce'!F34</f>
        <v>0</v>
      </c>
      <c r="BB96" s="104">
        <f>'01 - Stavební práce'!F35</f>
        <v>0</v>
      </c>
      <c r="BC96" s="104">
        <f>'01 - Stavební práce'!F36</f>
        <v>0</v>
      </c>
      <c r="BD96" s="106">
        <f>'01 - Stavební práce'!F37</f>
        <v>0</v>
      </c>
      <c r="BT96" s="102" t="s">
        <v>86</v>
      </c>
      <c r="BV96" s="102" t="s">
        <v>80</v>
      </c>
      <c r="BW96" s="102" t="s">
        <v>91</v>
      </c>
      <c r="BX96" s="102" t="s">
        <v>5</v>
      </c>
      <c r="CL96" s="102" t="s">
        <v>1</v>
      </c>
      <c r="CM96" s="102" t="s">
        <v>88</v>
      </c>
    </row>
    <row r="97" spans="1:57" s="2" customFormat="1" ht="30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5" customHeight="1">
      <c r="A98" s="3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sheetProtection algorithmName="SHA-512" hashValue="LBtvlEy7xGJoyX1Ixh5RT6xfDIny82L46w/4xgR7v/W1HF7jgjE3VHlhWpz/czyJvWWjaqYyfjt41p5ubcmtQw==" saltValue="Z2mkLgm5Zptrkzw5g57QpbhGc1IYouJUnECo7Pn6VcB3eTyfgvrWVjc40LBdhJHlsa2irqnb8ieKMPeGF0DTQQ==" spinCount="100000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0 - Ostatní a vedlejší n...'!C2" display="/"/>
    <hyperlink ref="A96" location="'01 - Stavební prá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87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88</v>
      </c>
    </row>
    <row r="4" spans="2:46" s="1" customFormat="1" ht="24.95" customHeight="1">
      <c r="B4" s="19"/>
      <c r="D4" s="109" t="s">
        <v>92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26.25" customHeight="1">
      <c r="B7" s="19"/>
      <c r="E7" s="269" t="str">
        <f>'Rekapitulace stavby'!K6</f>
        <v>Městské divadlo - opravy nátěrů oken a vstupních dveří - Horní čp. 2</v>
      </c>
      <c r="F7" s="270"/>
      <c r="G7" s="270"/>
      <c r="H7" s="270"/>
      <c r="L7" s="19"/>
    </row>
    <row r="8" spans="1:31" s="2" customFormat="1" ht="12" customHeight="1">
      <c r="A8" s="33"/>
      <c r="B8" s="38"/>
      <c r="C8" s="33"/>
      <c r="D8" s="111" t="s">
        <v>93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71" t="s">
        <v>94</v>
      </c>
      <c r="F9" s="272"/>
      <c r="G9" s="272"/>
      <c r="H9" s="272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21. 9. 2021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3" t="str">
        <f>'Rekapitulace stavby'!E14</f>
        <v>Vyplň údaj</v>
      </c>
      <c r="F18" s="274"/>
      <c r="G18" s="274"/>
      <c r="H18" s="274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31</v>
      </c>
      <c r="F21" s="33"/>
      <c r="G21" s="33"/>
      <c r="H21" s="33"/>
      <c r="I21" s="111" t="s">
        <v>27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33</v>
      </c>
      <c r="E23" s="33"/>
      <c r="F23" s="33"/>
      <c r="G23" s="33"/>
      <c r="H23" s="33"/>
      <c r="I23" s="111" t="s">
        <v>25</v>
      </c>
      <c r="J23" s="112" t="s">
        <v>34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35</v>
      </c>
      <c r="F24" s="33"/>
      <c r="G24" s="33"/>
      <c r="H24" s="33"/>
      <c r="I24" s="111" t="s">
        <v>27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36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75" t="s">
        <v>1</v>
      </c>
      <c r="F27" s="275"/>
      <c r="G27" s="275"/>
      <c r="H27" s="275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38</v>
      </c>
      <c r="E30" s="33"/>
      <c r="F30" s="33"/>
      <c r="G30" s="33"/>
      <c r="H30" s="33"/>
      <c r="I30" s="33"/>
      <c r="J30" s="119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40</v>
      </c>
      <c r="G32" s="33"/>
      <c r="H32" s="33"/>
      <c r="I32" s="120" t="s">
        <v>39</v>
      </c>
      <c r="J32" s="120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42</v>
      </c>
      <c r="E33" s="111" t="s">
        <v>43</v>
      </c>
      <c r="F33" s="122">
        <f>ROUND((SUM(BE118:BE153)),2)</f>
        <v>0</v>
      </c>
      <c r="G33" s="33"/>
      <c r="H33" s="33"/>
      <c r="I33" s="123">
        <v>0.21</v>
      </c>
      <c r="J33" s="122">
        <f>ROUND(((SUM(BE118:BE153))*I33),2)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44</v>
      </c>
      <c r="F34" s="122">
        <f>ROUND((SUM(BF118:BF153)),2)</f>
        <v>0</v>
      </c>
      <c r="G34" s="33"/>
      <c r="H34" s="33"/>
      <c r="I34" s="123">
        <v>0.15</v>
      </c>
      <c r="J34" s="122">
        <f>ROUND(((SUM(BF118:BF153))*I34),2)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45</v>
      </c>
      <c r="F35" s="122">
        <f>ROUND((SUM(BG118:BG153)),2)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46</v>
      </c>
      <c r="F36" s="122">
        <f>ROUND((SUM(BH118:BH153)),2)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47</v>
      </c>
      <c r="F37" s="122">
        <f>ROUND((SUM(BI118:BI153)),2)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51</v>
      </c>
      <c r="E50" s="132"/>
      <c r="F50" s="132"/>
      <c r="G50" s="131" t="s">
        <v>52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3" t="s">
        <v>53</v>
      </c>
      <c r="E61" s="134"/>
      <c r="F61" s="135" t="s">
        <v>54</v>
      </c>
      <c r="G61" s="133" t="s">
        <v>53</v>
      </c>
      <c r="H61" s="134"/>
      <c r="I61" s="134"/>
      <c r="J61" s="136" t="s">
        <v>54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1" t="s">
        <v>55</v>
      </c>
      <c r="E65" s="137"/>
      <c r="F65" s="137"/>
      <c r="G65" s="131" t="s">
        <v>56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3" t="s">
        <v>53</v>
      </c>
      <c r="E76" s="134"/>
      <c r="F76" s="135" t="s">
        <v>54</v>
      </c>
      <c r="G76" s="133" t="s">
        <v>53</v>
      </c>
      <c r="H76" s="134"/>
      <c r="I76" s="134"/>
      <c r="J76" s="136" t="s">
        <v>54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5"/>
      <c r="D85" s="35"/>
      <c r="E85" s="267" t="str">
        <f>E7</f>
        <v>Městské divadlo - opravy nátěrů oken a vstupních dveří - Horní čp. 2</v>
      </c>
      <c r="F85" s="268"/>
      <c r="G85" s="268"/>
      <c r="H85" s="26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93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6" t="str">
        <f>E9</f>
        <v>00 - Ostatní a vedlejší náklady</v>
      </c>
      <c r="F87" s="266"/>
      <c r="G87" s="266"/>
      <c r="H87" s="26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Č. Krumlov</v>
      </c>
      <c r="G89" s="35"/>
      <c r="H89" s="35"/>
      <c r="I89" s="28" t="s">
        <v>22</v>
      </c>
      <c r="J89" s="65" t="str">
        <f>IF(J12="","",J12)</f>
        <v>21. 9. 2021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MěÚ Český Krumlov</v>
      </c>
      <c r="G91" s="35"/>
      <c r="H91" s="35"/>
      <c r="I91" s="28" t="s">
        <v>30</v>
      </c>
      <c r="J91" s="31" t="str">
        <f>E21</f>
        <v>Ing. Karel Jandourek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5.7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>Filip Šimek www.rozp.cz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96</v>
      </c>
      <c r="D94" s="143"/>
      <c r="E94" s="143"/>
      <c r="F94" s="143"/>
      <c r="G94" s="143"/>
      <c r="H94" s="143"/>
      <c r="I94" s="143"/>
      <c r="J94" s="144" t="s">
        <v>97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98</v>
      </c>
      <c r="D96" s="35"/>
      <c r="E96" s="35"/>
      <c r="F96" s="35"/>
      <c r="G96" s="35"/>
      <c r="H96" s="35"/>
      <c r="I96" s="35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99</v>
      </c>
    </row>
    <row r="97" spans="2:12" s="9" customFormat="1" ht="24.95" customHeight="1">
      <c r="B97" s="146"/>
      <c r="C97" s="147"/>
      <c r="D97" s="148" t="s">
        <v>100</v>
      </c>
      <c r="E97" s="149"/>
      <c r="F97" s="149"/>
      <c r="G97" s="149"/>
      <c r="H97" s="149"/>
      <c r="I97" s="149"/>
      <c r="J97" s="150">
        <f>J119</f>
        <v>0</v>
      </c>
      <c r="K97" s="147"/>
      <c r="L97" s="151"/>
    </row>
    <row r="98" spans="2:12" s="9" customFormat="1" ht="24.95" customHeight="1">
      <c r="B98" s="146"/>
      <c r="C98" s="147"/>
      <c r="D98" s="148" t="s">
        <v>101</v>
      </c>
      <c r="E98" s="149"/>
      <c r="F98" s="149"/>
      <c r="G98" s="149"/>
      <c r="H98" s="149"/>
      <c r="I98" s="149"/>
      <c r="J98" s="150">
        <f>J128</f>
        <v>0</v>
      </c>
      <c r="K98" s="147"/>
      <c r="L98" s="151"/>
    </row>
    <row r="99" spans="1:31" s="2" customFormat="1" ht="21.75" customHeigh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102</v>
      </c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16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6.25" customHeight="1">
      <c r="A108" s="33"/>
      <c r="B108" s="34"/>
      <c r="C108" s="35"/>
      <c r="D108" s="35"/>
      <c r="E108" s="267" t="str">
        <f>E7</f>
        <v>Městské divadlo - opravy nátěrů oken a vstupních dveří - Horní čp. 2</v>
      </c>
      <c r="F108" s="268"/>
      <c r="G108" s="268"/>
      <c r="H108" s="268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93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36" t="str">
        <f>E9</f>
        <v>00 - Ostatní a vedlejší náklady</v>
      </c>
      <c r="F110" s="266"/>
      <c r="G110" s="266"/>
      <c r="H110" s="266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20</v>
      </c>
      <c r="D112" s="35"/>
      <c r="E112" s="35"/>
      <c r="F112" s="26" t="str">
        <f>F12</f>
        <v>Č. Krumlov</v>
      </c>
      <c r="G112" s="35"/>
      <c r="H112" s="35"/>
      <c r="I112" s="28" t="s">
        <v>22</v>
      </c>
      <c r="J112" s="65" t="str">
        <f>IF(J12="","",J12)</f>
        <v>21. 9. 2021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24</v>
      </c>
      <c r="D114" s="35"/>
      <c r="E114" s="35"/>
      <c r="F114" s="26" t="str">
        <f>E15</f>
        <v>MěÚ Český Krumlov</v>
      </c>
      <c r="G114" s="35"/>
      <c r="H114" s="35"/>
      <c r="I114" s="28" t="s">
        <v>30</v>
      </c>
      <c r="J114" s="31" t="str">
        <f>E21</f>
        <v>Ing. Karel Jandourek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5.7" customHeight="1">
      <c r="A115" s="33"/>
      <c r="B115" s="34"/>
      <c r="C115" s="28" t="s">
        <v>28</v>
      </c>
      <c r="D115" s="35"/>
      <c r="E115" s="35"/>
      <c r="F115" s="26" t="str">
        <f>IF(E18="","",E18)</f>
        <v>Vyplň údaj</v>
      </c>
      <c r="G115" s="35"/>
      <c r="H115" s="35"/>
      <c r="I115" s="28" t="s">
        <v>33</v>
      </c>
      <c r="J115" s="31" t="str">
        <f>E24</f>
        <v>Filip Šimek www.rozp.cz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0" customFormat="1" ht="29.25" customHeight="1">
      <c r="A117" s="152"/>
      <c r="B117" s="153"/>
      <c r="C117" s="154" t="s">
        <v>103</v>
      </c>
      <c r="D117" s="155" t="s">
        <v>63</v>
      </c>
      <c r="E117" s="155" t="s">
        <v>59</v>
      </c>
      <c r="F117" s="155" t="s">
        <v>60</v>
      </c>
      <c r="G117" s="155" t="s">
        <v>104</v>
      </c>
      <c r="H117" s="155" t="s">
        <v>105</v>
      </c>
      <c r="I117" s="155" t="s">
        <v>106</v>
      </c>
      <c r="J117" s="156" t="s">
        <v>97</v>
      </c>
      <c r="K117" s="157" t="s">
        <v>107</v>
      </c>
      <c r="L117" s="158"/>
      <c r="M117" s="74" t="s">
        <v>1</v>
      </c>
      <c r="N117" s="75" t="s">
        <v>42</v>
      </c>
      <c r="O117" s="75" t="s">
        <v>108</v>
      </c>
      <c r="P117" s="75" t="s">
        <v>109</v>
      </c>
      <c r="Q117" s="75" t="s">
        <v>110</v>
      </c>
      <c r="R117" s="75" t="s">
        <v>111</v>
      </c>
      <c r="S117" s="75" t="s">
        <v>112</v>
      </c>
      <c r="T117" s="76" t="s">
        <v>113</v>
      </c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</row>
    <row r="118" spans="1:63" s="2" customFormat="1" ht="22.9" customHeight="1">
      <c r="A118" s="33"/>
      <c r="B118" s="34"/>
      <c r="C118" s="81" t="s">
        <v>114</v>
      </c>
      <c r="D118" s="35"/>
      <c r="E118" s="35"/>
      <c r="F118" s="35"/>
      <c r="G118" s="35"/>
      <c r="H118" s="35"/>
      <c r="I118" s="35"/>
      <c r="J118" s="159">
        <f>BK118</f>
        <v>0</v>
      </c>
      <c r="K118" s="35"/>
      <c r="L118" s="38"/>
      <c r="M118" s="77"/>
      <c r="N118" s="160"/>
      <c r="O118" s="78"/>
      <c r="P118" s="161">
        <f>P119+P128</f>
        <v>0</v>
      </c>
      <c r="Q118" s="78"/>
      <c r="R118" s="161">
        <f>R119+R128</f>
        <v>0</v>
      </c>
      <c r="S118" s="78"/>
      <c r="T118" s="162">
        <f>T119+T128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99</v>
      </c>
      <c r="BK118" s="163">
        <f>BK119+BK128</f>
        <v>0</v>
      </c>
    </row>
    <row r="119" spans="2:63" s="11" customFormat="1" ht="25.9" customHeight="1">
      <c r="B119" s="164"/>
      <c r="C119" s="165"/>
      <c r="D119" s="166" t="s">
        <v>77</v>
      </c>
      <c r="E119" s="167" t="s">
        <v>86</v>
      </c>
      <c r="F119" s="167" t="s">
        <v>115</v>
      </c>
      <c r="G119" s="165"/>
      <c r="H119" s="165"/>
      <c r="I119" s="168"/>
      <c r="J119" s="169">
        <f>BK119</f>
        <v>0</v>
      </c>
      <c r="K119" s="165"/>
      <c r="L119" s="170"/>
      <c r="M119" s="171"/>
      <c r="N119" s="172"/>
      <c r="O119" s="172"/>
      <c r="P119" s="173">
        <f>SUM(P120:P127)</f>
        <v>0</v>
      </c>
      <c r="Q119" s="172"/>
      <c r="R119" s="173">
        <f>SUM(R120:R127)</f>
        <v>0</v>
      </c>
      <c r="S119" s="172"/>
      <c r="T119" s="174">
        <f>SUM(T120:T127)</f>
        <v>0</v>
      </c>
      <c r="AR119" s="175" t="s">
        <v>86</v>
      </c>
      <c r="AT119" s="176" t="s">
        <v>77</v>
      </c>
      <c r="AU119" s="176" t="s">
        <v>78</v>
      </c>
      <c r="AY119" s="175" t="s">
        <v>116</v>
      </c>
      <c r="BK119" s="177">
        <f>SUM(BK120:BK127)</f>
        <v>0</v>
      </c>
    </row>
    <row r="120" spans="1:65" s="2" customFormat="1" ht="21.75" customHeight="1">
      <c r="A120" s="33"/>
      <c r="B120" s="34"/>
      <c r="C120" s="178" t="s">
        <v>86</v>
      </c>
      <c r="D120" s="178" t="s">
        <v>117</v>
      </c>
      <c r="E120" s="179" t="s">
        <v>118</v>
      </c>
      <c r="F120" s="180" t="s">
        <v>119</v>
      </c>
      <c r="G120" s="181" t="s">
        <v>120</v>
      </c>
      <c r="H120" s="182">
        <v>1</v>
      </c>
      <c r="I120" s="183"/>
      <c r="J120" s="184">
        <f>ROUND(I120*H120,2)</f>
        <v>0</v>
      </c>
      <c r="K120" s="185"/>
      <c r="L120" s="38"/>
      <c r="M120" s="186" t="s">
        <v>1</v>
      </c>
      <c r="N120" s="187" t="s">
        <v>43</v>
      </c>
      <c r="O120" s="70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90" t="s">
        <v>121</v>
      </c>
      <c r="AT120" s="190" t="s">
        <v>117</v>
      </c>
      <c r="AU120" s="190" t="s">
        <v>86</v>
      </c>
      <c r="AY120" s="16" t="s">
        <v>116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6" t="s">
        <v>86</v>
      </c>
      <c r="BK120" s="191">
        <f>ROUND(I120*H120,2)</f>
        <v>0</v>
      </c>
      <c r="BL120" s="16" t="s">
        <v>121</v>
      </c>
      <c r="BM120" s="190" t="s">
        <v>88</v>
      </c>
    </row>
    <row r="121" spans="2:51" s="12" customFormat="1" ht="33.75">
      <c r="B121" s="192"/>
      <c r="C121" s="193"/>
      <c r="D121" s="194" t="s">
        <v>122</v>
      </c>
      <c r="E121" s="195" t="s">
        <v>1</v>
      </c>
      <c r="F121" s="196" t="s">
        <v>123</v>
      </c>
      <c r="G121" s="193"/>
      <c r="H121" s="195" t="s">
        <v>1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122</v>
      </c>
      <c r="AU121" s="202" t="s">
        <v>86</v>
      </c>
      <c r="AV121" s="12" t="s">
        <v>86</v>
      </c>
      <c r="AW121" s="12" t="s">
        <v>32</v>
      </c>
      <c r="AX121" s="12" t="s">
        <v>78</v>
      </c>
      <c r="AY121" s="202" t="s">
        <v>116</v>
      </c>
    </row>
    <row r="122" spans="2:51" s="12" customFormat="1" ht="33.75">
      <c r="B122" s="192"/>
      <c r="C122" s="193"/>
      <c r="D122" s="194" t="s">
        <v>122</v>
      </c>
      <c r="E122" s="195" t="s">
        <v>1</v>
      </c>
      <c r="F122" s="196" t="s">
        <v>124</v>
      </c>
      <c r="G122" s="193"/>
      <c r="H122" s="195" t="s">
        <v>1</v>
      </c>
      <c r="I122" s="197"/>
      <c r="J122" s="193"/>
      <c r="K122" s="193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122</v>
      </c>
      <c r="AU122" s="202" t="s">
        <v>86</v>
      </c>
      <c r="AV122" s="12" t="s">
        <v>86</v>
      </c>
      <c r="AW122" s="12" t="s">
        <v>32</v>
      </c>
      <c r="AX122" s="12" t="s">
        <v>78</v>
      </c>
      <c r="AY122" s="202" t="s">
        <v>116</v>
      </c>
    </row>
    <row r="123" spans="2:51" s="12" customFormat="1" ht="12">
      <c r="B123" s="192"/>
      <c r="C123" s="193"/>
      <c r="D123" s="194" t="s">
        <v>122</v>
      </c>
      <c r="E123" s="195" t="s">
        <v>1</v>
      </c>
      <c r="F123" s="196" t="s">
        <v>125</v>
      </c>
      <c r="G123" s="193"/>
      <c r="H123" s="195" t="s">
        <v>1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122</v>
      </c>
      <c r="AU123" s="202" t="s">
        <v>86</v>
      </c>
      <c r="AV123" s="12" t="s">
        <v>86</v>
      </c>
      <c r="AW123" s="12" t="s">
        <v>32</v>
      </c>
      <c r="AX123" s="12" t="s">
        <v>78</v>
      </c>
      <c r="AY123" s="202" t="s">
        <v>116</v>
      </c>
    </row>
    <row r="124" spans="2:51" s="13" customFormat="1" ht="12">
      <c r="B124" s="203"/>
      <c r="C124" s="204"/>
      <c r="D124" s="194" t="s">
        <v>122</v>
      </c>
      <c r="E124" s="205" t="s">
        <v>1</v>
      </c>
      <c r="F124" s="206" t="s">
        <v>86</v>
      </c>
      <c r="G124" s="204"/>
      <c r="H124" s="207">
        <v>1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122</v>
      </c>
      <c r="AU124" s="213" t="s">
        <v>86</v>
      </c>
      <c r="AV124" s="13" t="s">
        <v>88</v>
      </c>
      <c r="AW124" s="13" t="s">
        <v>32</v>
      </c>
      <c r="AX124" s="13" t="s">
        <v>86</v>
      </c>
      <c r="AY124" s="213" t="s">
        <v>116</v>
      </c>
    </row>
    <row r="125" spans="1:65" s="2" customFormat="1" ht="21.75" customHeight="1">
      <c r="A125" s="33"/>
      <c r="B125" s="34"/>
      <c r="C125" s="178" t="s">
        <v>88</v>
      </c>
      <c r="D125" s="178" t="s">
        <v>117</v>
      </c>
      <c r="E125" s="179" t="s">
        <v>126</v>
      </c>
      <c r="F125" s="180" t="s">
        <v>127</v>
      </c>
      <c r="G125" s="181" t="s">
        <v>120</v>
      </c>
      <c r="H125" s="182">
        <v>1</v>
      </c>
      <c r="I125" s="183"/>
      <c r="J125" s="184">
        <f>ROUND(I125*H125,2)</f>
        <v>0</v>
      </c>
      <c r="K125" s="185"/>
      <c r="L125" s="38"/>
      <c r="M125" s="186" t="s">
        <v>1</v>
      </c>
      <c r="N125" s="187" t="s">
        <v>43</v>
      </c>
      <c r="O125" s="70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0" t="s">
        <v>121</v>
      </c>
      <c r="AT125" s="190" t="s">
        <v>117</v>
      </c>
      <c r="AU125" s="190" t="s">
        <v>86</v>
      </c>
      <c r="AY125" s="16" t="s">
        <v>116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6" t="s">
        <v>86</v>
      </c>
      <c r="BK125" s="191">
        <f>ROUND(I125*H125,2)</f>
        <v>0</v>
      </c>
      <c r="BL125" s="16" t="s">
        <v>121</v>
      </c>
      <c r="BM125" s="190" t="s">
        <v>121</v>
      </c>
    </row>
    <row r="126" spans="1:65" s="2" customFormat="1" ht="21.75" customHeight="1">
      <c r="A126" s="33"/>
      <c r="B126" s="34"/>
      <c r="C126" s="178" t="s">
        <v>128</v>
      </c>
      <c r="D126" s="178" t="s">
        <v>117</v>
      </c>
      <c r="E126" s="179" t="s">
        <v>129</v>
      </c>
      <c r="F126" s="180" t="s">
        <v>130</v>
      </c>
      <c r="G126" s="181" t="s">
        <v>120</v>
      </c>
      <c r="H126" s="182">
        <v>1</v>
      </c>
      <c r="I126" s="183"/>
      <c r="J126" s="184">
        <f>ROUND(I126*H126,2)</f>
        <v>0</v>
      </c>
      <c r="K126" s="185"/>
      <c r="L126" s="38"/>
      <c r="M126" s="186" t="s">
        <v>1</v>
      </c>
      <c r="N126" s="187" t="s">
        <v>43</v>
      </c>
      <c r="O126" s="70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0" t="s">
        <v>121</v>
      </c>
      <c r="AT126" s="190" t="s">
        <v>117</v>
      </c>
      <c r="AU126" s="190" t="s">
        <v>86</v>
      </c>
      <c r="AY126" s="16" t="s">
        <v>116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6" t="s">
        <v>86</v>
      </c>
      <c r="BK126" s="191">
        <f>ROUND(I126*H126,2)</f>
        <v>0</v>
      </c>
      <c r="BL126" s="16" t="s">
        <v>121</v>
      </c>
      <c r="BM126" s="190" t="s">
        <v>131</v>
      </c>
    </row>
    <row r="127" spans="1:65" s="2" customFormat="1" ht="21.75" customHeight="1">
      <c r="A127" s="33"/>
      <c r="B127" s="34"/>
      <c r="C127" s="178" t="s">
        <v>121</v>
      </c>
      <c r="D127" s="178" t="s">
        <v>117</v>
      </c>
      <c r="E127" s="179" t="s">
        <v>132</v>
      </c>
      <c r="F127" s="180" t="s">
        <v>133</v>
      </c>
      <c r="G127" s="181" t="s">
        <v>120</v>
      </c>
      <c r="H127" s="182">
        <v>1</v>
      </c>
      <c r="I127" s="183"/>
      <c r="J127" s="184">
        <f>ROUND(I127*H127,2)</f>
        <v>0</v>
      </c>
      <c r="K127" s="185"/>
      <c r="L127" s="38"/>
      <c r="M127" s="186" t="s">
        <v>1</v>
      </c>
      <c r="N127" s="187" t="s">
        <v>43</v>
      </c>
      <c r="O127" s="70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0" t="s">
        <v>121</v>
      </c>
      <c r="AT127" s="190" t="s">
        <v>117</v>
      </c>
      <c r="AU127" s="190" t="s">
        <v>86</v>
      </c>
      <c r="AY127" s="16" t="s">
        <v>116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6" t="s">
        <v>86</v>
      </c>
      <c r="BK127" s="191">
        <f>ROUND(I127*H127,2)</f>
        <v>0</v>
      </c>
      <c r="BL127" s="16" t="s">
        <v>121</v>
      </c>
      <c r="BM127" s="190" t="s">
        <v>134</v>
      </c>
    </row>
    <row r="128" spans="2:63" s="11" customFormat="1" ht="25.9" customHeight="1">
      <c r="B128" s="164"/>
      <c r="C128" s="165"/>
      <c r="D128" s="166" t="s">
        <v>77</v>
      </c>
      <c r="E128" s="167" t="s">
        <v>88</v>
      </c>
      <c r="F128" s="167" t="s">
        <v>135</v>
      </c>
      <c r="G128" s="165"/>
      <c r="H128" s="165"/>
      <c r="I128" s="168"/>
      <c r="J128" s="169">
        <f>BK128</f>
        <v>0</v>
      </c>
      <c r="K128" s="165"/>
      <c r="L128" s="170"/>
      <c r="M128" s="171"/>
      <c r="N128" s="172"/>
      <c r="O128" s="172"/>
      <c r="P128" s="173">
        <f>SUM(P129:P153)</f>
        <v>0</v>
      </c>
      <c r="Q128" s="172"/>
      <c r="R128" s="173">
        <f>SUM(R129:R153)</f>
        <v>0</v>
      </c>
      <c r="S128" s="172"/>
      <c r="T128" s="174">
        <f>SUM(T129:T153)</f>
        <v>0</v>
      </c>
      <c r="AR128" s="175" t="s">
        <v>86</v>
      </c>
      <c r="AT128" s="176" t="s">
        <v>77</v>
      </c>
      <c r="AU128" s="176" t="s">
        <v>78</v>
      </c>
      <c r="AY128" s="175" t="s">
        <v>116</v>
      </c>
      <c r="BK128" s="177">
        <f>SUM(BK129:BK153)</f>
        <v>0</v>
      </c>
    </row>
    <row r="129" spans="1:65" s="2" customFormat="1" ht="16.5" customHeight="1">
      <c r="A129" s="33"/>
      <c r="B129" s="34"/>
      <c r="C129" s="178" t="s">
        <v>136</v>
      </c>
      <c r="D129" s="178" t="s">
        <v>117</v>
      </c>
      <c r="E129" s="179" t="s">
        <v>137</v>
      </c>
      <c r="F129" s="180" t="s">
        <v>138</v>
      </c>
      <c r="G129" s="181" t="s">
        <v>120</v>
      </c>
      <c r="H129" s="182">
        <v>1</v>
      </c>
      <c r="I129" s="183"/>
      <c r="J129" s="184">
        <f>ROUND(I129*H129,2)</f>
        <v>0</v>
      </c>
      <c r="K129" s="185"/>
      <c r="L129" s="38"/>
      <c r="M129" s="186" t="s">
        <v>1</v>
      </c>
      <c r="N129" s="187" t="s">
        <v>43</v>
      </c>
      <c r="O129" s="70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0" t="s">
        <v>121</v>
      </c>
      <c r="AT129" s="190" t="s">
        <v>117</v>
      </c>
      <c r="AU129" s="190" t="s">
        <v>86</v>
      </c>
      <c r="AY129" s="16" t="s">
        <v>116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6" t="s">
        <v>86</v>
      </c>
      <c r="BK129" s="191">
        <f>ROUND(I129*H129,2)</f>
        <v>0</v>
      </c>
      <c r="BL129" s="16" t="s">
        <v>121</v>
      </c>
      <c r="BM129" s="190" t="s">
        <v>139</v>
      </c>
    </row>
    <row r="130" spans="2:51" s="12" customFormat="1" ht="33.75">
      <c r="B130" s="192"/>
      <c r="C130" s="193"/>
      <c r="D130" s="194" t="s">
        <v>122</v>
      </c>
      <c r="E130" s="195" t="s">
        <v>1</v>
      </c>
      <c r="F130" s="196" t="s">
        <v>140</v>
      </c>
      <c r="G130" s="193"/>
      <c r="H130" s="195" t="s">
        <v>1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122</v>
      </c>
      <c r="AU130" s="202" t="s">
        <v>86</v>
      </c>
      <c r="AV130" s="12" t="s">
        <v>86</v>
      </c>
      <c r="AW130" s="12" t="s">
        <v>32</v>
      </c>
      <c r="AX130" s="12" t="s">
        <v>78</v>
      </c>
      <c r="AY130" s="202" t="s">
        <v>116</v>
      </c>
    </row>
    <row r="131" spans="2:51" s="12" customFormat="1" ht="33.75">
      <c r="B131" s="192"/>
      <c r="C131" s="193"/>
      <c r="D131" s="194" t="s">
        <v>122</v>
      </c>
      <c r="E131" s="195" t="s">
        <v>1</v>
      </c>
      <c r="F131" s="196" t="s">
        <v>141</v>
      </c>
      <c r="G131" s="193"/>
      <c r="H131" s="195" t="s">
        <v>1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122</v>
      </c>
      <c r="AU131" s="202" t="s">
        <v>86</v>
      </c>
      <c r="AV131" s="12" t="s">
        <v>86</v>
      </c>
      <c r="AW131" s="12" t="s">
        <v>32</v>
      </c>
      <c r="AX131" s="12" t="s">
        <v>78</v>
      </c>
      <c r="AY131" s="202" t="s">
        <v>116</v>
      </c>
    </row>
    <row r="132" spans="2:51" s="12" customFormat="1" ht="22.5">
      <c r="B132" s="192"/>
      <c r="C132" s="193"/>
      <c r="D132" s="194" t="s">
        <v>122</v>
      </c>
      <c r="E132" s="195" t="s">
        <v>1</v>
      </c>
      <c r="F132" s="196" t="s">
        <v>142</v>
      </c>
      <c r="G132" s="193"/>
      <c r="H132" s="195" t="s">
        <v>1</v>
      </c>
      <c r="I132" s="197"/>
      <c r="J132" s="193"/>
      <c r="K132" s="193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122</v>
      </c>
      <c r="AU132" s="202" t="s">
        <v>86</v>
      </c>
      <c r="AV132" s="12" t="s">
        <v>86</v>
      </c>
      <c r="AW132" s="12" t="s">
        <v>32</v>
      </c>
      <c r="AX132" s="12" t="s">
        <v>78</v>
      </c>
      <c r="AY132" s="202" t="s">
        <v>116</v>
      </c>
    </row>
    <row r="133" spans="2:51" s="13" customFormat="1" ht="12">
      <c r="B133" s="203"/>
      <c r="C133" s="204"/>
      <c r="D133" s="194" t="s">
        <v>122</v>
      </c>
      <c r="E133" s="205" t="s">
        <v>1</v>
      </c>
      <c r="F133" s="206" t="s">
        <v>86</v>
      </c>
      <c r="G133" s="204"/>
      <c r="H133" s="207">
        <v>1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122</v>
      </c>
      <c r="AU133" s="213" t="s">
        <v>86</v>
      </c>
      <c r="AV133" s="13" t="s">
        <v>88</v>
      </c>
      <c r="AW133" s="13" t="s">
        <v>32</v>
      </c>
      <c r="AX133" s="13" t="s">
        <v>86</v>
      </c>
      <c r="AY133" s="213" t="s">
        <v>116</v>
      </c>
    </row>
    <row r="134" spans="1:65" s="2" customFormat="1" ht="21.75" customHeight="1">
      <c r="A134" s="33"/>
      <c r="B134" s="34"/>
      <c r="C134" s="178" t="s">
        <v>143</v>
      </c>
      <c r="D134" s="178" t="s">
        <v>117</v>
      </c>
      <c r="E134" s="179" t="s">
        <v>144</v>
      </c>
      <c r="F134" s="180" t="s">
        <v>145</v>
      </c>
      <c r="G134" s="181" t="s">
        <v>120</v>
      </c>
      <c r="H134" s="182">
        <v>1</v>
      </c>
      <c r="I134" s="183"/>
      <c r="J134" s="184">
        <f>ROUND(I134*H134,2)</f>
        <v>0</v>
      </c>
      <c r="K134" s="185"/>
      <c r="L134" s="38"/>
      <c r="M134" s="186" t="s">
        <v>1</v>
      </c>
      <c r="N134" s="187" t="s">
        <v>43</v>
      </c>
      <c r="O134" s="70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0" t="s">
        <v>121</v>
      </c>
      <c r="AT134" s="190" t="s">
        <v>117</v>
      </c>
      <c r="AU134" s="190" t="s">
        <v>86</v>
      </c>
      <c r="AY134" s="16" t="s">
        <v>116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6" t="s">
        <v>86</v>
      </c>
      <c r="BK134" s="191">
        <f>ROUND(I134*H134,2)</f>
        <v>0</v>
      </c>
      <c r="BL134" s="16" t="s">
        <v>121</v>
      </c>
      <c r="BM134" s="190" t="s">
        <v>146</v>
      </c>
    </row>
    <row r="135" spans="2:51" s="12" customFormat="1" ht="33.75">
      <c r="B135" s="192"/>
      <c r="C135" s="193"/>
      <c r="D135" s="194" t="s">
        <v>122</v>
      </c>
      <c r="E135" s="195" t="s">
        <v>1</v>
      </c>
      <c r="F135" s="196" t="s">
        <v>147</v>
      </c>
      <c r="G135" s="193"/>
      <c r="H135" s="195" t="s">
        <v>1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122</v>
      </c>
      <c r="AU135" s="202" t="s">
        <v>86</v>
      </c>
      <c r="AV135" s="12" t="s">
        <v>86</v>
      </c>
      <c r="AW135" s="12" t="s">
        <v>32</v>
      </c>
      <c r="AX135" s="12" t="s">
        <v>78</v>
      </c>
      <c r="AY135" s="202" t="s">
        <v>116</v>
      </c>
    </row>
    <row r="136" spans="2:51" s="12" customFormat="1" ht="33.75">
      <c r="B136" s="192"/>
      <c r="C136" s="193"/>
      <c r="D136" s="194" t="s">
        <v>122</v>
      </c>
      <c r="E136" s="195" t="s">
        <v>1</v>
      </c>
      <c r="F136" s="196" t="s">
        <v>148</v>
      </c>
      <c r="G136" s="193"/>
      <c r="H136" s="195" t="s">
        <v>1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122</v>
      </c>
      <c r="AU136" s="202" t="s">
        <v>86</v>
      </c>
      <c r="AV136" s="12" t="s">
        <v>86</v>
      </c>
      <c r="AW136" s="12" t="s">
        <v>32</v>
      </c>
      <c r="AX136" s="12" t="s">
        <v>78</v>
      </c>
      <c r="AY136" s="202" t="s">
        <v>116</v>
      </c>
    </row>
    <row r="137" spans="2:51" s="12" customFormat="1" ht="22.5">
      <c r="B137" s="192"/>
      <c r="C137" s="193"/>
      <c r="D137" s="194" t="s">
        <v>122</v>
      </c>
      <c r="E137" s="195" t="s">
        <v>1</v>
      </c>
      <c r="F137" s="196" t="s">
        <v>149</v>
      </c>
      <c r="G137" s="193"/>
      <c r="H137" s="195" t="s">
        <v>1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122</v>
      </c>
      <c r="AU137" s="202" t="s">
        <v>86</v>
      </c>
      <c r="AV137" s="12" t="s">
        <v>86</v>
      </c>
      <c r="AW137" s="12" t="s">
        <v>32</v>
      </c>
      <c r="AX137" s="12" t="s">
        <v>78</v>
      </c>
      <c r="AY137" s="202" t="s">
        <v>116</v>
      </c>
    </row>
    <row r="138" spans="2:51" s="12" customFormat="1" ht="22.5">
      <c r="B138" s="192"/>
      <c r="C138" s="193"/>
      <c r="D138" s="194" t="s">
        <v>122</v>
      </c>
      <c r="E138" s="195" t="s">
        <v>1</v>
      </c>
      <c r="F138" s="196" t="s">
        <v>150</v>
      </c>
      <c r="G138" s="193"/>
      <c r="H138" s="195" t="s">
        <v>1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122</v>
      </c>
      <c r="AU138" s="202" t="s">
        <v>86</v>
      </c>
      <c r="AV138" s="12" t="s">
        <v>86</v>
      </c>
      <c r="AW138" s="12" t="s">
        <v>32</v>
      </c>
      <c r="AX138" s="12" t="s">
        <v>78</v>
      </c>
      <c r="AY138" s="202" t="s">
        <v>116</v>
      </c>
    </row>
    <row r="139" spans="2:51" s="13" customFormat="1" ht="12">
      <c r="B139" s="203"/>
      <c r="C139" s="204"/>
      <c r="D139" s="194" t="s">
        <v>122</v>
      </c>
      <c r="E139" s="205" t="s">
        <v>1</v>
      </c>
      <c r="F139" s="206" t="s">
        <v>86</v>
      </c>
      <c r="G139" s="204"/>
      <c r="H139" s="207">
        <v>1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122</v>
      </c>
      <c r="AU139" s="213" t="s">
        <v>86</v>
      </c>
      <c r="AV139" s="13" t="s">
        <v>88</v>
      </c>
      <c r="AW139" s="13" t="s">
        <v>32</v>
      </c>
      <c r="AX139" s="13" t="s">
        <v>86</v>
      </c>
      <c r="AY139" s="213" t="s">
        <v>116</v>
      </c>
    </row>
    <row r="140" spans="1:65" s="2" customFormat="1" ht="16.5" customHeight="1">
      <c r="A140" s="33"/>
      <c r="B140" s="34"/>
      <c r="C140" s="178" t="s">
        <v>134</v>
      </c>
      <c r="D140" s="178" t="s">
        <v>117</v>
      </c>
      <c r="E140" s="179" t="s">
        <v>151</v>
      </c>
      <c r="F140" s="180" t="s">
        <v>152</v>
      </c>
      <c r="G140" s="181" t="s">
        <v>120</v>
      </c>
      <c r="H140" s="182">
        <v>1</v>
      </c>
      <c r="I140" s="183"/>
      <c r="J140" s="184">
        <f>ROUND(I140*H140,2)</f>
        <v>0</v>
      </c>
      <c r="K140" s="185"/>
      <c r="L140" s="38"/>
      <c r="M140" s="186" t="s">
        <v>1</v>
      </c>
      <c r="N140" s="187" t="s">
        <v>43</v>
      </c>
      <c r="O140" s="70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0" t="s">
        <v>121</v>
      </c>
      <c r="AT140" s="190" t="s">
        <v>117</v>
      </c>
      <c r="AU140" s="190" t="s">
        <v>86</v>
      </c>
      <c r="AY140" s="16" t="s">
        <v>116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6" t="s">
        <v>86</v>
      </c>
      <c r="BK140" s="191">
        <f>ROUND(I140*H140,2)</f>
        <v>0</v>
      </c>
      <c r="BL140" s="16" t="s">
        <v>121</v>
      </c>
      <c r="BM140" s="190" t="s">
        <v>153</v>
      </c>
    </row>
    <row r="141" spans="2:51" s="12" customFormat="1" ht="33.75">
      <c r="B141" s="192"/>
      <c r="C141" s="193"/>
      <c r="D141" s="194" t="s">
        <v>122</v>
      </c>
      <c r="E141" s="195" t="s">
        <v>1</v>
      </c>
      <c r="F141" s="196" t="s">
        <v>154</v>
      </c>
      <c r="G141" s="193"/>
      <c r="H141" s="195" t="s">
        <v>1</v>
      </c>
      <c r="I141" s="197"/>
      <c r="J141" s="193"/>
      <c r="K141" s="193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122</v>
      </c>
      <c r="AU141" s="202" t="s">
        <v>86</v>
      </c>
      <c r="AV141" s="12" t="s">
        <v>86</v>
      </c>
      <c r="AW141" s="12" t="s">
        <v>32</v>
      </c>
      <c r="AX141" s="12" t="s">
        <v>78</v>
      </c>
      <c r="AY141" s="202" t="s">
        <v>116</v>
      </c>
    </row>
    <row r="142" spans="2:51" s="12" customFormat="1" ht="22.5">
      <c r="B142" s="192"/>
      <c r="C142" s="193"/>
      <c r="D142" s="194" t="s">
        <v>122</v>
      </c>
      <c r="E142" s="195" t="s">
        <v>1</v>
      </c>
      <c r="F142" s="196" t="s">
        <v>155</v>
      </c>
      <c r="G142" s="193"/>
      <c r="H142" s="195" t="s">
        <v>1</v>
      </c>
      <c r="I142" s="197"/>
      <c r="J142" s="193"/>
      <c r="K142" s="193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122</v>
      </c>
      <c r="AU142" s="202" t="s">
        <v>86</v>
      </c>
      <c r="AV142" s="12" t="s">
        <v>86</v>
      </c>
      <c r="AW142" s="12" t="s">
        <v>32</v>
      </c>
      <c r="AX142" s="12" t="s">
        <v>78</v>
      </c>
      <c r="AY142" s="202" t="s">
        <v>116</v>
      </c>
    </row>
    <row r="143" spans="2:51" s="13" customFormat="1" ht="12">
      <c r="B143" s="203"/>
      <c r="C143" s="204"/>
      <c r="D143" s="194" t="s">
        <v>122</v>
      </c>
      <c r="E143" s="205" t="s">
        <v>1</v>
      </c>
      <c r="F143" s="206" t="s">
        <v>86</v>
      </c>
      <c r="G143" s="204"/>
      <c r="H143" s="207">
        <v>1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122</v>
      </c>
      <c r="AU143" s="213" t="s">
        <v>86</v>
      </c>
      <c r="AV143" s="13" t="s">
        <v>88</v>
      </c>
      <c r="AW143" s="13" t="s">
        <v>32</v>
      </c>
      <c r="AX143" s="13" t="s">
        <v>86</v>
      </c>
      <c r="AY143" s="213" t="s">
        <v>116</v>
      </c>
    </row>
    <row r="144" spans="1:65" s="2" customFormat="1" ht="16.5" customHeight="1">
      <c r="A144" s="33"/>
      <c r="B144" s="34"/>
      <c r="C144" s="178" t="s">
        <v>139</v>
      </c>
      <c r="D144" s="178" t="s">
        <v>117</v>
      </c>
      <c r="E144" s="179" t="s">
        <v>156</v>
      </c>
      <c r="F144" s="180" t="s">
        <v>157</v>
      </c>
      <c r="G144" s="181" t="s">
        <v>120</v>
      </c>
      <c r="H144" s="182">
        <v>1</v>
      </c>
      <c r="I144" s="183"/>
      <c r="J144" s="184">
        <f>ROUND(I144*H144,2)</f>
        <v>0</v>
      </c>
      <c r="K144" s="185"/>
      <c r="L144" s="38"/>
      <c r="M144" s="186" t="s">
        <v>1</v>
      </c>
      <c r="N144" s="187" t="s">
        <v>43</v>
      </c>
      <c r="O144" s="70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0" t="s">
        <v>121</v>
      </c>
      <c r="AT144" s="190" t="s">
        <v>117</v>
      </c>
      <c r="AU144" s="190" t="s">
        <v>86</v>
      </c>
      <c r="AY144" s="16" t="s">
        <v>116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6" t="s">
        <v>86</v>
      </c>
      <c r="BK144" s="191">
        <f>ROUND(I144*H144,2)</f>
        <v>0</v>
      </c>
      <c r="BL144" s="16" t="s">
        <v>121</v>
      </c>
      <c r="BM144" s="190" t="s">
        <v>158</v>
      </c>
    </row>
    <row r="145" spans="2:51" s="12" customFormat="1" ht="33.75">
      <c r="B145" s="192"/>
      <c r="C145" s="193"/>
      <c r="D145" s="194" t="s">
        <v>122</v>
      </c>
      <c r="E145" s="195" t="s">
        <v>1</v>
      </c>
      <c r="F145" s="196" t="s">
        <v>159</v>
      </c>
      <c r="G145" s="193"/>
      <c r="H145" s="195" t="s">
        <v>1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122</v>
      </c>
      <c r="AU145" s="202" t="s">
        <v>86</v>
      </c>
      <c r="AV145" s="12" t="s">
        <v>86</v>
      </c>
      <c r="AW145" s="12" t="s">
        <v>32</v>
      </c>
      <c r="AX145" s="12" t="s">
        <v>78</v>
      </c>
      <c r="AY145" s="202" t="s">
        <v>116</v>
      </c>
    </row>
    <row r="146" spans="2:51" s="12" customFormat="1" ht="33.75">
      <c r="B146" s="192"/>
      <c r="C146" s="193"/>
      <c r="D146" s="194" t="s">
        <v>122</v>
      </c>
      <c r="E146" s="195" t="s">
        <v>1</v>
      </c>
      <c r="F146" s="196" t="s">
        <v>160</v>
      </c>
      <c r="G146" s="193"/>
      <c r="H146" s="195" t="s">
        <v>1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122</v>
      </c>
      <c r="AU146" s="202" t="s">
        <v>86</v>
      </c>
      <c r="AV146" s="12" t="s">
        <v>86</v>
      </c>
      <c r="AW146" s="12" t="s">
        <v>32</v>
      </c>
      <c r="AX146" s="12" t="s">
        <v>78</v>
      </c>
      <c r="AY146" s="202" t="s">
        <v>116</v>
      </c>
    </row>
    <row r="147" spans="2:51" s="12" customFormat="1" ht="33.75">
      <c r="B147" s="192"/>
      <c r="C147" s="193"/>
      <c r="D147" s="194" t="s">
        <v>122</v>
      </c>
      <c r="E147" s="195" t="s">
        <v>1</v>
      </c>
      <c r="F147" s="196" t="s">
        <v>161</v>
      </c>
      <c r="G147" s="193"/>
      <c r="H147" s="195" t="s">
        <v>1</v>
      </c>
      <c r="I147" s="197"/>
      <c r="J147" s="193"/>
      <c r="K147" s="193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122</v>
      </c>
      <c r="AU147" s="202" t="s">
        <v>86</v>
      </c>
      <c r="AV147" s="12" t="s">
        <v>86</v>
      </c>
      <c r="AW147" s="12" t="s">
        <v>32</v>
      </c>
      <c r="AX147" s="12" t="s">
        <v>78</v>
      </c>
      <c r="AY147" s="202" t="s">
        <v>116</v>
      </c>
    </row>
    <row r="148" spans="2:51" s="12" customFormat="1" ht="12">
      <c r="B148" s="192"/>
      <c r="C148" s="193"/>
      <c r="D148" s="194" t="s">
        <v>122</v>
      </c>
      <c r="E148" s="195" t="s">
        <v>1</v>
      </c>
      <c r="F148" s="196" t="s">
        <v>162</v>
      </c>
      <c r="G148" s="193"/>
      <c r="H148" s="195" t="s">
        <v>1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122</v>
      </c>
      <c r="AU148" s="202" t="s">
        <v>86</v>
      </c>
      <c r="AV148" s="12" t="s">
        <v>86</v>
      </c>
      <c r="AW148" s="12" t="s">
        <v>32</v>
      </c>
      <c r="AX148" s="12" t="s">
        <v>78</v>
      </c>
      <c r="AY148" s="202" t="s">
        <v>116</v>
      </c>
    </row>
    <row r="149" spans="2:51" s="13" customFormat="1" ht="12">
      <c r="B149" s="203"/>
      <c r="C149" s="204"/>
      <c r="D149" s="194" t="s">
        <v>122</v>
      </c>
      <c r="E149" s="205" t="s">
        <v>1</v>
      </c>
      <c r="F149" s="206" t="s">
        <v>86</v>
      </c>
      <c r="G149" s="204"/>
      <c r="H149" s="207">
        <v>1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122</v>
      </c>
      <c r="AU149" s="213" t="s">
        <v>86</v>
      </c>
      <c r="AV149" s="13" t="s">
        <v>88</v>
      </c>
      <c r="AW149" s="13" t="s">
        <v>32</v>
      </c>
      <c r="AX149" s="13" t="s">
        <v>86</v>
      </c>
      <c r="AY149" s="213" t="s">
        <v>116</v>
      </c>
    </row>
    <row r="150" spans="1:65" s="2" customFormat="1" ht="33" customHeight="1">
      <c r="A150" s="33"/>
      <c r="B150" s="34"/>
      <c r="C150" s="178" t="s">
        <v>163</v>
      </c>
      <c r="D150" s="178" t="s">
        <v>117</v>
      </c>
      <c r="E150" s="179" t="s">
        <v>164</v>
      </c>
      <c r="F150" s="180" t="s">
        <v>165</v>
      </c>
      <c r="G150" s="181" t="s">
        <v>120</v>
      </c>
      <c r="H150" s="182">
        <v>1</v>
      </c>
      <c r="I150" s="183"/>
      <c r="J150" s="184">
        <f>ROUND(I150*H150,2)</f>
        <v>0</v>
      </c>
      <c r="K150" s="185"/>
      <c r="L150" s="38"/>
      <c r="M150" s="186" t="s">
        <v>1</v>
      </c>
      <c r="N150" s="187" t="s">
        <v>43</v>
      </c>
      <c r="O150" s="70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0" t="s">
        <v>121</v>
      </c>
      <c r="AT150" s="190" t="s">
        <v>117</v>
      </c>
      <c r="AU150" s="190" t="s">
        <v>86</v>
      </c>
      <c r="AY150" s="16" t="s">
        <v>116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6" t="s">
        <v>86</v>
      </c>
      <c r="BK150" s="191">
        <f>ROUND(I150*H150,2)</f>
        <v>0</v>
      </c>
      <c r="BL150" s="16" t="s">
        <v>121</v>
      </c>
      <c r="BM150" s="190" t="s">
        <v>166</v>
      </c>
    </row>
    <row r="151" spans="2:51" s="12" customFormat="1" ht="22.5">
      <c r="B151" s="192"/>
      <c r="C151" s="193"/>
      <c r="D151" s="194" t="s">
        <v>122</v>
      </c>
      <c r="E151" s="195" t="s">
        <v>1</v>
      </c>
      <c r="F151" s="196" t="s">
        <v>167</v>
      </c>
      <c r="G151" s="193"/>
      <c r="H151" s="195" t="s">
        <v>1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122</v>
      </c>
      <c r="AU151" s="202" t="s">
        <v>86</v>
      </c>
      <c r="AV151" s="12" t="s">
        <v>86</v>
      </c>
      <c r="AW151" s="12" t="s">
        <v>32</v>
      </c>
      <c r="AX151" s="12" t="s">
        <v>78</v>
      </c>
      <c r="AY151" s="202" t="s">
        <v>116</v>
      </c>
    </row>
    <row r="152" spans="2:51" s="12" customFormat="1" ht="12">
      <c r="B152" s="192"/>
      <c r="C152" s="193"/>
      <c r="D152" s="194" t="s">
        <v>122</v>
      </c>
      <c r="E152" s="195" t="s">
        <v>1</v>
      </c>
      <c r="F152" s="196" t="s">
        <v>168</v>
      </c>
      <c r="G152" s="193"/>
      <c r="H152" s="195" t="s">
        <v>1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122</v>
      </c>
      <c r="AU152" s="202" t="s">
        <v>86</v>
      </c>
      <c r="AV152" s="12" t="s">
        <v>86</v>
      </c>
      <c r="AW152" s="12" t="s">
        <v>32</v>
      </c>
      <c r="AX152" s="12" t="s">
        <v>78</v>
      </c>
      <c r="AY152" s="202" t="s">
        <v>116</v>
      </c>
    </row>
    <row r="153" spans="2:51" s="13" customFormat="1" ht="12">
      <c r="B153" s="203"/>
      <c r="C153" s="204"/>
      <c r="D153" s="194" t="s">
        <v>122</v>
      </c>
      <c r="E153" s="205" t="s">
        <v>1</v>
      </c>
      <c r="F153" s="206" t="s">
        <v>86</v>
      </c>
      <c r="G153" s="204"/>
      <c r="H153" s="207">
        <v>1</v>
      </c>
      <c r="I153" s="208"/>
      <c r="J153" s="204"/>
      <c r="K153" s="204"/>
      <c r="L153" s="209"/>
      <c r="M153" s="214"/>
      <c r="N153" s="215"/>
      <c r="O153" s="215"/>
      <c r="P153" s="215"/>
      <c r="Q153" s="215"/>
      <c r="R153" s="215"/>
      <c r="S153" s="215"/>
      <c r="T153" s="216"/>
      <c r="AT153" s="213" t="s">
        <v>122</v>
      </c>
      <c r="AU153" s="213" t="s">
        <v>86</v>
      </c>
      <c r="AV153" s="13" t="s">
        <v>88</v>
      </c>
      <c r="AW153" s="13" t="s">
        <v>32</v>
      </c>
      <c r="AX153" s="13" t="s">
        <v>86</v>
      </c>
      <c r="AY153" s="213" t="s">
        <v>116</v>
      </c>
    </row>
    <row r="154" spans="1:31" s="2" customFormat="1" ht="6.95" customHeight="1">
      <c r="A154" s="33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38"/>
      <c r="M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</sheetData>
  <sheetProtection algorithmName="SHA-512" hashValue="VquYAMRzQFu8qkz9IMJZXnhbU3kEcnDlYLEfzu/1mfAaMzAzQOfkHZ8eln0SoLmJ7zZh4q/D0amOC26tQHHmNw==" saltValue="MN8mBijMLhuiGJLI5r4B9lWqcTm9s3VpQ6sSWKdn1T0FlL5dnknxHr1NTBcY92CCAqNSngvTlh0YmIq4MeQnjg==" spinCount="100000" sheet="1" objects="1" scenarios="1" formatColumns="0" formatRows="0" autoFilter="0"/>
  <autoFilter ref="C117:K15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7"/>
  <sheetViews>
    <sheetView showGridLines="0" tabSelected="1" workbookViewId="0" topLeftCell="A59">
      <selection activeCell="J299" sqref="J29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91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88</v>
      </c>
    </row>
    <row r="4" spans="2:46" s="1" customFormat="1" ht="24.95" customHeight="1">
      <c r="B4" s="19"/>
      <c r="D4" s="109" t="s">
        <v>92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26.25" customHeight="1">
      <c r="B7" s="19"/>
      <c r="E7" s="269" t="str">
        <f>'Rekapitulace stavby'!K6</f>
        <v>Městské divadlo - opravy nátěrů oken a vstupních dveří - Horní čp. 2</v>
      </c>
      <c r="F7" s="270"/>
      <c r="G7" s="270"/>
      <c r="H7" s="270"/>
      <c r="L7" s="19"/>
    </row>
    <row r="8" spans="1:31" s="2" customFormat="1" ht="12" customHeight="1">
      <c r="A8" s="33"/>
      <c r="B8" s="38"/>
      <c r="C8" s="33"/>
      <c r="D8" s="111" t="s">
        <v>93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71" t="s">
        <v>169</v>
      </c>
      <c r="F9" s="272"/>
      <c r="G9" s="272"/>
      <c r="H9" s="272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21. 9. 2021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3" t="str">
        <f>'Rekapitulace stavby'!E14</f>
        <v>Vyplň údaj</v>
      </c>
      <c r="F18" s="274"/>
      <c r="G18" s="274"/>
      <c r="H18" s="274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31</v>
      </c>
      <c r="F21" s="33"/>
      <c r="G21" s="33"/>
      <c r="H21" s="33"/>
      <c r="I21" s="111" t="s">
        <v>27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33</v>
      </c>
      <c r="E23" s="33"/>
      <c r="F23" s="33"/>
      <c r="G23" s="33"/>
      <c r="H23" s="33"/>
      <c r="I23" s="111" t="s">
        <v>25</v>
      </c>
      <c r="J23" s="112" t="s">
        <v>34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35</v>
      </c>
      <c r="F24" s="33"/>
      <c r="G24" s="33"/>
      <c r="H24" s="33"/>
      <c r="I24" s="111" t="s">
        <v>27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36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75" t="s">
        <v>1</v>
      </c>
      <c r="F27" s="275"/>
      <c r="G27" s="275"/>
      <c r="H27" s="275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38</v>
      </c>
      <c r="E30" s="33"/>
      <c r="F30" s="33"/>
      <c r="G30" s="33"/>
      <c r="H30" s="33"/>
      <c r="I30" s="33"/>
      <c r="J30" s="119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40</v>
      </c>
      <c r="G32" s="33"/>
      <c r="H32" s="33"/>
      <c r="I32" s="120" t="s">
        <v>39</v>
      </c>
      <c r="J32" s="120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42</v>
      </c>
      <c r="E33" s="111" t="s">
        <v>43</v>
      </c>
      <c r="F33" s="122">
        <f>ROUND((SUM(BE120:BE306)),2)</f>
        <v>0</v>
      </c>
      <c r="G33" s="33"/>
      <c r="H33" s="33"/>
      <c r="I33" s="123">
        <v>0.21</v>
      </c>
      <c r="J33" s="122">
        <f>ROUND(((SUM(BE120:BE306))*I33),2)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44</v>
      </c>
      <c r="F34" s="122">
        <f>ROUND((SUM(BF120:BF306)),2)</f>
        <v>0</v>
      </c>
      <c r="G34" s="33"/>
      <c r="H34" s="33"/>
      <c r="I34" s="123">
        <v>0.15</v>
      </c>
      <c r="J34" s="122">
        <f>ROUND(((SUM(BF120:BF306))*I34),2)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45</v>
      </c>
      <c r="F35" s="122">
        <f>ROUND((SUM(BG120:BG306)),2)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46</v>
      </c>
      <c r="F36" s="122">
        <f>ROUND((SUM(BH120:BH306)),2)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47</v>
      </c>
      <c r="F37" s="122">
        <f>ROUND((SUM(BI120:BI306)),2)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51</v>
      </c>
      <c r="E50" s="132"/>
      <c r="F50" s="132"/>
      <c r="G50" s="131" t="s">
        <v>52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33" t="s">
        <v>53</v>
      </c>
      <c r="E61" s="134"/>
      <c r="F61" s="135" t="s">
        <v>54</v>
      </c>
      <c r="G61" s="133" t="s">
        <v>53</v>
      </c>
      <c r="H61" s="134"/>
      <c r="I61" s="134"/>
      <c r="J61" s="136" t="s">
        <v>54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31" t="s">
        <v>55</v>
      </c>
      <c r="E65" s="137"/>
      <c r="F65" s="137"/>
      <c r="G65" s="131" t="s">
        <v>56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33" t="s">
        <v>53</v>
      </c>
      <c r="E76" s="134"/>
      <c r="F76" s="135" t="s">
        <v>54</v>
      </c>
      <c r="G76" s="133" t="s">
        <v>53</v>
      </c>
      <c r="H76" s="134"/>
      <c r="I76" s="134"/>
      <c r="J76" s="136" t="s">
        <v>54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5"/>
      <c r="D85" s="35"/>
      <c r="E85" s="267" t="str">
        <f>E7</f>
        <v>Městské divadlo - opravy nátěrů oken a vstupních dveří - Horní čp. 2</v>
      </c>
      <c r="F85" s="268"/>
      <c r="G85" s="268"/>
      <c r="H85" s="26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93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6" t="str">
        <f>E9</f>
        <v>01 - Stavební práce</v>
      </c>
      <c r="F87" s="266"/>
      <c r="G87" s="266"/>
      <c r="H87" s="26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Č. Krumlov</v>
      </c>
      <c r="G89" s="35"/>
      <c r="H89" s="35"/>
      <c r="I89" s="28" t="s">
        <v>22</v>
      </c>
      <c r="J89" s="65" t="str">
        <f>IF(J12="","",J12)</f>
        <v>21. 9. 2021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MěÚ Český Krumlov</v>
      </c>
      <c r="G91" s="35"/>
      <c r="H91" s="35"/>
      <c r="I91" s="28" t="s">
        <v>30</v>
      </c>
      <c r="J91" s="31" t="str">
        <f>E21</f>
        <v>Ing. Karel Jandourek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5.7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>Filip Šimek www.rozp.cz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96</v>
      </c>
      <c r="D94" s="143"/>
      <c r="E94" s="143"/>
      <c r="F94" s="143"/>
      <c r="G94" s="143"/>
      <c r="H94" s="143"/>
      <c r="I94" s="143"/>
      <c r="J94" s="144" t="s">
        <v>97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98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99</v>
      </c>
    </row>
    <row r="97" spans="2:12" s="9" customFormat="1" ht="24.95" customHeight="1">
      <c r="B97" s="146"/>
      <c r="C97" s="147"/>
      <c r="D97" s="148" t="s">
        <v>170</v>
      </c>
      <c r="E97" s="149"/>
      <c r="F97" s="149"/>
      <c r="G97" s="149"/>
      <c r="H97" s="149"/>
      <c r="I97" s="149"/>
      <c r="J97" s="150">
        <f>J121</f>
        <v>0</v>
      </c>
      <c r="K97" s="147"/>
      <c r="L97" s="151"/>
    </row>
    <row r="98" spans="2:12" s="14" customFormat="1" ht="19.9" customHeight="1">
      <c r="B98" s="217"/>
      <c r="C98" s="218"/>
      <c r="D98" s="219" t="s">
        <v>171</v>
      </c>
      <c r="E98" s="220"/>
      <c r="F98" s="220"/>
      <c r="G98" s="220"/>
      <c r="H98" s="220"/>
      <c r="I98" s="220"/>
      <c r="J98" s="221">
        <f>J122</f>
        <v>0</v>
      </c>
      <c r="K98" s="218"/>
      <c r="L98" s="222"/>
    </row>
    <row r="99" spans="2:12" s="9" customFormat="1" ht="24.95" customHeight="1">
      <c r="B99" s="146"/>
      <c r="C99" s="147"/>
      <c r="D99" s="148" t="s">
        <v>172</v>
      </c>
      <c r="E99" s="149"/>
      <c r="F99" s="149"/>
      <c r="G99" s="149"/>
      <c r="H99" s="149"/>
      <c r="I99" s="149"/>
      <c r="J99" s="150">
        <f>J127</f>
        <v>0</v>
      </c>
      <c r="K99" s="147"/>
      <c r="L99" s="151"/>
    </row>
    <row r="100" spans="2:12" s="14" customFormat="1" ht="19.9" customHeight="1">
      <c r="B100" s="217"/>
      <c r="C100" s="218"/>
      <c r="D100" s="219" t="s">
        <v>173</v>
      </c>
      <c r="E100" s="220"/>
      <c r="F100" s="220"/>
      <c r="G100" s="220"/>
      <c r="H100" s="220"/>
      <c r="I100" s="220"/>
      <c r="J100" s="221">
        <f>J128</f>
        <v>0</v>
      </c>
      <c r="K100" s="218"/>
      <c r="L100" s="222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102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6.25" customHeight="1">
      <c r="A110" s="33"/>
      <c r="B110" s="34"/>
      <c r="C110" s="35"/>
      <c r="D110" s="35"/>
      <c r="E110" s="267" t="str">
        <f>E7</f>
        <v>Městské divadlo - opravy nátěrů oken a vstupních dveří - Horní čp. 2</v>
      </c>
      <c r="F110" s="268"/>
      <c r="G110" s="268"/>
      <c r="H110" s="268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93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36" t="str">
        <f>E9</f>
        <v>01 - Stavební práce</v>
      </c>
      <c r="F112" s="266"/>
      <c r="G112" s="266"/>
      <c r="H112" s="266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5"/>
      <c r="E114" s="35"/>
      <c r="F114" s="26" t="str">
        <f>F12</f>
        <v>Č. Krumlov</v>
      </c>
      <c r="G114" s="35"/>
      <c r="H114" s="35"/>
      <c r="I114" s="28" t="s">
        <v>22</v>
      </c>
      <c r="J114" s="65" t="str">
        <f>IF(J12="","",J12)</f>
        <v>21. 9. 2021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24</v>
      </c>
      <c r="D116" s="35"/>
      <c r="E116" s="35"/>
      <c r="F116" s="26" t="str">
        <f>E15</f>
        <v>MěÚ Český Krumlov</v>
      </c>
      <c r="G116" s="35"/>
      <c r="H116" s="35"/>
      <c r="I116" s="28" t="s">
        <v>30</v>
      </c>
      <c r="J116" s="31" t="str">
        <f>E21</f>
        <v>Ing. Karel Jandourek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.7" customHeight="1">
      <c r="A117" s="33"/>
      <c r="B117" s="34"/>
      <c r="C117" s="28" t="s">
        <v>28</v>
      </c>
      <c r="D117" s="35"/>
      <c r="E117" s="35"/>
      <c r="F117" s="26" t="str">
        <f>IF(E18="","",E18)</f>
        <v>Vyplň údaj</v>
      </c>
      <c r="G117" s="35"/>
      <c r="H117" s="35"/>
      <c r="I117" s="28" t="s">
        <v>33</v>
      </c>
      <c r="J117" s="31" t="str">
        <f>E24</f>
        <v>Filip Šimek www.rozp.cz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0" customFormat="1" ht="29.25" customHeight="1">
      <c r="A119" s="152"/>
      <c r="B119" s="153"/>
      <c r="C119" s="154" t="s">
        <v>103</v>
      </c>
      <c r="D119" s="155" t="s">
        <v>63</v>
      </c>
      <c r="E119" s="155" t="s">
        <v>59</v>
      </c>
      <c r="F119" s="155" t="s">
        <v>60</v>
      </c>
      <c r="G119" s="155" t="s">
        <v>104</v>
      </c>
      <c r="H119" s="155" t="s">
        <v>105</v>
      </c>
      <c r="I119" s="155" t="s">
        <v>106</v>
      </c>
      <c r="J119" s="156" t="s">
        <v>97</v>
      </c>
      <c r="K119" s="157" t="s">
        <v>107</v>
      </c>
      <c r="L119" s="158"/>
      <c r="M119" s="74" t="s">
        <v>1</v>
      </c>
      <c r="N119" s="75" t="s">
        <v>42</v>
      </c>
      <c r="O119" s="75" t="s">
        <v>108</v>
      </c>
      <c r="P119" s="75" t="s">
        <v>109</v>
      </c>
      <c r="Q119" s="75" t="s">
        <v>110</v>
      </c>
      <c r="R119" s="75" t="s">
        <v>111</v>
      </c>
      <c r="S119" s="75" t="s">
        <v>112</v>
      </c>
      <c r="T119" s="76" t="s">
        <v>113</v>
      </c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</row>
    <row r="120" spans="1:63" s="2" customFormat="1" ht="22.9" customHeight="1">
      <c r="A120" s="33"/>
      <c r="B120" s="34"/>
      <c r="C120" s="81" t="s">
        <v>114</v>
      </c>
      <c r="D120" s="35"/>
      <c r="E120" s="35"/>
      <c r="F120" s="35"/>
      <c r="G120" s="35"/>
      <c r="H120" s="35"/>
      <c r="I120" s="35"/>
      <c r="J120" s="159">
        <f>BK120</f>
        <v>0</v>
      </c>
      <c r="K120" s="35"/>
      <c r="L120" s="38"/>
      <c r="M120" s="77"/>
      <c r="N120" s="160"/>
      <c r="O120" s="78"/>
      <c r="P120" s="161">
        <f>P121+P127</f>
        <v>0</v>
      </c>
      <c r="Q120" s="78"/>
      <c r="R120" s="161">
        <f>R121+R127</f>
        <v>0</v>
      </c>
      <c r="S120" s="78"/>
      <c r="T120" s="162">
        <f>T121+T127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77</v>
      </c>
      <c r="AU120" s="16" t="s">
        <v>99</v>
      </c>
      <c r="BK120" s="163">
        <f>BK121+BK127</f>
        <v>0</v>
      </c>
    </row>
    <row r="121" spans="2:63" s="11" customFormat="1" ht="25.9" customHeight="1">
      <c r="B121" s="164"/>
      <c r="C121" s="165"/>
      <c r="D121" s="166" t="s">
        <v>77</v>
      </c>
      <c r="E121" s="167" t="s">
        <v>174</v>
      </c>
      <c r="F121" s="167" t="s">
        <v>175</v>
      </c>
      <c r="G121" s="165"/>
      <c r="H121" s="165"/>
      <c r="I121" s="168"/>
      <c r="J121" s="169">
        <f>BK121</f>
        <v>0</v>
      </c>
      <c r="K121" s="165"/>
      <c r="L121" s="170"/>
      <c r="M121" s="171"/>
      <c r="N121" s="172"/>
      <c r="O121" s="172"/>
      <c r="P121" s="173">
        <f>P122</f>
        <v>0</v>
      </c>
      <c r="Q121" s="172"/>
      <c r="R121" s="173">
        <f>R122</f>
        <v>0</v>
      </c>
      <c r="S121" s="172"/>
      <c r="T121" s="174">
        <f>T122</f>
        <v>0</v>
      </c>
      <c r="AR121" s="175" t="s">
        <v>86</v>
      </c>
      <c r="AT121" s="176" t="s">
        <v>77</v>
      </c>
      <c r="AU121" s="176" t="s">
        <v>78</v>
      </c>
      <c r="AY121" s="175" t="s">
        <v>116</v>
      </c>
      <c r="BK121" s="177">
        <f>BK122</f>
        <v>0</v>
      </c>
    </row>
    <row r="122" spans="2:63" s="11" customFormat="1" ht="22.9" customHeight="1">
      <c r="B122" s="164"/>
      <c r="C122" s="165"/>
      <c r="D122" s="166" t="s">
        <v>77</v>
      </c>
      <c r="E122" s="223" t="s">
        <v>176</v>
      </c>
      <c r="F122" s="223" t="s">
        <v>177</v>
      </c>
      <c r="G122" s="165"/>
      <c r="H122" s="165"/>
      <c r="I122" s="168"/>
      <c r="J122" s="224">
        <f>BK122</f>
        <v>0</v>
      </c>
      <c r="K122" s="165"/>
      <c r="L122" s="170"/>
      <c r="M122" s="171"/>
      <c r="N122" s="172"/>
      <c r="O122" s="172"/>
      <c r="P122" s="173">
        <f>SUM(P123:P126)</f>
        <v>0</v>
      </c>
      <c r="Q122" s="172"/>
      <c r="R122" s="173">
        <f>SUM(R123:R126)</f>
        <v>0</v>
      </c>
      <c r="S122" s="172"/>
      <c r="T122" s="174">
        <f>SUM(T123:T126)</f>
        <v>0</v>
      </c>
      <c r="AR122" s="175" t="s">
        <v>86</v>
      </c>
      <c r="AT122" s="176" t="s">
        <v>77</v>
      </c>
      <c r="AU122" s="176" t="s">
        <v>86</v>
      </c>
      <c r="AY122" s="175" t="s">
        <v>116</v>
      </c>
      <c r="BK122" s="177">
        <f>SUM(BK123:BK126)</f>
        <v>0</v>
      </c>
    </row>
    <row r="123" spans="1:65" s="2" customFormat="1" ht="21.75" customHeight="1">
      <c r="A123" s="33"/>
      <c r="B123" s="34"/>
      <c r="C123" s="178" t="s">
        <v>86</v>
      </c>
      <c r="D123" s="178" t="s">
        <v>117</v>
      </c>
      <c r="E123" s="179" t="s">
        <v>178</v>
      </c>
      <c r="F123" s="180" t="s">
        <v>179</v>
      </c>
      <c r="G123" s="181" t="s">
        <v>180</v>
      </c>
      <c r="H123" s="182">
        <v>79</v>
      </c>
      <c r="I123" s="183"/>
      <c r="J123" s="184">
        <f>ROUND(I123*H123,2)</f>
        <v>0</v>
      </c>
      <c r="K123" s="185"/>
      <c r="L123" s="38"/>
      <c r="M123" s="186" t="s">
        <v>1</v>
      </c>
      <c r="N123" s="187" t="s">
        <v>43</v>
      </c>
      <c r="O123" s="70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0" t="s">
        <v>121</v>
      </c>
      <c r="AT123" s="190" t="s">
        <v>117</v>
      </c>
      <c r="AU123" s="190" t="s">
        <v>88</v>
      </c>
      <c r="AY123" s="16" t="s">
        <v>116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6" t="s">
        <v>86</v>
      </c>
      <c r="BK123" s="191">
        <f>ROUND(I123*H123,2)</f>
        <v>0</v>
      </c>
      <c r="BL123" s="16" t="s">
        <v>121</v>
      </c>
      <c r="BM123" s="190" t="s">
        <v>181</v>
      </c>
    </row>
    <row r="124" spans="2:51" s="12" customFormat="1" ht="22.5">
      <c r="B124" s="192"/>
      <c r="C124" s="193"/>
      <c r="D124" s="194" t="s">
        <v>122</v>
      </c>
      <c r="E124" s="195" t="s">
        <v>1</v>
      </c>
      <c r="F124" s="196" t="s">
        <v>182</v>
      </c>
      <c r="G124" s="193"/>
      <c r="H124" s="195" t="s">
        <v>1</v>
      </c>
      <c r="I124" s="197"/>
      <c r="J124" s="193"/>
      <c r="K124" s="193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122</v>
      </c>
      <c r="AU124" s="202" t="s">
        <v>88</v>
      </c>
      <c r="AV124" s="12" t="s">
        <v>86</v>
      </c>
      <c r="AW124" s="12" t="s">
        <v>32</v>
      </c>
      <c r="AX124" s="12" t="s">
        <v>78</v>
      </c>
      <c r="AY124" s="202" t="s">
        <v>116</v>
      </c>
    </row>
    <row r="125" spans="2:51" s="12" customFormat="1" ht="22.5">
      <c r="B125" s="192"/>
      <c r="C125" s="193"/>
      <c r="D125" s="194" t="s">
        <v>122</v>
      </c>
      <c r="E125" s="195" t="s">
        <v>1</v>
      </c>
      <c r="F125" s="196" t="s">
        <v>183</v>
      </c>
      <c r="G125" s="193"/>
      <c r="H125" s="195" t="s">
        <v>1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122</v>
      </c>
      <c r="AU125" s="202" t="s">
        <v>88</v>
      </c>
      <c r="AV125" s="12" t="s">
        <v>86</v>
      </c>
      <c r="AW125" s="12" t="s">
        <v>32</v>
      </c>
      <c r="AX125" s="12" t="s">
        <v>78</v>
      </c>
      <c r="AY125" s="202" t="s">
        <v>116</v>
      </c>
    </row>
    <row r="126" spans="2:51" s="13" customFormat="1" ht="12">
      <c r="B126" s="203"/>
      <c r="C126" s="204"/>
      <c r="D126" s="194" t="s">
        <v>122</v>
      </c>
      <c r="E126" s="205" t="s">
        <v>1</v>
      </c>
      <c r="F126" s="206" t="s">
        <v>184</v>
      </c>
      <c r="G126" s="204"/>
      <c r="H126" s="207">
        <v>79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122</v>
      </c>
      <c r="AU126" s="213" t="s">
        <v>88</v>
      </c>
      <c r="AV126" s="13" t="s">
        <v>88</v>
      </c>
      <c r="AW126" s="13" t="s">
        <v>32</v>
      </c>
      <c r="AX126" s="13" t="s">
        <v>86</v>
      </c>
      <c r="AY126" s="213" t="s">
        <v>116</v>
      </c>
    </row>
    <row r="127" spans="2:63" s="11" customFormat="1" ht="25.9" customHeight="1">
      <c r="B127" s="164"/>
      <c r="C127" s="165"/>
      <c r="D127" s="166" t="s">
        <v>77</v>
      </c>
      <c r="E127" s="167" t="s">
        <v>185</v>
      </c>
      <c r="F127" s="167" t="s">
        <v>186</v>
      </c>
      <c r="G127" s="165"/>
      <c r="H127" s="165"/>
      <c r="I127" s="168"/>
      <c r="J127" s="169">
        <f>BK127</f>
        <v>0</v>
      </c>
      <c r="K127" s="165"/>
      <c r="L127" s="170"/>
      <c r="M127" s="171"/>
      <c r="N127" s="172"/>
      <c r="O127" s="172"/>
      <c r="P127" s="173">
        <f>P128</f>
        <v>0</v>
      </c>
      <c r="Q127" s="172"/>
      <c r="R127" s="173">
        <f>R128</f>
        <v>0</v>
      </c>
      <c r="S127" s="172"/>
      <c r="T127" s="174">
        <f>T128</f>
        <v>0</v>
      </c>
      <c r="AR127" s="175" t="s">
        <v>88</v>
      </c>
      <c r="AT127" s="176" t="s">
        <v>77</v>
      </c>
      <c r="AU127" s="176" t="s">
        <v>78</v>
      </c>
      <c r="AY127" s="175" t="s">
        <v>116</v>
      </c>
      <c r="BK127" s="177">
        <f>BK128</f>
        <v>0</v>
      </c>
    </row>
    <row r="128" spans="2:63" s="11" customFormat="1" ht="22.9" customHeight="1">
      <c r="B128" s="164"/>
      <c r="C128" s="165"/>
      <c r="D128" s="166" t="s">
        <v>77</v>
      </c>
      <c r="E128" s="223" t="s">
        <v>187</v>
      </c>
      <c r="F128" s="223" t="s">
        <v>188</v>
      </c>
      <c r="G128" s="165"/>
      <c r="H128" s="165"/>
      <c r="I128" s="168"/>
      <c r="J128" s="224">
        <f>BK128</f>
        <v>0</v>
      </c>
      <c r="K128" s="165"/>
      <c r="L128" s="170"/>
      <c r="M128" s="171"/>
      <c r="N128" s="172"/>
      <c r="O128" s="172"/>
      <c r="P128" s="173">
        <f>SUM(P129:P306)</f>
        <v>0</v>
      </c>
      <c r="Q128" s="172"/>
      <c r="R128" s="173">
        <f>SUM(R129:R306)</f>
        <v>0</v>
      </c>
      <c r="S128" s="172"/>
      <c r="T128" s="174">
        <f>SUM(T129:T306)</f>
        <v>0</v>
      </c>
      <c r="AR128" s="175" t="s">
        <v>88</v>
      </c>
      <c r="AT128" s="176" t="s">
        <v>77</v>
      </c>
      <c r="AU128" s="176" t="s">
        <v>86</v>
      </c>
      <c r="AY128" s="175" t="s">
        <v>116</v>
      </c>
      <c r="BK128" s="177">
        <f>SUM(BK129:BK306)</f>
        <v>0</v>
      </c>
    </row>
    <row r="129" spans="1:65" s="2" customFormat="1" ht="21.75" customHeight="1">
      <c r="A129" s="33"/>
      <c r="B129" s="34"/>
      <c r="C129" s="178" t="s">
        <v>88</v>
      </c>
      <c r="D129" s="178" t="s">
        <v>117</v>
      </c>
      <c r="E129" s="179" t="s">
        <v>189</v>
      </c>
      <c r="F129" s="180" t="s">
        <v>190</v>
      </c>
      <c r="G129" s="181" t="s">
        <v>180</v>
      </c>
      <c r="H129" s="182">
        <v>6</v>
      </c>
      <c r="I129" s="183"/>
      <c r="J129" s="184">
        <f aca="true" t="shared" si="0" ref="J129:J146">ROUND(I129*H129,2)</f>
        <v>0</v>
      </c>
      <c r="K129" s="185"/>
      <c r="L129" s="38"/>
      <c r="M129" s="186" t="s">
        <v>1</v>
      </c>
      <c r="N129" s="187" t="s">
        <v>43</v>
      </c>
      <c r="O129" s="70"/>
      <c r="P129" s="188">
        <f aca="true" t="shared" si="1" ref="P129:P147">O129*H129</f>
        <v>0</v>
      </c>
      <c r="Q129" s="188">
        <v>0</v>
      </c>
      <c r="R129" s="188">
        <f aca="true" t="shared" si="2" ref="R129:R147">Q129*H129</f>
        <v>0</v>
      </c>
      <c r="S129" s="188">
        <v>0</v>
      </c>
      <c r="T129" s="189">
        <f aca="true" t="shared" si="3" ref="T129:T147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0" t="s">
        <v>153</v>
      </c>
      <c r="AT129" s="190" t="s">
        <v>117</v>
      </c>
      <c r="AU129" s="190" t="s">
        <v>88</v>
      </c>
      <c r="AY129" s="16" t="s">
        <v>116</v>
      </c>
      <c r="BE129" s="191">
        <f aca="true" t="shared" si="4" ref="BE129:BE147">IF(N129="základní",J129,0)</f>
        <v>0</v>
      </c>
      <c r="BF129" s="191">
        <f aca="true" t="shared" si="5" ref="BF129:BF147">IF(N129="snížená",J129,0)</f>
        <v>0</v>
      </c>
      <c r="BG129" s="191">
        <f aca="true" t="shared" si="6" ref="BG129:BG147">IF(N129="zákl. přenesená",J129,0)</f>
        <v>0</v>
      </c>
      <c r="BH129" s="191">
        <f aca="true" t="shared" si="7" ref="BH129:BH147">IF(N129="sníž. přenesená",J129,0)</f>
        <v>0</v>
      </c>
      <c r="BI129" s="191">
        <f aca="true" t="shared" si="8" ref="BI129:BI147">IF(N129="nulová",J129,0)</f>
        <v>0</v>
      </c>
      <c r="BJ129" s="16" t="s">
        <v>86</v>
      </c>
      <c r="BK129" s="191">
        <f aca="true" t="shared" si="9" ref="BK129:BK147">ROUND(I129*H129,2)</f>
        <v>0</v>
      </c>
      <c r="BL129" s="16" t="s">
        <v>153</v>
      </c>
      <c r="BM129" s="190" t="s">
        <v>191</v>
      </c>
    </row>
    <row r="130" spans="1:65" s="2" customFormat="1" ht="33" customHeight="1">
      <c r="A130" s="33"/>
      <c r="B130" s="34"/>
      <c r="C130" s="178" t="s">
        <v>128</v>
      </c>
      <c r="D130" s="178" t="s">
        <v>117</v>
      </c>
      <c r="E130" s="179" t="s">
        <v>192</v>
      </c>
      <c r="F130" s="180" t="s">
        <v>193</v>
      </c>
      <c r="G130" s="181" t="s">
        <v>180</v>
      </c>
      <c r="H130" s="182">
        <v>1</v>
      </c>
      <c r="I130" s="183"/>
      <c r="J130" s="184">
        <f t="shared" si="0"/>
        <v>0</v>
      </c>
      <c r="K130" s="185"/>
      <c r="L130" s="38"/>
      <c r="M130" s="186" t="s">
        <v>1</v>
      </c>
      <c r="N130" s="187" t="s">
        <v>43</v>
      </c>
      <c r="O130" s="70"/>
      <c r="P130" s="188">
        <f t="shared" si="1"/>
        <v>0</v>
      </c>
      <c r="Q130" s="188">
        <v>0</v>
      </c>
      <c r="R130" s="188">
        <f t="shared" si="2"/>
        <v>0</v>
      </c>
      <c r="S130" s="188">
        <v>0</v>
      </c>
      <c r="T130" s="189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0" t="s">
        <v>153</v>
      </c>
      <c r="AT130" s="190" t="s">
        <v>117</v>
      </c>
      <c r="AU130" s="190" t="s">
        <v>88</v>
      </c>
      <c r="AY130" s="16" t="s">
        <v>116</v>
      </c>
      <c r="BE130" s="191">
        <f t="shared" si="4"/>
        <v>0</v>
      </c>
      <c r="BF130" s="191">
        <f t="shared" si="5"/>
        <v>0</v>
      </c>
      <c r="BG130" s="191">
        <f t="shared" si="6"/>
        <v>0</v>
      </c>
      <c r="BH130" s="191">
        <f t="shared" si="7"/>
        <v>0</v>
      </c>
      <c r="BI130" s="191">
        <f t="shared" si="8"/>
        <v>0</v>
      </c>
      <c r="BJ130" s="16" t="s">
        <v>86</v>
      </c>
      <c r="BK130" s="191">
        <f t="shared" si="9"/>
        <v>0</v>
      </c>
      <c r="BL130" s="16" t="s">
        <v>153</v>
      </c>
      <c r="BM130" s="190" t="s">
        <v>194</v>
      </c>
    </row>
    <row r="131" spans="1:65" s="2" customFormat="1" ht="33" customHeight="1">
      <c r="A131" s="33"/>
      <c r="B131" s="34"/>
      <c r="C131" s="178" t="s">
        <v>121</v>
      </c>
      <c r="D131" s="178" t="s">
        <v>117</v>
      </c>
      <c r="E131" s="179" t="s">
        <v>195</v>
      </c>
      <c r="F131" s="180" t="s">
        <v>196</v>
      </c>
      <c r="G131" s="181" t="s">
        <v>180</v>
      </c>
      <c r="H131" s="182">
        <v>2</v>
      </c>
      <c r="I131" s="183"/>
      <c r="J131" s="184">
        <f t="shared" si="0"/>
        <v>0</v>
      </c>
      <c r="K131" s="185"/>
      <c r="L131" s="38"/>
      <c r="M131" s="186" t="s">
        <v>1</v>
      </c>
      <c r="N131" s="187" t="s">
        <v>43</v>
      </c>
      <c r="O131" s="70"/>
      <c r="P131" s="188">
        <f t="shared" si="1"/>
        <v>0</v>
      </c>
      <c r="Q131" s="188">
        <v>0</v>
      </c>
      <c r="R131" s="188">
        <f t="shared" si="2"/>
        <v>0</v>
      </c>
      <c r="S131" s="188">
        <v>0</v>
      </c>
      <c r="T131" s="189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0" t="s">
        <v>153</v>
      </c>
      <c r="AT131" s="190" t="s">
        <v>117</v>
      </c>
      <c r="AU131" s="190" t="s">
        <v>88</v>
      </c>
      <c r="AY131" s="16" t="s">
        <v>116</v>
      </c>
      <c r="BE131" s="191">
        <f t="shared" si="4"/>
        <v>0</v>
      </c>
      <c r="BF131" s="191">
        <f t="shared" si="5"/>
        <v>0</v>
      </c>
      <c r="BG131" s="191">
        <f t="shared" si="6"/>
        <v>0</v>
      </c>
      <c r="BH131" s="191">
        <f t="shared" si="7"/>
        <v>0</v>
      </c>
      <c r="BI131" s="191">
        <f t="shared" si="8"/>
        <v>0</v>
      </c>
      <c r="BJ131" s="16" t="s">
        <v>86</v>
      </c>
      <c r="BK131" s="191">
        <f t="shared" si="9"/>
        <v>0</v>
      </c>
      <c r="BL131" s="16" t="s">
        <v>153</v>
      </c>
      <c r="BM131" s="190" t="s">
        <v>197</v>
      </c>
    </row>
    <row r="132" spans="1:65" s="2" customFormat="1" ht="33" customHeight="1">
      <c r="A132" s="33"/>
      <c r="B132" s="34"/>
      <c r="C132" s="178" t="s">
        <v>136</v>
      </c>
      <c r="D132" s="178" t="s">
        <v>117</v>
      </c>
      <c r="E132" s="179" t="s">
        <v>198</v>
      </c>
      <c r="F132" s="180" t="s">
        <v>199</v>
      </c>
      <c r="G132" s="181" t="s">
        <v>180</v>
      </c>
      <c r="H132" s="182">
        <v>11</v>
      </c>
      <c r="I132" s="183"/>
      <c r="J132" s="184">
        <f t="shared" si="0"/>
        <v>0</v>
      </c>
      <c r="K132" s="185"/>
      <c r="L132" s="38"/>
      <c r="M132" s="186" t="s">
        <v>1</v>
      </c>
      <c r="N132" s="187" t="s">
        <v>43</v>
      </c>
      <c r="O132" s="70"/>
      <c r="P132" s="188">
        <f t="shared" si="1"/>
        <v>0</v>
      </c>
      <c r="Q132" s="188">
        <v>0</v>
      </c>
      <c r="R132" s="188">
        <f t="shared" si="2"/>
        <v>0</v>
      </c>
      <c r="S132" s="188">
        <v>0</v>
      </c>
      <c r="T132" s="189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0" t="s">
        <v>153</v>
      </c>
      <c r="AT132" s="190" t="s">
        <v>117</v>
      </c>
      <c r="AU132" s="190" t="s">
        <v>88</v>
      </c>
      <c r="AY132" s="16" t="s">
        <v>116</v>
      </c>
      <c r="BE132" s="191">
        <f t="shared" si="4"/>
        <v>0</v>
      </c>
      <c r="BF132" s="191">
        <f t="shared" si="5"/>
        <v>0</v>
      </c>
      <c r="BG132" s="191">
        <f t="shared" si="6"/>
        <v>0</v>
      </c>
      <c r="BH132" s="191">
        <f t="shared" si="7"/>
        <v>0</v>
      </c>
      <c r="BI132" s="191">
        <f t="shared" si="8"/>
        <v>0</v>
      </c>
      <c r="BJ132" s="16" t="s">
        <v>86</v>
      </c>
      <c r="BK132" s="191">
        <f t="shared" si="9"/>
        <v>0</v>
      </c>
      <c r="BL132" s="16" t="s">
        <v>153</v>
      </c>
      <c r="BM132" s="190" t="s">
        <v>200</v>
      </c>
    </row>
    <row r="133" spans="1:65" s="2" customFormat="1" ht="33" customHeight="1">
      <c r="A133" s="33"/>
      <c r="B133" s="34"/>
      <c r="C133" s="178" t="s">
        <v>131</v>
      </c>
      <c r="D133" s="178" t="s">
        <v>117</v>
      </c>
      <c r="E133" s="179" t="s">
        <v>201</v>
      </c>
      <c r="F133" s="180" t="s">
        <v>202</v>
      </c>
      <c r="G133" s="181" t="s">
        <v>180</v>
      </c>
      <c r="H133" s="182">
        <v>1</v>
      </c>
      <c r="I133" s="183"/>
      <c r="J133" s="184">
        <f t="shared" si="0"/>
        <v>0</v>
      </c>
      <c r="K133" s="185"/>
      <c r="L133" s="38"/>
      <c r="M133" s="186" t="s">
        <v>1</v>
      </c>
      <c r="N133" s="187" t="s">
        <v>43</v>
      </c>
      <c r="O133" s="70"/>
      <c r="P133" s="188">
        <f t="shared" si="1"/>
        <v>0</v>
      </c>
      <c r="Q133" s="188">
        <v>0</v>
      </c>
      <c r="R133" s="188">
        <f t="shared" si="2"/>
        <v>0</v>
      </c>
      <c r="S133" s="188">
        <v>0</v>
      </c>
      <c r="T133" s="189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0" t="s">
        <v>153</v>
      </c>
      <c r="AT133" s="190" t="s">
        <v>117</v>
      </c>
      <c r="AU133" s="190" t="s">
        <v>88</v>
      </c>
      <c r="AY133" s="16" t="s">
        <v>116</v>
      </c>
      <c r="BE133" s="191">
        <f t="shared" si="4"/>
        <v>0</v>
      </c>
      <c r="BF133" s="191">
        <f t="shared" si="5"/>
        <v>0</v>
      </c>
      <c r="BG133" s="191">
        <f t="shared" si="6"/>
        <v>0</v>
      </c>
      <c r="BH133" s="191">
        <f t="shared" si="7"/>
        <v>0</v>
      </c>
      <c r="BI133" s="191">
        <f t="shared" si="8"/>
        <v>0</v>
      </c>
      <c r="BJ133" s="16" t="s">
        <v>86</v>
      </c>
      <c r="BK133" s="191">
        <f t="shared" si="9"/>
        <v>0</v>
      </c>
      <c r="BL133" s="16" t="s">
        <v>153</v>
      </c>
      <c r="BM133" s="190" t="s">
        <v>203</v>
      </c>
    </row>
    <row r="134" spans="1:65" s="2" customFormat="1" ht="33" customHeight="1">
      <c r="A134" s="33"/>
      <c r="B134" s="34"/>
      <c r="C134" s="178" t="s">
        <v>143</v>
      </c>
      <c r="D134" s="178" t="s">
        <v>117</v>
      </c>
      <c r="E134" s="179" t="s">
        <v>204</v>
      </c>
      <c r="F134" s="180" t="s">
        <v>205</v>
      </c>
      <c r="G134" s="181" t="s">
        <v>180</v>
      </c>
      <c r="H134" s="182">
        <v>1</v>
      </c>
      <c r="I134" s="183"/>
      <c r="J134" s="184">
        <f t="shared" si="0"/>
        <v>0</v>
      </c>
      <c r="K134" s="185"/>
      <c r="L134" s="38"/>
      <c r="M134" s="186" t="s">
        <v>1</v>
      </c>
      <c r="N134" s="187" t="s">
        <v>43</v>
      </c>
      <c r="O134" s="70"/>
      <c r="P134" s="188">
        <f t="shared" si="1"/>
        <v>0</v>
      </c>
      <c r="Q134" s="188">
        <v>0</v>
      </c>
      <c r="R134" s="188">
        <f t="shared" si="2"/>
        <v>0</v>
      </c>
      <c r="S134" s="188">
        <v>0</v>
      </c>
      <c r="T134" s="189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0" t="s">
        <v>153</v>
      </c>
      <c r="AT134" s="190" t="s">
        <v>117</v>
      </c>
      <c r="AU134" s="190" t="s">
        <v>88</v>
      </c>
      <c r="AY134" s="16" t="s">
        <v>116</v>
      </c>
      <c r="BE134" s="191">
        <f t="shared" si="4"/>
        <v>0</v>
      </c>
      <c r="BF134" s="191">
        <f t="shared" si="5"/>
        <v>0</v>
      </c>
      <c r="BG134" s="191">
        <f t="shared" si="6"/>
        <v>0</v>
      </c>
      <c r="BH134" s="191">
        <f t="shared" si="7"/>
        <v>0</v>
      </c>
      <c r="BI134" s="191">
        <f t="shared" si="8"/>
        <v>0</v>
      </c>
      <c r="BJ134" s="16" t="s">
        <v>86</v>
      </c>
      <c r="BK134" s="191">
        <f t="shared" si="9"/>
        <v>0</v>
      </c>
      <c r="BL134" s="16" t="s">
        <v>153</v>
      </c>
      <c r="BM134" s="190" t="s">
        <v>206</v>
      </c>
    </row>
    <row r="135" spans="1:65" s="2" customFormat="1" ht="33" customHeight="1">
      <c r="A135" s="33"/>
      <c r="B135" s="34"/>
      <c r="C135" s="178" t="s">
        <v>134</v>
      </c>
      <c r="D135" s="178" t="s">
        <v>117</v>
      </c>
      <c r="E135" s="179" t="s">
        <v>207</v>
      </c>
      <c r="F135" s="180" t="s">
        <v>208</v>
      </c>
      <c r="G135" s="181" t="s">
        <v>180</v>
      </c>
      <c r="H135" s="182">
        <v>7</v>
      </c>
      <c r="I135" s="183"/>
      <c r="J135" s="184">
        <f t="shared" si="0"/>
        <v>0</v>
      </c>
      <c r="K135" s="185"/>
      <c r="L135" s="38"/>
      <c r="M135" s="186" t="s">
        <v>1</v>
      </c>
      <c r="N135" s="187" t="s">
        <v>43</v>
      </c>
      <c r="O135" s="70"/>
      <c r="P135" s="188">
        <f t="shared" si="1"/>
        <v>0</v>
      </c>
      <c r="Q135" s="188">
        <v>0</v>
      </c>
      <c r="R135" s="188">
        <f t="shared" si="2"/>
        <v>0</v>
      </c>
      <c r="S135" s="188">
        <v>0</v>
      </c>
      <c r="T135" s="189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0" t="s">
        <v>153</v>
      </c>
      <c r="AT135" s="190" t="s">
        <v>117</v>
      </c>
      <c r="AU135" s="190" t="s">
        <v>88</v>
      </c>
      <c r="AY135" s="16" t="s">
        <v>116</v>
      </c>
      <c r="BE135" s="191">
        <f t="shared" si="4"/>
        <v>0</v>
      </c>
      <c r="BF135" s="191">
        <f t="shared" si="5"/>
        <v>0</v>
      </c>
      <c r="BG135" s="191">
        <f t="shared" si="6"/>
        <v>0</v>
      </c>
      <c r="BH135" s="191">
        <f t="shared" si="7"/>
        <v>0</v>
      </c>
      <c r="BI135" s="191">
        <f t="shared" si="8"/>
        <v>0</v>
      </c>
      <c r="BJ135" s="16" t="s">
        <v>86</v>
      </c>
      <c r="BK135" s="191">
        <f t="shared" si="9"/>
        <v>0</v>
      </c>
      <c r="BL135" s="16" t="s">
        <v>153</v>
      </c>
      <c r="BM135" s="190" t="s">
        <v>209</v>
      </c>
    </row>
    <row r="136" spans="1:65" s="2" customFormat="1" ht="21.75" customHeight="1">
      <c r="A136" s="33"/>
      <c r="B136" s="34"/>
      <c r="C136" s="178" t="s">
        <v>176</v>
      </c>
      <c r="D136" s="178" t="s">
        <v>117</v>
      </c>
      <c r="E136" s="179" t="s">
        <v>210</v>
      </c>
      <c r="F136" s="180" t="s">
        <v>211</v>
      </c>
      <c r="G136" s="181" t="s">
        <v>180</v>
      </c>
      <c r="H136" s="182">
        <v>2</v>
      </c>
      <c r="I136" s="183"/>
      <c r="J136" s="184">
        <f t="shared" si="0"/>
        <v>0</v>
      </c>
      <c r="K136" s="185"/>
      <c r="L136" s="38"/>
      <c r="M136" s="186" t="s">
        <v>1</v>
      </c>
      <c r="N136" s="187" t="s">
        <v>43</v>
      </c>
      <c r="O136" s="70"/>
      <c r="P136" s="188">
        <f t="shared" si="1"/>
        <v>0</v>
      </c>
      <c r="Q136" s="188">
        <v>0</v>
      </c>
      <c r="R136" s="188">
        <f t="shared" si="2"/>
        <v>0</v>
      </c>
      <c r="S136" s="188">
        <v>0</v>
      </c>
      <c r="T136" s="189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0" t="s">
        <v>153</v>
      </c>
      <c r="AT136" s="190" t="s">
        <v>117</v>
      </c>
      <c r="AU136" s="190" t="s">
        <v>88</v>
      </c>
      <c r="AY136" s="16" t="s">
        <v>116</v>
      </c>
      <c r="BE136" s="191">
        <f t="shared" si="4"/>
        <v>0</v>
      </c>
      <c r="BF136" s="191">
        <f t="shared" si="5"/>
        <v>0</v>
      </c>
      <c r="BG136" s="191">
        <f t="shared" si="6"/>
        <v>0</v>
      </c>
      <c r="BH136" s="191">
        <f t="shared" si="7"/>
        <v>0</v>
      </c>
      <c r="BI136" s="191">
        <f t="shared" si="8"/>
        <v>0</v>
      </c>
      <c r="BJ136" s="16" t="s">
        <v>86</v>
      </c>
      <c r="BK136" s="191">
        <f t="shared" si="9"/>
        <v>0</v>
      </c>
      <c r="BL136" s="16" t="s">
        <v>153</v>
      </c>
      <c r="BM136" s="190" t="s">
        <v>212</v>
      </c>
    </row>
    <row r="137" spans="1:65" s="2" customFormat="1" ht="33" customHeight="1">
      <c r="A137" s="33"/>
      <c r="B137" s="34"/>
      <c r="C137" s="178" t="s">
        <v>139</v>
      </c>
      <c r="D137" s="178" t="s">
        <v>117</v>
      </c>
      <c r="E137" s="179" t="s">
        <v>213</v>
      </c>
      <c r="F137" s="180" t="s">
        <v>214</v>
      </c>
      <c r="G137" s="181" t="s">
        <v>180</v>
      </c>
      <c r="H137" s="182">
        <v>3</v>
      </c>
      <c r="I137" s="183"/>
      <c r="J137" s="184">
        <f t="shared" si="0"/>
        <v>0</v>
      </c>
      <c r="K137" s="185"/>
      <c r="L137" s="38"/>
      <c r="M137" s="186" t="s">
        <v>1</v>
      </c>
      <c r="N137" s="187" t="s">
        <v>43</v>
      </c>
      <c r="O137" s="70"/>
      <c r="P137" s="188">
        <f t="shared" si="1"/>
        <v>0</v>
      </c>
      <c r="Q137" s="188">
        <v>0</v>
      </c>
      <c r="R137" s="188">
        <f t="shared" si="2"/>
        <v>0</v>
      </c>
      <c r="S137" s="188">
        <v>0</v>
      </c>
      <c r="T137" s="189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0" t="s">
        <v>153</v>
      </c>
      <c r="AT137" s="190" t="s">
        <v>117</v>
      </c>
      <c r="AU137" s="190" t="s">
        <v>88</v>
      </c>
      <c r="AY137" s="16" t="s">
        <v>116</v>
      </c>
      <c r="BE137" s="191">
        <f t="shared" si="4"/>
        <v>0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16" t="s">
        <v>86</v>
      </c>
      <c r="BK137" s="191">
        <f t="shared" si="9"/>
        <v>0</v>
      </c>
      <c r="BL137" s="16" t="s">
        <v>153</v>
      </c>
      <c r="BM137" s="190" t="s">
        <v>215</v>
      </c>
    </row>
    <row r="138" spans="1:65" s="2" customFormat="1" ht="33" customHeight="1">
      <c r="A138" s="33"/>
      <c r="B138" s="34"/>
      <c r="C138" s="178" t="s">
        <v>216</v>
      </c>
      <c r="D138" s="178" t="s">
        <v>117</v>
      </c>
      <c r="E138" s="179" t="s">
        <v>217</v>
      </c>
      <c r="F138" s="180" t="s">
        <v>218</v>
      </c>
      <c r="G138" s="181" t="s">
        <v>180</v>
      </c>
      <c r="H138" s="182">
        <v>16</v>
      </c>
      <c r="I138" s="183"/>
      <c r="J138" s="184">
        <f t="shared" si="0"/>
        <v>0</v>
      </c>
      <c r="K138" s="185"/>
      <c r="L138" s="38"/>
      <c r="M138" s="186" t="s">
        <v>1</v>
      </c>
      <c r="N138" s="187" t="s">
        <v>43</v>
      </c>
      <c r="O138" s="70"/>
      <c r="P138" s="188">
        <f t="shared" si="1"/>
        <v>0</v>
      </c>
      <c r="Q138" s="188">
        <v>0</v>
      </c>
      <c r="R138" s="188">
        <f t="shared" si="2"/>
        <v>0</v>
      </c>
      <c r="S138" s="188">
        <v>0</v>
      </c>
      <c r="T138" s="189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0" t="s">
        <v>153</v>
      </c>
      <c r="AT138" s="190" t="s">
        <v>117</v>
      </c>
      <c r="AU138" s="190" t="s">
        <v>88</v>
      </c>
      <c r="AY138" s="16" t="s">
        <v>116</v>
      </c>
      <c r="BE138" s="191">
        <f t="shared" si="4"/>
        <v>0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16" t="s">
        <v>86</v>
      </c>
      <c r="BK138" s="191">
        <f t="shared" si="9"/>
        <v>0</v>
      </c>
      <c r="BL138" s="16" t="s">
        <v>153</v>
      </c>
      <c r="BM138" s="190" t="s">
        <v>219</v>
      </c>
    </row>
    <row r="139" spans="1:65" s="2" customFormat="1" ht="33" customHeight="1">
      <c r="A139" s="33"/>
      <c r="B139" s="34"/>
      <c r="C139" s="178" t="s">
        <v>220</v>
      </c>
      <c r="D139" s="178" t="s">
        <v>117</v>
      </c>
      <c r="E139" s="179" t="s">
        <v>221</v>
      </c>
      <c r="F139" s="180" t="s">
        <v>222</v>
      </c>
      <c r="G139" s="181" t="s">
        <v>180</v>
      </c>
      <c r="H139" s="182">
        <v>3</v>
      </c>
      <c r="I139" s="183"/>
      <c r="J139" s="184">
        <f t="shared" si="0"/>
        <v>0</v>
      </c>
      <c r="K139" s="185"/>
      <c r="L139" s="38"/>
      <c r="M139" s="186" t="s">
        <v>1</v>
      </c>
      <c r="N139" s="187" t="s">
        <v>43</v>
      </c>
      <c r="O139" s="70"/>
      <c r="P139" s="188">
        <f t="shared" si="1"/>
        <v>0</v>
      </c>
      <c r="Q139" s="188">
        <v>0</v>
      </c>
      <c r="R139" s="188">
        <f t="shared" si="2"/>
        <v>0</v>
      </c>
      <c r="S139" s="188">
        <v>0</v>
      </c>
      <c r="T139" s="189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0" t="s">
        <v>153</v>
      </c>
      <c r="AT139" s="190" t="s">
        <v>117</v>
      </c>
      <c r="AU139" s="190" t="s">
        <v>88</v>
      </c>
      <c r="AY139" s="16" t="s">
        <v>116</v>
      </c>
      <c r="BE139" s="191">
        <f t="shared" si="4"/>
        <v>0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16" t="s">
        <v>86</v>
      </c>
      <c r="BK139" s="191">
        <f t="shared" si="9"/>
        <v>0</v>
      </c>
      <c r="BL139" s="16" t="s">
        <v>153</v>
      </c>
      <c r="BM139" s="190" t="s">
        <v>223</v>
      </c>
    </row>
    <row r="140" spans="1:65" s="2" customFormat="1" ht="21.75" customHeight="1">
      <c r="A140" s="33"/>
      <c r="B140" s="34"/>
      <c r="C140" s="178" t="s">
        <v>163</v>
      </c>
      <c r="D140" s="178" t="s">
        <v>117</v>
      </c>
      <c r="E140" s="179" t="s">
        <v>224</v>
      </c>
      <c r="F140" s="180" t="s">
        <v>225</v>
      </c>
      <c r="G140" s="181" t="s">
        <v>180</v>
      </c>
      <c r="H140" s="182">
        <v>4</v>
      </c>
      <c r="I140" s="183"/>
      <c r="J140" s="184">
        <f t="shared" si="0"/>
        <v>0</v>
      </c>
      <c r="K140" s="185"/>
      <c r="L140" s="38"/>
      <c r="M140" s="186" t="s">
        <v>1</v>
      </c>
      <c r="N140" s="187" t="s">
        <v>43</v>
      </c>
      <c r="O140" s="70"/>
      <c r="P140" s="188">
        <f t="shared" si="1"/>
        <v>0</v>
      </c>
      <c r="Q140" s="188">
        <v>0</v>
      </c>
      <c r="R140" s="188">
        <f t="shared" si="2"/>
        <v>0</v>
      </c>
      <c r="S140" s="188">
        <v>0</v>
      </c>
      <c r="T140" s="189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0" t="s">
        <v>153</v>
      </c>
      <c r="AT140" s="190" t="s">
        <v>117</v>
      </c>
      <c r="AU140" s="190" t="s">
        <v>88</v>
      </c>
      <c r="AY140" s="16" t="s">
        <v>116</v>
      </c>
      <c r="BE140" s="191">
        <f t="shared" si="4"/>
        <v>0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16" t="s">
        <v>86</v>
      </c>
      <c r="BK140" s="191">
        <f t="shared" si="9"/>
        <v>0</v>
      </c>
      <c r="BL140" s="16" t="s">
        <v>153</v>
      </c>
      <c r="BM140" s="190" t="s">
        <v>226</v>
      </c>
    </row>
    <row r="141" spans="1:65" s="2" customFormat="1" ht="33" customHeight="1">
      <c r="A141" s="33"/>
      <c r="B141" s="34"/>
      <c r="C141" s="178" t="s">
        <v>146</v>
      </c>
      <c r="D141" s="178" t="s">
        <v>117</v>
      </c>
      <c r="E141" s="179" t="s">
        <v>227</v>
      </c>
      <c r="F141" s="180" t="s">
        <v>228</v>
      </c>
      <c r="G141" s="181" t="s">
        <v>180</v>
      </c>
      <c r="H141" s="182">
        <v>5</v>
      </c>
      <c r="I141" s="183"/>
      <c r="J141" s="184">
        <f t="shared" si="0"/>
        <v>0</v>
      </c>
      <c r="K141" s="185"/>
      <c r="L141" s="38"/>
      <c r="M141" s="186" t="s">
        <v>1</v>
      </c>
      <c r="N141" s="187" t="s">
        <v>43</v>
      </c>
      <c r="O141" s="70"/>
      <c r="P141" s="188">
        <f t="shared" si="1"/>
        <v>0</v>
      </c>
      <c r="Q141" s="188">
        <v>0</v>
      </c>
      <c r="R141" s="188">
        <f t="shared" si="2"/>
        <v>0</v>
      </c>
      <c r="S141" s="188">
        <v>0</v>
      </c>
      <c r="T141" s="189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0" t="s">
        <v>153</v>
      </c>
      <c r="AT141" s="190" t="s">
        <v>117</v>
      </c>
      <c r="AU141" s="190" t="s">
        <v>88</v>
      </c>
      <c r="AY141" s="16" t="s">
        <v>116</v>
      </c>
      <c r="BE141" s="191">
        <f t="shared" si="4"/>
        <v>0</v>
      </c>
      <c r="BF141" s="191">
        <f t="shared" si="5"/>
        <v>0</v>
      </c>
      <c r="BG141" s="191">
        <f t="shared" si="6"/>
        <v>0</v>
      </c>
      <c r="BH141" s="191">
        <f t="shared" si="7"/>
        <v>0</v>
      </c>
      <c r="BI141" s="191">
        <f t="shared" si="8"/>
        <v>0</v>
      </c>
      <c r="BJ141" s="16" t="s">
        <v>86</v>
      </c>
      <c r="BK141" s="191">
        <f t="shared" si="9"/>
        <v>0</v>
      </c>
      <c r="BL141" s="16" t="s">
        <v>153</v>
      </c>
      <c r="BM141" s="190" t="s">
        <v>229</v>
      </c>
    </row>
    <row r="142" spans="1:65" s="2" customFormat="1" ht="33" customHeight="1">
      <c r="A142" s="33"/>
      <c r="B142" s="34"/>
      <c r="C142" s="178" t="s">
        <v>8</v>
      </c>
      <c r="D142" s="178" t="s">
        <v>117</v>
      </c>
      <c r="E142" s="179" t="s">
        <v>230</v>
      </c>
      <c r="F142" s="180" t="s">
        <v>231</v>
      </c>
      <c r="G142" s="181" t="s">
        <v>180</v>
      </c>
      <c r="H142" s="182">
        <v>8</v>
      </c>
      <c r="I142" s="183"/>
      <c r="J142" s="184">
        <f t="shared" si="0"/>
        <v>0</v>
      </c>
      <c r="K142" s="185"/>
      <c r="L142" s="38"/>
      <c r="M142" s="186" t="s">
        <v>1</v>
      </c>
      <c r="N142" s="187" t="s">
        <v>43</v>
      </c>
      <c r="O142" s="70"/>
      <c r="P142" s="188">
        <f t="shared" si="1"/>
        <v>0</v>
      </c>
      <c r="Q142" s="188">
        <v>0</v>
      </c>
      <c r="R142" s="188">
        <f t="shared" si="2"/>
        <v>0</v>
      </c>
      <c r="S142" s="188">
        <v>0</v>
      </c>
      <c r="T142" s="189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0" t="s">
        <v>153</v>
      </c>
      <c r="AT142" s="190" t="s">
        <v>117</v>
      </c>
      <c r="AU142" s="190" t="s">
        <v>88</v>
      </c>
      <c r="AY142" s="16" t="s">
        <v>116</v>
      </c>
      <c r="BE142" s="191">
        <f t="shared" si="4"/>
        <v>0</v>
      </c>
      <c r="BF142" s="191">
        <f t="shared" si="5"/>
        <v>0</v>
      </c>
      <c r="BG142" s="191">
        <f t="shared" si="6"/>
        <v>0</v>
      </c>
      <c r="BH142" s="191">
        <f t="shared" si="7"/>
        <v>0</v>
      </c>
      <c r="BI142" s="191">
        <f t="shared" si="8"/>
        <v>0</v>
      </c>
      <c r="BJ142" s="16" t="s">
        <v>86</v>
      </c>
      <c r="BK142" s="191">
        <f t="shared" si="9"/>
        <v>0</v>
      </c>
      <c r="BL142" s="16" t="s">
        <v>153</v>
      </c>
      <c r="BM142" s="190" t="s">
        <v>232</v>
      </c>
    </row>
    <row r="143" spans="1:65" s="2" customFormat="1" ht="33" customHeight="1">
      <c r="A143" s="33"/>
      <c r="B143" s="34"/>
      <c r="C143" s="178" t="s">
        <v>153</v>
      </c>
      <c r="D143" s="178" t="s">
        <v>117</v>
      </c>
      <c r="E143" s="179" t="s">
        <v>233</v>
      </c>
      <c r="F143" s="180" t="s">
        <v>234</v>
      </c>
      <c r="G143" s="181" t="s">
        <v>180</v>
      </c>
      <c r="H143" s="182">
        <v>2</v>
      </c>
      <c r="I143" s="183"/>
      <c r="J143" s="184">
        <f t="shared" si="0"/>
        <v>0</v>
      </c>
      <c r="K143" s="185"/>
      <c r="L143" s="38"/>
      <c r="M143" s="186" t="s">
        <v>1</v>
      </c>
      <c r="N143" s="187" t="s">
        <v>43</v>
      </c>
      <c r="O143" s="70"/>
      <c r="P143" s="188">
        <f t="shared" si="1"/>
        <v>0</v>
      </c>
      <c r="Q143" s="188">
        <v>0</v>
      </c>
      <c r="R143" s="188">
        <f t="shared" si="2"/>
        <v>0</v>
      </c>
      <c r="S143" s="188">
        <v>0</v>
      </c>
      <c r="T143" s="189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0" t="s">
        <v>153</v>
      </c>
      <c r="AT143" s="190" t="s">
        <v>117</v>
      </c>
      <c r="AU143" s="190" t="s">
        <v>88</v>
      </c>
      <c r="AY143" s="16" t="s">
        <v>116</v>
      </c>
      <c r="BE143" s="191">
        <f t="shared" si="4"/>
        <v>0</v>
      </c>
      <c r="BF143" s="191">
        <f t="shared" si="5"/>
        <v>0</v>
      </c>
      <c r="BG143" s="191">
        <f t="shared" si="6"/>
        <v>0</v>
      </c>
      <c r="BH143" s="191">
        <f t="shared" si="7"/>
        <v>0</v>
      </c>
      <c r="BI143" s="191">
        <f t="shared" si="8"/>
        <v>0</v>
      </c>
      <c r="BJ143" s="16" t="s">
        <v>86</v>
      </c>
      <c r="BK143" s="191">
        <f t="shared" si="9"/>
        <v>0</v>
      </c>
      <c r="BL143" s="16" t="s">
        <v>153</v>
      </c>
      <c r="BM143" s="190" t="s">
        <v>235</v>
      </c>
    </row>
    <row r="144" spans="1:65" s="2" customFormat="1" ht="33" customHeight="1">
      <c r="A144" s="33"/>
      <c r="B144" s="34"/>
      <c r="C144" s="178" t="s">
        <v>236</v>
      </c>
      <c r="D144" s="178" t="s">
        <v>117</v>
      </c>
      <c r="E144" s="179" t="s">
        <v>237</v>
      </c>
      <c r="F144" s="180" t="s">
        <v>238</v>
      </c>
      <c r="G144" s="181" t="s">
        <v>180</v>
      </c>
      <c r="H144" s="182">
        <v>4</v>
      </c>
      <c r="I144" s="183"/>
      <c r="J144" s="184">
        <f t="shared" si="0"/>
        <v>0</v>
      </c>
      <c r="K144" s="185"/>
      <c r="L144" s="38"/>
      <c r="M144" s="186" t="s">
        <v>1</v>
      </c>
      <c r="N144" s="187" t="s">
        <v>43</v>
      </c>
      <c r="O144" s="70"/>
      <c r="P144" s="188">
        <f t="shared" si="1"/>
        <v>0</v>
      </c>
      <c r="Q144" s="188">
        <v>0</v>
      </c>
      <c r="R144" s="188">
        <f t="shared" si="2"/>
        <v>0</v>
      </c>
      <c r="S144" s="188">
        <v>0</v>
      </c>
      <c r="T144" s="189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0" t="s">
        <v>153</v>
      </c>
      <c r="AT144" s="190" t="s">
        <v>117</v>
      </c>
      <c r="AU144" s="190" t="s">
        <v>88</v>
      </c>
      <c r="AY144" s="16" t="s">
        <v>116</v>
      </c>
      <c r="BE144" s="191">
        <f t="shared" si="4"/>
        <v>0</v>
      </c>
      <c r="BF144" s="191">
        <f t="shared" si="5"/>
        <v>0</v>
      </c>
      <c r="BG144" s="191">
        <f t="shared" si="6"/>
        <v>0</v>
      </c>
      <c r="BH144" s="191">
        <f t="shared" si="7"/>
        <v>0</v>
      </c>
      <c r="BI144" s="191">
        <f t="shared" si="8"/>
        <v>0</v>
      </c>
      <c r="BJ144" s="16" t="s">
        <v>86</v>
      </c>
      <c r="BK144" s="191">
        <f t="shared" si="9"/>
        <v>0</v>
      </c>
      <c r="BL144" s="16" t="s">
        <v>153</v>
      </c>
      <c r="BM144" s="190" t="s">
        <v>239</v>
      </c>
    </row>
    <row r="145" spans="1:65" s="2" customFormat="1" ht="33" customHeight="1">
      <c r="A145" s="33"/>
      <c r="B145" s="34"/>
      <c r="C145" s="178" t="s">
        <v>240</v>
      </c>
      <c r="D145" s="178" t="s">
        <v>117</v>
      </c>
      <c r="E145" s="179" t="s">
        <v>241</v>
      </c>
      <c r="F145" s="180" t="s">
        <v>242</v>
      </c>
      <c r="G145" s="181" t="s">
        <v>180</v>
      </c>
      <c r="H145" s="182">
        <v>1</v>
      </c>
      <c r="I145" s="183"/>
      <c r="J145" s="184">
        <f t="shared" si="0"/>
        <v>0</v>
      </c>
      <c r="K145" s="185"/>
      <c r="L145" s="38"/>
      <c r="M145" s="186" t="s">
        <v>1</v>
      </c>
      <c r="N145" s="187" t="s">
        <v>43</v>
      </c>
      <c r="O145" s="70"/>
      <c r="P145" s="188">
        <f t="shared" si="1"/>
        <v>0</v>
      </c>
      <c r="Q145" s="188">
        <v>0</v>
      </c>
      <c r="R145" s="188">
        <f t="shared" si="2"/>
        <v>0</v>
      </c>
      <c r="S145" s="188">
        <v>0</v>
      </c>
      <c r="T145" s="189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0" t="s">
        <v>153</v>
      </c>
      <c r="AT145" s="190" t="s">
        <v>117</v>
      </c>
      <c r="AU145" s="190" t="s">
        <v>88</v>
      </c>
      <c r="AY145" s="16" t="s">
        <v>116</v>
      </c>
      <c r="BE145" s="191">
        <f t="shared" si="4"/>
        <v>0</v>
      </c>
      <c r="BF145" s="191">
        <f t="shared" si="5"/>
        <v>0</v>
      </c>
      <c r="BG145" s="191">
        <f t="shared" si="6"/>
        <v>0</v>
      </c>
      <c r="BH145" s="191">
        <f t="shared" si="7"/>
        <v>0</v>
      </c>
      <c r="BI145" s="191">
        <f t="shared" si="8"/>
        <v>0</v>
      </c>
      <c r="BJ145" s="16" t="s">
        <v>86</v>
      </c>
      <c r="BK145" s="191">
        <f t="shared" si="9"/>
        <v>0</v>
      </c>
      <c r="BL145" s="16" t="s">
        <v>153</v>
      </c>
      <c r="BM145" s="190" t="s">
        <v>243</v>
      </c>
    </row>
    <row r="146" spans="1:65" s="2" customFormat="1" ht="33" customHeight="1">
      <c r="A146" s="33"/>
      <c r="B146" s="34"/>
      <c r="C146" s="178" t="s">
        <v>244</v>
      </c>
      <c r="D146" s="178" t="s">
        <v>117</v>
      </c>
      <c r="E146" s="179" t="s">
        <v>245</v>
      </c>
      <c r="F146" s="180" t="s">
        <v>246</v>
      </c>
      <c r="G146" s="181" t="s">
        <v>180</v>
      </c>
      <c r="H146" s="182">
        <v>2</v>
      </c>
      <c r="I146" s="183"/>
      <c r="J146" s="184">
        <f t="shared" si="0"/>
        <v>0</v>
      </c>
      <c r="K146" s="185"/>
      <c r="L146" s="38"/>
      <c r="M146" s="186" t="s">
        <v>1</v>
      </c>
      <c r="N146" s="187" t="s">
        <v>43</v>
      </c>
      <c r="O146" s="70"/>
      <c r="P146" s="188">
        <f t="shared" si="1"/>
        <v>0</v>
      </c>
      <c r="Q146" s="188">
        <v>0</v>
      </c>
      <c r="R146" s="188">
        <f t="shared" si="2"/>
        <v>0</v>
      </c>
      <c r="S146" s="188">
        <v>0</v>
      </c>
      <c r="T146" s="189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0" t="s">
        <v>153</v>
      </c>
      <c r="AT146" s="190" t="s">
        <v>117</v>
      </c>
      <c r="AU146" s="190" t="s">
        <v>88</v>
      </c>
      <c r="AY146" s="16" t="s">
        <v>116</v>
      </c>
      <c r="BE146" s="191">
        <f t="shared" si="4"/>
        <v>0</v>
      </c>
      <c r="BF146" s="191">
        <f t="shared" si="5"/>
        <v>0</v>
      </c>
      <c r="BG146" s="191">
        <f t="shared" si="6"/>
        <v>0</v>
      </c>
      <c r="BH146" s="191">
        <f t="shared" si="7"/>
        <v>0</v>
      </c>
      <c r="BI146" s="191">
        <f t="shared" si="8"/>
        <v>0</v>
      </c>
      <c r="BJ146" s="16" t="s">
        <v>86</v>
      </c>
      <c r="BK146" s="191">
        <f t="shared" si="9"/>
        <v>0</v>
      </c>
      <c r="BL146" s="16" t="s">
        <v>153</v>
      </c>
      <c r="BM146" s="190" t="s">
        <v>247</v>
      </c>
    </row>
    <row r="147" spans="1:65" s="2" customFormat="1" ht="44.25" customHeight="1">
      <c r="A147" s="33"/>
      <c r="B147" s="34"/>
      <c r="C147" s="178" t="s">
        <v>158</v>
      </c>
      <c r="D147" s="178" t="s">
        <v>117</v>
      </c>
      <c r="E147" s="179" t="s">
        <v>248</v>
      </c>
      <c r="F147" s="180" t="s">
        <v>249</v>
      </c>
      <c r="G147" s="181" t="s">
        <v>250</v>
      </c>
      <c r="H147" s="182"/>
      <c r="I147" s="183"/>
      <c r="J147" s="184"/>
      <c r="K147" s="185"/>
      <c r="L147" s="38"/>
      <c r="M147" s="186" t="s">
        <v>1</v>
      </c>
      <c r="N147" s="187" t="s">
        <v>43</v>
      </c>
      <c r="O147" s="70"/>
      <c r="P147" s="188">
        <f t="shared" si="1"/>
        <v>0</v>
      </c>
      <c r="Q147" s="188">
        <v>0</v>
      </c>
      <c r="R147" s="188">
        <f t="shared" si="2"/>
        <v>0</v>
      </c>
      <c r="S147" s="188">
        <v>0</v>
      </c>
      <c r="T147" s="189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0" t="s">
        <v>153</v>
      </c>
      <c r="AT147" s="190" t="s">
        <v>117</v>
      </c>
      <c r="AU147" s="190" t="s">
        <v>88</v>
      </c>
      <c r="AY147" s="16" t="s">
        <v>116</v>
      </c>
      <c r="BE147" s="191">
        <f t="shared" si="4"/>
        <v>0</v>
      </c>
      <c r="BF147" s="191">
        <f t="shared" si="5"/>
        <v>0</v>
      </c>
      <c r="BG147" s="191">
        <f t="shared" si="6"/>
        <v>0</v>
      </c>
      <c r="BH147" s="191">
        <f t="shared" si="7"/>
        <v>0</v>
      </c>
      <c r="BI147" s="191">
        <f t="shared" si="8"/>
        <v>0</v>
      </c>
      <c r="BJ147" s="16" t="s">
        <v>86</v>
      </c>
      <c r="BK147" s="191">
        <f t="shared" si="9"/>
        <v>0</v>
      </c>
      <c r="BL147" s="16" t="s">
        <v>153</v>
      </c>
      <c r="BM147" s="190" t="s">
        <v>251</v>
      </c>
    </row>
    <row r="148" spans="2:51" s="12" customFormat="1" ht="12">
      <c r="B148" s="192"/>
      <c r="C148" s="193"/>
      <c r="D148" s="194" t="s">
        <v>122</v>
      </c>
      <c r="E148" s="195" t="s">
        <v>1</v>
      </c>
      <c r="F148" s="196" t="s">
        <v>252</v>
      </c>
      <c r="G148" s="193"/>
      <c r="H148" s="195" t="s">
        <v>1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122</v>
      </c>
      <c r="AU148" s="202" t="s">
        <v>88</v>
      </c>
      <c r="AV148" s="12" t="s">
        <v>86</v>
      </c>
      <c r="AW148" s="12" t="s">
        <v>32</v>
      </c>
      <c r="AX148" s="12" t="s">
        <v>78</v>
      </c>
      <c r="AY148" s="202" t="s">
        <v>116</v>
      </c>
    </row>
    <row r="149" spans="2:51" s="12" customFormat="1" ht="12">
      <c r="B149" s="192"/>
      <c r="C149" s="193"/>
      <c r="D149" s="194" t="s">
        <v>122</v>
      </c>
      <c r="E149" s="195" t="s">
        <v>1</v>
      </c>
      <c r="F149" s="196" t="s">
        <v>253</v>
      </c>
      <c r="G149" s="193"/>
      <c r="H149" s="195" t="s">
        <v>1</v>
      </c>
      <c r="I149" s="197"/>
      <c r="J149" s="193"/>
      <c r="K149" s="193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122</v>
      </c>
      <c r="AU149" s="202" t="s">
        <v>88</v>
      </c>
      <c r="AV149" s="12" t="s">
        <v>86</v>
      </c>
      <c r="AW149" s="12" t="s">
        <v>32</v>
      </c>
      <c r="AX149" s="12" t="s">
        <v>78</v>
      </c>
      <c r="AY149" s="202" t="s">
        <v>116</v>
      </c>
    </row>
    <row r="150" spans="2:51" s="12" customFormat="1" ht="22.5">
      <c r="B150" s="192"/>
      <c r="C150" s="193"/>
      <c r="D150" s="194" t="s">
        <v>122</v>
      </c>
      <c r="E150" s="195" t="s">
        <v>1</v>
      </c>
      <c r="F150" s="196" t="s">
        <v>254</v>
      </c>
      <c r="G150" s="193"/>
      <c r="H150" s="195" t="s">
        <v>1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122</v>
      </c>
      <c r="AU150" s="202" t="s">
        <v>88</v>
      </c>
      <c r="AV150" s="12" t="s">
        <v>86</v>
      </c>
      <c r="AW150" s="12" t="s">
        <v>32</v>
      </c>
      <c r="AX150" s="12" t="s">
        <v>78</v>
      </c>
      <c r="AY150" s="202" t="s">
        <v>116</v>
      </c>
    </row>
    <row r="151" spans="2:51" s="12" customFormat="1" ht="22.5">
      <c r="B151" s="192"/>
      <c r="C151" s="193"/>
      <c r="D151" s="194" t="s">
        <v>122</v>
      </c>
      <c r="E151" s="195" t="s">
        <v>1</v>
      </c>
      <c r="F151" s="196" t="s">
        <v>255</v>
      </c>
      <c r="G151" s="193"/>
      <c r="H151" s="195" t="s">
        <v>1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122</v>
      </c>
      <c r="AU151" s="202" t="s">
        <v>88</v>
      </c>
      <c r="AV151" s="12" t="s">
        <v>86</v>
      </c>
      <c r="AW151" s="12" t="s">
        <v>32</v>
      </c>
      <c r="AX151" s="12" t="s">
        <v>78</v>
      </c>
      <c r="AY151" s="202" t="s">
        <v>116</v>
      </c>
    </row>
    <row r="152" spans="2:51" s="12" customFormat="1" ht="12">
      <c r="B152" s="192"/>
      <c r="C152" s="193"/>
      <c r="D152" s="194" t="s">
        <v>122</v>
      </c>
      <c r="E152" s="195" t="s">
        <v>1</v>
      </c>
      <c r="F152" s="196" t="s">
        <v>256</v>
      </c>
      <c r="G152" s="193"/>
      <c r="H152" s="195" t="s">
        <v>1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122</v>
      </c>
      <c r="AU152" s="202" t="s">
        <v>88</v>
      </c>
      <c r="AV152" s="12" t="s">
        <v>86</v>
      </c>
      <c r="AW152" s="12" t="s">
        <v>32</v>
      </c>
      <c r="AX152" s="12" t="s">
        <v>78</v>
      </c>
      <c r="AY152" s="202" t="s">
        <v>116</v>
      </c>
    </row>
    <row r="153" spans="2:51" s="12" customFormat="1" ht="22.5">
      <c r="B153" s="192"/>
      <c r="C153" s="193"/>
      <c r="D153" s="194" t="s">
        <v>122</v>
      </c>
      <c r="E153" s="195" t="s">
        <v>1</v>
      </c>
      <c r="F153" s="196" t="s">
        <v>257</v>
      </c>
      <c r="G153" s="193"/>
      <c r="H153" s="195" t="s">
        <v>1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122</v>
      </c>
      <c r="AU153" s="202" t="s">
        <v>88</v>
      </c>
      <c r="AV153" s="12" t="s">
        <v>86</v>
      </c>
      <c r="AW153" s="12" t="s">
        <v>32</v>
      </c>
      <c r="AX153" s="12" t="s">
        <v>78</v>
      </c>
      <c r="AY153" s="202" t="s">
        <v>116</v>
      </c>
    </row>
    <row r="154" spans="2:51" s="12" customFormat="1" ht="12">
      <c r="B154" s="192"/>
      <c r="C154" s="193"/>
      <c r="D154" s="194" t="s">
        <v>122</v>
      </c>
      <c r="E154" s="195" t="s">
        <v>1</v>
      </c>
      <c r="F154" s="196" t="s">
        <v>258</v>
      </c>
      <c r="G154" s="193"/>
      <c r="H154" s="195" t="s">
        <v>1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122</v>
      </c>
      <c r="AU154" s="202" t="s">
        <v>88</v>
      </c>
      <c r="AV154" s="12" t="s">
        <v>86</v>
      </c>
      <c r="AW154" s="12" t="s">
        <v>32</v>
      </c>
      <c r="AX154" s="12" t="s">
        <v>78</v>
      </c>
      <c r="AY154" s="202" t="s">
        <v>116</v>
      </c>
    </row>
    <row r="155" spans="2:51" s="12" customFormat="1" ht="12">
      <c r="B155" s="192"/>
      <c r="C155" s="193"/>
      <c r="D155" s="194" t="s">
        <v>122</v>
      </c>
      <c r="E155" s="195" t="s">
        <v>1</v>
      </c>
      <c r="F155" s="196" t="s">
        <v>259</v>
      </c>
      <c r="G155" s="193"/>
      <c r="H155" s="195" t="s">
        <v>1</v>
      </c>
      <c r="I155" s="197"/>
      <c r="J155" s="193"/>
      <c r="K155" s="193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122</v>
      </c>
      <c r="AU155" s="202" t="s">
        <v>88</v>
      </c>
      <c r="AV155" s="12" t="s">
        <v>86</v>
      </c>
      <c r="AW155" s="12" t="s">
        <v>32</v>
      </c>
      <c r="AX155" s="12" t="s">
        <v>78</v>
      </c>
      <c r="AY155" s="202" t="s">
        <v>116</v>
      </c>
    </row>
    <row r="156" spans="2:51" s="12" customFormat="1" ht="22.5">
      <c r="B156" s="192"/>
      <c r="C156" s="193"/>
      <c r="D156" s="194" t="s">
        <v>122</v>
      </c>
      <c r="E156" s="195" t="s">
        <v>1</v>
      </c>
      <c r="F156" s="196" t="s">
        <v>260</v>
      </c>
      <c r="G156" s="193"/>
      <c r="H156" s="195" t="s">
        <v>1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122</v>
      </c>
      <c r="AU156" s="202" t="s">
        <v>88</v>
      </c>
      <c r="AV156" s="12" t="s">
        <v>86</v>
      </c>
      <c r="AW156" s="12" t="s">
        <v>32</v>
      </c>
      <c r="AX156" s="12" t="s">
        <v>78</v>
      </c>
      <c r="AY156" s="202" t="s">
        <v>116</v>
      </c>
    </row>
    <row r="157" spans="2:51" s="12" customFormat="1" ht="22.5">
      <c r="B157" s="192"/>
      <c r="C157" s="193"/>
      <c r="D157" s="194" t="s">
        <v>122</v>
      </c>
      <c r="E157" s="195" t="s">
        <v>1</v>
      </c>
      <c r="F157" s="196" t="s">
        <v>261</v>
      </c>
      <c r="G157" s="193"/>
      <c r="H157" s="195" t="s">
        <v>1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122</v>
      </c>
      <c r="AU157" s="202" t="s">
        <v>88</v>
      </c>
      <c r="AV157" s="12" t="s">
        <v>86</v>
      </c>
      <c r="AW157" s="12" t="s">
        <v>32</v>
      </c>
      <c r="AX157" s="12" t="s">
        <v>78</v>
      </c>
      <c r="AY157" s="202" t="s">
        <v>116</v>
      </c>
    </row>
    <row r="158" spans="2:51" s="12" customFormat="1" ht="22.5">
      <c r="B158" s="192"/>
      <c r="C158" s="193"/>
      <c r="D158" s="194" t="s">
        <v>122</v>
      </c>
      <c r="E158" s="195" t="s">
        <v>1</v>
      </c>
      <c r="F158" s="196" t="s">
        <v>262</v>
      </c>
      <c r="G158" s="193"/>
      <c r="H158" s="195" t="s">
        <v>1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122</v>
      </c>
      <c r="AU158" s="202" t="s">
        <v>88</v>
      </c>
      <c r="AV158" s="12" t="s">
        <v>86</v>
      </c>
      <c r="AW158" s="12" t="s">
        <v>32</v>
      </c>
      <c r="AX158" s="12" t="s">
        <v>78</v>
      </c>
      <c r="AY158" s="202" t="s">
        <v>116</v>
      </c>
    </row>
    <row r="159" spans="2:51" s="12" customFormat="1" ht="12">
      <c r="B159" s="192"/>
      <c r="C159" s="193"/>
      <c r="D159" s="194" t="s">
        <v>122</v>
      </c>
      <c r="E159" s="195" t="s">
        <v>1</v>
      </c>
      <c r="F159" s="196" t="s">
        <v>263</v>
      </c>
      <c r="G159" s="193"/>
      <c r="H159" s="195" t="s">
        <v>1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122</v>
      </c>
      <c r="AU159" s="202" t="s">
        <v>88</v>
      </c>
      <c r="AV159" s="12" t="s">
        <v>86</v>
      </c>
      <c r="AW159" s="12" t="s">
        <v>32</v>
      </c>
      <c r="AX159" s="12" t="s">
        <v>78</v>
      </c>
      <c r="AY159" s="202" t="s">
        <v>116</v>
      </c>
    </row>
    <row r="160" spans="2:51" s="12" customFormat="1" ht="22.5">
      <c r="B160" s="192"/>
      <c r="C160" s="193"/>
      <c r="D160" s="194" t="s">
        <v>122</v>
      </c>
      <c r="E160" s="195" t="s">
        <v>1</v>
      </c>
      <c r="F160" s="196" t="s">
        <v>264</v>
      </c>
      <c r="G160" s="193"/>
      <c r="H160" s="195" t="s">
        <v>1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122</v>
      </c>
      <c r="AU160" s="202" t="s">
        <v>88</v>
      </c>
      <c r="AV160" s="12" t="s">
        <v>86</v>
      </c>
      <c r="AW160" s="12" t="s">
        <v>32</v>
      </c>
      <c r="AX160" s="12" t="s">
        <v>78</v>
      </c>
      <c r="AY160" s="202" t="s">
        <v>116</v>
      </c>
    </row>
    <row r="161" spans="2:51" s="12" customFormat="1" ht="22.5">
      <c r="B161" s="192"/>
      <c r="C161" s="193"/>
      <c r="D161" s="194" t="s">
        <v>122</v>
      </c>
      <c r="E161" s="195" t="s">
        <v>1</v>
      </c>
      <c r="F161" s="196" t="s">
        <v>265</v>
      </c>
      <c r="G161" s="193"/>
      <c r="H161" s="195" t="s">
        <v>1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122</v>
      </c>
      <c r="AU161" s="202" t="s">
        <v>88</v>
      </c>
      <c r="AV161" s="12" t="s">
        <v>86</v>
      </c>
      <c r="AW161" s="12" t="s">
        <v>32</v>
      </c>
      <c r="AX161" s="12" t="s">
        <v>78</v>
      </c>
      <c r="AY161" s="202" t="s">
        <v>116</v>
      </c>
    </row>
    <row r="162" spans="2:51" s="12" customFormat="1" ht="12">
      <c r="B162" s="192"/>
      <c r="C162" s="193"/>
      <c r="D162" s="194" t="s">
        <v>122</v>
      </c>
      <c r="E162" s="195" t="s">
        <v>1</v>
      </c>
      <c r="F162" s="196" t="s">
        <v>266</v>
      </c>
      <c r="G162" s="193"/>
      <c r="H162" s="195" t="s">
        <v>1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122</v>
      </c>
      <c r="AU162" s="202" t="s">
        <v>88</v>
      </c>
      <c r="AV162" s="12" t="s">
        <v>86</v>
      </c>
      <c r="AW162" s="12" t="s">
        <v>32</v>
      </c>
      <c r="AX162" s="12" t="s">
        <v>78</v>
      </c>
      <c r="AY162" s="202" t="s">
        <v>116</v>
      </c>
    </row>
    <row r="163" spans="2:51" s="12" customFormat="1" ht="22.5">
      <c r="B163" s="192"/>
      <c r="C163" s="193"/>
      <c r="D163" s="194" t="s">
        <v>122</v>
      </c>
      <c r="E163" s="195" t="s">
        <v>1</v>
      </c>
      <c r="F163" s="196" t="s">
        <v>267</v>
      </c>
      <c r="G163" s="193"/>
      <c r="H163" s="195" t="s">
        <v>1</v>
      </c>
      <c r="I163" s="197"/>
      <c r="J163" s="193"/>
      <c r="K163" s="193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122</v>
      </c>
      <c r="AU163" s="202" t="s">
        <v>88</v>
      </c>
      <c r="AV163" s="12" t="s">
        <v>86</v>
      </c>
      <c r="AW163" s="12" t="s">
        <v>32</v>
      </c>
      <c r="AX163" s="12" t="s">
        <v>78</v>
      </c>
      <c r="AY163" s="202" t="s">
        <v>116</v>
      </c>
    </row>
    <row r="164" spans="2:51" s="12" customFormat="1" ht="22.5">
      <c r="B164" s="192"/>
      <c r="C164" s="193"/>
      <c r="D164" s="194" t="s">
        <v>122</v>
      </c>
      <c r="E164" s="195" t="s">
        <v>1</v>
      </c>
      <c r="F164" s="196" t="s">
        <v>268</v>
      </c>
      <c r="G164" s="193"/>
      <c r="H164" s="195" t="s">
        <v>1</v>
      </c>
      <c r="I164" s="197"/>
      <c r="J164" s="193"/>
      <c r="K164" s="193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122</v>
      </c>
      <c r="AU164" s="202" t="s">
        <v>88</v>
      </c>
      <c r="AV164" s="12" t="s">
        <v>86</v>
      </c>
      <c r="AW164" s="12" t="s">
        <v>32</v>
      </c>
      <c r="AX164" s="12" t="s">
        <v>78</v>
      </c>
      <c r="AY164" s="202" t="s">
        <v>116</v>
      </c>
    </row>
    <row r="165" spans="2:51" s="12" customFormat="1" ht="12">
      <c r="B165" s="192"/>
      <c r="C165" s="193"/>
      <c r="D165" s="194" t="s">
        <v>122</v>
      </c>
      <c r="E165" s="195" t="s">
        <v>1</v>
      </c>
      <c r="F165" s="196" t="s">
        <v>269</v>
      </c>
      <c r="G165" s="193"/>
      <c r="H165" s="195" t="s">
        <v>1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122</v>
      </c>
      <c r="AU165" s="202" t="s">
        <v>88</v>
      </c>
      <c r="AV165" s="12" t="s">
        <v>86</v>
      </c>
      <c r="AW165" s="12" t="s">
        <v>32</v>
      </c>
      <c r="AX165" s="12" t="s">
        <v>78</v>
      </c>
      <c r="AY165" s="202" t="s">
        <v>116</v>
      </c>
    </row>
    <row r="166" spans="2:51" s="12" customFormat="1" ht="22.5">
      <c r="B166" s="192"/>
      <c r="C166" s="193"/>
      <c r="D166" s="194" t="s">
        <v>122</v>
      </c>
      <c r="E166" s="195" t="s">
        <v>1</v>
      </c>
      <c r="F166" s="196" t="s">
        <v>270</v>
      </c>
      <c r="G166" s="193"/>
      <c r="H166" s="195" t="s">
        <v>1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122</v>
      </c>
      <c r="AU166" s="202" t="s">
        <v>88</v>
      </c>
      <c r="AV166" s="12" t="s">
        <v>86</v>
      </c>
      <c r="AW166" s="12" t="s">
        <v>32</v>
      </c>
      <c r="AX166" s="12" t="s">
        <v>78</v>
      </c>
      <c r="AY166" s="202" t="s">
        <v>116</v>
      </c>
    </row>
    <row r="167" spans="2:51" s="12" customFormat="1" ht="12">
      <c r="B167" s="192"/>
      <c r="C167" s="193"/>
      <c r="D167" s="194" t="s">
        <v>122</v>
      </c>
      <c r="E167" s="195" t="s">
        <v>1</v>
      </c>
      <c r="F167" s="196" t="s">
        <v>271</v>
      </c>
      <c r="G167" s="193"/>
      <c r="H167" s="195" t="s">
        <v>1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122</v>
      </c>
      <c r="AU167" s="202" t="s">
        <v>88</v>
      </c>
      <c r="AV167" s="12" t="s">
        <v>86</v>
      </c>
      <c r="AW167" s="12" t="s">
        <v>32</v>
      </c>
      <c r="AX167" s="12" t="s">
        <v>78</v>
      </c>
      <c r="AY167" s="202" t="s">
        <v>116</v>
      </c>
    </row>
    <row r="168" spans="2:51" s="12" customFormat="1" ht="22.5">
      <c r="B168" s="192"/>
      <c r="C168" s="193"/>
      <c r="D168" s="194" t="s">
        <v>122</v>
      </c>
      <c r="E168" s="195" t="s">
        <v>1</v>
      </c>
      <c r="F168" s="196" t="s">
        <v>272</v>
      </c>
      <c r="G168" s="193"/>
      <c r="H168" s="195" t="s">
        <v>1</v>
      </c>
      <c r="I168" s="197"/>
      <c r="J168" s="193"/>
      <c r="K168" s="193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122</v>
      </c>
      <c r="AU168" s="202" t="s">
        <v>88</v>
      </c>
      <c r="AV168" s="12" t="s">
        <v>86</v>
      </c>
      <c r="AW168" s="12" t="s">
        <v>32</v>
      </c>
      <c r="AX168" s="12" t="s">
        <v>78</v>
      </c>
      <c r="AY168" s="202" t="s">
        <v>116</v>
      </c>
    </row>
    <row r="169" spans="2:51" s="12" customFormat="1" ht="22.5">
      <c r="B169" s="192"/>
      <c r="C169" s="193"/>
      <c r="D169" s="194" t="s">
        <v>122</v>
      </c>
      <c r="E169" s="195" t="s">
        <v>1</v>
      </c>
      <c r="F169" s="196" t="s">
        <v>273</v>
      </c>
      <c r="G169" s="193"/>
      <c r="H169" s="195" t="s">
        <v>1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122</v>
      </c>
      <c r="AU169" s="202" t="s">
        <v>88</v>
      </c>
      <c r="AV169" s="12" t="s">
        <v>86</v>
      </c>
      <c r="AW169" s="12" t="s">
        <v>32</v>
      </c>
      <c r="AX169" s="12" t="s">
        <v>78</v>
      </c>
      <c r="AY169" s="202" t="s">
        <v>116</v>
      </c>
    </row>
    <row r="170" spans="2:51" s="12" customFormat="1" ht="22.5">
      <c r="B170" s="192"/>
      <c r="C170" s="193"/>
      <c r="D170" s="194" t="s">
        <v>122</v>
      </c>
      <c r="E170" s="195" t="s">
        <v>1</v>
      </c>
      <c r="F170" s="196" t="s">
        <v>274</v>
      </c>
      <c r="G170" s="193"/>
      <c r="H170" s="195" t="s">
        <v>1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122</v>
      </c>
      <c r="AU170" s="202" t="s">
        <v>88</v>
      </c>
      <c r="AV170" s="12" t="s">
        <v>86</v>
      </c>
      <c r="AW170" s="12" t="s">
        <v>32</v>
      </c>
      <c r="AX170" s="12" t="s">
        <v>78</v>
      </c>
      <c r="AY170" s="202" t="s">
        <v>116</v>
      </c>
    </row>
    <row r="171" spans="2:51" s="12" customFormat="1" ht="22.5">
      <c r="B171" s="192"/>
      <c r="C171" s="193"/>
      <c r="D171" s="194" t="s">
        <v>122</v>
      </c>
      <c r="E171" s="195" t="s">
        <v>1</v>
      </c>
      <c r="F171" s="196" t="s">
        <v>275</v>
      </c>
      <c r="G171" s="193"/>
      <c r="H171" s="195" t="s">
        <v>1</v>
      </c>
      <c r="I171" s="197"/>
      <c r="J171" s="193"/>
      <c r="K171" s="193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122</v>
      </c>
      <c r="AU171" s="202" t="s">
        <v>88</v>
      </c>
      <c r="AV171" s="12" t="s">
        <v>86</v>
      </c>
      <c r="AW171" s="12" t="s">
        <v>32</v>
      </c>
      <c r="AX171" s="12" t="s">
        <v>78</v>
      </c>
      <c r="AY171" s="202" t="s">
        <v>116</v>
      </c>
    </row>
    <row r="172" spans="2:51" s="12" customFormat="1" ht="22.5">
      <c r="B172" s="192"/>
      <c r="C172" s="193"/>
      <c r="D172" s="194" t="s">
        <v>122</v>
      </c>
      <c r="E172" s="195" t="s">
        <v>1</v>
      </c>
      <c r="F172" s="196" t="s">
        <v>276</v>
      </c>
      <c r="G172" s="193"/>
      <c r="H172" s="195" t="s">
        <v>1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122</v>
      </c>
      <c r="AU172" s="202" t="s">
        <v>88</v>
      </c>
      <c r="AV172" s="12" t="s">
        <v>86</v>
      </c>
      <c r="AW172" s="12" t="s">
        <v>32</v>
      </c>
      <c r="AX172" s="12" t="s">
        <v>78</v>
      </c>
      <c r="AY172" s="202" t="s">
        <v>116</v>
      </c>
    </row>
    <row r="173" spans="2:51" s="12" customFormat="1" ht="22.5">
      <c r="B173" s="192"/>
      <c r="C173" s="193"/>
      <c r="D173" s="194" t="s">
        <v>122</v>
      </c>
      <c r="E173" s="195" t="s">
        <v>1</v>
      </c>
      <c r="F173" s="196" t="s">
        <v>277</v>
      </c>
      <c r="G173" s="193"/>
      <c r="H173" s="195" t="s">
        <v>1</v>
      </c>
      <c r="I173" s="197"/>
      <c r="J173" s="193"/>
      <c r="K173" s="193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122</v>
      </c>
      <c r="AU173" s="202" t="s">
        <v>88</v>
      </c>
      <c r="AV173" s="12" t="s">
        <v>86</v>
      </c>
      <c r="AW173" s="12" t="s">
        <v>32</v>
      </c>
      <c r="AX173" s="12" t="s">
        <v>78</v>
      </c>
      <c r="AY173" s="202" t="s">
        <v>116</v>
      </c>
    </row>
    <row r="174" spans="2:51" s="12" customFormat="1" ht="22.5">
      <c r="B174" s="192"/>
      <c r="C174" s="193"/>
      <c r="D174" s="194" t="s">
        <v>122</v>
      </c>
      <c r="E174" s="195" t="s">
        <v>1</v>
      </c>
      <c r="F174" s="196" t="s">
        <v>278</v>
      </c>
      <c r="G174" s="193"/>
      <c r="H174" s="195" t="s">
        <v>1</v>
      </c>
      <c r="I174" s="197"/>
      <c r="J174" s="193"/>
      <c r="K174" s="193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122</v>
      </c>
      <c r="AU174" s="202" t="s">
        <v>88</v>
      </c>
      <c r="AV174" s="12" t="s">
        <v>86</v>
      </c>
      <c r="AW174" s="12" t="s">
        <v>32</v>
      </c>
      <c r="AX174" s="12" t="s">
        <v>78</v>
      </c>
      <c r="AY174" s="202" t="s">
        <v>116</v>
      </c>
    </row>
    <row r="175" spans="2:51" s="12" customFormat="1" ht="22.5">
      <c r="B175" s="192"/>
      <c r="C175" s="193"/>
      <c r="D175" s="194" t="s">
        <v>122</v>
      </c>
      <c r="E175" s="195" t="s">
        <v>1</v>
      </c>
      <c r="F175" s="196" t="s">
        <v>279</v>
      </c>
      <c r="G175" s="193"/>
      <c r="H175" s="195" t="s">
        <v>1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122</v>
      </c>
      <c r="AU175" s="202" t="s">
        <v>88</v>
      </c>
      <c r="AV175" s="12" t="s">
        <v>86</v>
      </c>
      <c r="AW175" s="12" t="s">
        <v>32</v>
      </c>
      <c r="AX175" s="12" t="s">
        <v>78</v>
      </c>
      <c r="AY175" s="202" t="s">
        <v>116</v>
      </c>
    </row>
    <row r="176" spans="2:51" s="12" customFormat="1" ht="22.5">
      <c r="B176" s="192"/>
      <c r="C176" s="193"/>
      <c r="D176" s="194" t="s">
        <v>122</v>
      </c>
      <c r="E176" s="195" t="s">
        <v>1</v>
      </c>
      <c r="F176" s="196" t="s">
        <v>280</v>
      </c>
      <c r="G176" s="193"/>
      <c r="H176" s="195" t="s">
        <v>1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122</v>
      </c>
      <c r="AU176" s="202" t="s">
        <v>88</v>
      </c>
      <c r="AV176" s="12" t="s">
        <v>86</v>
      </c>
      <c r="AW176" s="12" t="s">
        <v>32</v>
      </c>
      <c r="AX176" s="12" t="s">
        <v>78</v>
      </c>
      <c r="AY176" s="202" t="s">
        <v>116</v>
      </c>
    </row>
    <row r="177" spans="2:51" s="12" customFormat="1" ht="12">
      <c r="B177" s="192"/>
      <c r="C177" s="193"/>
      <c r="D177" s="194" t="s">
        <v>122</v>
      </c>
      <c r="E177" s="195" t="s">
        <v>1</v>
      </c>
      <c r="F177" s="196" t="s">
        <v>281</v>
      </c>
      <c r="G177" s="193"/>
      <c r="H177" s="195" t="s">
        <v>1</v>
      </c>
      <c r="I177" s="197"/>
      <c r="J177" s="193"/>
      <c r="K177" s="193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122</v>
      </c>
      <c r="AU177" s="202" t="s">
        <v>88</v>
      </c>
      <c r="AV177" s="12" t="s">
        <v>86</v>
      </c>
      <c r="AW177" s="12" t="s">
        <v>32</v>
      </c>
      <c r="AX177" s="12" t="s">
        <v>78</v>
      </c>
      <c r="AY177" s="202" t="s">
        <v>116</v>
      </c>
    </row>
    <row r="178" spans="2:51" s="12" customFormat="1" ht="22.5">
      <c r="B178" s="192"/>
      <c r="C178" s="193"/>
      <c r="D178" s="194" t="s">
        <v>122</v>
      </c>
      <c r="E178" s="195" t="s">
        <v>1</v>
      </c>
      <c r="F178" s="196" t="s">
        <v>282</v>
      </c>
      <c r="G178" s="193"/>
      <c r="H178" s="195" t="s">
        <v>1</v>
      </c>
      <c r="I178" s="197"/>
      <c r="J178" s="193"/>
      <c r="K178" s="193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122</v>
      </c>
      <c r="AU178" s="202" t="s">
        <v>88</v>
      </c>
      <c r="AV178" s="12" t="s">
        <v>86</v>
      </c>
      <c r="AW178" s="12" t="s">
        <v>32</v>
      </c>
      <c r="AX178" s="12" t="s">
        <v>78</v>
      </c>
      <c r="AY178" s="202" t="s">
        <v>116</v>
      </c>
    </row>
    <row r="179" spans="2:51" s="12" customFormat="1" ht="22.5">
      <c r="B179" s="192"/>
      <c r="C179" s="193"/>
      <c r="D179" s="194" t="s">
        <v>122</v>
      </c>
      <c r="E179" s="195" t="s">
        <v>1</v>
      </c>
      <c r="F179" s="196" t="s">
        <v>283</v>
      </c>
      <c r="G179" s="193"/>
      <c r="H179" s="195" t="s">
        <v>1</v>
      </c>
      <c r="I179" s="197"/>
      <c r="J179" s="193"/>
      <c r="K179" s="193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122</v>
      </c>
      <c r="AU179" s="202" t="s">
        <v>88</v>
      </c>
      <c r="AV179" s="12" t="s">
        <v>86</v>
      </c>
      <c r="AW179" s="12" t="s">
        <v>32</v>
      </c>
      <c r="AX179" s="12" t="s">
        <v>78</v>
      </c>
      <c r="AY179" s="202" t="s">
        <v>116</v>
      </c>
    </row>
    <row r="180" spans="2:51" s="12" customFormat="1" ht="22.5">
      <c r="B180" s="192"/>
      <c r="C180" s="193"/>
      <c r="D180" s="194" t="s">
        <v>122</v>
      </c>
      <c r="E180" s="195" t="s">
        <v>1</v>
      </c>
      <c r="F180" s="196" t="s">
        <v>264</v>
      </c>
      <c r="G180" s="193"/>
      <c r="H180" s="195" t="s">
        <v>1</v>
      </c>
      <c r="I180" s="197"/>
      <c r="J180" s="193"/>
      <c r="K180" s="193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122</v>
      </c>
      <c r="AU180" s="202" t="s">
        <v>88</v>
      </c>
      <c r="AV180" s="12" t="s">
        <v>86</v>
      </c>
      <c r="AW180" s="12" t="s">
        <v>32</v>
      </c>
      <c r="AX180" s="12" t="s">
        <v>78</v>
      </c>
      <c r="AY180" s="202" t="s">
        <v>116</v>
      </c>
    </row>
    <row r="181" spans="2:51" s="12" customFormat="1" ht="12">
      <c r="B181" s="192"/>
      <c r="C181" s="193"/>
      <c r="D181" s="194" t="s">
        <v>122</v>
      </c>
      <c r="E181" s="195" t="s">
        <v>1</v>
      </c>
      <c r="F181" s="196" t="s">
        <v>284</v>
      </c>
      <c r="G181" s="193"/>
      <c r="H181" s="195" t="s">
        <v>1</v>
      </c>
      <c r="I181" s="197"/>
      <c r="J181" s="193"/>
      <c r="K181" s="193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122</v>
      </c>
      <c r="AU181" s="202" t="s">
        <v>88</v>
      </c>
      <c r="AV181" s="12" t="s">
        <v>86</v>
      </c>
      <c r="AW181" s="12" t="s">
        <v>32</v>
      </c>
      <c r="AX181" s="12" t="s">
        <v>78</v>
      </c>
      <c r="AY181" s="202" t="s">
        <v>116</v>
      </c>
    </row>
    <row r="182" spans="2:51" s="12" customFormat="1" ht="12">
      <c r="B182" s="192"/>
      <c r="C182" s="193"/>
      <c r="D182" s="194" t="s">
        <v>122</v>
      </c>
      <c r="E182" s="195" t="s">
        <v>1</v>
      </c>
      <c r="F182" s="196" t="s">
        <v>266</v>
      </c>
      <c r="G182" s="193"/>
      <c r="H182" s="195" t="s">
        <v>1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122</v>
      </c>
      <c r="AU182" s="202" t="s">
        <v>88</v>
      </c>
      <c r="AV182" s="12" t="s">
        <v>86</v>
      </c>
      <c r="AW182" s="12" t="s">
        <v>32</v>
      </c>
      <c r="AX182" s="12" t="s">
        <v>78</v>
      </c>
      <c r="AY182" s="202" t="s">
        <v>116</v>
      </c>
    </row>
    <row r="183" spans="2:51" s="12" customFormat="1" ht="22.5">
      <c r="B183" s="192"/>
      <c r="C183" s="193"/>
      <c r="D183" s="194" t="s">
        <v>122</v>
      </c>
      <c r="E183" s="195" t="s">
        <v>1</v>
      </c>
      <c r="F183" s="196" t="s">
        <v>267</v>
      </c>
      <c r="G183" s="193"/>
      <c r="H183" s="195" t="s">
        <v>1</v>
      </c>
      <c r="I183" s="197"/>
      <c r="J183" s="193"/>
      <c r="K183" s="193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122</v>
      </c>
      <c r="AU183" s="202" t="s">
        <v>88</v>
      </c>
      <c r="AV183" s="12" t="s">
        <v>86</v>
      </c>
      <c r="AW183" s="12" t="s">
        <v>32</v>
      </c>
      <c r="AX183" s="12" t="s">
        <v>78</v>
      </c>
      <c r="AY183" s="202" t="s">
        <v>116</v>
      </c>
    </row>
    <row r="184" spans="2:51" s="12" customFormat="1" ht="22.5">
      <c r="B184" s="192"/>
      <c r="C184" s="193"/>
      <c r="D184" s="194" t="s">
        <v>122</v>
      </c>
      <c r="E184" s="195" t="s">
        <v>1</v>
      </c>
      <c r="F184" s="196" t="s">
        <v>285</v>
      </c>
      <c r="G184" s="193"/>
      <c r="H184" s="195" t="s">
        <v>1</v>
      </c>
      <c r="I184" s="197"/>
      <c r="J184" s="193"/>
      <c r="K184" s="193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122</v>
      </c>
      <c r="AU184" s="202" t="s">
        <v>88</v>
      </c>
      <c r="AV184" s="12" t="s">
        <v>86</v>
      </c>
      <c r="AW184" s="12" t="s">
        <v>32</v>
      </c>
      <c r="AX184" s="12" t="s">
        <v>78</v>
      </c>
      <c r="AY184" s="202" t="s">
        <v>116</v>
      </c>
    </row>
    <row r="185" spans="2:51" s="12" customFormat="1" ht="22.5">
      <c r="B185" s="192"/>
      <c r="C185" s="193"/>
      <c r="D185" s="194" t="s">
        <v>122</v>
      </c>
      <c r="E185" s="195" t="s">
        <v>1</v>
      </c>
      <c r="F185" s="196" t="s">
        <v>286</v>
      </c>
      <c r="G185" s="193"/>
      <c r="H185" s="195" t="s">
        <v>1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122</v>
      </c>
      <c r="AU185" s="202" t="s">
        <v>88</v>
      </c>
      <c r="AV185" s="12" t="s">
        <v>86</v>
      </c>
      <c r="AW185" s="12" t="s">
        <v>32</v>
      </c>
      <c r="AX185" s="12" t="s">
        <v>78</v>
      </c>
      <c r="AY185" s="202" t="s">
        <v>116</v>
      </c>
    </row>
    <row r="186" spans="2:51" s="12" customFormat="1" ht="22.5">
      <c r="B186" s="192"/>
      <c r="C186" s="193"/>
      <c r="D186" s="194" t="s">
        <v>122</v>
      </c>
      <c r="E186" s="195" t="s">
        <v>1</v>
      </c>
      <c r="F186" s="196" t="s">
        <v>287</v>
      </c>
      <c r="G186" s="193"/>
      <c r="H186" s="195" t="s">
        <v>1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122</v>
      </c>
      <c r="AU186" s="202" t="s">
        <v>88</v>
      </c>
      <c r="AV186" s="12" t="s">
        <v>86</v>
      </c>
      <c r="AW186" s="12" t="s">
        <v>32</v>
      </c>
      <c r="AX186" s="12" t="s">
        <v>78</v>
      </c>
      <c r="AY186" s="202" t="s">
        <v>116</v>
      </c>
    </row>
    <row r="187" spans="2:51" s="12" customFormat="1" ht="22.5">
      <c r="B187" s="192"/>
      <c r="C187" s="193"/>
      <c r="D187" s="194" t="s">
        <v>122</v>
      </c>
      <c r="E187" s="195" t="s">
        <v>1</v>
      </c>
      <c r="F187" s="196" t="s">
        <v>272</v>
      </c>
      <c r="G187" s="193"/>
      <c r="H187" s="195" t="s">
        <v>1</v>
      </c>
      <c r="I187" s="197"/>
      <c r="J187" s="193"/>
      <c r="K187" s="193"/>
      <c r="L187" s="198"/>
      <c r="M187" s="199"/>
      <c r="N187" s="200"/>
      <c r="O187" s="200"/>
      <c r="P187" s="200"/>
      <c r="Q187" s="200"/>
      <c r="R187" s="200"/>
      <c r="S187" s="200"/>
      <c r="T187" s="201"/>
      <c r="AT187" s="202" t="s">
        <v>122</v>
      </c>
      <c r="AU187" s="202" t="s">
        <v>88</v>
      </c>
      <c r="AV187" s="12" t="s">
        <v>86</v>
      </c>
      <c r="AW187" s="12" t="s">
        <v>32</v>
      </c>
      <c r="AX187" s="12" t="s">
        <v>78</v>
      </c>
      <c r="AY187" s="202" t="s">
        <v>116</v>
      </c>
    </row>
    <row r="188" spans="2:51" s="12" customFormat="1" ht="22.5">
      <c r="B188" s="192"/>
      <c r="C188" s="193"/>
      <c r="D188" s="194" t="s">
        <v>122</v>
      </c>
      <c r="E188" s="195" t="s">
        <v>1</v>
      </c>
      <c r="F188" s="196" t="s">
        <v>273</v>
      </c>
      <c r="G188" s="193"/>
      <c r="H188" s="195" t="s">
        <v>1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122</v>
      </c>
      <c r="AU188" s="202" t="s">
        <v>88</v>
      </c>
      <c r="AV188" s="12" t="s">
        <v>86</v>
      </c>
      <c r="AW188" s="12" t="s">
        <v>32</v>
      </c>
      <c r="AX188" s="12" t="s">
        <v>78</v>
      </c>
      <c r="AY188" s="202" t="s">
        <v>116</v>
      </c>
    </row>
    <row r="189" spans="2:51" s="12" customFormat="1" ht="22.5">
      <c r="B189" s="192"/>
      <c r="C189" s="193"/>
      <c r="D189" s="194" t="s">
        <v>122</v>
      </c>
      <c r="E189" s="195" t="s">
        <v>1</v>
      </c>
      <c r="F189" s="196" t="s">
        <v>274</v>
      </c>
      <c r="G189" s="193"/>
      <c r="H189" s="195" t="s">
        <v>1</v>
      </c>
      <c r="I189" s="197"/>
      <c r="J189" s="193"/>
      <c r="K189" s="193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122</v>
      </c>
      <c r="AU189" s="202" t="s">
        <v>88</v>
      </c>
      <c r="AV189" s="12" t="s">
        <v>86</v>
      </c>
      <c r="AW189" s="12" t="s">
        <v>32</v>
      </c>
      <c r="AX189" s="12" t="s">
        <v>78</v>
      </c>
      <c r="AY189" s="202" t="s">
        <v>116</v>
      </c>
    </row>
    <row r="190" spans="2:51" s="12" customFormat="1" ht="22.5">
      <c r="B190" s="192"/>
      <c r="C190" s="193"/>
      <c r="D190" s="194" t="s">
        <v>122</v>
      </c>
      <c r="E190" s="195" t="s">
        <v>1</v>
      </c>
      <c r="F190" s="196" t="s">
        <v>288</v>
      </c>
      <c r="G190" s="193"/>
      <c r="H190" s="195" t="s">
        <v>1</v>
      </c>
      <c r="I190" s="197"/>
      <c r="J190" s="193"/>
      <c r="K190" s="193"/>
      <c r="L190" s="198"/>
      <c r="M190" s="199"/>
      <c r="N190" s="200"/>
      <c r="O190" s="200"/>
      <c r="P190" s="200"/>
      <c r="Q190" s="200"/>
      <c r="R190" s="200"/>
      <c r="S190" s="200"/>
      <c r="T190" s="201"/>
      <c r="AT190" s="202" t="s">
        <v>122</v>
      </c>
      <c r="AU190" s="202" t="s">
        <v>88</v>
      </c>
      <c r="AV190" s="12" t="s">
        <v>86</v>
      </c>
      <c r="AW190" s="12" t="s">
        <v>32</v>
      </c>
      <c r="AX190" s="12" t="s">
        <v>78</v>
      </c>
      <c r="AY190" s="202" t="s">
        <v>116</v>
      </c>
    </row>
    <row r="191" spans="2:51" s="12" customFormat="1" ht="22.5">
      <c r="B191" s="192"/>
      <c r="C191" s="193"/>
      <c r="D191" s="194" t="s">
        <v>122</v>
      </c>
      <c r="E191" s="195" t="s">
        <v>1</v>
      </c>
      <c r="F191" s="196" t="s">
        <v>289</v>
      </c>
      <c r="G191" s="193"/>
      <c r="H191" s="195" t="s">
        <v>1</v>
      </c>
      <c r="I191" s="197"/>
      <c r="J191" s="193"/>
      <c r="K191" s="193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122</v>
      </c>
      <c r="AU191" s="202" t="s">
        <v>88</v>
      </c>
      <c r="AV191" s="12" t="s">
        <v>86</v>
      </c>
      <c r="AW191" s="12" t="s">
        <v>32</v>
      </c>
      <c r="AX191" s="12" t="s">
        <v>78</v>
      </c>
      <c r="AY191" s="202" t="s">
        <v>116</v>
      </c>
    </row>
    <row r="192" spans="2:51" s="12" customFormat="1" ht="12">
      <c r="B192" s="192"/>
      <c r="C192" s="193"/>
      <c r="D192" s="194" t="s">
        <v>122</v>
      </c>
      <c r="E192" s="195" t="s">
        <v>1</v>
      </c>
      <c r="F192" s="196" t="s">
        <v>290</v>
      </c>
      <c r="G192" s="193"/>
      <c r="H192" s="195" t="s">
        <v>1</v>
      </c>
      <c r="I192" s="197"/>
      <c r="J192" s="193"/>
      <c r="K192" s="193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122</v>
      </c>
      <c r="AU192" s="202" t="s">
        <v>88</v>
      </c>
      <c r="AV192" s="12" t="s">
        <v>86</v>
      </c>
      <c r="AW192" s="12" t="s">
        <v>32</v>
      </c>
      <c r="AX192" s="12" t="s">
        <v>78</v>
      </c>
      <c r="AY192" s="202" t="s">
        <v>116</v>
      </c>
    </row>
    <row r="193" spans="2:51" s="12" customFormat="1" ht="22.5">
      <c r="B193" s="192"/>
      <c r="C193" s="193"/>
      <c r="D193" s="194" t="s">
        <v>122</v>
      </c>
      <c r="E193" s="195" t="s">
        <v>1</v>
      </c>
      <c r="F193" s="196" t="s">
        <v>278</v>
      </c>
      <c r="G193" s="193"/>
      <c r="H193" s="195" t="s">
        <v>1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122</v>
      </c>
      <c r="AU193" s="202" t="s">
        <v>88</v>
      </c>
      <c r="AV193" s="12" t="s">
        <v>86</v>
      </c>
      <c r="AW193" s="12" t="s">
        <v>32</v>
      </c>
      <c r="AX193" s="12" t="s">
        <v>78</v>
      </c>
      <c r="AY193" s="202" t="s">
        <v>116</v>
      </c>
    </row>
    <row r="194" spans="2:51" s="12" customFormat="1" ht="22.5">
      <c r="B194" s="192"/>
      <c r="C194" s="193"/>
      <c r="D194" s="194" t="s">
        <v>122</v>
      </c>
      <c r="E194" s="195" t="s">
        <v>1</v>
      </c>
      <c r="F194" s="196" t="s">
        <v>279</v>
      </c>
      <c r="G194" s="193"/>
      <c r="H194" s="195" t="s">
        <v>1</v>
      </c>
      <c r="I194" s="197"/>
      <c r="J194" s="193"/>
      <c r="K194" s="193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122</v>
      </c>
      <c r="AU194" s="202" t="s">
        <v>88</v>
      </c>
      <c r="AV194" s="12" t="s">
        <v>86</v>
      </c>
      <c r="AW194" s="12" t="s">
        <v>32</v>
      </c>
      <c r="AX194" s="12" t="s">
        <v>78</v>
      </c>
      <c r="AY194" s="202" t="s">
        <v>116</v>
      </c>
    </row>
    <row r="195" spans="2:51" s="12" customFormat="1" ht="22.5">
      <c r="B195" s="192"/>
      <c r="C195" s="193"/>
      <c r="D195" s="194" t="s">
        <v>122</v>
      </c>
      <c r="E195" s="195" t="s">
        <v>1</v>
      </c>
      <c r="F195" s="196" t="s">
        <v>280</v>
      </c>
      <c r="G195" s="193"/>
      <c r="H195" s="195" t="s">
        <v>1</v>
      </c>
      <c r="I195" s="197"/>
      <c r="J195" s="193"/>
      <c r="K195" s="193"/>
      <c r="L195" s="198"/>
      <c r="M195" s="199"/>
      <c r="N195" s="200"/>
      <c r="O195" s="200"/>
      <c r="P195" s="200"/>
      <c r="Q195" s="200"/>
      <c r="R195" s="200"/>
      <c r="S195" s="200"/>
      <c r="T195" s="201"/>
      <c r="AT195" s="202" t="s">
        <v>122</v>
      </c>
      <c r="AU195" s="202" t="s">
        <v>88</v>
      </c>
      <c r="AV195" s="12" t="s">
        <v>86</v>
      </c>
      <c r="AW195" s="12" t="s">
        <v>32</v>
      </c>
      <c r="AX195" s="12" t="s">
        <v>78</v>
      </c>
      <c r="AY195" s="202" t="s">
        <v>116</v>
      </c>
    </row>
    <row r="196" spans="2:51" s="12" customFormat="1" ht="12">
      <c r="B196" s="192"/>
      <c r="C196" s="193"/>
      <c r="D196" s="194" t="s">
        <v>122</v>
      </c>
      <c r="E196" s="195" t="s">
        <v>1</v>
      </c>
      <c r="F196" s="196" t="s">
        <v>281</v>
      </c>
      <c r="G196" s="193"/>
      <c r="H196" s="195" t="s">
        <v>1</v>
      </c>
      <c r="I196" s="197"/>
      <c r="J196" s="193"/>
      <c r="K196" s="193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122</v>
      </c>
      <c r="AU196" s="202" t="s">
        <v>88</v>
      </c>
      <c r="AV196" s="12" t="s">
        <v>86</v>
      </c>
      <c r="AW196" s="12" t="s">
        <v>32</v>
      </c>
      <c r="AX196" s="12" t="s">
        <v>78</v>
      </c>
      <c r="AY196" s="202" t="s">
        <v>116</v>
      </c>
    </row>
    <row r="197" spans="2:51" s="12" customFormat="1" ht="22.5">
      <c r="B197" s="192"/>
      <c r="C197" s="193"/>
      <c r="D197" s="194" t="s">
        <v>122</v>
      </c>
      <c r="E197" s="195" t="s">
        <v>1</v>
      </c>
      <c r="F197" s="196" t="s">
        <v>291</v>
      </c>
      <c r="G197" s="193"/>
      <c r="H197" s="195" t="s">
        <v>1</v>
      </c>
      <c r="I197" s="197"/>
      <c r="J197" s="193"/>
      <c r="K197" s="193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122</v>
      </c>
      <c r="AU197" s="202" t="s">
        <v>88</v>
      </c>
      <c r="AV197" s="12" t="s">
        <v>86</v>
      </c>
      <c r="AW197" s="12" t="s">
        <v>32</v>
      </c>
      <c r="AX197" s="12" t="s">
        <v>78</v>
      </c>
      <c r="AY197" s="202" t="s">
        <v>116</v>
      </c>
    </row>
    <row r="198" spans="2:51" s="12" customFormat="1" ht="12">
      <c r="B198" s="192"/>
      <c r="C198" s="193"/>
      <c r="D198" s="194" t="s">
        <v>122</v>
      </c>
      <c r="E198" s="195" t="s">
        <v>1</v>
      </c>
      <c r="F198" s="196" t="s">
        <v>292</v>
      </c>
      <c r="G198" s="193"/>
      <c r="H198" s="195" t="s">
        <v>1</v>
      </c>
      <c r="I198" s="197"/>
      <c r="J198" s="193"/>
      <c r="K198" s="193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122</v>
      </c>
      <c r="AU198" s="202" t="s">
        <v>88</v>
      </c>
      <c r="AV198" s="12" t="s">
        <v>86</v>
      </c>
      <c r="AW198" s="12" t="s">
        <v>32</v>
      </c>
      <c r="AX198" s="12" t="s">
        <v>78</v>
      </c>
      <c r="AY198" s="202" t="s">
        <v>116</v>
      </c>
    </row>
    <row r="199" spans="2:51" s="12" customFormat="1" ht="12">
      <c r="B199" s="192"/>
      <c r="C199" s="193"/>
      <c r="D199" s="194" t="s">
        <v>122</v>
      </c>
      <c r="E199" s="195" t="s">
        <v>1</v>
      </c>
      <c r="F199" s="196" t="s">
        <v>293</v>
      </c>
      <c r="G199" s="193"/>
      <c r="H199" s="195" t="s">
        <v>1</v>
      </c>
      <c r="I199" s="197"/>
      <c r="J199" s="193"/>
      <c r="K199" s="193"/>
      <c r="L199" s="198"/>
      <c r="M199" s="199"/>
      <c r="N199" s="200"/>
      <c r="O199" s="200"/>
      <c r="P199" s="200"/>
      <c r="Q199" s="200"/>
      <c r="R199" s="200"/>
      <c r="S199" s="200"/>
      <c r="T199" s="201"/>
      <c r="AT199" s="202" t="s">
        <v>122</v>
      </c>
      <c r="AU199" s="202" t="s">
        <v>88</v>
      </c>
      <c r="AV199" s="12" t="s">
        <v>86</v>
      </c>
      <c r="AW199" s="12" t="s">
        <v>32</v>
      </c>
      <c r="AX199" s="12" t="s">
        <v>78</v>
      </c>
      <c r="AY199" s="202" t="s">
        <v>116</v>
      </c>
    </row>
    <row r="200" spans="2:51" s="12" customFormat="1" ht="22.5">
      <c r="B200" s="192"/>
      <c r="C200" s="193"/>
      <c r="D200" s="194" t="s">
        <v>122</v>
      </c>
      <c r="E200" s="195" t="s">
        <v>1</v>
      </c>
      <c r="F200" s="196" t="s">
        <v>294</v>
      </c>
      <c r="G200" s="193"/>
      <c r="H200" s="195" t="s">
        <v>1</v>
      </c>
      <c r="I200" s="197"/>
      <c r="J200" s="193"/>
      <c r="K200" s="193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122</v>
      </c>
      <c r="AU200" s="202" t="s">
        <v>88</v>
      </c>
      <c r="AV200" s="12" t="s">
        <v>86</v>
      </c>
      <c r="AW200" s="12" t="s">
        <v>32</v>
      </c>
      <c r="AX200" s="12" t="s">
        <v>78</v>
      </c>
      <c r="AY200" s="202" t="s">
        <v>116</v>
      </c>
    </row>
    <row r="201" spans="2:51" s="12" customFormat="1" ht="12">
      <c r="B201" s="192"/>
      <c r="C201" s="193"/>
      <c r="D201" s="194" t="s">
        <v>122</v>
      </c>
      <c r="E201" s="195" t="s">
        <v>1</v>
      </c>
      <c r="F201" s="196" t="s">
        <v>295</v>
      </c>
      <c r="G201" s="193"/>
      <c r="H201" s="195" t="s">
        <v>1</v>
      </c>
      <c r="I201" s="197"/>
      <c r="J201" s="193"/>
      <c r="K201" s="193"/>
      <c r="L201" s="198"/>
      <c r="M201" s="199"/>
      <c r="N201" s="200"/>
      <c r="O201" s="200"/>
      <c r="P201" s="200"/>
      <c r="Q201" s="200"/>
      <c r="R201" s="200"/>
      <c r="S201" s="200"/>
      <c r="T201" s="201"/>
      <c r="AT201" s="202" t="s">
        <v>122</v>
      </c>
      <c r="AU201" s="202" t="s">
        <v>88</v>
      </c>
      <c r="AV201" s="12" t="s">
        <v>86</v>
      </c>
      <c r="AW201" s="12" t="s">
        <v>32</v>
      </c>
      <c r="AX201" s="12" t="s">
        <v>78</v>
      </c>
      <c r="AY201" s="202" t="s">
        <v>116</v>
      </c>
    </row>
    <row r="202" spans="2:51" s="12" customFormat="1" ht="22.5">
      <c r="B202" s="192"/>
      <c r="C202" s="193"/>
      <c r="D202" s="194" t="s">
        <v>122</v>
      </c>
      <c r="E202" s="195" t="s">
        <v>1</v>
      </c>
      <c r="F202" s="196" t="s">
        <v>296</v>
      </c>
      <c r="G202" s="193"/>
      <c r="H202" s="195" t="s">
        <v>1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122</v>
      </c>
      <c r="AU202" s="202" t="s">
        <v>88</v>
      </c>
      <c r="AV202" s="12" t="s">
        <v>86</v>
      </c>
      <c r="AW202" s="12" t="s">
        <v>32</v>
      </c>
      <c r="AX202" s="12" t="s">
        <v>78</v>
      </c>
      <c r="AY202" s="202" t="s">
        <v>116</v>
      </c>
    </row>
    <row r="203" spans="2:51" s="12" customFormat="1" ht="12">
      <c r="B203" s="192"/>
      <c r="C203" s="193"/>
      <c r="D203" s="194" t="s">
        <v>122</v>
      </c>
      <c r="E203" s="195" t="s">
        <v>1</v>
      </c>
      <c r="F203" s="196" t="s">
        <v>297</v>
      </c>
      <c r="G203" s="193"/>
      <c r="H203" s="195" t="s">
        <v>1</v>
      </c>
      <c r="I203" s="197"/>
      <c r="J203" s="193"/>
      <c r="K203" s="193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122</v>
      </c>
      <c r="AU203" s="202" t="s">
        <v>88</v>
      </c>
      <c r="AV203" s="12" t="s">
        <v>86</v>
      </c>
      <c r="AW203" s="12" t="s">
        <v>32</v>
      </c>
      <c r="AX203" s="12" t="s">
        <v>78</v>
      </c>
      <c r="AY203" s="202" t="s">
        <v>116</v>
      </c>
    </row>
    <row r="204" spans="2:51" s="12" customFormat="1" ht="22.5">
      <c r="B204" s="192"/>
      <c r="C204" s="193"/>
      <c r="D204" s="194" t="s">
        <v>122</v>
      </c>
      <c r="E204" s="195" t="s">
        <v>1</v>
      </c>
      <c r="F204" s="196" t="s">
        <v>298</v>
      </c>
      <c r="G204" s="193"/>
      <c r="H204" s="195" t="s">
        <v>1</v>
      </c>
      <c r="I204" s="197"/>
      <c r="J204" s="193"/>
      <c r="K204" s="193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122</v>
      </c>
      <c r="AU204" s="202" t="s">
        <v>88</v>
      </c>
      <c r="AV204" s="12" t="s">
        <v>86</v>
      </c>
      <c r="AW204" s="12" t="s">
        <v>32</v>
      </c>
      <c r="AX204" s="12" t="s">
        <v>78</v>
      </c>
      <c r="AY204" s="202" t="s">
        <v>116</v>
      </c>
    </row>
    <row r="205" spans="2:51" s="12" customFormat="1" ht="22.5">
      <c r="B205" s="192"/>
      <c r="C205" s="193"/>
      <c r="D205" s="194" t="s">
        <v>122</v>
      </c>
      <c r="E205" s="195" t="s">
        <v>1</v>
      </c>
      <c r="F205" s="196" t="s">
        <v>299</v>
      </c>
      <c r="G205" s="193"/>
      <c r="H205" s="195" t="s">
        <v>1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122</v>
      </c>
      <c r="AU205" s="202" t="s">
        <v>88</v>
      </c>
      <c r="AV205" s="12" t="s">
        <v>86</v>
      </c>
      <c r="AW205" s="12" t="s">
        <v>32</v>
      </c>
      <c r="AX205" s="12" t="s">
        <v>78</v>
      </c>
      <c r="AY205" s="202" t="s">
        <v>116</v>
      </c>
    </row>
    <row r="206" spans="2:51" s="12" customFormat="1" ht="22.5">
      <c r="B206" s="192"/>
      <c r="C206" s="193"/>
      <c r="D206" s="194" t="s">
        <v>122</v>
      </c>
      <c r="E206" s="195" t="s">
        <v>1</v>
      </c>
      <c r="F206" s="196" t="s">
        <v>300</v>
      </c>
      <c r="G206" s="193"/>
      <c r="H206" s="195" t="s">
        <v>1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122</v>
      </c>
      <c r="AU206" s="202" t="s">
        <v>88</v>
      </c>
      <c r="AV206" s="12" t="s">
        <v>86</v>
      </c>
      <c r="AW206" s="12" t="s">
        <v>32</v>
      </c>
      <c r="AX206" s="12" t="s">
        <v>78</v>
      </c>
      <c r="AY206" s="202" t="s">
        <v>116</v>
      </c>
    </row>
    <row r="207" spans="2:51" s="12" customFormat="1" ht="12">
      <c r="B207" s="192"/>
      <c r="C207" s="193"/>
      <c r="D207" s="194" t="s">
        <v>122</v>
      </c>
      <c r="E207" s="195" t="s">
        <v>1</v>
      </c>
      <c r="F207" s="196" t="s">
        <v>301</v>
      </c>
      <c r="G207" s="193"/>
      <c r="H207" s="195" t="s">
        <v>1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122</v>
      </c>
      <c r="AU207" s="202" t="s">
        <v>88</v>
      </c>
      <c r="AV207" s="12" t="s">
        <v>86</v>
      </c>
      <c r="AW207" s="12" t="s">
        <v>32</v>
      </c>
      <c r="AX207" s="12" t="s">
        <v>78</v>
      </c>
      <c r="AY207" s="202" t="s">
        <v>116</v>
      </c>
    </row>
    <row r="208" spans="2:51" s="12" customFormat="1" ht="12">
      <c r="B208" s="192"/>
      <c r="C208" s="193"/>
      <c r="D208" s="194" t="s">
        <v>122</v>
      </c>
      <c r="E208" s="195" t="s">
        <v>1</v>
      </c>
      <c r="F208" s="196" t="s">
        <v>302</v>
      </c>
      <c r="G208" s="193"/>
      <c r="H208" s="195" t="s">
        <v>1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122</v>
      </c>
      <c r="AU208" s="202" t="s">
        <v>88</v>
      </c>
      <c r="AV208" s="12" t="s">
        <v>86</v>
      </c>
      <c r="AW208" s="12" t="s">
        <v>32</v>
      </c>
      <c r="AX208" s="12" t="s">
        <v>78</v>
      </c>
      <c r="AY208" s="202" t="s">
        <v>116</v>
      </c>
    </row>
    <row r="209" spans="2:51" s="12" customFormat="1" ht="12">
      <c r="B209" s="192"/>
      <c r="C209" s="193"/>
      <c r="D209" s="194" t="s">
        <v>122</v>
      </c>
      <c r="E209" s="195" t="s">
        <v>1</v>
      </c>
      <c r="F209" s="196" t="s">
        <v>303</v>
      </c>
      <c r="G209" s="193"/>
      <c r="H209" s="195" t="s">
        <v>1</v>
      </c>
      <c r="I209" s="197"/>
      <c r="J209" s="193"/>
      <c r="K209" s="193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122</v>
      </c>
      <c r="AU209" s="202" t="s">
        <v>88</v>
      </c>
      <c r="AV209" s="12" t="s">
        <v>86</v>
      </c>
      <c r="AW209" s="12" t="s">
        <v>32</v>
      </c>
      <c r="AX209" s="12" t="s">
        <v>78</v>
      </c>
      <c r="AY209" s="202" t="s">
        <v>116</v>
      </c>
    </row>
    <row r="210" spans="2:51" s="12" customFormat="1" ht="12">
      <c r="B210" s="192"/>
      <c r="C210" s="193"/>
      <c r="D210" s="194" t="s">
        <v>122</v>
      </c>
      <c r="E210" s="195" t="s">
        <v>1</v>
      </c>
      <c r="F210" s="196" t="s">
        <v>304</v>
      </c>
      <c r="G210" s="193"/>
      <c r="H210" s="195" t="s">
        <v>1</v>
      </c>
      <c r="I210" s="197"/>
      <c r="J210" s="193"/>
      <c r="K210" s="193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122</v>
      </c>
      <c r="AU210" s="202" t="s">
        <v>88</v>
      </c>
      <c r="AV210" s="12" t="s">
        <v>86</v>
      </c>
      <c r="AW210" s="12" t="s">
        <v>32</v>
      </c>
      <c r="AX210" s="12" t="s">
        <v>78</v>
      </c>
      <c r="AY210" s="202" t="s">
        <v>116</v>
      </c>
    </row>
    <row r="211" spans="2:51" s="12" customFormat="1" ht="12">
      <c r="B211" s="192"/>
      <c r="C211" s="193"/>
      <c r="D211" s="194" t="s">
        <v>122</v>
      </c>
      <c r="E211" s="195" t="s">
        <v>1</v>
      </c>
      <c r="F211" s="196" t="s">
        <v>305</v>
      </c>
      <c r="G211" s="193"/>
      <c r="H211" s="195" t="s">
        <v>1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122</v>
      </c>
      <c r="AU211" s="202" t="s">
        <v>88</v>
      </c>
      <c r="AV211" s="12" t="s">
        <v>86</v>
      </c>
      <c r="AW211" s="12" t="s">
        <v>32</v>
      </c>
      <c r="AX211" s="12" t="s">
        <v>78</v>
      </c>
      <c r="AY211" s="202" t="s">
        <v>116</v>
      </c>
    </row>
    <row r="212" spans="2:51" s="12" customFormat="1" ht="12">
      <c r="B212" s="192"/>
      <c r="C212" s="193"/>
      <c r="D212" s="194" t="s">
        <v>122</v>
      </c>
      <c r="E212" s="195" t="s">
        <v>1</v>
      </c>
      <c r="F212" s="196" t="s">
        <v>306</v>
      </c>
      <c r="G212" s="193"/>
      <c r="H212" s="195" t="s">
        <v>1</v>
      </c>
      <c r="I212" s="197"/>
      <c r="J212" s="193"/>
      <c r="K212" s="193"/>
      <c r="L212" s="198"/>
      <c r="M212" s="199"/>
      <c r="N212" s="200"/>
      <c r="O212" s="200"/>
      <c r="P212" s="200"/>
      <c r="Q212" s="200"/>
      <c r="R212" s="200"/>
      <c r="S212" s="200"/>
      <c r="T212" s="201"/>
      <c r="AT212" s="202" t="s">
        <v>122</v>
      </c>
      <c r="AU212" s="202" t="s">
        <v>88</v>
      </c>
      <c r="AV212" s="12" t="s">
        <v>86</v>
      </c>
      <c r="AW212" s="12" t="s">
        <v>32</v>
      </c>
      <c r="AX212" s="12" t="s">
        <v>78</v>
      </c>
      <c r="AY212" s="202" t="s">
        <v>116</v>
      </c>
    </row>
    <row r="213" spans="2:51" s="13" customFormat="1" ht="12">
      <c r="B213" s="203"/>
      <c r="C213" s="204"/>
      <c r="D213" s="194" t="s">
        <v>122</v>
      </c>
      <c r="E213" s="205" t="s">
        <v>1</v>
      </c>
      <c r="F213" s="206" t="s">
        <v>86</v>
      </c>
      <c r="G213" s="204"/>
      <c r="H213" s="207">
        <v>1</v>
      </c>
      <c r="I213" s="208"/>
      <c r="J213" s="204"/>
      <c r="K213" s="204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122</v>
      </c>
      <c r="AU213" s="213" t="s">
        <v>88</v>
      </c>
      <c r="AV213" s="13" t="s">
        <v>88</v>
      </c>
      <c r="AW213" s="13" t="s">
        <v>32</v>
      </c>
      <c r="AX213" s="13" t="s">
        <v>86</v>
      </c>
      <c r="AY213" s="213" t="s">
        <v>116</v>
      </c>
    </row>
    <row r="214" spans="1:65" s="2" customFormat="1" ht="44.25" customHeight="1">
      <c r="A214" s="33"/>
      <c r="B214" s="34"/>
      <c r="C214" s="178" t="s">
        <v>7</v>
      </c>
      <c r="D214" s="178" t="s">
        <v>117</v>
      </c>
      <c r="E214" s="179" t="s">
        <v>307</v>
      </c>
      <c r="F214" s="180" t="s">
        <v>308</v>
      </c>
      <c r="G214" s="181" t="s">
        <v>250</v>
      </c>
      <c r="H214" s="182"/>
      <c r="I214" s="183"/>
      <c r="J214" s="184"/>
      <c r="K214" s="185"/>
      <c r="L214" s="38"/>
      <c r="M214" s="186" t="s">
        <v>1</v>
      </c>
      <c r="N214" s="187" t="s">
        <v>43</v>
      </c>
      <c r="O214" s="70"/>
      <c r="P214" s="188">
        <f>O214*H214</f>
        <v>0</v>
      </c>
      <c r="Q214" s="188">
        <v>0</v>
      </c>
      <c r="R214" s="188">
        <f>Q214*H214</f>
        <v>0</v>
      </c>
      <c r="S214" s="188">
        <v>0</v>
      </c>
      <c r="T214" s="18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0" t="s">
        <v>153</v>
      </c>
      <c r="AT214" s="190" t="s">
        <v>117</v>
      </c>
      <c r="AU214" s="190" t="s">
        <v>88</v>
      </c>
      <c r="AY214" s="16" t="s">
        <v>116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6" t="s">
        <v>86</v>
      </c>
      <c r="BK214" s="191">
        <f>ROUND(I214*H214,2)</f>
        <v>0</v>
      </c>
      <c r="BL214" s="16" t="s">
        <v>153</v>
      </c>
      <c r="BM214" s="190" t="s">
        <v>309</v>
      </c>
    </row>
    <row r="215" spans="2:51" s="12" customFormat="1" ht="22.5">
      <c r="B215" s="192"/>
      <c r="C215" s="193"/>
      <c r="D215" s="194" t="s">
        <v>122</v>
      </c>
      <c r="E215" s="195" t="s">
        <v>1</v>
      </c>
      <c r="F215" s="196" t="s">
        <v>310</v>
      </c>
      <c r="G215" s="193"/>
      <c r="H215" s="195" t="s">
        <v>1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122</v>
      </c>
      <c r="AU215" s="202" t="s">
        <v>88</v>
      </c>
      <c r="AV215" s="12" t="s">
        <v>86</v>
      </c>
      <c r="AW215" s="12" t="s">
        <v>32</v>
      </c>
      <c r="AX215" s="12" t="s">
        <v>78</v>
      </c>
      <c r="AY215" s="202" t="s">
        <v>116</v>
      </c>
    </row>
    <row r="216" spans="2:51" s="12" customFormat="1" ht="22.5">
      <c r="B216" s="192"/>
      <c r="C216" s="193"/>
      <c r="D216" s="194" t="s">
        <v>122</v>
      </c>
      <c r="E216" s="195" t="s">
        <v>1</v>
      </c>
      <c r="F216" s="196" t="s">
        <v>311</v>
      </c>
      <c r="G216" s="193"/>
      <c r="H216" s="195" t="s">
        <v>1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122</v>
      </c>
      <c r="AU216" s="202" t="s">
        <v>88</v>
      </c>
      <c r="AV216" s="12" t="s">
        <v>86</v>
      </c>
      <c r="AW216" s="12" t="s">
        <v>32</v>
      </c>
      <c r="AX216" s="12" t="s">
        <v>78</v>
      </c>
      <c r="AY216" s="202" t="s">
        <v>116</v>
      </c>
    </row>
    <row r="217" spans="2:51" s="12" customFormat="1" ht="12">
      <c r="B217" s="192"/>
      <c r="C217" s="193"/>
      <c r="D217" s="194" t="s">
        <v>122</v>
      </c>
      <c r="E217" s="195" t="s">
        <v>1</v>
      </c>
      <c r="F217" s="196" t="s">
        <v>312</v>
      </c>
      <c r="G217" s="193"/>
      <c r="H217" s="195" t="s">
        <v>1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122</v>
      </c>
      <c r="AU217" s="202" t="s">
        <v>88</v>
      </c>
      <c r="AV217" s="12" t="s">
        <v>86</v>
      </c>
      <c r="AW217" s="12" t="s">
        <v>32</v>
      </c>
      <c r="AX217" s="12" t="s">
        <v>78</v>
      </c>
      <c r="AY217" s="202" t="s">
        <v>116</v>
      </c>
    </row>
    <row r="218" spans="2:51" s="12" customFormat="1" ht="22.5">
      <c r="B218" s="192"/>
      <c r="C218" s="193"/>
      <c r="D218" s="194" t="s">
        <v>122</v>
      </c>
      <c r="E218" s="195" t="s">
        <v>1</v>
      </c>
      <c r="F218" s="196" t="s">
        <v>313</v>
      </c>
      <c r="G218" s="193"/>
      <c r="H218" s="195" t="s">
        <v>1</v>
      </c>
      <c r="I218" s="197"/>
      <c r="J218" s="193"/>
      <c r="K218" s="193"/>
      <c r="L218" s="198"/>
      <c r="M218" s="199"/>
      <c r="N218" s="200"/>
      <c r="O218" s="200"/>
      <c r="P218" s="200"/>
      <c r="Q218" s="200"/>
      <c r="R218" s="200"/>
      <c r="S218" s="200"/>
      <c r="T218" s="201"/>
      <c r="AT218" s="202" t="s">
        <v>122</v>
      </c>
      <c r="AU218" s="202" t="s">
        <v>88</v>
      </c>
      <c r="AV218" s="12" t="s">
        <v>86</v>
      </c>
      <c r="AW218" s="12" t="s">
        <v>32</v>
      </c>
      <c r="AX218" s="12" t="s">
        <v>78</v>
      </c>
      <c r="AY218" s="202" t="s">
        <v>116</v>
      </c>
    </row>
    <row r="219" spans="2:51" s="12" customFormat="1" ht="12">
      <c r="B219" s="192"/>
      <c r="C219" s="193"/>
      <c r="D219" s="194" t="s">
        <v>122</v>
      </c>
      <c r="E219" s="195" t="s">
        <v>1</v>
      </c>
      <c r="F219" s="196" t="s">
        <v>314</v>
      </c>
      <c r="G219" s="193"/>
      <c r="H219" s="195" t="s">
        <v>1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122</v>
      </c>
      <c r="AU219" s="202" t="s">
        <v>88</v>
      </c>
      <c r="AV219" s="12" t="s">
        <v>86</v>
      </c>
      <c r="AW219" s="12" t="s">
        <v>32</v>
      </c>
      <c r="AX219" s="12" t="s">
        <v>78</v>
      </c>
      <c r="AY219" s="202" t="s">
        <v>116</v>
      </c>
    </row>
    <row r="220" spans="2:51" s="12" customFormat="1" ht="12">
      <c r="B220" s="192"/>
      <c r="C220" s="193"/>
      <c r="D220" s="194" t="s">
        <v>122</v>
      </c>
      <c r="E220" s="195" t="s">
        <v>1</v>
      </c>
      <c r="F220" s="196" t="s">
        <v>315</v>
      </c>
      <c r="G220" s="193"/>
      <c r="H220" s="195" t="s">
        <v>1</v>
      </c>
      <c r="I220" s="197"/>
      <c r="J220" s="193"/>
      <c r="K220" s="193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122</v>
      </c>
      <c r="AU220" s="202" t="s">
        <v>88</v>
      </c>
      <c r="AV220" s="12" t="s">
        <v>86</v>
      </c>
      <c r="AW220" s="12" t="s">
        <v>32</v>
      </c>
      <c r="AX220" s="12" t="s">
        <v>78</v>
      </c>
      <c r="AY220" s="202" t="s">
        <v>116</v>
      </c>
    </row>
    <row r="221" spans="2:51" s="12" customFormat="1" ht="22.5">
      <c r="B221" s="192"/>
      <c r="C221" s="193"/>
      <c r="D221" s="194" t="s">
        <v>122</v>
      </c>
      <c r="E221" s="195" t="s">
        <v>1</v>
      </c>
      <c r="F221" s="196" t="s">
        <v>316</v>
      </c>
      <c r="G221" s="193"/>
      <c r="H221" s="195" t="s">
        <v>1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122</v>
      </c>
      <c r="AU221" s="202" t="s">
        <v>88</v>
      </c>
      <c r="AV221" s="12" t="s">
        <v>86</v>
      </c>
      <c r="AW221" s="12" t="s">
        <v>32</v>
      </c>
      <c r="AX221" s="12" t="s">
        <v>78</v>
      </c>
      <c r="AY221" s="202" t="s">
        <v>116</v>
      </c>
    </row>
    <row r="222" spans="2:51" s="12" customFormat="1" ht="12">
      <c r="B222" s="192"/>
      <c r="C222" s="193"/>
      <c r="D222" s="194" t="s">
        <v>122</v>
      </c>
      <c r="E222" s="195" t="s">
        <v>1</v>
      </c>
      <c r="F222" s="196" t="s">
        <v>317</v>
      </c>
      <c r="G222" s="193"/>
      <c r="H222" s="195" t="s">
        <v>1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122</v>
      </c>
      <c r="AU222" s="202" t="s">
        <v>88</v>
      </c>
      <c r="AV222" s="12" t="s">
        <v>86</v>
      </c>
      <c r="AW222" s="12" t="s">
        <v>32</v>
      </c>
      <c r="AX222" s="12" t="s">
        <v>78</v>
      </c>
      <c r="AY222" s="202" t="s">
        <v>116</v>
      </c>
    </row>
    <row r="223" spans="2:51" s="12" customFormat="1" ht="12">
      <c r="B223" s="192"/>
      <c r="C223" s="193"/>
      <c r="D223" s="194" t="s">
        <v>122</v>
      </c>
      <c r="E223" s="195" t="s">
        <v>1</v>
      </c>
      <c r="F223" s="196" t="s">
        <v>318</v>
      </c>
      <c r="G223" s="193"/>
      <c r="H223" s="195" t="s">
        <v>1</v>
      </c>
      <c r="I223" s="197"/>
      <c r="J223" s="193"/>
      <c r="K223" s="193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122</v>
      </c>
      <c r="AU223" s="202" t="s">
        <v>88</v>
      </c>
      <c r="AV223" s="12" t="s">
        <v>86</v>
      </c>
      <c r="AW223" s="12" t="s">
        <v>32</v>
      </c>
      <c r="AX223" s="12" t="s">
        <v>78</v>
      </c>
      <c r="AY223" s="202" t="s">
        <v>116</v>
      </c>
    </row>
    <row r="224" spans="2:51" s="12" customFormat="1" ht="22.5">
      <c r="B224" s="192"/>
      <c r="C224" s="193"/>
      <c r="D224" s="194" t="s">
        <v>122</v>
      </c>
      <c r="E224" s="195" t="s">
        <v>1</v>
      </c>
      <c r="F224" s="196" t="s">
        <v>319</v>
      </c>
      <c r="G224" s="193"/>
      <c r="H224" s="195" t="s">
        <v>1</v>
      </c>
      <c r="I224" s="197"/>
      <c r="J224" s="193"/>
      <c r="K224" s="193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122</v>
      </c>
      <c r="AU224" s="202" t="s">
        <v>88</v>
      </c>
      <c r="AV224" s="12" t="s">
        <v>86</v>
      </c>
      <c r="AW224" s="12" t="s">
        <v>32</v>
      </c>
      <c r="AX224" s="12" t="s">
        <v>78</v>
      </c>
      <c r="AY224" s="202" t="s">
        <v>116</v>
      </c>
    </row>
    <row r="225" spans="2:51" s="12" customFormat="1" ht="12">
      <c r="B225" s="192"/>
      <c r="C225" s="193"/>
      <c r="D225" s="194" t="s">
        <v>122</v>
      </c>
      <c r="E225" s="195" t="s">
        <v>1</v>
      </c>
      <c r="F225" s="196" t="s">
        <v>320</v>
      </c>
      <c r="G225" s="193"/>
      <c r="H225" s="195" t="s">
        <v>1</v>
      </c>
      <c r="I225" s="197"/>
      <c r="J225" s="193"/>
      <c r="K225" s="193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122</v>
      </c>
      <c r="AU225" s="202" t="s">
        <v>88</v>
      </c>
      <c r="AV225" s="12" t="s">
        <v>86</v>
      </c>
      <c r="AW225" s="12" t="s">
        <v>32</v>
      </c>
      <c r="AX225" s="12" t="s">
        <v>78</v>
      </c>
      <c r="AY225" s="202" t="s">
        <v>116</v>
      </c>
    </row>
    <row r="226" spans="2:51" s="12" customFormat="1" ht="22.5">
      <c r="B226" s="192"/>
      <c r="C226" s="193"/>
      <c r="D226" s="194" t="s">
        <v>122</v>
      </c>
      <c r="E226" s="195" t="s">
        <v>1</v>
      </c>
      <c r="F226" s="196" t="s">
        <v>267</v>
      </c>
      <c r="G226" s="193"/>
      <c r="H226" s="195" t="s">
        <v>1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122</v>
      </c>
      <c r="AU226" s="202" t="s">
        <v>88</v>
      </c>
      <c r="AV226" s="12" t="s">
        <v>86</v>
      </c>
      <c r="AW226" s="12" t="s">
        <v>32</v>
      </c>
      <c r="AX226" s="12" t="s">
        <v>78</v>
      </c>
      <c r="AY226" s="202" t="s">
        <v>116</v>
      </c>
    </row>
    <row r="227" spans="2:51" s="12" customFormat="1" ht="22.5">
      <c r="B227" s="192"/>
      <c r="C227" s="193"/>
      <c r="D227" s="194" t="s">
        <v>122</v>
      </c>
      <c r="E227" s="195" t="s">
        <v>1</v>
      </c>
      <c r="F227" s="196" t="s">
        <v>321</v>
      </c>
      <c r="G227" s="193"/>
      <c r="H227" s="195" t="s">
        <v>1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122</v>
      </c>
      <c r="AU227" s="202" t="s">
        <v>88</v>
      </c>
      <c r="AV227" s="12" t="s">
        <v>86</v>
      </c>
      <c r="AW227" s="12" t="s">
        <v>32</v>
      </c>
      <c r="AX227" s="12" t="s">
        <v>78</v>
      </c>
      <c r="AY227" s="202" t="s">
        <v>116</v>
      </c>
    </row>
    <row r="228" spans="2:51" s="12" customFormat="1" ht="22.5">
      <c r="B228" s="192"/>
      <c r="C228" s="193"/>
      <c r="D228" s="194" t="s">
        <v>122</v>
      </c>
      <c r="E228" s="195" t="s">
        <v>1</v>
      </c>
      <c r="F228" s="196" t="s">
        <v>322</v>
      </c>
      <c r="G228" s="193"/>
      <c r="H228" s="195" t="s">
        <v>1</v>
      </c>
      <c r="I228" s="197"/>
      <c r="J228" s="193"/>
      <c r="K228" s="193"/>
      <c r="L228" s="198"/>
      <c r="M228" s="199"/>
      <c r="N228" s="200"/>
      <c r="O228" s="200"/>
      <c r="P228" s="200"/>
      <c r="Q228" s="200"/>
      <c r="R228" s="200"/>
      <c r="S228" s="200"/>
      <c r="T228" s="201"/>
      <c r="AT228" s="202" t="s">
        <v>122</v>
      </c>
      <c r="AU228" s="202" t="s">
        <v>88</v>
      </c>
      <c r="AV228" s="12" t="s">
        <v>86</v>
      </c>
      <c r="AW228" s="12" t="s">
        <v>32</v>
      </c>
      <c r="AX228" s="12" t="s">
        <v>78</v>
      </c>
      <c r="AY228" s="202" t="s">
        <v>116</v>
      </c>
    </row>
    <row r="229" spans="2:51" s="12" customFormat="1" ht="12">
      <c r="B229" s="192"/>
      <c r="C229" s="193"/>
      <c r="D229" s="194" t="s">
        <v>122</v>
      </c>
      <c r="E229" s="195" t="s">
        <v>1</v>
      </c>
      <c r="F229" s="196" t="s">
        <v>323</v>
      </c>
      <c r="G229" s="193"/>
      <c r="H229" s="195" t="s">
        <v>1</v>
      </c>
      <c r="I229" s="197"/>
      <c r="J229" s="193"/>
      <c r="K229" s="193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122</v>
      </c>
      <c r="AU229" s="202" t="s">
        <v>88</v>
      </c>
      <c r="AV229" s="12" t="s">
        <v>86</v>
      </c>
      <c r="AW229" s="12" t="s">
        <v>32</v>
      </c>
      <c r="AX229" s="12" t="s">
        <v>78</v>
      </c>
      <c r="AY229" s="202" t="s">
        <v>116</v>
      </c>
    </row>
    <row r="230" spans="2:51" s="12" customFormat="1" ht="22.5">
      <c r="B230" s="192"/>
      <c r="C230" s="193"/>
      <c r="D230" s="194" t="s">
        <v>122</v>
      </c>
      <c r="E230" s="195" t="s">
        <v>1</v>
      </c>
      <c r="F230" s="196" t="s">
        <v>324</v>
      </c>
      <c r="G230" s="193"/>
      <c r="H230" s="195" t="s">
        <v>1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122</v>
      </c>
      <c r="AU230" s="202" t="s">
        <v>88</v>
      </c>
      <c r="AV230" s="12" t="s">
        <v>86</v>
      </c>
      <c r="AW230" s="12" t="s">
        <v>32</v>
      </c>
      <c r="AX230" s="12" t="s">
        <v>78</v>
      </c>
      <c r="AY230" s="202" t="s">
        <v>116</v>
      </c>
    </row>
    <row r="231" spans="2:51" s="12" customFormat="1" ht="22.5">
      <c r="B231" s="192"/>
      <c r="C231" s="193"/>
      <c r="D231" s="194" t="s">
        <v>122</v>
      </c>
      <c r="E231" s="195" t="s">
        <v>1</v>
      </c>
      <c r="F231" s="196" t="s">
        <v>325</v>
      </c>
      <c r="G231" s="193"/>
      <c r="H231" s="195" t="s">
        <v>1</v>
      </c>
      <c r="I231" s="197"/>
      <c r="J231" s="193"/>
      <c r="K231" s="193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122</v>
      </c>
      <c r="AU231" s="202" t="s">
        <v>88</v>
      </c>
      <c r="AV231" s="12" t="s">
        <v>86</v>
      </c>
      <c r="AW231" s="12" t="s">
        <v>32</v>
      </c>
      <c r="AX231" s="12" t="s">
        <v>78</v>
      </c>
      <c r="AY231" s="202" t="s">
        <v>116</v>
      </c>
    </row>
    <row r="232" spans="2:51" s="12" customFormat="1" ht="22.5">
      <c r="B232" s="192"/>
      <c r="C232" s="193"/>
      <c r="D232" s="194" t="s">
        <v>122</v>
      </c>
      <c r="E232" s="195" t="s">
        <v>1</v>
      </c>
      <c r="F232" s="196" t="s">
        <v>326</v>
      </c>
      <c r="G232" s="193"/>
      <c r="H232" s="195" t="s">
        <v>1</v>
      </c>
      <c r="I232" s="197"/>
      <c r="J232" s="193"/>
      <c r="K232" s="193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122</v>
      </c>
      <c r="AU232" s="202" t="s">
        <v>88</v>
      </c>
      <c r="AV232" s="12" t="s">
        <v>86</v>
      </c>
      <c r="AW232" s="12" t="s">
        <v>32</v>
      </c>
      <c r="AX232" s="12" t="s">
        <v>78</v>
      </c>
      <c r="AY232" s="202" t="s">
        <v>116</v>
      </c>
    </row>
    <row r="233" spans="2:51" s="12" customFormat="1" ht="22.5">
      <c r="B233" s="192"/>
      <c r="C233" s="193"/>
      <c r="D233" s="194" t="s">
        <v>122</v>
      </c>
      <c r="E233" s="195" t="s">
        <v>1</v>
      </c>
      <c r="F233" s="196" t="s">
        <v>327</v>
      </c>
      <c r="G233" s="193"/>
      <c r="H233" s="195" t="s">
        <v>1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122</v>
      </c>
      <c r="AU233" s="202" t="s">
        <v>88</v>
      </c>
      <c r="AV233" s="12" t="s">
        <v>86</v>
      </c>
      <c r="AW233" s="12" t="s">
        <v>32</v>
      </c>
      <c r="AX233" s="12" t="s">
        <v>78</v>
      </c>
      <c r="AY233" s="202" t="s">
        <v>116</v>
      </c>
    </row>
    <row r="234" spans="2:51" s="12" customFormat="1" ht="12">
      <c r="B234" s="192"/>
      <c r="C234" s="193"/>
      <c r="D234" s="194" t="s">
        <v>122</v>
      </c>
      <c r="E234" s="195" t="s">
        <v>1</v>
      </c>
      <c r="F234" s="196" t="s">
        <v>304</v>
      </c>
      <c r="G234" s="193"/>
      <c r="H234" s="195" t="s">
        <v>1</v>
      </c>
      <c r="I234" s="197"/>
      <c r="J234" s="193"/>
      <c r="K234" s="193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122</v>
      </c>
      <c r="AU234" s="202" t="s">
        <v>88</v>
      </c>
      <c r="AV234" s="12" t="s">
        <v>86</v>
      </c>
      <c r="AW234" s="12" t="s">
        <v>32</v>
      </c>
      <c r="AX234" s="12" t="s">
        <v>78</v>
      </c>
      <c r="AY234" s="202" t="s">
        <v>116</v>
      </c>
    </row>
    <row r="235" spans="2:51" s="12" customFormat="1" ht="12">
      <c r="B235" s="192"/>
      <c r="C235" s="193"/>
      <c r="D235" s="194" t="s">
        <v>122</v>
      </c>
      <c r="E235" s="195" t="s">
        <v>1</v>
      </c>
      <c r="F235" s="196" t="s">
        <v>328</v>
      </c>
      <c r="G235" s="193"/>
      <c r="H235" s="195" t="s">
        <v>1</v>
      </c>
      <c r="I235" s="197"/>
      <c r="J235" s="193"/>
      <c r="K235" s="193"/>
      <c r="L235" s="198"/>
      <c r="M235" s="199"/>
      <c r="N235" s="200"/>
      <c r="O235" s="200"/>
      <c r="P235" s="200"/>
      <c r="Q235" s="200"/>
      <c r="R235" s="200"/>
      <c r="S235" s="200"/>
      <c r="T235" s="201"/>
      <c r="AT235" s="202" t="s">
        <v>122</v>
      </c>
      <c r="AU235" s="202" t="s">
        <v>88</v>
      </c>
      <c r="AV235" s="12" t="s">
        <v>86</v>
      </c>
      <c r="AW235" s="12" t="s">
        <v>32</v>
      </c>
      <c r="AX235" s="12" t="s">
        <v>78</v>
      </c>
      <c r="AY235" s="202" t="s">
        <v>116</v>
      </c>
    </row>
    <row r="236" spans="2:51" s="12" customFormat="1" ht="12">
      <c r="B236" s="192"/>
      <c r="C236" s="193"/>
      <c r="D236" s="194" t="s">
        <v>122</v>
      </c>
      <c r="E236" s="195" t="s">
        <v>1</v>
      </c>
      <c r="F236" s="196" t="s">
        <v>329</v>
      </c>
      <c r="G236" s="193"/>
      <c r="H236" s="195" t="s">
        <v>1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122</v>
      </c>
      <c r="AU236" s="202" t="s">
        <v>88</v>
      </c>
      <c r="AV236" s="12" t="s">
        <v>86</v>
      </c>
      <c r="AW236" s="12" t="s">
        <v>32</v>
      </c>
      <c r="AX236" s="12" t="s">
        <v>78</v>
      </c>
      <c r="AY236" s="202" t="s">
        <v>116</v>
      </c>
    </row>
    <row r="237" spans="2:51" s="12" customFormat="1" ht="12">
      <c r="B237" s="192"/>
      <c r="C237" s="193"/>
      <c r="D237" s="194" t="s">
        <v>122</v>
      </c>
      <c r="E237" s="195" t="s">
        <v>1</v>
      </c>
      <c r="F237" s="196" t="s">
        <v>330</v>
      </c>
      <c r="G237" s="193"/>
      <c r="H237" s="195" t="s">
        <v>1</v>
      </c>
      <c r="I237" s="197"/>
      <c r="J237" s="193"/>
      <c r="K237" s="193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122</v>
      </c>
      <c r="AU237" s="202" t="s">
        <v>88</v>
      </c>
      <c r="AV237" s="12" t="s">
        <v>86</v>
      </c>
      <c r="AW237" s="12" t="s">
        <v>32</v>
      </c>
      <c r="AX237" s="12" t="s">
        <v>78</v>
      </c>
      <c r="AY237" s="202" t="s">
        <v>116</v>
      </c>
    </row>
    <row r="238" spans="2:51" s="13" customFormat="1" ht="12">
      <c r="B238" s="203"/>
      <c r="C238" s="204"/>
      <c r="D238" s="194" t="s">
        <v>122</v>
      </c>
      <c r="E238" s="205" t="s">
        <v>1</v>
      </c>
      <c r="F238" s="206" t="s">
        <v>86</v>
      </c>
      <c r="G238" s="204"/>
      <c r="H238" s="207">
        <v>1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122</v>
      </c>
      <c r="AU238" s="213" t="s">
        <v>88</v>
      </c>
      <c r="AV238" s="13" t="s">
        <v>88</v>
      </c>
      <c r="AW238" s="13" t="s">
        <v>32</v>
      </c>
      <c r="AX238" s="13" t="s">
        <v>86</v>
      </c>
      <c r="AY238" s="213" t="s">
        <v>116</v>
      </c>
    </row>
    <row r="239" spans="1:65" s="2" customFormat="1" ht="33" customHeight="1">
      <c r="A239" s="33"/>
      <c r="B239" s="34"/>
      <c r="C239" s="178" t="s">
        <v>331</v>
      </c>
      <c r="D239" s="178" t="s">
        <v>117</v>
      </c>
      <c r="E239" s="179" t="s">
        <v>332</v>
      </c>
      <c r="F239" s="180" t="s">
        <v>333</v>
      </c>
      <c r="G239" s="181" t="s">
        <v>250</v>
      </c>
      <c r="H239" s="182"/>
      <c r="I239" s="183"/>
      <c r="J239" s="184"/>
      <c r="K239" s="185"/>
      <c r="L239" s="38"/>
      <c r="M239" s="186" t="s">
        <v>1</v>
      </c>
      <c r="N239" s="187" t="s">
        <v>43</v>
      </c>
      <c r="O239" s="70"/>
      <c r="P239" s="188">
        <f>O239*H239</f>
        <v>0</v>
      </c>
      <c r="Q239" s="188">
        <v>0</v>
      </c>
      <c r="R239" s="188">
        <f>Q239*H239</f>
        <v>0</v>
      </c>
      <c r="S239" s="188">
        <v>0</v>
      </c>
      <c r="T239" s="189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0" t="s">
        <v>153</v>
      </c>
      <c r="AT239" s="190" t="s">
        <v>117</v>
      </c>
      <c r="AU239" s="190" t="s">
        <v>88</v>
      </c>
      <c r="AY239" s="16" t="s">
        <v>116</v>
      </c>
      <c r="BE239" s="191">
        <f>IF(N239="základní",J239,0)</f>
        <v>0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16" t="s">
        <v>86</v>
      </c>
      <c r="BK239" s="191">
        <f>ROUND(I239*H239,2)</f>
        <v>0</v>
      </c>
      <c r="BL239" s="16" t="s">
        <v>153</v>
      </c>
      <c r="BM239" s="190" t="s">
        <v>334</v>
      </c>
    </row>
    <row r="240" spans="2:51" s="12" customFormat="1" ht="22.5">
      <c r="B240" s="192"/>
      <c r="C240" s="193"/>
      <c r="D240" s="194" t="s">
        <v>122</v>
      </c>
      <c r="E240" s="195" t="s">
        <v>1</v>
      </c>
      <c r="F240" s="196" t="s">
        <v>335</v>
      </c>
      <c r="G240" s="193"/>
      <c r="H240" s="195" t="s">
        <v>1</v>
      </c>
      <c r="I240" s="197"/>
      <c r="J240" s="193"/>
      <c r="K240" s="193"/>
      <c r="L240" s="198"/>
      <c r="M240" s="199"/>
      <c r="N240" s="200"/>
      <c r="O240" s="200"/>
      <c r="P240" s="200"/>
      <c r="Q240" s="200"/>
      <c r="R240" s="200"/>
      <c r="S240" s="200"/>
      <c r="T240" s="201"/>
      <c r="AT240" s="202" t="s">
        <v>122</v>
      </c>
      <c r="AU240" s="202" t="s">
        <v>88</v>
      </c>
      <c r="AV240" s="12" t="s">
        <v>86</v>
      </c>
      <c r="AW240" s="12" t="s">
        <v>32</v>
      </c>
      <c r="AX240" s="12" t="s">
        <v>78</v>
      </c>
      <c r="AY240" s="202" t="s">
        <v>116</v>
      </c>
    </row>
    <row r="241" spans="2:51" s="12" customFormat="1" ht="12">
      <c r="B241" s="192"/>
      <c r="C241" s="193"/>
      <c r="D241" s="194" t="s">
        <v>122</v>
      </c>
      <c r="E241" s="195" t="s">
        <v>1</v>
      </c>
      <c r="F241" s="196" t="s">
        <v>336</v>
      </c>
      <c r="G241" s="193"/>
      <c r="H241" s="195" t="s">
        <v>1</v>
      </c>
      <c r="I241" s="197"/>
      <c r="J241" s="193"/>
      <c r="K241" s="193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122</v>
      </c>
      <c r="AU241" s="202" t="s">
        <v>88</v>
      </c>
      <c r="AV241" s="12" t="s">
        <v>86</v>
      </c>
      <c r="AW241" s="12" t="s">
        <v>32</v>
      </c>
      <c r="AX241" s="12" t="s">
        <v>78</v>
      </c>
      <c r="AY241" s="202" t="s">
        <v>116</v>
      </c>
    </row>
    <row r="242" spans="2:51" s="12" customFormat="1" ht="12">
      <c r="B242" s="192"/>
      <c r="C242" s="193"/>
      <c r="D242" s="194" t="s">
        <v>122</v>
      </c>
      <c r="E242" s="195" t="s">
        <v>1</v>
      </c>
      <c r="F242" s="196" t="s">
        <v>337</v>
      </c>
      <c r="G242" s="193"/>
      <c r="H242" s="195" t="s">
        <v>1</v>
      </c>
      <c r="I242" s="197"/>
      <c r="J242" s="193"/>
      <c r="K242" s="193"/>
      <c r="L242" s="198"/>
      <c r="M242" s="199"/>
      <c r="N242" s="200"/>
      <c r="O242" s="200"/>
      <c r="P242" s="200"/>
      <c r="Q242" s="200"/>
      <c r="R242" s="200"/>
      <c r="S242" s="200"/>
      <c r="T242" s="201"/>
      <c r="AT242" s="202" t="s">
        <v>122</v>
      </c>
      <c r="AU242" s="202" t="s">
        <v>88</v>
      </c>
      <c r="AV242" s="12" t="s">
        <v>86</v>
      </c>
      <c r="AW242" s="12" t="s">
        <v>32</v>
      </c>
      <c r="AX242" s="12" t="s">
        <v>78</v>
      </c>
      <c r="AY242" s="202" t="s">
        <v>116</v>
      </c>
    </row>
    <row r="243" spans="2:51" s="12" customFormat="1" ht="22.5">
      <c r="B243" s="192"/>
      <c r="C243" s="193"/>
      <c r="D243" s="194" t="s">
        <v>122</v>
      </c>
      <c r="E243" s="195" t="s">
        <v>1</v>
      </c>
      <c r="F243" s="196" t="s">
        <v>338</v>
      </c>
      <c r="G243" s="193"/>
      <c r="H243" s="195" t="s">
        <v>1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122</v>
      </c>
      <c r="AU243" s="202" t="s">
        <v>88</v>
      </c>
      <c r="AV243" s="12" t="s">
        <v>86</v>
      </c>
      <c r="AW243" s="12" t="s">
        <v>32</v>
      </c>
      <c r="AX243" s="12" t="s">
        <v>78</v>
      </c>
      <c r="AY243" s="202" t="s">
        <v>116</v>
      </c>
    </row>
    <row r="244" spans="2:51" s="12" customFormat="1" ht="22.5">
      <c r="B244" s="192"/>
      <c r="C244" s="193"/>
      <c r="D244" s="194" t="s">
        <v>122</v>
      </c>
      <c r="E244" s="195" t="s">
        <v>1</v>
      </c>
      <c r="F244" s="196" t="s">
        <v>339</v>
      </c>
      <c r="G244" s="193"/>
      <c r="H244" s="195" t="s">
        <v>1</v>
      </c>
      <c r="I244" s="197"/>
      <c r="J244" s="193"/>
      <c r="K244" s="193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122</v>
      </c>
      <c r="AU244" s="202" t="s">
        <v>88</v>
      </c>
      <c r="AV244" s="12" t="s">
        <v>86</v>
      </c>
      <c r="AW244" s="12" t="s">
        <v>32</v>
      </c>
      <c r="AX244" s="12" t="s">
        <v>78</v>
      </c>
      <c r="AY244" s="202" t="s">
        <v>116</v>
      </c>
    </row>
    <row r="245" spans="2:51" s="12" customFormat="1" ht="22.5">
      <c r="B245" s="192"/>
      <c r="C245" s="193"/>
      <c r="D245" s="194" t="s">
        <v>122</v>
      </c>
      <c r="E245" s="195" t="s">
        <v>1</v>
      </c>
      <c r="F245" s="196" t="s">
        <v>340</v>
      </c>
      <c r="G245" s="193"/>
      <c r="H245" s="195" t="s">
        <v>1</v>
      </c>
      <c r="I245" s="197"/>
      <c r="J245" s="193"/>
      <c r="K245" s="193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122</v>
      </c>
      <c r="AU245" s="202" t="s">
        <v>88</v>
      </c>
      <c r="AV245" s="12" t="s">
        <v>86</v>
      </c>
      <c r="AW245" s="12" t="s">
        <v>32</v>
      </c>
      <c r="AX245" s="12" t="s">
        <v>78</v>
      </c>
      <c r="AY245" s="202" t="s">
        <v>116</v>
      </c>
    </row>
    <row r="246" spans="2:51" s="12" customFormat="1" ht="22.5">
      <c r="B246" s="192"/>
      <c r="C246" s="193"/>
      <c r="D246" s="194" t="s">
        <v>122</v>
      </c>
      <c r="E246" s="195" t="s">
        <v>1</v>
      </c>
      <c r="F246" s="196" t="s">
        <v>341</v>
      </c>
      <c r="G246" s="193"/>
      <c r="H246" s="195" t="s">
        <v>1</v>
      </c>
      <c r="I246" s="197"/>
      <c r="J246" s="193"/>
      <c r="K246" s="193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122</v>
      </c>
      <c r="AU246" s="202" t="s">
        <v>88</v>
      </c>
      <c r="AV246" s="12" t="s">
        <v>86</v>
      </c>
      <c r="AW246" s="12" t="s">
        <v>32</v>
      </c>
      <c r="AX246" s="12" t="s">
        <v>78</v>
      </c>
      <c r="AY246" s="202" t="s">
        <v>116</v>
      </c>
    </row>
    <row r="247" spans="2:51" s="12" customFormat="1" ht="22.5">
      <c r="B247" s="192"/>
      <c r="C247" s="193"/>
      <c r="D247" s="194" t="s">
        <v>122</v>
      </c>
      <c r="E247" s="195" t="s">
        <v>1</v>
      </c>
      <c r="F247" s="196" t="s">
        <v>342</v>
      </c>
      <c r="G247" s="193"/>
      <c r="H247" s="195" t="s">
        <v>1</v>
      </c>
      <c r="I247" s="197"/>
      <c r="J247" s="193"/>
      <c r="K247" s="193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122</v>
      </c>
      <c r="AU247" s="202" t="s">
        <v>88</v>
      </c>
      <c r="AV247" s="12" t="s">
        <v>86</v>
      </c>
      <c r="AW247" s="12" t="s">
        <v>32</v>
      </c>
      <c r="AX247" s="12" t="s">
        <v>78</v>
      </c>
      <c r="AY247" s="202" t="s">
        <v>116</v>
      </c>
    </row>
    <row r="248" spans="2:51" s="12" customFormat="1" ht="22.5">
      <c r="B248" s="192"/>
      <c r="C248" s="193"/>
      <c r="D248" s="194" t="s">
        <v>122</v>
      </c>
      <c r="E248" s="195" t="s">
        <v>1</v>
      </c>
      <c r="F248" s="196" t="s">
        <v>343</v>
      </c>
      <c r="G248" s="193"/>
      <c r="H248" s="195" t="s">
        <v>1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122</v>
      </c>
      <c r="AU248" s="202" t="s">
        <v>88</v>
      </c>
      <c r="AV248" s="12" t="s">
        <v>86</v>
      </c>
      <c r="AW248" s="12" t="s">
        <v>32</v>
      </c>
      <c r="AX248" s="12" t="s">
        <v>78</v>
      </c>
      <c r="AY248" s="202" t="s">
        <v>116</v>
      </c>
    </row>
    <row r="249" spans="2:51" s="12" customFormat="1" ht="22.5">
      <c r="B249" s="192"/>
      <c r="C249" s="193"/>
      <c r="D249" s="194" t="s">
        <v>122</v>
      </c>
      <c r="E249" s="195" t="s">
        <v>1</v>
      </c>
      <c r="F249" s="196" t="s">
        <v>344</v>
      </c>
      <c r="G249" s="193"/>
      <c r="H249" s="195" t="s">
        <v>1</v>
      </c>
      <c r="I249" s="197"/>
      <c r="J249" s="193"/>
      <c r="K249" s="193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122</v>
      </c>
      <c r="AU249" s="202" t="s">
        <v>88</v>
      </c>
      <c r="AV249" s="12" t="s">
        <v>86</v>
      </c>
      <c r="AW249" s="12" t="s">
        <v>32</v>
      </c>
      <c r="AX249" s="12" t="s">
        <v>78</v>
      </c>
      <c r="AY249" s="202" t="s">
        <v>116</v>
      </c>
    </row>
    <row r="250" spans="2:51" s="12" customFormat="1" ht="22.5">
      <c r="B250" s="192"/>
      <c r="C250" s="193"/>
      <c r="D250" s="194" t="s">
        <v>122</v>
      </c>
      <c r="E250" s="195" t="s">
        <v>1</v>
      </c>
      <c r="F250" s="196" t="s">
        <v>345</v>
      </c>
      <c r="G250" s="193"/>
      <c r="H250" s="195" t="s">
        <v>1</v>
      </c>
      <c r="I250" s="197"/>
      <c r="J250" s="193"/>
      <c r="K250" s="193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122</v>
      </c>
      <c r="AU250" s="202" t="s">
        <v>88</v>
      </c>
      <c r="AV250" s="12" t="s">
        <v>86</v>
      </c>
      <c r="AW250" s="12" t="s">
        <v>32</v>
      </c>
      <c r="AX250" s="12" t="s">
        <v>78</v>
      </c>
      <c r="AY250" s="202" t="s">
        <v>116</v>
      </c>
    </row>
    <row r="251" spans="2:51" s="12" customFormat="1" ht="22.5">
      <c r="B251" s="192"/>
      <c r="C251" s="193"/>
      <c r="D251" s="194" t="s">
        <v>122</v>
      </c>
      <c r="E251" s="195" t="s">
        <v>1</v>
      </c>
      <c r="F251" s="196" t="s">
        <v>346</v>
      </c>
      <c r="G251" s="193"/>
      <c r="H251" s="195" t="s">
        <v>1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122</v>
      </c>
      <c r="AU251" s="202" t="s">
        <v>88</v>
      </c>
      <c r="AV251" s="12" t="s">
        <v>86</v>
      </c>
      <c r="AW251" s="12" t="s">
        <v>32</v>
      </c>
      <c r="AX251" s="12" t="s">
        <v>78</v>
      </c>
      <c r="AY251" s="202" t="s">
        <v>116</v>
      </c>
    </row>
    <row r="252" spans="2:51" s="12" customFormat="1" ht="12">
      <c r="B252" s="192"/>
      <c r="C252" s="193"/>
      <c r="D252" s="194" t="s">
        <v>122</v>
      </c>
      <c r="E252" s="195" t="s">
        <v>1</v>
      </c>
      <c r="F252" s="196" t="s">
        <v>347</v>
      </c>
      <c r="G252" s="193"/>
      <c r="H252" s="195" t="s">
        <v>1</v>
      </c>
      <c r="I252" s="197"/>
      <c r="J252" s="193"/>
      <c r="K252" s="193"/>
      <c r="L252" s="198"/>
      <c r="M252" s="199"/>
      <c r="N252" s="200"/>
      <c r="O252" s="200"/>
      <c r="P252" s="200"/>
      <c r="Q252" s="200"/>
      <c r="R252" s="200"/>
      <c r="S252" s="200"/>
      <c r="T252" s="201"/>
      <c r="AT252" s="202" t="s">
        <v>122</v>
      </c>
      <c r="AU252" s="202" t="s">
        <v>88</v>
      </c>
      <c r="AV252" s="12" t="s">
        <v>86</v>
      </c>
      <c r="AW252" s="12" t="s">
        <v>32</v>
      </c>
      <c r="AX252" s="12" t="s">
        <v>78</v>
      </c>
      <c r="AY252" s="202" t="s">
        <v>116</v>
      </c>
    </row>
    <row r="253" spans="2:51" s="12" customFormat="1" ht="22.5">
      <c r="B253" s="192"/>
      <c r="C253" s="193"/>
      <c r="D253" s="194" t="s">
        <v>122</v>
      </c>
      <c r="E253" s="195" t="s">
        <v>1</v>
      </c>
      <c r="F253" s="196" t="s">
        <v>348</v>
      </c>
      <c r="G253" s="193"/>
      <c r="H253" s="195" t="s">
        <v>1</v>
      </c>
      <c r="I253" s="197"/>
      <c r="J253" s="193"/>
      <c r="K253" s="193"/>
      <c r="L253" s="198"/>
      <c r="M253" s="199"/>
      <c r="N253" s="200"/>
      <c r="O253" s="200"/>
      <c r="P253" s="200"/>
      <c r="Q253" s="200"/>
      <c r="R253" s="200"/>
      <c r="S253" s="200"/>
      <c r="T253" s="201"/>
      <c r="AT253" s="202" t="s">
        <v>122</v>
      </c>
      <c r="AU253" s="202" t="s">
        <v>88</v>
      </c>
      <c r="AV253" s="12" t="s">
        <v>86</v>
      </c>
      <c r="AW253" s="12" t="s">
        <v>32</v>
      </c>
      <c r="AX253" s="12" t="s">
        <v>78</v>
      </c>
      <c r="AY253" s="202" t="s">
        <v>116</v>
      </c>
    </row>
    <row r="254" spans="2:51" s="12" customFormat="1" ht="12">
      <c r="B254" s="192"/>
      <c r="C254" s="193"/>
      <c r="D254" s="194" t="s">
        <v>122</v>
      </c>
      <c r="E254" s="195" t="s">
        <v>1</v>
      </c>
      <c r="F254" s="196" t="s">
        <v>349</v>
      </c>
      <c r="G254" s="193"/>
      <c r="H254" s="195" t="s">
        <v>1</v>
      </c>
      <c r="I254" s="197"/>
      <c r="J254" s="193"/>
      <c r="K254" s="193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122</v>
      </c>
      <c r="AU254" s="202" t="s">
        <v>88</v>
      </c>
      <c r="AV254" s="12" t="s">
        <v>86</v>
      </c>
      <c r="AW254" s="12" t="s">
        <v>32</v>
      </c>
      <c r="AX254" s="12" t="s">
        <v>78</v>
      </c>
      <c r="AY254" s="202" t="s">
        <v>116</v>
      </c>
    </row>
    <row r="255" spans="2:51" s="13" customFormat="1" ht="12">
      <c r="B255" s="203"/>
      <c r="C255" s="204"/>
      <c r="D255" s="194" t="s">
        <v>122</v>
      </c>
      <c r="E255" s="205" t="s">
        <v>1</v>
      </c>
      <c r="F255" s="206" t="s">
        <v>86</v>
      </c>
      <c r="G255" s="204"/>
      <c r="H255" s="207">
        <v>1</v>
      </c>
      <c r="I255" s="208"/>
      <c r="J255" s="204"/>
      <c r="K255" s="204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122</v>
      </c>
      <c r="AU255" s="213" t="s">
        <v>88</v>
      </c>
      <c r="AV255" s="13" t="s">
        <v>88</v>
      </c>
      <c r="AW255" s="13" t="s">
        <v>32</v>
      </c>
      <c r="AX255" s="13" t="s">
        <v>86</v>
      </c>
      <c r="AY255" s="213" t="s">
        <v>116</v>
      </c>
    </row>
    <row r="256" spans="1:65" s="2" customFormat="1" ht="33" customHeight="1">
      <c r="A256" s="33"/>
      <c r="B256" s="34"/>
      <c r="C256" s="178" t="s">
        <v>350</v>
      </c>
      <c r="D256" s="178" t="s">
        <v>117</v>
      </c>
      <c r="E256" s="179" t="s">
        <v>351</v>
      </c>
      <c r="F256" s="180" t="s">
        <v>352</v>
      </c>
      <c r="G256" s="181" t="s">
        <v>250</v>
      </c>
      <c r="H256" s="182"/>
      <c r="I256" s="183"/>
      <c r="J256" s="184"/>
      <c r="K256" s="185"/>
      <c r="L256" s="38"/>
      <c r="M256" s="186" t="s">
        <v>1</v>
      </c>
      <c r="N256" s="187" t="s">
        <v>43</v>
      </c>
      <c r="O256" s="70"/>
      <c r="P256" s="188">
        <f>O256*H256</f>
        <v>0</v>
      </c>
      <c r="Q256" s="188">
        <v>0</v>
      </c>
      <c r="R256" s="188">
        <f>Q256*H256</f>
        <v>0</v>
      </c>
      <c r="S256" s="188">
        <v>0</v>
      </c>
      <c r="T256" s="189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0" t="s">
        <v>153</v>
      </c>
      <c r="AT256" s="190" t="s">
        <v>117</v>
      </c>
      <c r="AU256" s="190" t="s">
        <v>88</v>
      </c>
      <c r="AY256" s="16" t="s">
        <v>116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16" t="s">
        <v>86</v>
      </c>
      <c r="BK256" s="191">
        <f>ROUND(I256*H256,2)</f>
        <v>0</v>
      </c>
      <c r="BL256" s="16" t="s">
        <v>153</v>
      </c>
      <c r="BM256" s="190" t="s">
        <v>353</v>
      </c>
    </row>
    <row r="257" spans="2:51" s="12" customFormat="1" ht="22.5">
      <c r="B257" s="192"/>
      <c r="C257" s="193"/>
      <c r="D257" s="194" t="s">
        <v>122</v>
      </c>
      <c r="E257" s="195" t="s">
        <v>1</v>
      </c>
      <c r="F257" s="196" t="s">
        <v>354</v>
      </c>
      <c r="G257" s="193"/>
      <c r="H257" s="195" t="s">
        <v>1</v>
      </c>
      <c r="I257" s="197"/>
      <c r="J257" s="193"/>
      <c r="K257" s="193"/>
      <c r="L257" s="198"/>
      <c r="M257" s="199"/>
      <c r="N257" s="200"/>
      <c r="O257" s="200"/>
      <c r="P257" s="200"/>
      <c r="Q257" s="200"/>
      <c r="R257" s="200"/>
      <c r="S257" s="200"/>
      <c r="T257" s="201"/>
      <c r="AT257" s="202" t="s">
        <v>122</v>
      </c>
      <c r="AU257" s="202" t="s">
        <v>88</v>
      </c>
      <c r="AV257" s="12" t="s">
        <v>86</v>
      </c>
      <c r="AW257" s="12" t="s">
        <v>32</v>
      </c>
      <c r="AX257" s="12" t="s">
        <v>78</v>
      </c>
      <c r="AY257" s="202" t="s">
        <v>116</v>
      </c>
    </row>
    <row r="258" spans="2:51" s="12" customFormat="1" ht="22.5">
      <c r="B258" s="192"/>
      <c r="C258" s="193"/>
      <c r="D258" s="194" t="s">
        <v>122</v>
      </c>
      <c r="E258" s="195" t="s">
        <v>1</v>
      </c>
      <c r="F258" s="196" t="s">
        <v>355</v>
      </c>
      <c r="G258" s="193"/>
      <c r="H258" s="195" t="s">
        <v>1</v>
      </c>
      <c r="I258" s="197"/>
      <c r="J258" s="193"/>
      <c r="K258" s="193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122</v>
      </c>
      <c r="AU258" s="202" t="s">
        <v>88</v>
      </c>
      <c r="AV258" s="12" t="s">
        <v>86</v>
      </c>
      <c r="AW258" s="12" t="s">
        <v>32</v>
      </c>
      <c r="AX258" s="12" t="s">
        <v>78</v>
      </c>
      <c r="AY258" s="202" t="s">
        <v>116</v>
      </c>
    </row>
    <row r="259" spans="2:51" s="12" customFormat="1" ht="22.5">
      <c r="B259" s="192"/>
      <c r="C259" s="193"/>
      <c r="D259" s="194" t="s">
        <v>122</v>
      </c>
      <c r="E259" s="195" t="s">
        <v>1</v>
      </c>
      <c r="F259" s="196" t="s">
        <v>356</v>
      </c>
      <c r="G259" s="193"/>
      <c r="H259" s="195" t="s">
        <v>1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122</v>
      </c>
      <c r="AU259" s="202" t="s">
        <v>88</v>
      </c>
      <c r="AV259" s="12" t="s">
        <v>86</v>
      </c>
      <c r="AW259" s="12" t="s">
        <v>32</v>
      </c>
      <c r="AX259" s="12" t="s">
        <v>78</v>
      </c>
      <c r="AY259" s="202" t="s">
        <v>116</v>
      </c>
    </row>
    <row r="260" spans="2:51" s="12" customFormat="1" ht="22.5">
      <c r="B260" s="192"/>
      <c r="C260" s="193"/>
      <c r="D260" s="194" t="s">
        <v>122</v>
      </c>
      <c r="E260" s="195" t="s">
        <v>1</v>
      </c>
      <c r="F260" s="196" t="s">
        <v>357</v>
      </c>
      <c r="G260" s="193"/>
      <c r="H260" s="195" t="s">
        <v>1</v>
      </c>
      <c r="I260" s="197"/>
      <c r="J260" s="193"/>
      <c r="K260" s="193"/>
      <c r="L260" s="198"/>
      <c r="M260" s="199"/>
      <c r="N260" s="200"/>
      <c r="O260" s="200"/>
      <c r="P260" s="200"/>
      <c r="Q260" s="200"/>
      <c r="R260" s="200"/>
      <c r="S260" s="200"/>
      <c r="T260" s="201"/>
      <c r="AT260" s="202" t="s">
        <v>122</v>
      </c>
      <c r="AU260" s="202" t="s">
        <v>88</v>
      </c>
      <c r="AV260" s="12" t="s">
        <v>86</v>
      </c>
      <c r="AW260" s="12" t="s">
        <v>32</v>
      </c>
      <c r="AX260" s="12" t="s">
        <v>78</v>
      </c>
      <c r="AY260" s="202" t="s">
        <v>116</v>
      </c>
    </row>
    <row r="261" spans="2:51" s="12" customFormat="1" ht="22.5">
      <c r="B261" s="192"/>
      <c r="C261" s="193"/>
      <c r="D261" s="194" t="s">
        <v>122</v>
      </c>
      <c r="E261" s="195" t="s">
        <v>1</v>
      </c>
      <c r="F261" s="196" t="s">
        <v>358</v>
      </c>
      <c r="G261" s="193"/>
      <c r="H261" s="195" t="s">
        <v>1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122</v>
      </c>
      <c r="AU261" s="202" t="s">
        <v>88</v>
      </c>
      <c r="AV261" s="12" t="s">
        <v>86</v>
      </c>
      <c r="AW261" s="12" t="s">
        <v>32</v>
      </c>
      <c r="AX261" s="12" t="s">
        <v>78</v>
      </c>
      <c r="AY261" s="202" t="s">
        <v>116</v>
      </c>
    </row>
    <row r="262" spans="2:51" s="12" customFormat="1" ht="22.5">
      <c r="B262" s="192"/>
      <c r="C262" s="193"/>
      <c r="D262" s="194" t="s">
        <v>122</v>
      </c>
      <c r="E262" s="195" t="s">
        <v>1</v>
      </c>
      <c r="F262" s="196" t="s">
        <v>355</v>
      </c>
      <c r="G262" s="193"/>
      <c r="H262" s="195" t="s">
        <v>1</v>
      </c>
      <c r="I262" s="197"/>
      <c r="J262" s="193"/>
      <c r="K262" s="193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122</v>
      </c>
      <c r="AU262" s="202" t="s">
        <v>88</v>
      </c>
      <c r="AV262" s="12" t="s">
        <v>86</v>
      </c>
      <c r="AW262" s="12" t="s">
        <v>32</v>
      </c>
      <c r="AX262" s="12" t="s">
        <v>78</v>
      </c>
      <c r="AY262" s="202" t="s">
        <v>116</v>
      </c>
    </row>
    <row r="263" spans="2:51" s="12" customFormat="1" ht="22.5">
      <c r="B263" s="192"/>
      <c r="C263" s="193"/>
      <c r="D263" s="194" t="s">
        <v>122</v>
      </c>
      <c r="E263" s="195" t="s">
        <v>1</v>
      </c>
      <c r="F263" s="196" t="s">
        <v>356</v>
      </c>
      <c r="G263" s="193"/>
      <c r="H263" s="195" t="s">
        <v>1</v>
      </c>
      <c r="I263" s="197"/>
      <c r="J263" s="193"/>
      <c r="K263" s="193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122</v>
      </c>
      <c r="AU263" s="202" t="s">
        <v>88</v>
      </c>
      <c r="AV263" s="12" t="s">
        <v>86</v>
      </c>
      <c r="AW263" s="12" t="s">
        <v>32</v>
      </c>
      <c r="AX263" s="12" t="s">
        <v>78</v>
      </c>
      <c r="AY263" s="202" t="s">
        <v>116</v>
      </c>
    </row>
    <row r="264" spans="2:51" s="12" customFormat="1" ht="22.5">
      <c r="B264" s="192"/>
      <c r="C264" s="193"/>
      <c r="D264" s="194" t="s">
        <v>122</v>
      </c>
      <c r="E264" s="195" t="s">
        <v>1</v>
      </c>
      <c r="F264" s="196" t="s">
        <v>359</v>
      </c>
      <c r="G264" s="193"/>
      <c r="H264" s="195" t="s">
        <v>1</v>
      </c>
      <c r="I264" s="197"/>
      <c r="J264" s="193"/>
      <c r="K264" s="193"/>
      <c r="L264" s="198"/>
      <c r="M264" s="199"/>
      <c r="N264" s="200"/>
      <c r="O264" s="200"/>
      <c r="P264" s="200"/>
      <c r="Q264" s="200"/>
      <c r="R264" s="200"/>
      <c r="S264" s="200"/>
      <c r="T264" s="201"/>
      <c r="AT264" s="202" t="s">
        <v>122</v>
      </c>
      <c r="AU264" s="202" t="s">
        <v>88</v>
      </c>
      <c r="AV264" s="12" t="s">
        <v>86</v>
      </c>
      <c r="AW264" s="12" t="s">
        <v>32</v>
      </c>
      <c r="AX264" s="12" t="s">
        <v>78</v>
      </c>
      <c r="AY264" s="202" t="s">
        <v>116</v>
      </c>
    </row>
    <row r="265" spans="2:51" s="12" customFormat="1" ht="22.5">
      <c r="B265" s="192"/>
      <c r="C265" s="193"/>
      <c r="D265" s="194" t="s">
        <v>122</v>
      </c>
      <c r="E265" s="195" t="s">
        <v>1</v>
      </c>
      <c r="F265" s="196" t="s">
        <v>360</v>
      </c>
      <c r="G265" s="193"/>
      <c r="H265" s="195" t="s">
        <v>1</v>
      </c>
      <c r="I265" s="197"/>
      <c r="J265" s="193"/>
      <c r="K265" s="193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122</v>
      </c>
      <c r="AU265" s="202" t="s">
        <v>88</v>
      </c>
      <c r="AV265" s="12" t="s">
        <v>86</v>
      </c>
      <c r="AW265" s="12" t="s">
        <v>32</v>
      </c>
      <c r="AX265" s="12" t="s">
        <v>78</v>
      </c>
      <c r="AY265" s="202" t="s">
        <v>116</v>
      </c>
    </row>
    <row r="266" spans="2:51" s="12" customFormat="1" ht="12">
      <c r="B266" s="192"/>
      <c r="C266" s="193"/>
      <c r="D266" s="194" t="s">
        <v>122</v>
      </c>
      <c r="E266" s="195" t="s">
        <v>1</v>
      </c>
      <c r="F266" s="196" t="s">
        <v>361</v>
      </c>
      <c r="G266" s="193"/>
      <c r="H266" s="195" t="s">
        <v>1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122</v>
      </c>
      <c r="AU266" s="202" t="s">
        <v>88</v>
      </c>
      <c r="AV266" s="12" t="s">
        <v>86</v>
      </c>
      <c r="AW266" s="12" t="s">
        <v>32</v>
      </c>
      <c r="AX266" s="12" t="s">
        <v>78</v>
      </c>
      <c r="AY266" s="202" t="s">
        <v>116</v>
      </c>
    </row>
    <row r="267" spans="2:51" s="12" customFormat="1" ht="12">
      <c r="B267" s="192"/>
      <c r="C267" s="193"/>
      <c r="D267" s="194" t="s">
        <v>122</v>
      </c>
      <c r="E267" s="195" t="s">
        <v>1</v>
      </c>
      <c r="F267" s="196" t="s">
        <v>362</v>
      </c>
      <c r="G267" s="193"/>
      <c r="H267" s="195" t="s">
        <v>1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122</v>
      </c>
      <c r="AU267" s="202" t="s">
        <v>88</v>
      </c>
      <c r="AV267" s="12" t="s">
        <v>86</v>
      </c>
      <c r="AW267" s="12" t="s">
        <v>32</v>
      </c>
      <c r="AX267" s="12" t="s">
        <v>78</v>
      </c>
      <c r="AY267" s="202" t="s">
        <v>116</v>
      </c>
    </row>
    <row r="268" spans="2:51" s="12" customFormat="1" ht="12">
      <c r="B268" s="192"/>
      <c r="C268" s="193"/>
      <c r="D268" s="194" t="s">
        <v>122</v>
      </c>
      <c r="E268" s="195" t="s">
        <v>1</v>
      </c>
      <c r="F268" s="196" t="s">
        <v>361</v>
      </c>
      <c r="G268" s="193"/>
      <c r="H268" s="195" t="s">
        <v>1</v>
      </c>
      <c r="I268" s="197"/>
      <c r="J268" s="193"/>
      <c r="K268" s="193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122</v>
      </c>
      <c r="AU268" s="202" t="s">
        <v>88</v>
      </c>
      <c r="AV268" s="12" t="s">
        <v>86</v>
      </c>
      <c r="AW268" s="12" t="s">
        <v>32</v>
      </c>
      <c r="AX268" s="12" t="s">
        <v>78</v>
      </c>
      <c r="AY268" s="202" t="s">
        <v>116</v>
      </c>
    </row>
    <row r="269" spans="2:51" s="12" customFormat="1" ht="22.5">
      <c r="B269" s="192"/>
      <c r="C269" s="193"/>
      <c r="D269" s="194" t="s">
        <v>122</v>
      </c>
      <c r="E269" s="195" t="s">
        <v>1</v>
      </c>
      <c r="F269" s="196" t="s">
        <v>363</v>
      </c>
      <c r="G269" s="193"/>
      <c r="H269" s="195" t="s">
        <v>1</v>
      </c>
      <c r="I269" s="197"/>
      <c r="J269" s="193"/>
      <c r="K269" s="193"/>
      <c r="L269" s="198"/>
      <c r="M269" s="199"/>
      <c r="N269" s="200"/>
      <c r="O269" s="200"/>
      <c r="P269" s="200"/>
      <c r="Q269" s="200"/>
      <c r="R269" s="200"/>
      <c r="S269" s="200"/>
      <c r="T269" s="201"/>
      <c r="AT269" s="202" t="s">
        <v>122</v>
      </c>
      <c r="AU269" s="202" t="s">
        <v>88</v>
      </c>
      <c r="AV269" s="12" t="s">
        <v>86</v>
      </c>
      <c r="AW269" s="12" t="s">
        <v>32</v>
      </c>
      <c r="AX269" s="12" t="s">
        <v>78</v>
      </c>
      <c r="AY269" s="202" t="s">
        <v>116</v>
      </c>
    </row>
    <row r="270" spans="2:51" s="12" customFormat="1" ht="12">
      <c r="B270" s="192"/>
      <c r="C270" s="193"/>
      <c r="D270" s="194" t="s">
        <v>122</v>
      </c>
      <c r="E270" s="195" t="s">
        <v>1</v>
      </c>
      <c r="F270" s="196" t="s">
        <v>364</v>
      </c>
      <c r="G270" s="193"/>
      <c r="H270" s="195" t="s">
        <v>1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122</v>
      </c>
      <c r="AU270" s="202" t="s">
        <v>88</v>
      </c>
      <c r="AV270" s="12" t="s">
        <v>86</v>
      </c>
      <c r="AW270" s="12" t="s">
        <v>32</v>
      </c>
      <c r="AX270" s="12" t="s">
        <v>78</v>
      </c>
      <c r="AY270" s="202" t="s">
        <v>116</v>
      </c>
    </row>
    <row r="271" spans="2:51" s="13" customFormat="1" ht="12">
      <c r="B271" s="203"/>
      <c r="C271" s="204"/>
      <c r="D271" s="194" t="s">
        <v>122</v>
      </c>
      <c r="E271" s="205" t="s">
        <v>1</v>
      </c>
      <c r="F271" s="206" t="s">
        <v>86</v>
      </c>
      <c r="G271" s="204"/>
      <c r="H271" s="207">
        <v>1</v>
      </c>
      <c r="I271" s="208"/>
      <c r="J271" s="204"/>
      <c r="K271" s="204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122</v>
      </c>
      <c r="AU271" s="213" t="s">
        <v>88</v>
      </c>
      <c r="AV271" s="13" t="s">
        <v>88</v>
      </c>
      <c r="AW271" s="13" t="s">
        <v>32</v>
      </c>
      <c r="AX271" s="13" t="s">
        <v>86</v>
      </c>
      <c r="AY271" s="213" t="s">
        <v>116</v>
      </c>
    </row>
    <row r="272" spans="1:65" s="2" customFormat="1" ht="55.5" customHeight="1">
      <c r="A272" s="33"/>
      <c r="B272" s="34"/>
      <c r="C272" s="178" t="s">
        <v>365</v>
      </c>
      <c r="D272" s="178" t="s">
        <v>117</v>
      </c>
      <c r="E272" s="179" t="s">
        <v>366</v>
      </c>
      <c r="F272" s="180" t="s">
        <v>367</v>
      </c>
      <c r="G272" s="181" t="s">
        <v>250</v>
      </c>
      <c r="H272" s="182"/>
      <c r="I272" s="183"/>
      <c r="J272" s="184"/>
      <c r="K272" s="185"/>
      <c r="L272" s="38"/>
      <c r="M272" s="186" t="s">
        <v>1</v>
      </c>
      <c r="N272" s="187" t="s">
        <v>43</v>
      </c>
      <c r="O272" s="70"/>
      <c r="P272" s="188">
        <f>O272*H272</f>
        <v>0</v>
      </c>
      <c r="Q272" s="188">
        <v>0</v>
      </c>
      <c r="R272" s="188">
        <f>Q272*H272</f>
        <v>0</v>
      </c>
      <c r="S272" s="188">
        <v>0</v>
      </c>
      <c r="T272" s="189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90" t="s">
        <v>153</v>
      </c>
      <c r="AT272" s="190" t="s">
        <v>117</v>
      </c>
      <c r="AU272" s="190" t="s">
        <v>88</v>
      </c>
      <c r="AY272" s="16" t="s">
        <v>116</v>
      </c>
      <c r="BE272" s="191">
        <f>IF(N272="základní",J272,0)</f>
        <v>0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16" t="s">
        <v>86</v>
      </c>
      <c r="BK272" s="191">
        <f>ROUND(I272*H272,2)</f>
        <v>0</v>
      </c>
      <c r="BL272" s="16" t="s">
        <v>153</v>
      </c>
      <c r="BM272" s="190" t="s">
        <v>368</v>
      </c>
    </row>
    <row r="273" spans="2:51" s="12" customFormat="1" ht="12">
      <c r="B273" s="192"/>
      <c r="C273" s="193"/>
      <c r="D273" s="194" t="s">
        <v>122</v>
      </c>
      <c r="E273" s="195" t="s">
        <v>1</v>
      </c>
      <c r="F273" s="196" t="s">
        <v>369</v>
      </c>
      <c r="G273" s="193"/>
      <c r="H273" s="195" t="s">
        <v>1</v>
      </c>
      <c r="I273" s="197"/>
      <c r="J273" s="193"/>
      <c r="K273" s="193"/>
      <c r="L273" s="198"/>
      <c r="M273" s="199"/>
      <c r="N273" s="200"/>
      <c r="O273" s="200"/>
      <c r="P273" s="200"/>
      <c r="Q273" s="200"/>
      <c r="R273" s="200"/>
      <c r="S273" s="200"/>
      <c r="T273" s="201"/>
      <c r="AT273" s="202" t="s">
        <v>122</v>
      </c>
      <c r="AU273" s="202" t="s">
        <v>88</v>
      </c>
      <c r="AV273" s="12" t="s">
        <v>86</v>
      </c>
      <c r="AW273" s="12" t="s">
        <v>32</v>
      </c>
      <c r="AX273" s="12" t="s">
        <v>78</v>
      </c>
      <c r="AY273" s="202" t="s">
        <v>116</v>
      </c>
    </row>
    <row r="274" spans="2:51" s="12" customFormat="1" ht="22.5">
      <c r="B274" s="192"/>
      <c r="C274" s="193"/>
      <c r="D274" s="194" t="s">
        <v>122</v>
      </c>
      <c r="E274" s="195" t="s">
        <v>1</v>
      </c>
      <c r="F274" s="196" t="s">
        <v>370</v>
      </c>
      <c r="G274" s="193"/>
      <c r="H274" s="195" t="s">
        <v>1</v>
      </c>
      <c r="I274" s="197"/>
      <c r="J274" s="193"/>
      <c r="K274" s="193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122</v>
      </c>
      <c r="AU274" s="202" t="s">
        <v>88</v>
      </c>
      <c r="AV274" s="12" t="s">
        <v>86</v>
      </c>
      <c r="AW274" s="12" t="s">
        <v>32</v>
      </c>
      <c r="AX274" s="12" t="s">
        <v>78</v>
      </c>
      <c r="AY274" s="202" t="s">
        <v>116</v>
      </c>
    </row>
    <row r="275" spans="2:51" s="12" customFormat="1" ht="22.5">
      <c r="B275" s="192"/>
      <c r="C275" s="193"/>
      <c r="D275" s="194" t="s">
        <v>122</v>
      </c>
      <c r="E275" s="195" t="s">
        <v>1</v>
      </c>
      <c r="F275" s="196" t="s">
        <v>371</v>
      </c>
      <c r="G275" s="193"/>
      <c r="H275" s="195" t="s">
        <v>1</v>
      </c>
      <c r="I275" s="197"/>
      <c r="J275" s="193"/>
      <c r="K275" s="193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122</v>
      </c>
      <c r="AU275" s="202" t="s">
        <v>88</v>
      </c>
      <c r="AV275" s="12" t="s">
        <v>86</v>
      </c>
      <c r="AW275" s="12" t="s">
        <v>32</v>
      </c>
      <c r="AX275" s="12" t="s">
        <v>78</v>
      </c>
      <c r="AY275" s="202" t="s">
        <v>116</v>
      </c>
    </row>
    <row r="276" spans="2:51" s="12" customFormat="1" ht="12">
      <c r="B276" s="192"/>
      <c r="C276" s="193"/>
      <c r="D276" s="194" t="s">
        <v>122</v>
      </c>
      <c r="E276" s="195" t="s">
        <v>1</v>
      </c>
      <c r="F276" s="196" t="s">
        <v>372</v>
      </c>
      <c r="G276" s="193"/>
      <c r="H276" s="195" t="s">
        <v>1</v>
      </c>
      <c r="I276" s="197"/>
      <c r="J276" s="193"/>
      <c r="K276" s="193"/>
      <c r="L276" s="198"/>
      <c r="M276" s="199"/>
      <c r="N276" s="200"/>
      <c r="O276" s="200"/>
      <c r="P276" s="200"/>
      <c r="Q276" s="200"/>
      <c r="R276" s="200"/>
      <c r="S276" s="200"/>
      <c r="T276" s="201"/>
      <c r="AT276" s="202" t="s">
        <v>122</v>
      </c>
      <c r="AU276" s="202" t="s">
        <v>88</v>
      </c>
      <c r="AV276" s="12" t="s">
        <v>86</v>
      </c>
      <c r="AW276" s="12" t="s">
        <v>32</v>
      </c>
      <c r="AX276" s="12" t="s">
        <v>78</v>
      </c>
      <c r="AY276" s="202" t="s">
        <v>116</v>
      </c>
    </row>
    <row r="277" spans="2:51" s="12" customFormat="1" ht="22.5">
      <c r="B277" s="192"/>
      <c r="C277" s="193"/>
      <c r="D277" s="194" t="s">
        <v>122</v>
      </c>
      <c r="E277" s="195" t="s">
        <v>1</v>
      </c>
      <c r="F277" s="196" t="s">
        <v>373</v>
      </c>
      <c r="G277" s="193"/>
      <c r="H277" s="195" t="s">
        <v>1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122</v>
      </c>
      <c r="AU277" s="202" t="s">
        <v>88</v>
      </c>
      <c r="AV277" s="12" t="s">
        <v>86</v>
      </c>
      <c r="AW277" s="12" t="s">
        <v>32</v>
      </c>
      <c r="AX277" s="12" t="s">
        <v>78</v>
      </c>
      <c r="AY277" s="202" t="s">
        <v>116</v>
      </c>
    </row>
    <row r="278" spans="2:51" s="12" customFormat="1" ht="12">
      <c r="B278" s="192"/>
      <c r="C278" s="193"/>
      <c r="D278" s="194" t="s">
        <v>122</v>
      </c>
      <c r="E278" s="195" t="s">
        <v>1</v>
      </c>
      <c r="F278" s="196" t="s">
        <v>374</v>
      </c>
      <c r="G278" s="193"/>
      <c r="H278" s="195" t="s">
        <v>1</v>
      </c>
      <c r="I278" s="197"/>
      <c r="J278" s="193"/>
      <c r="K278" s="193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122</v>
      </c>
      <c r="AU278" s="202" t="s">
        <v>88</v>
      </c>
      <c r="AV278" s="12" t="s">
        <v>86</v>
      </c>
      <c r="AW278" s="12" t="s">
        <v>32</v>
      </c>
      <c r="AX278" s="12" t="s">
        <v>78</v>
      </c>
      <c r="AY278" s="202" t="s">
        <v>116</v>
      </c>
    </row>
    <row r="279" spans="2:51" s="12" customFormat="1" ht="22.5">
      <c r="B279" s="192"/>
      <c r="C279" s="193"/>
      <c r="D279" s="194" t="s">
        <v>122</v>
      </c>
      <c r="E279" s="195" t="s">
        <v>1</v>
      </c>
      <c r="F279" s="196" t="s">
        <v>375</v>
      </c>
      <c r="G279" s="193"/>
      <c r="H279" s="195" t="s">
        <v>1</v>
      </c>
      <c r="I279" s="197"/>
      <c r="J279" s="193"/>
      <c r="K279" s="193"/>
      <c r="L279" s="198"/>
      <c r="M279" s="199"/>
      <c r="N279" s="200"/>
      <c r="O279" s="200"/>
      <c r="P279" s="200"/>
      <c r="Q279" s="200"/>
      <c r="R279" s="200"/>
      <c r="S279" s="200"/>
      <c r="T279" s="201"/>
      <c r="AT279" s="202" t="s">
        <v>122</v>
      </c>
      <c r="AU279" s="202" t="s">
        <v>88</v>
      </c>
      <c r="AV279" s="12" t="s">
        <v>86</v>
      </c>
      <c r="AW279" s="12" t="s">
        <v>32</v>
      </c>
      <c r="AX279" s="12" t="s">
        <v>78</v>
      </c>
      <c r="AY279" s="202" t="s">
        <v>116</v>
      </c>
    </row>
    <row r="280" spans="2:51" s="12" customFormat="1" ht="12">
      <c r="B280" s="192"/>
      <c r="C280" s="193"/>
      <c r="D280" s="194" t="s">
        <v>122</v>
      </c>
      <c r="E280" s="195" t="s">
        <v>1</v>
      </c>
      <c r="F280" s="196" t="s">
        <v>376</v>
      </c>
      <c r="G280" s="193"/>
      <c r="H280" s="195" t="s">
        <v>1</v>
      </c>
      <c r="I280" s="197"/>
      <c r="J280" s="193"/>
      <c r="K280" s="193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122</v>
      </c>
      <c r="AU280" s="202" t="s">
        <v>88</v>
      </c>
      <c r="AV280" s="12" t="s">
        <v>86</v>
      </c>
      <c r="AW280" s="12" t="s">
        <v>32</v>
      </c>
      <c r="AX280" s="12" t="s">
        <v>78</v>
      </c>
      <c r="AY280" s="202" t="s">
        <v>116</v>
      </c>
    </row>
    <row r="281" spans="2:51" s="12" customFormat="1" ht="22.5">
      <c r="B281" s="192"/>
      <c r="C281" s="193"/>
      <c r="D281" s="194" t="s">
        <v>122</v>
      </c>
      <c r="E281" s="195" t="s">
        <v>1</v>
      </c>
      <c r="F281" s="196" t="s">
        <v>377</v>
      </c>
      <c r="G281" s="193"/>
      <c r="H281" s="195" t="s">
        <v>1</v>
      </c>
      <c r="I281" s="197"/>
      <c r="J281" s="193"/>
      <c r="K281" s="193"/>
      <c r="L281" s="198"/>
      <c r="M281" s="199"/>
      <c r="N281" s="200"/>
      <c r="O281" s="200"/>
      <c r="P281" s="200"/>
      <c r="Q281" s="200"/>
      <c r="R281" s="200"/>
      <c r="S281" s="200"/>
      <c r="T281" s="201"/>
      <c r="AT281" s="202" t="s">
        <v>122</v>
      </c>
      <c r="AU281" s="202" t="s">
        <v>88</v>
      </c>
      <c r="AV281" s="12" t="s">
        <v>86</v>
      </c>
      <c r="AW281" s="12" t="s">
        <v>32</v>
      </c>
      <c r="AX281" s="12" t="s">
        <v>78</v>
      </c>
      <c r="AY281" s="202" t="s">
        <v>116</v>
      </c>
    </row>
    <row r="282" spans="2:51" s="12" customFormat="1" ht="12">
      <c r="B282" s="192"/>
      <c r="C282" s="193"/>
      <c r="D282" s="194" t="s">
        <v>122</v>
      </c>
      <c r="E282" s="195" t="s">
        <v>1</v>
      </c>
      <c r="F282" s="196" t="s">
        <v>378</v>
      </c>
      <c r="G282" s="193"/>
      <c r="H282" s="195" t="s">
        <v>1</v>
      </c>
      <c r="I282" s="197"/>
      <c r="J282" s="193"/>
      <c r="K282" s="193"/>
      <c r="L282" s="198"/>
      <c r="M282" s="199"/>
      <c r="N282" s="200"/>
      <c r="O282" s="200"/>
      <c r="P282" s="200"/>
      <c r="Q282" s="200"/>
      <c r="R282" s="200"/>
      <c r="S282" s="200"/>
      <c r="T282" s="201"/>
      <c r="AT282" s="202" t="s">
        <v>122</v>
      </c>
      <c r="AU282" s="202" t="s">
        <v>88</v>
      </c>
      <c r="AV282" s="12" t="s">
        <v>86</v>
      </c>
      <c r="AW282" s="12" t="s">
        <v>32</v>
      </c>
      <c r="AX282" s="12" t="s">
        <v>78</v>
      </c>
      <c r="AY282" s="202" t="s">
        <v>116</v>
      </c>
    </row>
    <row r="283" spans="2:51" s="13" customFormat="1" ht="12">
      <c r="B283" s="203"/>
      <c r="C283" s="204"/>
      <c r="D283" s="194" t="s">
        <v>122</v>
      </c>
      <c r="E283" s="205" t="s">
        <v>1</v>
      </c>
      <c r="F283" s="206" t="s">
        <v>86</v>
      </c>
      <c r="G283" s="204"/>
      <c r="H283" s="207">
        <v>1</v>
      </c>
      <c r="I283" s="208"/>
      <c r="J283" s="204"/>
      <c r="K283" s="204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122</v>
      </c>
      <c r="AU283" s="213" t="s">
        <v>88</v>
      </c>
      <c r="AV283" s="13" t="s">
        <v>88</v>
      </c>
      <c r="AW283" s="13" t="s">
        <v>32</v>
      </c>
      <c r="AX283" s="13" t="s">
        <v>86</v>
      </c>
      <c r="AY283" s="213" t="s">
        <v>116</v>
      </c>
    </row>
    <row r="284" spans="1:65" s="2" customFormat="1" ht="66.75" customHeight="1">
      <c r="A284" s="33"/>
      <c r="B284" s="34"/>
      <c r="C284" s="178" t="s">
        <v>379</v>
      </c>
      <c r="D284" s="178" t="s">
        <v>117</v>
      </c>
      <c r="E284" s="179" t="s">
        <v>380</v>
      </c>
      <c r="F284" s="180" t="s">
        <v>381</v>
      </c>
      <c r="G284" s="181" t="s">
        <v>250</v>
      </c>
      <c r="H284" s="182"/>
      <c r="I284" s="183"/>
      <c r="J284" s="184"/>
      <c r="K284" s="185"/>
      <c r="L284" s="38"/>
      <c r="M284" s="186" t="s">
        <v>1</v>
      </c>
      <c r="N284" s="187" t="s">
        <v>43</v>
      </c>
      <c r="O284" s="70"/>
      <c r="P284" s="188">
        <f>O284*H284</f>
        <v>0</v>
      </c>
      <c r="Q284" s="188">
        <v>0</v>
      </c>
      <c r="R284" s="188">
        <f>Q284*H284</f>
        <v>0</v>
      </c>
      <c r="S284" s="188">
        <v>0</v>
      </c>
      <c r="T284" s="189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90" t="s">
        <v>153</v>
      </c>
      <c r="AT284" s="190" t="s">
        <v>117</v>
      </c>
      <c r="AU284" s="190" t="s">
        <v>88</v>
      </c>
      <c r="AY284" s="16" t="s">
        <v>116</v>
      </c>
      <c r="BE284" s="191">
        <f>IF(N284="základní",J284,0)</f>
        <v>0</v>
      </c>
      <c r="BF284" s="191">
        <f>IF(N284="snížená",J284,0)</f>
        <v>0</v>
      </c>
      <c r="BG284" s="191">
        <f>IF(N284="zákl. přenesená",J284,0)</f>
        <v>0</v>
      </c>
      <c r="BH284" s="191">
        <f>IF(N284="sníž. přenesená",J284,0)</f>
        <v>0</v>
      </c>
      <c r="BI284" s="191">
        <f>IF(N284="nulová",J284,0)</f>
        <v>0</v>
      </c>
      <c r="BJ284" s="16" t="s">
        <v>86</v>
      </c>
      <c r="BK284" s="191">
        <f>ROUND(I284*H284,2)</f>
        <v>0</v>
      </c>
      <c r="BL284" s="16" t="s">
        <v>153</v>
      </c>
      <c r="BM284" s="190" t="s">
        <v>382</v>
      </c>
    </row>
    <row r="285" spans="2:51" s="12" customFormat="1" ht="12">
      <c r="B285" s="192"/>
      <c r="C285" s="193"/>
      <c r="D285" s="194" t="s">
        <v>122</v>
      </c>
      <c r="E285" s="195" t="s">
        <v>1</v>
      </c>
      <c r="F285" s="196" t="s">
        <v>383</v>
      </c>
      <c r="G285" s="193"/>
      <c r="H285" s="195" t="s">
        <v>1</v>
      </c>
      <c r="I285" s="197"/>
      <c r="J285" s="193"/>
      <c r="K285" s="193"/>
      <c r="L285" s="198"/>
      <c r="M285" s="199"/>
      <c r="N285" s="200"/>
      <c r="O285" s="200"/>
      <c r="P285" s="200"/>
      <c r="Q285" s="200"/>
      <c r="R285" s="200"/>
      <c r="S285" s="200"/>
      <c r="T285" s="201"/>
      <c r="AT285" s="202" t="s">
        <v>122</v>
      </c>
      <c r="AU285" s="202" t="s">
        <v>88</v>
      </c>
      <c r="AV285" s="12" t="s">
        <v>86</v>
      </c>
      <c r="AW285" s="12" t="s">
        <v>32</v>
      </c>
      <c r="AX285" s="12" t="s">
        <v>78</v>
      </c>
      <c r="AY285" s="202" t="s">
        <v>116</v>
      </c>
    </row>
    <row r="286" spans="2:51" s="12" customFormat="1" ht="12">
      <c r="B286" s="192"/>
      <c r="C286" s="193"/>
      <c r="D286" s="194" t="s">
        <v>122</v>
      </c>
      <c r="E286" s="195" t="s">
        <v>1</v>
      </c>
      <c r="F286" s="196" t="s">
        <v>384</v>
      </c>
      <c r="G286" s="193"/>
      <c r="H286" s="195" t="s">
        <v>1</v>
      </c>
      <c r="I286" s="197"/>
      <c r="J286" s="193"/>
      <c r="K286" s="193"/>
      <c r="L286" s="198"/>
      <c r="M286" s="199"/>
      <c r="N286" s="200"/>
      <c r="O286" s="200"/>
      <c r="P286" s="200"/>
      <c r="Q286" s="200"/>
      <c r="R286" s="200"/>
      <c r="S286" s="200"/>
      <c r="T286" s="201"/>
      <c r="AT286" s="202" t="s">
        <v>122</v>
      </c>
      <c r="AU286" s="202" t="s">
        <v>88</v>
      </c>
      <c r="AV286" s="12" t="s">
        <v>86</v>
      </c>
      <c r="AW286" s="12" t="s">
        <v>32</v>
      </c>
      <c r="AX286" s="12" t="s">
        <v>78</v>
      </c>
      <c r="AY286" s="202" t="s">
        <v>116</v>
      </c>
    </row>
    <row r="287" spans="2:51" s="12" customFormat="1" ht="22.5">
      <c r="B287" s="192"/>
      <c r="C287" s="193"/>
      <c r="D287" s="194" t="s">
        <v>122</v>
      </c>
      <c r="E287" s="195" t="s">
        <v>1</v>
      </c>
      <c r="F287" s="196" t="s">
        <v>385</v>
      </c>
      <c r="G287" s="193"/>
      <c r="H287" s="195" t="s">
        <v>1</v>
      </c>
      <c r="I287" s="197"/>
      <c r="J287" s="193"/>
      <c r="K287" s="193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122</v>
      </c>
      <c r="AU287" s="202" t="s">
        <v>88</v>
      </c>
      <c r="AV287" s="12" t="s">
        <v>86</v>
      </c>
      <c r="AW287" s="12" t="s">
        <v>32</v>
      </c>
      <c r="AX287" s="12" t="s">
        <v>78</v>
      </c>
      <c r="AY287" s="202" t="s">
        <v>116</v>
      </c>
    </row>
    <row r="288" spans="2:51" s="12" customFormat="1" ht="12">
      <c r="B288" s="192"/>
      <c r="C288" s="193"/>
      <c r="D288" s="194" t="s">
        <v>122</v>
      </c>
      <c r="E288" s="195" t="s">
        <v>1</v>
      </c>
      <c r="F288" s="196" t="s">
        <v>386</v>
      </c>
      <c r="G288" s="193"/>
      <c r="H288" s="195" t="s">
        <v>1</v>
      </c>
      <c r="I288" s="197"/>
      <c r="J288" s="193"/>
      <c r="K288" s="193"/>
      <c r="L288" s="198"/>
      <c r="M288" s="199"/>
      <c r="N288" s="200"/>
      <c r="O288" s="200"/>
      <c r="P288" s="200"/>
      <c r="Q288" s="200"/>
      <c r="R288" s="200"/>
      <c r="S288" s="200"/>
      <c r="T288" s="201"/>
      <c r="AT288" s="202" t="s">
        <v>122</v>
      </c>
      <c r="AU288" s="202" t="s">
        <v>88</v>
      </c>
      <c r="AV288" s="12" t="s">
        <v>86</v>
      </c>
      <c r="AW288" s="12" t="s">
        <v>32</v>
      </c>
      <c r="AX288" s="12" t="s">
        <v>78</v>
      </c>
      <c r="AY288" s="202" t="s">
        <v>116</v>
      </c>
    </row>
    <row r="289" spans="2:51" s="12" customFormat="1" ht="22.5">
      <c r="B289" s="192"/>
      <c r="C289" s="193"/>
      <c r="D289" s="194" t="s">
        <v>122</v>
      </c>
      <c r="E289" s="195" t="s">
        <v>1</v>
      </c>
      <c r="F289" s="196" t="s">
        <v>387</v>
      </c>
      <c r="G289" s="193"/>
      <c r="H289" s="195" t="s">
        <v>1</v>
      </c>
      <c r="I289" s="197"/>
      <c r="J289" s="193"/>
      <c r="K289" s="193"/>
      <c r="L289" s="198"/>
      <c r="M289" s="199"/>
      <c r="N289" s="200"/>
      <c r="O289" s="200"/>
      <c r="P289" s="200"/>
      <c r="Q289" s="200"/>
      <c r="R289" s="200"/>
      <c r="S289" s="200"/>
      <c r="T289" s="201"/>
      <c r="AT289" s="202" t="s">
        <v>122</v>
      </c>
      <c r="AU289" s="202" t="s">
        <v>88</v>
      </c>
      <c r="AV289" s="12" t="s">
        <v>86</v>
      </c>
      <c r="AW289" s="12" t="s">
        <v>32</v>
      </c>
      <c r="AX289" s="12" t="s">
        <v>78</v>
      </c>
      <c r="AY289" s="202" t="s">
        <v>116</v>
      </c>
    </row>
    <row r="290" spans="2:51" s="12" customFormat="1" ht="22.5">
      <c r="B290" s="192"/>
      <c r="C290" s="193"/>
      <c r="D290" s="194" t="s">
        <v>122</v>
      </c>
      <c r="E290" s="195" t="s">
        <v>1</v>
      </c>
      <c r="F290" s="196" t="s">
        <v>388</v>
      </c>
      <c r="G290" s="193"/>
      <c r="H290" s="195" t="s">
        <v>1</v>
      </c>
      <c r="I290" s="197"/>
      <c r="J290" s="193"/>
      <c r="K290" s="193"/>
      <c r="L290" s="198"/>
      <c r="M290" s="199"/>
      <c r="N290" s="200"/>
      <c r="O290" s="200"/>
      <c r="P290" s="200"/>
      <c r="Q290" s="200"/>
      <c r="R290" s="200"/>
      <c r="S290" s="200"/>
      <c r="T290" s="201"/>
      <c r="AT290" s="202" t="s">
        <v>122</v>
      </c>
      <c r="AU290" s="202" t="s">
        <v>88</v>
      </c>
      <c r="AV290" s="12" t="s">
        <v>86</v>
      </c>
      <c r="AW290" s="12" t="s">
        <v>32</v>
      </c>
      <c r="AX290" s="12" t="s">
        <v>78</v>
      </c>
      <c r="AY290" s="202" t="s">
        <v>116</v>
      </c>
    </row>
    <row r="291" spans="2:51" s="12" customFormat="1" ht="12">
      <c r="B291" s="192"/>
      <c r="C291" s="193"/>
      <c r="D291" s="194" t="s">
        <v>122</v>
      </c>
      <c r="E291" s="195" t="s">
        <v>1</v>
      </c>
      <c r="F291" s="196" t="s">
        <v>389</v>
      </c>
      <c r="G291" s="193"/>
      <c r="H291" s="195" t="s">
        <v>1</v>
      </c>
      <c r="I291" s="197"/>
      <c r="J291" s="193"/>
      <c r="K291" s="193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122</v>
      </c>
      <c r="AU291" s="202" t="s">
        <v>88</v>
      </c>
      <c r="AV291" s="12" t="s">
        <v>86</v>
      </c>
      <c r="AW291" s="12" t="s">
        <v>32</v>
      </c>
      <c r="AX291" s="12" t="s">
        <v>78</v>
      </c>
      <c r="AY291" s="202" t="s">
        <v>116</v>
      </c>
    </row>
    <row r="292" spans="2:51" s="12" customFormat="1" ht="22.5">
      <c r="B292" s="192"/>
      <c r="C292" s="193"/>
      <c r="D292" s="194" t="s">
        <v>122</v>
      </c>
      <c r="E292" s="195" t="s">
        <v>1</v>
      </c>
      <c r="F292" s="196" t="s">
        <v>390</v>
      </c>
      <c r="G292" s="193"/>
      <c r="H292" s="195" t="s">
        <v>1</v>
      </c>
      <c r="I292" s="197"/>
      <c r="J292" s="193"/>
      <c r="K292" s="193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122</v>
      </c>
      <c r="AU292" s="202" t="s">
        <v>88</v>
      </c>
      <c r="AV292" s="12" t="s">
        <v>86</v>
      </c>
      <c r="AW292" s="12" t="s">
        <v>32</v>
      </c>
      <c r="AX292" s="12" t="s">
        <v>78</v>
      </c>
      <c r="AY292" s="202" t="s">
        <v>116</v>
      </c>
    </row>
    <row r="293" spans="2:51" s="12" customFormat="1" ht="12">
      <c r="B293" s="192"/>
      <c r="C293" s="193"/>
      <c r="D293" s="194" t="s">
        <v>122</v>
      </c>
      <c r="E293" s="195" t="s">
        <v>1</v>
      </c>
      <c r="F293" s="196" t="s">
        <v>384</v>
      </c>
      <c r="G293" s="193"/>
      <c r="H293" s="195" t="s">
        <v>1</v>
      </c>
      <c r="I293" s="197"/>
      <c r="J293" s="193"/>
      <c r="K293" s="193"/>
      <c r="L293" s="198"/>
      <c r="M293" s="199"/>
      <c r="N293" s="200"/>
      <c r="O293" s="200"/>
      <c r="P293" s="200"/>
      <c r="Q293" s="200"/>
      <c r="R293" s="200"/>
      <c r="S293" s="200"/>
      <c r="T293" s="201"/>
      <c r="AT293" s="202" t="s">
        <v>122</v>
      </c>
      <c r="AU293" s="202" t="s">
        <v>88</v>
      </c>
      <c r="AV293" s="12" t="s">
        <v>86</v>
      </c>
      <c r="AW293" s="12" t="s">
        <v>32</v>
      </c>
      <c r="AX293" s="12" t="s">
        <v>78</v>
      </c>
      <c r="AY293" s="202" t="s">
        <v>116</v>
      </c>
    </row>
    <row r="294" spans="2:51" s="12" customFormat="1" ht="22.5">
      <c r="B294" s="192"/>
      <c r="C294" s="193"/>
      <c r="D294" s="194" t="s">
        <v>122</v>
      </c>
      <c r="E294" s="195" t="s">
        <v>1</v>
      </c>
      <c r="F294" s="196" t="s">
        <v>391</v>
      </c>
      <c r="G294" s="193"/>
      <c r="H294" s="195" t="s">
        <v>1</v>
      </c>
      <c r="I294" s="197"/>
      <c r="J294" s="193"/>
      <c r="K294" s="193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122</v>
      </c>
      <c r="AU294" s="202" t="s">
        <v>88</v>
      </c>
      <c r="AV294" s="12" t="s">
        <v>86</v>
      </c>
      <c r="AW294" s="12" t="s">
        <v>32</v>
      </c>
      <c r="AX294" s="12" t="s">
        <v>78</v>
      </c>
      <c r="AY294" s="202" t="s">
        <v>116</v>
      </c>
    </row>
    <row r="295" spans="2:51" s="12" customFormat="1" ht="12">
      <c r="B295" s="192"/>
      <c r="C295" s="193"/>
      <c r="D295" s="194" t="s">
        <v>122</v>
      </c>
      <c r="E295" s="195" t="s">
        <v>1</v>
      </c>
      <c r="F295" s="196" t="s">
        <v>392</v>
      </c>
      <c r="G295" s="193"/>
      <c r="H295" s="195" t="s">
        <v>1</v>
      </c>
      <c r="I295" s="197"/>
      <c r="J295" s="193"/>
      <c r="K295" s="193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122</v>
      </c>
      <c r="AU295" s="202" t="s">
        <v>88</v>
      </c>
      <c r="AV295" s="12" t="s">
        <v>86</v>
      </c>
      <c r="AW295" s="12" t="s">
        <v>32</v>
      </c>
      <c r="AX295" s="12" t="s">
        <v>78</v>
      </c>
      <c r="AY295" s="202" t="s">
        <v>116</v>
      </c>
    </row>
    <row r="296" spans="2:51" s="12" customFormat="1" ht="22.5">
      <c r="B296" s="192"/>
      <c r="C296" s="193"/>
      <c r="D296" s="194" t="s">
        <v>122</v>
      </c>
      <c r="E296" s="195" t="s">
        <v>1</v>
      </c>
      <c r="F296" s="196" t="s">
        <v>393</v>
      </c>
      <c r="G296" s="193"/>
      <c r="H296" s="195" t="s">
        <v>1</v>
      </c>
      <c r="I296" s="197"/>
      <c r="J296" s="193"/>
      <c r="K296" s="193"/>
      <c r="L296" s="198"/>
      <c r="M296" s="199"/>
      <c r="N296" s="200"/>
      <c r="O296" s="200"/>
      <c r="P296" s="200"/>
      <c r="Q296" s="200"/>
      <c r="R296" s="200"/>
      <c r="S296" s="200"/>
      <c r="T296" s="201"/>
      <c r="AT296" s="202" t="s">
        <v>122</v>
      </c>
      <c r="AU296" s="202" t="s">
        <v>88</v>
      </c>
      <c r="AV296" s="12" t="s">
        <v>86</v>
      </c>
      <c r="AW296" s="12" t="s">
        <v>32</v>
      </c>
      <c r="AX296" s="12" t="s">
        <v>78</v>
      </c>
      <c r="AY296" s="202" t="s">
        <v>116</v>
      </c>
    </row>
    <row r="297" spans="2:51" s="12" customFormat="1" ht="12">
      <c r="B297" s="192"/>
      <c r="C297" s="193"/>
      <c r="D297" s="194" t="s">
        <v>122</v>
      </c>
      <c r="E297" s="195" t="s">
        <v>1</v>
      </c>
      <c r="F297" s="196" t="s">
        <v>394</v>
      </c>
      <c r="G297" s="193"/>
      <c r="H297" s="195" t="s">
        <v>1</v>
      </c>
      <c r="I297" s="197"/>
      <c r="J297" s="193"/>
      <c r="K297" s="193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122</v>
      </c>
      <c r="AU297" s="202" t="s">
        <v>88</v>
      </c>
      <c r="AV297" s="12" t="s">
        <v>86</v>
      </c>
      <c r="AW297" s="12" t="s">
        <v>32</v>
      </c>
      <c r="AX297" s="12" t="s">
        <v>78</v>
      </c>
      <c r="AY297" s="202" t="s">
        <v>116</v>
      </c>
    </row>
    <row r="298" spans="2:51" s="13" customFormat="1" ht="12">
      <c r="B298" s="203"/>
      <c r="C298" s="204"/>
      <c r="D298" s="194" t="s">
        <v>122</v>
      </c>
      <c r="E298" s="205" t="s">
        <v>1</v>
      </c>
      <c r="F298" s="206" t="s">
        <v>86</v>
      </c>
      <c r="G298" s="204"/>
      <c r="H298" s="207">
        <v>1</v>
      </c>
      <c r="I298" s="208"/>
      <c r="J298" s="204"/>
      <c r="K298" s="204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122</v>
      </c>
      <c r="AU298" s="213" t="s">
        <v>88</v>
      </c>
      <c r="AV298" s="13" t="s">
        <v>88</v>
      </c>
      <c r="AW298" s="13" t="s">
        <v>32</v>
      </c>
      <c r="AX298" s="13" t="s">
        <v>86</v>
      </c>
      <c r="AY298" s="213" t="s">
        <v>116</v>
      </c>
    </row>
    <row r="299" spans="1:65" s="2" customFormat="1" ht="33" customHeight="1">
      <c r="A299" s="33"/>
      <c r="B299" s="34"/>
      <c r="C299" s="178" t="s">
        <v>395</v>
      </c>
      <c r="D299" s="178" t="s">
        <v>117</v>
      </c>
      <c r="E299" s="179" t="s">
        <v>396</v>
      </c>
      <c r="F299" s="180" t="s">
        <v>397</v>
      </c>
      <c r="G299" s="181" t="s">
        <v>250</v>
      </c>
      <c r="H299" s="182"/>
      <c r="I299" s="183"/>
      <c r="J299" s="184"/>
      <c r="K299" s="185"/>
      <c r="L299" s="38"/>
      <c r="M299" s="186" t="s">
        <v>1</v>
      </c>
      <c r="N299" s="187" t="s">
        <v>43</v>
      </c>
      <c r="O299" s="70"/>
      <c r="P299" s="188">
        <f>O299*H299</f>
        <v>0</v>
      </c>
      <c r="Q299" s="188">
        <v>0</v>
      </c>
      <c r="R299" s="188">
        <f>Q299*H299</f>
        <v>0</v>
      </c>
      <c r="S299" s="188">
        <v>0</v>
      </c>
      <c r="T299" s="189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90" t="s">
        <v>153</v>
      </c>
      <c r="AT299" s="190" t="s">
        <v>117</v>
      </c>
      <c r="AU299" s="190" t="s">
        <v>88</v>
      </c>
      <c r="AY299" s="16" t="s">
        <v>116</v>
      </c>
      <c r="BE299" s="191">
        <f>IF(N299="základní",J299,0)</f>
        <v>0</v>
      </c>
      <c r="BF299" s="191">
        <f>IF(N299="snížená",J299,0)</f>
        <v>0</v>
      </c>
      <c r="BG299" s="191">
        <f>IF(N299="zákl. přenesená",J299,0)</f>
        <v>0</v>
      </c>
      <c r="BH299" s="191">
        <f>IF(N299="sníž. přenesená",J299,0)</f>
        <v>0</v>
      </c>
      <c r="BI299" s="191">
        <f>IF(N299="nulová",J299,0)</f>
        <v>0</v>
      </c>
      <c r="BJ299" s="16" t="s">
        <v>86</v>
      </c>
      <c r="BK299" s="191">
        <f>ROUND(I299*H299,2)</f>
        <v>0</v>
      </c>
      <c r="BL299" s="16" t="s">
        <v>153</v>
      </c>
      <c r="BM299" s="190" t="s">
        <v>398</v>
      </c>
    </row>
    <row r="300" spans="2:51" s="12" customFormat="1" ht="22.5">
      <c r="B300" s="192"/>
      <c r="C300" s="193"/>
      <c r="D300" s="194" t="s">
        <v>122</v>
      </c>
      <c r="E300" s="195" t="s">
        <v>1</v>
      </c>
      <c r="F300" s="196" t="s">
        <v>399</v>
      </c>
      <c r="G300" s="193"/>
      <c r="H300" s="195" t="s">
        <v>1</v>
      </c>
      <c r="I300" s="197"/>
      <c r="J300" s="193"/>
      <c r="K300" s="193"/>
      <c r="L300" s="198"/>
      <c r="M300" s="199"/>
      <c r="N300" s="200"/>
      <c r="O300" s="200"/>
      <c r="P300" s="200"/>
      <c r="Q300" s="200"/>
      <c r="R300" s="200"/>
      <c r="S300" s="200"/>
      <c r="T300" s="201"/>
      <c r="AT300" s="202" t="s">
        <v>122</v>
      </c>
      <c r="AU300" s="202" t="s">
        <v>88</v>
      </c>
      <c r="AV300" s="12" t="s">
        <v>86</v>
      </c>
      <c r="AW300" s="12" t="s">
        <v>32</v>
      </c>
      <c r="AX300" s="12" t="s">
        <v>78</v>
      </c>
      <c r="AY300" s="202" t="s">
        <v>116</v>
      </c>
    </row>
    <row r="301" spans="2:51" s="12" customFormat="1" ht="22.5">
      <c r="B301" s="192"/>
      <c r="C301" s="193"/>
      <c r="D301" s="194" t="s">
        <v>122</v>
      </c>
      <c r="E301" s="195" t="s">
        <v>1</v>
      </c>
      <c r="F301" s="196" t="s">
        <v>400</v>
      </c>
      <c r="G301" s="193"/>
      <c r="H301" s="195" t="s">
        <v>1</v>
      </c>
      <c r="I301" s="197"/>
      <c r="J301" s="193"/>
      <c r="K301" s="193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122</v>
      </c>
      <c r="AU301" s="202" t="s">
        <v>88</v>
      </c>
      <c r="AV301" s="12" t="s">
        <v>86</v>
      </c>
      <c r="AW301" s="12" t="s">
        <v>32</v>
      </c>
      <c r="AX301" s="12" t="s">
        <v>78</v>
      </c>
      <c r="AY301" s="202" t="s">
        <v>116</v>
      </c>
    </row>
    <row r="302" spans="2:51" s="12" customFormat="1" ht="22.5">
      <c r="B302" s="192"/>
      <c r="C302" s="193"/>
      <c r="D302" s="194" t="s">
        <v>122</v>
      </c>
      <c r="E302" s="195" t="s">
        <v>1</v>
      </c>
      <c r="F302" s="196" t="s">
        <v>401</v>
      </c>
      <c r="G302" s="193"/>
      <c r="H302" s="195" t="s">
        <v>1</v>
      </c>
      <c r="I302" s="197"/>
      <c r="J302" s="193"/>
      <c r="K302" s="193"/>
      <c r="L302" s="198"/>
      <c r="M302" s="199"/>
      <c r="N302" s="200"/>
      <c r="O302" s="200"/>
      <c r="P302" s="200"/>
      <c r="Q302" s="200"/>
      <c r="R302" s="200"/>
      <c r="S302" s="200"/>
      <c r="T302" s="201"/>
      <c r="AT302" s="202" t="s">
        <v>122</v>
      </c>
      <c r="AU302" s="202" t="s">
        <v>88</v>
      </c>
      <c r="AV302" s="12" t="s">
        <v>86</v>
      </c>
      <c r="AW302" s="12" t="s">
        <v>32</v>
      </c>
      <c r="AX302" s="12" t="s">
        <v>78</v>
      </c>
      <c r="AY302" s="202" t="s">
        <v>116</v>
      </c>
    </row>
    <row r="303" spans="2:51" s="12" customFormat="1" ht="22.5">
      <c r="B303" s="192"/>
      <c r="C303" s="193"/>
      <c r="D303" s="194" t="s">
        <v>122</v>
      </c>
      <c r="E303" s="195" t="s">
        <v>1</v>
      </c>
      <c r="F303" s="196" t="s">
        <v>402</v>
      </c>
      <c r="G303" s="193"/>
      <c r="H303" s="195" t="s">
        <v>1</v>
      </c>
      <c r="I303" s="197"/>
      <c r="J303" s="193"/>
      <c r="K303" s="193"/>
      <c r="L303" s="198"/>
      <c r="M303" s="199"/>
      <c r="N303" s="200"/>
      <c r="O303" s="200"/>
      <c r="P303" s="200"/>
      <c r="Q303" s="200"/>
      <c r="R303" s="200"/>
      <c r="S303" s="200"/>
      <c r="T303" s="201"/>
      <c r="AT303" s="202" t="s">
        <v>122</v>
      </c>
      <c r="AU303" s="202" t="s">
        <v>88</v>
      </c>
      <c r="AV303" s="12" t="s">
        <v>86</v>
      </c>
      <c r="AW303" s="12" t="s">
        <v>32</v>
      </c>
      <c r="AX303" s="12" t="s">
        <v>78</v>
      </c>
      <c r="AY303" s="202" t="s">
        <v>116</v>
      </c>
    </row>
    <row r="304" spans="2:51" s="12" customFormat="1" ht="22.5">
      <c r="B304" s="192"/>
      <c r="C304" s="193"/>
      <c r="D304" s="194" t="s">
        <v>122</v>
      </c>
      <c r="E304" s="195" t="s">
        <v>1</v>
      </c>
      <c r="F304" s="196" t="s">
        <v>403</v>
      </c>
      <c r="G304" s="193"/>
      <c r="H304" s="195" t="s">
        <v>1</v>
      </c>
      <c r="I304" s="197"/>
      <c r="J304" s="193"/>
      <c r="K304" s="193"/>
      <c r="L304" s="198"/>
      <c r="M304" s="199"/>
      <c r="N304" s="200"/>
      <c r="O304" s="200"/>
      <c r="P304" s="200"/>
      <c r="Q304" s="200"/>
      <c r="R304" s="200"/>
      <c r="S304" s="200"/>
      <c r="T304" s="201"/>
      <c r="AT304" s="202" t="s">
        <v>122</v>
      </c>
      <c r="AU304" s="202" t="s">
        <v>88</v>
      </c>
      <c r="AV304" s="12" t="s">
        <v>86</v>
      </c>
      <c r="AW304" s="12" t="s">
        <v>32</v>
      </c>
      <c r="AX304" s="12" t="s">
        <v>78</v>
      </c>
      <c r="AY304" s="202" t="s">
        <v>116</v>
      </c>
    </row>
    <row r="305" spans="2:51" s="12" customFormat="1" ht="22.5">
      <c r="B305" s="192"/>
      <c r="C305" s="193"/>
      <c r="D305" s="194" t="s">
        <v>122</v>
      </c>
      <c r="E305" s="195" t="s">
        <v>1</v>
      </c>
      <c r="F305" s="196" t="s">
        <v>404</v>
      </c>
      <c r="G305" s="193"/>
      <c r="H305" s="195" t="s">
        <v>1</v>
      </c>
      <c r="I305" s="197"/>
      <c r="J305" s="193"/>
      <c r="K305" s="193"/>
      <c r="L305" s="198"/>
      <c r="M305" s="199"/>
      <c r="N305" s="200"/>
      <c r="O305" s="200"/>
      <c r="P305" s="200"/>
      <c r="Q305" s="200"/>
      <c r="R305" s="200"/>
      <c r="S305" s="200"/>
      <c r="T305" s="201"/>
      <c r="AT305" s="202" t="s">
        <v>122</v>
      </c>
      <c r="AU305" s="202" t="s">
        <v>88</v>
      </c>
      <c r="AV305" s="12" t="s">
        <v>86</v>
      </c>
      <c r="AW305" s="12" t="s">
        <v>32</v>
      </c>
      <c r="AX305" s="12" t="s">
        <v>78</v>
      </c>
      <c r="AY305" s="202" t="s">
        <v>116</v>
      </c>
    </row>
    <row r="306" spans="2:51" s="13" customFormat="1" ht="12">
      <c r="B306" s="203"/>
      <c r="C306" s="204"/>
      <c r="D306" s="194" t="s">
        <v>122</v>
      </c>
      <c r="E306" s="205" t="s">
        <v>1</v>
      </c>
      <c r="F306" s="206" t="s">
        <v>86</v>
      </c>
      <c r="G306" s="204"/>
      <c r="H306" s="207">
        <v>1</v>
      </c>
      <c r="I306" s="208"/>
      <c r="J306" s="204"/>
      <c r="K306" s="204"/>
      <c r="L306" s="209"/>
      <c r="M306" s="214"/>
      <c r="N306" s="215"/>
      <c r="O306" s="215"/>
      <c r="P306" s="215"/>
      <c r="Q306" s="215"/>
      <c r="R306" s="215"/>
      <c r="S306" s="215"/>
      <c r="T306" s="216"/>
      <c r="AT306" s="213" t="s">
        <v>122</v>
      </c>
      <c r="AU306" s="213" t="s">
        <v>88</v>
      </c>
      <c r="AV306" s="13" t="s">
        <v>88</v>
      </c>
      <c r="AW306" s="13" t="s">
        <v>32</v>
      </c>
      <c r="AX306" s="13" t="s">
        <v>86</v>
      </c>
      <c r="AY306" s="213" t="s">
        <v>116</v>
      </c>
    </row>
    <row r="307" spans="1:31" s="2" customFormat="1" ht="6.95" customHeight="1">
      <c r="A307" s="33"/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38"/>
      <c r="M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</row>
  </sheetData>
  <sheetProtection formatColumns="0" formatRows="0" autoFilter="0"/>
  <autoFilter ref="C119:K30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DESKTOP-B1BTQB1\Fimek</dc:creator>
  <cp:keywords/>
  <dc:description/>
  <cp:lastModifiedBy>Zdeněk Kmoch</cp:lastModifiedBy>
  <dcterms:created xsi:type="dcterms:W3CDTF">2021-09-27T11:24:31Z</dcterms:created>
  <dcterms:modified xsi:type="dcterms:W3CDTF">2021-09-27T12:16:51Z</dcterms:modified>
  <cp:category/>
  <cp:version/>
  <cp:contentType/>
  <cp:contentStatus/>
</cp:coreProperties>
</file>