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805" windowHeight="147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'Položky'!$A$1:$G$143</definedName>
    <definedName name="_xlnm.Print_Area" localSheetId="1">'Rekapitulace'!$A$1:$I$33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<sst xmlns="http://schemas.openxmlformats.org/spreadsheetml/2006/main" count="464" uniqueCount="314">
  <si>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</si>
  <si>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</si>
  <si>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</si>
  <si>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</si>
  <si>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</si>
  <si>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</si>
  <si>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</si>
  <si>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</si>
  <si>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</si>
  <si>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</si>
  <si>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</si>
  <si>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</si>
  <si>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</si>
  <si>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</si>
  <si>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</si>
  <si>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</si>
  <si>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</si>
  <si>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</si>
  <si>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</si>
  <si>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</si>
  <si>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</si>
  <si>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</si>
  <si>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</si>
  <si>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</si>
  <si>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</si>
  <si>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</si>
  <si>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</si>
  <si>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</si>
  <si>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</si>
  <si>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</si>
  <si>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</si>
  <si>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</si>
  <si>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</si>
  <si>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</si>
  <si>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</si>
  <si>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</si>
  <si>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</si>
  <si>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</si>
  <si>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</si>
  <si>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</si>
  <si>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</si>
  <si>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</si>
  <si>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</si>
  <si>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</si>
  <si>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</si>
  <si>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</si>
  <si>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</si>
  <si>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</si>
  <si>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</si>
  <si>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</si>
  <si>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</si>
  <si>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</si>
  <si>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</si>
  <si>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</si>
  <si>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</si>
  <si>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</si>
  <si>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</si>
  <si>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</si>
  <si>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</si>
  <si>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</si>
  <si>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</si>
  <si>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</si>
  <si>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</si>
  <si>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</si>
  <si>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</si>
  <si>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</si>
  <si>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</si>
  <si>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</si>
  <si>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</si>
  <si>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</si>
  <si>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</si>
  <si>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</si>
  <si>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</si>
  <si>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</si>
  <si>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</si>
  <si>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</si>
  <si>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</si>
  <si>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14/202</t>
  </si>
  <si>
    <t>Č.Krumlov, sídliště Vyšný, výměna kanalizace</t>
  </si>
  <si>
    <t>Výměna kanalizace u č.p.123,124</t>
  </si>
  <si>
    <t>119001401R00</t>
  </si>
  <si>
    <t xml:space="preserve">Dočasné zajištění ocelového potrubí do DN 200 mm </t>
  </si>
  <si>
    <t>m</t>
  </si>
  <si>
    <t>0,9*5</t>
  </si>
  <si>
    <t>119001421R00</t>
  </si>
  <si>
    <t xml:space="preserve">Dočasné zajištění kabelů - do počtu 3 kabelů </t>
  </si>
  <si>
    <t>0,9*4</t>
  </si>
  <si>
    <t>130001101R00</t>
  </si>
  <si>
    <t xml:space="preserve">Příplatek za ztížené hloubení v blízkosti vedení </t>
  </si>
  <si>
    <t>m3</t>
  </si>
  <si>
    <t>2,0*0,9*2,49*9</t>
  </si>
  <si>
    <t>132201212R00</t>
  </si>
  <si>
    <t xml:space="preserve">Hloubení rýh š.do 200 cm hor.3 do 1000m3,STROJNĚ </t>
  </si>
  <si>
    <t>Začátek provozního součtu</t>
  </si>
  <si>
    <t>kanalizace:59,0*0,9*2,49</t>
  </si>
  <si>
    <t>šachty:1,5*1,5*2,65*4</t>
  </si>
  <si>
    <t>drenáž:59,0*0,15*0,1</t>
  </si>
  <si>
    <t>Konec provozního součtu</t>
  </si>
  <si>
    <t>50%:156,954*0,5</t>
  </si>
  <si>
    <t>132201219R00</t>
  </si>
  <si>
    <t xml:space="preserve">Příplatek za lepivost - hloubení rýh 200cm v hor.3 </t>
  </si>
  <si>
    <t>132301209R00</t>
  </si>
  <si>
    <t xml:space="preserve">Příplatek za lepivost - hloubení rýh 200cm v hor.4 </t>
  </si>
  <si>
    <t>132301212R00</t>
  </si>
  <si>
    <t xml:space="preserve">Hloubení rýh š.do 200 cm hor.4 do 1000 m3, STROJNĚ </t>
  </si>
  <si>
    <t>50%:78,48</t>
  </si>
  <si>
    <t>151101102R00</t>
  </si>
  <si>
    <t xml:space="preserve">Pažení a rozepření stěn rýh - příložné - hl. do 4m </t>
  </si>
  <si>
    <t>m2</t>
  </si>
  <si>
    <t>kanalizace:59,0*2,49*2</t>
  </si>
  <si>
    <t>šachty:(1,5*4-0,9*2)*2,65*4</t>
  </si>
  <si>
    <t>151101112R00</t>
  </si>
  <si>
    <t xml:space="preserve">Odstranění pažení stěn rýh - příložné - hl. do 4 m </t>
  </si>
  <si>
    <t>161101101R00</t>
  </si>
  <si>
    <t xml:space="preserve">Svislé přemístění výkopku z hor.1-4 do 2,5 m </t>
  </si>
  <si>
    <t>30%:156,95*0,3</t>
  </si>
  <si>
    <t>162701105R00</t>
  </si>
  <si>
    <t xml:space="preserve">Vodorovné přemístění výkopku z hor.1-4 do 10000 m </t>
  </si>
  <si>
    <t>zbývající výkopy:36,35</t>
  </si>
  <si>
    <t>167101102R00</t>
  </si>
  <si>
    <t xml:space="preserve">Nakládání výkopku z hor.1-4 v množství nad 100 m3 </t>
  </si>
  <si>
    <t>171201201R00</t>
  </si>
  <si>
    <t xml:space="preserve">Uložení sypaniny na skládku </t>
  </si>
  <si>
    <t>171201211U00</t>
  </si>
  <si>
    <t xml:space="preserve">Skládkovné zemina </t>
  </si>
  <si>
    <t>t</t>
  </si>
  <si>
    <t>36,35*1,67</t>
  </si>
  <si>
    <t>174101101R00</t>
  </si>
  <si>
    <t xml:space="preserve">Zásyp jam, rýh, šachet se zhutněním </t>
  </si>
  <si>
    <t>výkopy:156,95</t>
  </si>
  <si>
    <t>odpočet:</t>
  </si>
  <si>
    <t>lože:-59,0*0,90*0,10</t>
  </si>
  <si>
    <t>obsypy:-59,0*0,90*0,435</t>
  </si>
  <si>
    <t>šachty:-3,14*0,62*0,62*1,9*4+3,14*(0,62*0,62+0,42*0,42)*0,5*0,6*4</t>
  </si>
  <si>
    <t>drenáž:-59,0*0,15*0,10</t>
  </si>
  <si>
    <t>175101101R00</t>
  </si>
  <si>
    <t xml:space="preserve">Obsyp potrubí bez prohození sypaniny </t>
  </si>
  <si>
    <t>59,0*0,9*0,435-5,197</t>
  </si>
  <si>
    <t>181201102R00</t>
  </si>
  <si>
    <t xml:space="preserve">Úprava pláně v násypech v hor. 1-4, se zhutněním </t>
  </si>
  <si>
    <t>59,0*0,9+1,5*1,5*4-3,14*0,3*0,3*4</t>
  </si>
  <si>
    <t>181300010RAD</t>
  </si>
  <si>
    <t>Rozprostření ornice v rovině tloušťka 15 cm dovoz ornice ze vzdálenosti 10 km, osetí trávou</t>
  </si>
  <si>
    <t>18,0*5,0</t>
  </si>
  <si>
    <t>58337344</t>
  </si>
  <si>
    <t>Štěrkopísek frakce 0-20</t>
  </si>
  <si>
    <t>T</t>
  </si>
  <si>
    <t>obsypy:17,9*1,87</t>
  </si>
  <si>
    <t>11</t>
  </si>
  <si>
    <t>Přípravné a přidružené práce</t>
  </si>
  <si>
    <t>1101</t>
  </si>
  <si>
    <t xml:space="preserve">Geodetické vytýčení stavby </t>
  </si>
  <si>
    <t>100m</t>
  </si>
  <si>
    <t>1102</t>
  </si>
  <si>
    <t xml:space="preserve">Vytýčení stávajících podzemních sítí a zařízení </t>
  </si>
  <si>
    <t>kpl</t>
  </si>
  <si>
    <t>1103</t>
  </si>
  <si>
    <t>Fotodokumentace objektů na stavbě před zahájením výkop.prací a po dokončení stavby</t>
  </si>
  <si>
    <t>1104</t>
  </si>
  <si>
    <t xml:space="preserve">Geodetické zaměření skutečného provedení stavby </t>
  </si>
  <si>
    <t>1105</t>
  </si>
  <si>
    <t xml:space="preserve">Dokumentace skutečného provedení stavby (DSPS) </t>
  </si>
  <si>
    <t>1106</t>
  </si>
  <si>
    <t xml:space="preserve">Plán BOZP </t>
  </si>
  <si>
    <t>1107</t>
  </si>
  <si>
    <t>Objekty zařízení staveniště vč.napojení na inž.sít (1,5%)</t>
  </si>
  <si>
    <t>1108</t>
  </si>
  <si>
    <t>Dokumentace dočastného dopravního značení (DIO) vč.schválení Policií ČR</t>
  </si>
  <si>
    <t>1109</t>
  </si>
  <si>
    <t xml:space="preserve">Osazení dočasného dopravního značení </t>
  </si>
  <si>
    <t>1110</t>
  </si>
  <si>
    <t xml:space="preserve">Pronájem dopravního značení </t>
  </si>
  <si>
    <t>den</t>
  </si>
  <si>
    <t>282</t>
  </si>
  <si>
    <t>Drenáže</t>
  </si>
  <si>
    <t>211561111R00</t>
  </si>
  <si>
    <t>Výplň odvodňovacích žeber kam. hrubě drcen. 0-20 mm</t>
  </si>
  <si>
    <t>59,0*0,15*0,10-0,463</t>
  </si>
  <si>
    <t>212753114R00</t>
  </si>
  <si>
    <t xml:space="preserve">Montáž ohebné dren. trubky do rýhy DN 100,bez lože </t>
  </si>
  <si>
    <t>28610001</t>
  </si>
  <si>
    <t>Drenážní potrubí DN100 mm</t>
  </si>
  <si>
    <t>59,0*1,01</t>
  </si>
  <si>
    <t>45</t>
  </si>
  <si>
    <t>Podkladní a vedlejší konstrukce</t>
  </si>
  <si>
    <t>451572211R00</t>
  </si>
  <si>
    <t>59,0*0,9*0,1</t>
  </si>
  <si>
    <t>460490012R00</t>
  </si>
  <si>
    <t xml:space="preserve">Fólie výstražná z PVC, šířka 50 cm šedá </t>
  </si>
  <si>
    <t>5</t>
  </si>
  <si>
    <t>Komunikace</t>
  </si>
  <si>
    <t>564851111R00</t>
  </si>
  <si>
    <t>Podklad ze štěrkodrti po zhutnění tloušťky 15 cm (0-32) ŠDA 0-32</t>
  </si>
  <si>
    <t>564851111R01</t>
  </si>
  <si>
    <t>Podklad ze štěrkodrti po zhutnění tloušťky 15 cm (0-63) ŠDB 0-63</t>
  </si>
  <si>
    <t>573111111R00</t>
  </si>
  <si>
    <t>Postřik živičný infiltr.+ posyp, asfalt. 0,50kg/m2 PI,EK</t>
  </si>
  <si>
    <t>573211110R00</t>
  </si>
  <si>
    <t>Postřik živičný spojovací z asfaltu 0,2 kg/m2 PS,EKM</t>
  </si>
  <si>
    <t>574381112U00</t>
  </si>
  <si>
    <t xml:space="preserve">Makadam penetr hrub PMH tl 100mm </t>
  </si>
  <si>
    <t>577112114R00</t>
  </si>
  <si>
    <t xml:space="preserve">Beton asfalt. ACO 11 S  š. do 3 m, tl.5 cm </t>
  </si>
  <si>
    <t>35,0*0,85+8,5*0,85</t>
  </si>
  <si>
    <t>577115114R00</t>
  </si>
  <si>
    <t xml:space="preserve">Beton asf.ACL 22 (velmi hrubý),do 3 m, 5 cm </t>
  </si>
  <si>
    <t>8</t>
  </si>
  <si>
    <t>Trubní vedení</t>
  </si>
  <si>
    <t>871313121R00</t>
  </si>
  <si>
    <t xml:space="preserve">Montáž trub z plastu, gumový kroužek, DN 150 </t>
  </si>
  <si>
    <t>871374121U00</t>
  </si>
  <si>
    <t xml:space="preserve">Montáž PP potrubí ve výkopu DN 300 </t>
  </si>
  <si>
    <t>877313123R00</t>
  </si>
  <si>
    <t xml:space="preserve">Montáž tvarovek jednoos. plast. gum.kroužek DN 150 </t>
  </si>
  <si>
    <t>kus</t>
  </si>
  <si>
    <t>kolena:8</t>
  </si>
  <si>
    <t>877314120U00</t>
  </si>
  <si>
    <t xml:space="preserve">Montáž pružné spojky na potrubí DN 150 </t>
  </si>
  <si>
    <t>877315121R00</t>
  </si>
  <si>
    <t xml:space="preserve">Výřez a montáž tvarovky navrtávací  DN 150 mm </t>
  </si>
  <si>
    <t>892581111R00</t>
  </si>
  <si>
    <t xml:space="preserve">Zkouška těsnosti kanalizace DN do 300, vodou </t>
  </si>
  <si>
    <t>892583111R00</t>
  </si>
  <si>
    <t>úsek</t>
  </si>
  <si>
    <t>892589001</t>
  </si>
  <si>
    <t xml:space="preserve">Kamerový záznam nové kanalizace </t>
  </si>
  <si>
    <t>895941111R00</t>
  </si>
  <si>
    <t>895949001</t>
  </si>
  <si>
    <t>895949002</t>
  </si>
  <si>
    <t>899900001</t>
  </si>
  <si>
    <t>934940001</t>
  </si>
  <si>
    <t>894410040RAB</t>
  </si>
  <si>
    <t>894410050RAB</t>
  </si>
  <si>
    <t>28614001</t>
  </si>
  <si>
    <t>28614002</t>
  </si>
  <si>
    <t>Potrubí PVC , KG 160x4,7mm, L=5, SN 8</t>
  </si>
  <si>
    <t>28651501</t>
  </si>
  <si>
    <t>Koleno PVC 30° DN 150</t>
  </si>
  <si>
    <t>28651502</t>
  </si>
  <si>
    <t>Koleno PVC 45° DN 150</t>
  </si>
  <si>
    <t>28651503</t>
  </si>
  <si>
    <t>Navrtávací odbočné sedlo EASY CLIP KG 150 mm</t>
  </si>
  <si>
    <t>28655001</t>
  </si>
  <si>
    <t>Pružná spojka Flex-Seal DN 150 mm</t>
  </si>
  <si>
    <t>91</t>
  </si>
  <si>
    <t>Doplňující práce na komunikaci</t>
  </si>
  <si>
    <t>917862111RT5</t>
  </si>
  <si>
    <t>Osazení stojat. obrub.bet. s opěrou,lože z C 12/15 včetně obrubníku</t>
  </si>
  <si>
    <t>96</t>
  </si>
  <si>
    <t>Bourání konstrukcí</t>
  </si>
  <si>
    <t>113107141R00</t>
  </si>
  <si>
    <t xml:space="preserve">Odstranění podkladu pl. do 200 m2, živice tl. 5 cm </t>
  </si>
  <si>
    <t>35,0*0,9+8,5*0,9</t>
  </si>
  <si>
    <t>113202111R00</t>
  </si>
  <si>
    <t xml:space="preserve">Vytrhání obrub z krajníků nebo obrubníků stojatých </t>
  </si>
  <si>
    <t>115201512R00</t>
  </si>
  <si>
    <t>894411810</t>
  </si>
  <si>
    <t>99</t>
  </si>
  <si>
    <t>Staveništní přesun hmot</t>
  </si>
  <si>
    <t>998276201R00</t>
  </si>
  <si>
    <t xml:space="preserve">Přesun hmot, trub.vedení plast. obsypaná kamenivem </t>
  </si>
  <si>
    <t>919735112R00</t>
  </si>
  <si>
    <t xml:space="preserve">Řezání stávajícího živičného krytu tl. 5 - 10 cm </t>
  </si>
  <si>
    <t>35,0+2*8,5</t>
  </si>
  <si>
    <t>97</t>
  </si>
  <si>
    <t>Prorážení otvorů</t>
  </si>
  <si>
    <t>971042431R00</t>
  </si>
  <si>
    <t xml:space="preserve">Vybourání otvorů zdi betonové pl. 0,25 m2, tl.15cm </t>
  </si>
  <si>
    <t>pro PP 300/335 do stávaj.šachty:1</t>
  </si>
  <si>
    <t>D96</t>
  </si>
  <si>
    <t>Přesuny suti a vybouraných hmot</t>
  </si>
  <si>
    <t>979082213R00</t>
  </si>
  <si>
    <t xml:space="preserve">Vodorovná doprava suti po suchu do 1 km </t>
  </si>
  <si>
    <t>979082219R02</t>
  </si>
  <si>
    <t>Příplatek k odvozu za každý další 1 km do 10 km (šachty, potrubí)</t>
  </si>
  <si>
    <t>10*9,61</t>
  </si>
  <si>
    <t>979082219R00</t>
  </si>
  <si>
    <t>Příplatek za dopravu suti po suchu za další 1 km do 15km (živice)</t>
  </si>
  <si>
    <t>3,84*15</t>
  </si>
  <si>
    <t>979087212R00</t>
  </si>
  <si>
    <t xml:space="preserve">Nakládání suti na dopravní prostředky </t>
  </si>
  <si>
    <t>979990001R00</t>
  </si>
  <si>
    <t>Poplatek za skládku stavební suti (potrubí, šachty)</t>
  </si>
  <si>
    <t>979990002R00</t>
  </si>
  <si>
    <t>Poplatek za skládku stavební suti nebezp.odpad (živice)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</si>
  <si>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</si>
  <si>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</si>
  <si>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</si>
  <si>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</si>
  <si>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</si>
  <si>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</si>
  <si>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</si>
  <si>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</si>
  <si>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Jiří Sváček - Videall Projekt</t>
  </si>
  <si>
    <t>Město Český Krumlov</t>
  </si>
  <si>
    <t>Máčová Evženie</t>
  </si>
  <si>
    <t xml:space="preserve">SO 01 - </t>
  </si>
  <si>
    <t>E.Máčová</t>
  </si>
  <si>
    <t>září 2014</t>
  </si>
  <si>
    <t>5 str.</t>
  </si>
  <si>
    <t>POLOŽKOVÝ ROZPOČET :  SO 01 KANALIZACE</t>
  </si>
  <si>
    <t xml:space="preserve">Lože pod potrubí ze štěrkopísku 0-20 </t>
  </si>
  <si>
    <t>Utěsnění stáv.BT potrubí DN 150 v šachtě hydraulickým cementem Maxplug</t>
  </si>
  <si>
    <t>Demontáž odpadního potrubí BT (DN 150)</t>
  </si>
  <si>
    <t>pro PP 300/335 do stáv.šachty : 1</t>
  </si>
  <si>
    <t xml:space="preserve">Demontáž šachty z betonových dílců DN 1000 </t>
  </si>
  <si>
    <t>Potrubí PP 300/335 mm,  L-5m, SN10 (vč. těsn.kroužku), specifikace viz TZP</t>
  </si>
  <si>
    <t>Šachta z beton.prefab. DN 1.000 mm, vč.podklad.desky a poklopu (specifikace viz. TZP a tab.šachet), hloubka nad 2,5m</t>
  </si>
  <si>
    <t>Šachta z beton.prefab. DN 1.000 mm, vč.podklad.desky a poklopu (specifikace viz. TZP a tab.šachet), hloubka do 2,5m</t>
  </si>
  <si>
    <t>Utěsnění mezery vodotěsnícm tmelem mezi potrubím a zdivem šachty (vybouraný otvor do stáv.š.)</t>
  </si>
  <si>
    <t xml:space="preserve">Zřízení vpusti uliční z bet.dílců, typ UV - 50 normální se zápach uzávěrkou </t>
  </si>
  <si>
    <t>Zabezpečení konců kanal. potrubí DN do 300 pro zk.těsn.</t>
  </si>
  <si>
    <t>Uliční vpust z beton. prefab. (skladba  viz výkres D.07)</t>
  </si>
  <si>
    <t xml:space="preserve">M+D koš kalový do vpusti A4 Pz vysoký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</si>
</sst>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4" fillId="19" borderId="23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7" fillId="19" borderId="30" xfId="0" applyFont="1" applyFill="1" applyBorder="1" applyAlignment="1">
      <alignment/>
    </xf>
    <xf numFmtId="0" fontId="7" fillId="19" borderId="31" xfId="0" applyFont="1" applyFill="1" applyBorder="1" applyAlignment="1">
      <alignment/>
    </xf>
    <xf numFmtId="0" fontId="7" fillId="19" borderId="3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1" xfId="46" applyNumberFormat="1" applyFont="1" applyBorder="1">
      <alignment/>
      <protection/>
    </xf>
    <xf numFmtId="49" fontId="3" fillId="0" borderId="41" xfId="46" applyNumberFormat="1" applyFont="1" applyBorder="1">
      <alignment/>
      <protection/>
    </xf>
    <xf numFmtId="49" fontId="3" fillId="0" borderId="41" xfId="46" applyNumberFormat="1" applyFont="1" applyBorder="1" applyAlignment="1">
      <alignment horizontal="right"/>
      <protection/>
    </xf>
    <xf numFmtId="0" fontId="3" fillId="0" borderId="42" xfId="46" applyFont="1" applyBorder="1">
      <alignment/>
      <protection/>
    </xf>
    <xf numFmtId="49" fontId="3" fillId="0" borderId="41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/>
    </xf>
    <xf numFmtId="49" fontId="4" fillId="0" borderId="44" xfId="46" applyNumberFormat="1" applyFont="1" applyBorder="1">
      <alignment/>
      <protection/>
    </xf>
    <xf numFmtId="49" fontId="3" fillId="0" borderId="44" xfId="46" applyNumberFormat="1" applyFont="1" applyBorder="1">
      <alignment/>
      <protection/>
    </xf>
    <xf numFmtId="49" fontId="3" fillId="0" borderId="44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5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1" xfId="46" applyFont="1" applyBorder="1">
      <alignment/>
      <protection/>
    </xf>
    <xf numFmtId="0" fontId="5" fillId="0" borderId="42" xfId="46" applyFont="1" applyBorder="1" applyAlignment="1">
      <alignment horizontal="right"/>
      <protection/>
    </xf>
    <xf numFmtId="49" fontId="3" fillId="0" borderId="41" xfId="46" applyNumberFormat="1" applyFont="1" applyBorder="1" applyAlignment="1">
      <alignment horizontal="left"/>
      <protection/>
    </xf>
    <xf numFmtId="0" fontId="3" fillId="0" borderId="43" xfId="46" applyFont="1" applyBorder="1">
      <alignment/>
      <protection/>
    </xf>
    <xf numFmtId="0" fontId="3" fillId="0" borderId="44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46" xfId="46" applyFont="1" applyBorder="1" applyAlignment="1">
      <alignment horizontal="center"/>
      <protection/>
    </xf>
    <xf numFmtId="49" fontId="4" fillId="0" borderId="46" xfId="46" applyNumberFormat="1" applyFont="1" applyBorder="1" applyAlignment="1">
      <alignment horizontal="left"/>
      <protection/>
    </xf>
    <xf numFmtId="0" fontId="4" fillId="0" borderId="47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NumberFormat="1" applyFont="1" applyBorder="1" applyAlignment="1">
      <alignment horizontal="right"/>
      <protection/>
    </xf>
    <xf numFmtId="0" fontId="3" fillId="0" borderId="13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48" xfId="46" applyFont="1" applyBorder="1" applyAlignment="1">
      <alignment horizontal="center" vertical="top"/>
      <protection/>
    </xf>
    <xf numFmtId="49" fontId="16" fillId="0" borderId="48" xfId="46" applyNumberFormat="1" applyFont="1" applyBorder="1" applyAlignment="1">
      <alignment horizontal="left" vertical="top"/>
      <protection/>
    </xf>
    <xf numFmtId="0" fontId="16" fillId="0" borderId="48" xfId="46" applyFont="1" applyBorder="1" applyAlignment="1">
      <alignment vertical="top" wrapText="1"/>
      <protection/>
    </xf>
    <xf numFmtId="49" fontId="16" fillId="0" borderId="48" xfId="46" applyNumberFormat="1" applyFont="1" applyBorder="1" applyAlignment="1">
      <alignment horizontal="center" shrinkToFit="1"/>
      <protection/>
    </xf>
    <xf numFmtId="4" fontId="16" fillId="0" borderId="48" xfId="46" applyNumberFormat="1" applyFont="1" applyBorder="1" applyAlignment="1">
      <alignment horizontal="right"/>
      <protection/>
    </xf>
    <xf numFmtId="4" fontId="16" fillId="0" borderId="48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46" xfId="46" applyFont="1" applyBorder="1" applyAlignment="1">
      <alignment horizontal="center"/>
      <protection/>
    </xf>
    <xf numFmtId="0" fontId="18" fillId="0" borderId="0" xfId="46" applyFont="1" applyAlignment="1">
      <alignment wrapText="1"/>
      <protection/>
    </xf>
    <xf numFmtId="49" fontId="5" fillId="0" borderId="46" xfId="46" applyNumberFormat="1" applyFont="1" applyBorder="1" applyAlignment="1">
      <alignment horizontal="right"/>
      <protection/>
    </xf>
    <xf numFmtId="4" fontId="19" fillId="24" borderId="49" xfId="46" applyNumberFormat="1" applyFont="1" applyFill="1" applyBorder="1" applyAlignment="1">
      <alignment horizontal="right" wrapText="1"/>
      <protection/>
    </xf>
    <xf numFmtId="0" fontId="19" fillId="24" borderId="34" xfId="46" applyFont="1" applyFill="1" applyBorder="1" applyAlignment="1">
      <alignment horizontal="left" wrapText="1"/>
      <protection/>
    </xf>
    <xf numFmtId="0" fontId="19" fillId="0" borderId="33" xfId="0" applyFont="1" applyBorder="1" applyAlignment="1">
      <alignment horizontal="right"/>
    </xf>
    <xf numFmtId="0" fontId="3" fillId="19" borderId="15" xfId="46" applyFont="1" applyFill="1" applyBorder="1" applyAlignment="1">
      <alignment horizontal="center"/>
      <protection/>
    </xf>
    <xf numFmtId="49" fontId="21" fillId="19" borderId="15" xfId="46" applyNumberFormat="1" applyFont="1" applyFill="1" applyBorder="1" applyAlignment="1">
      <alignment horizontal="left"/>
      <protection/>
    </xf>
    <xf numFmtId="0" fontId="21" fillId="19" borderId="47" xfId="46" applyFont="1" applyFill="1" applyBorder="1">
      <alignment/>
      <protection/>
    </xf>
    <xf numFmtId="0" fontId="3" fillId="19" borderId="14" xfId="46" applyFont="1" applyFill="1" applyBorder="1" applyAlignment="1">
      <alignment horizontal="center"/>
      <protection/>
    </xf>
    <xf numFmtId="4" fontId="3" fillId="19" borderId="14" xfId="46" applyNumberFormat="1" applyFont="1" applyFill="1" applyBorder="1" applyAlignment="1">
      <alignment horizontal="right"/>
      <protection/>
    </xf>
    <xf numFmtId="4" fontId="3" fillId="19" borderId="13" xfId="46" applyNumberFormat="1" applyFont="1" applyFill="1" applyBorder="1" applyAlignment="1">
      <alignment horizontal="right"/>
      <protection/>
    </xf>
    <xf numFmtId="4" fontId="4" fillId="19" borderId="15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3" fillId="0" borderId="0" xfId="46" applyFont="1" applyBorder="1">
      <alignment/>
      <protection/>
    </xf>
    <xf numFmtId="3" fontId="23" fillId="0" borderId="0" xfId="46" applyNumberFormat="1" applyFont="1" applyBorder="1" applyAlignment="1">
      <alignment horizontal="right"/>
      <protection/>
    </xf>
    <xf numFmtId="4" fontId="23" fillId="0" borderId="0" xfId="46" applyNumberFormat="1" applyFont="1" applyBorder="1">
      <alignment/>
      <protection/>
    </xf>
    <xf numFmtId="0" fontId="2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" fontId="17" fillId="24" borderId="49" xfId="46" applyNumberFormat="1" applyFont="1" applyFill="1" applyBorder="1" applyAlignment="1">
      <alignment horizontal="right" wrapText="1"/>
      <protection/>
    </xf>
    <xf numFmtId="0" fontId="4" fillId="18" borderId="23" xfId="0" applyFont="1" applyFill="1" applyBorder="1" applyAlignment="1">
      <alignment horizontal="left"/>
    </xf>
    <xf numFmtId="0" fontId="5" fillId="18" borderId="25" xfId="0" applyFont="1" applyFill="1" applyBorder="1" applyAlignment="1">
      <alignment horizontal="centerContinuous"/>
    </xf>
    <xf numFmtId="49" fontId="6" fillId="18" borderId="24" xfId="0" applyNumberFormat="1" applyFont="1" applyFill="1" applyBorder="1" applyAlignment="1">
      <alignment horizontal="left"/>
    </xf>
    <xf numFmtId="49" fontId="5" fillId="18" borderId="25" xfId="0" applyNumberFormat="1" applyFont="1" applyFill="1" applyBorder="1" applyAlignment="1">
      <alignment horizontal="centerContinuous"/>
    </xf>
    <xf numFmtId="49" fontId="5" fillId="0" borderId="22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49" fontId="5" fillId="0" borderId="50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49" fontId="40" fillId="18" borderId="12" xfId="0" applyNumberFormat="1" applyFont="1" applyFill="1" applyBorder="1" applyAlignment="1">
      <alignment/>
    </xf>
    <xf numFmtId="49" fontId="41" fillId="18" borderId="13" xfId="0" applyNumberFormat="1" applyFont="1" applyFill="1" applyBorder="1" applyAlignment="1">
      <alignment/>
    </xf>
    <xf numFmtId="49" fontId="40" fillId="18" borderId="14" xfId="0" applyNumberFormat="1" applyFont="1" applyFill="1" applyBorder="1" applyAlignment="1">
      <alignment/>
    </xf>
    <xf numFmtId="49" fontId="41" fillId="18" borderId="14" xfId="0" applyNumberFormat="1" applyFont="1" applyFill="1" applyBorder="1" applyAlignment="1">
      <alignment/>
    </xf>
    <xf numFmtId="49" fontId="4" fillId="18" borderId="28" xfId="0" applyNumberFormat="1" applyFont="1" applyFill="1" applyBorder="1" applyAlignment="1">
      <alignment/>
    </xf>
    <xf numFmtId="49" fontId="3" fillId="18" borderId="33" xfId="0" applyNumberFormat="1" applyFont="1" applyFill="1" applyBorder="1" applyAlignment="1">
      <alignment/>
    </xf>
    <xf numFmtId="49" fontId="3" fillId="18" borderId="0" xfId="0" applyNumberFormat="1" applyFont="1" applyFill="1" applyBorder="1" applyAlignment="1">
      <alignment/>
    </xf>
    <xf numFmtId="49" fontId="40" fillId="18" borderId="0" xfId="0" applyNumberFormat="1" applyFont="1" applyFill="1" applyBorder="1" applyAlignment="1">
      <alignment/>
    </xf>
    <xf numFmtId="49" fontId="3" fillId="0" borderId="33" xfId="0" applyNumberFormat="1" applyFont="1" applyBorder="1" applyAlignment="1">
      <alignment horizontal="left"/>
    </xf>
    <xf numFmtId="0" fontId="11" fillId="0" borderId="45" xfId="0" applyFont="1" applyFill="1" applyBorder="1" applyAlignment="1">
      <alignment horizontal="right"/>
    </xf>
    <xf numFmtId="0" fontId="4" fillId="18" borderId="52" xfId="0" applyFont="1" applyFill="1" applyBorder="1" applyAlignment="1">
      <alignment horizontal="left"/>
    </xf>
    <xf numFmtId="0" fontId="3" fillId="18" borderId="53" xfId="0" applyFont="1" applyFill="1" applyBorder="1" applyAlignment="1">
      <alignment horizontal="left"/>
    </xf>
    <xf numFmtId="0" fontId="3" fillId="18" borderId="54" xfId="0" applyFont="1" applyFill="1" applyBorder="1" applyAlignment="1">
      <alignment horizontal="centerContinuous"/>
    </xf>
    <xf numFmtId="0" fontId="4" fillId="18" borderId="53" xfId="0" applyFont="1" applyFill="1" applyBorder="1" applyAlignment="1">
      <alignment horizontal="centerContinuous"/>
    </xf>
    <xf numFmtId="0" fontId="3" fillId="18" borderId="53" xfId="0" applyFont="1" applyFill="1" applyBorder="1" applyAlignment="1">
      <alignment horizontal="centerContinuous"/>
    </xf>
    <xf numFmtId="0" fontId="4" fillId="18" borderId="24" xfId="0" applyFont="1" applyFill="1" applyBorder="1" applyAlignment="1">
      <alignment/>
    </xf>
    <xf numFmtId="0" fontId="4" fillId="18" borderId="25" xfId="0" applyFont="1" applyFill="1" applyBorder="1" applyAlignment="1">
      <alignment/>
    </xf>
    <xf numFmtId="0" fontId="4" fillId="18" borderId="55" xfId="0" applyFont="1" applyFill="1" applyBorder="1" applyAlignment="1">
      <alignment/>
    </xf>
    <xf numFmtId="0" fontId="4" fillId="18" borderId="56" xfId="0" applyFont="1" applyFill="1" applyBorder="1" applyAlignment="1">
      <alignment/>
    </xf>
    <xf numFmtId="49" fontId="4" fillId="18" borderId="52" xfId="0" applyNumberFormat="1" applyFont="1" applyFill="1" applyBorder="1" applyAlignment="1">
      <alignment horizontal="center"/>
    </xf>
    <xf numFmtId="0" fontId="4" fillId="18" borderId="53" xfId="0" applyFont="1" applyFill="1" applyBorder="1" applyAlignment="1">
      <alignment horizontal="center"/>
    </xf>
    <xf numFmtId="0" fontId="4" fillId="18" borderId="54" xfId="0" applyFont="1" applyFill="1" applyBorder="1" applyAlignment="1">
      <alignment horizontal="center"/>
    </xf>
    <xf numFmtId="0" fontId="4" fillId="18" borderId="57" xfId="0" applyFont="1" applyFill="1" applyBorder="1" applyAlignment="1">
      <alignment horizontal="center"/>
    </xf>
    <xf numFmtId="0" fontId="4" fillId="18" borderId="58" xfId="0" applyFont="1" applyFill="1" applyBorder="1" applyAlignment="1">
      <alignment horizontal="center"/>
    </xf>
    <xf numFmtId="0" fontId="4" fillId="18" borderId="59" xfId="0" applyFont="1" applyFill="1" applyBorder="1" applyAlignment="1">
      <alignment horizontal="center"/>
    </xf>
    <xf numFmtId="49" fontId="5" fillId="0" borderId="60" xfId="0" applyNumberFormat="1" applyFont="1" applyBorder="1" applyAlignment="1">
      <alignment/>
    </xf>
    <xf numFmtId="0" fontId="5" fillId="0" borderId="61" xfId="0" applyFont="1" applyBorder="1" applyAlignment="1">
      <alignment/>
    </xf>
    <xf numFmtId="0" fontId="3" fillId="0" borderId="61" xfId="0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49" fontId="5" fillId="0" borderId="66" xfId="0" applyNumberFormat="1" applyFont="1" applyBorder="1" applyAlignment="1">
      <alignment/>
    </xf>
    <xf numFmtId="0" fontId="5" fillId="0" borderId="67" xfId="0" applyFont="1" applyBorder="1" applyAlignment="1">
      <alignment/>
    </xf>
    <xf numFmtId="0" fontId="3" fillId="0" borderId="67" xfId="0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49" fontId="5" fillId="0" borderId="72" xfId="0" applyNumberFormat="1" applyFont="1" applyBorder="1" applyAlignment="1">
      <alignment/>
    </xf>
    <xf numFmtId="0" fontId="5" fillId="0" borderId="73" xfId="0" applyFont="1" applyBorder="1" applyAlignment="1">
      <alignment/>
    </xf>
    <xf numFmtId="0" fontId="3" fillId="0" borderId="73" xfId="0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0" fontId="4" fillId="18" borderId="52" xfId="0" applyFont="1" applyFill="1" applyBorder="1" applyAlignment="1">
      <alignment/>
    </xf>
    <xf numFmtId="0" fontId="4" fillId="18" borderId="53" xfId="0" applyFont="1" applyFill="1" applyBorder="1" applyAlignment="1">
      <alignment/>
    </xf>
    <xf numFmtId="3" fontId="4" fillId="18" borderId="54" xfId="0" applyNumberFormat="1" applyFont="1" applyFill="1" applyBorder="1" applyAlignment="1">
      <alignment/>
    </xf>
    <xf numFmtId="3" fontId="4" fillId="18" borderId="57" xfId="0" applyNumberFormat="1" applyFont="1" applyFill="1" applyBorder="1" applyAlignment="1">
      <alignment/>
    </xf>
    <xf numFmtId="3" fontId="4" fillId="18" borderId="58" xfId="0" applyNumberFormat="1" applyFont="1" applyFill="1" applyBorder="1" applyAlignment="1">
      <alignment/>
    </xf>
    <xf numFmtId="3" fontId="4" fillId="18" borderId="59" xfId="0" applyNumberFormat="1" applyFont="1" applyFill="1" applyBorder="1" applyAlignment="1">
      <alignment/>
    </xf>
    <xf numFmtId="0" fontId="4" fillId="18" borderId="23" xfId="0" applyFont="1" applyFill="1" applyBorder="1" applyAlignment="1">
      <alignment/>
    </xf>
    <xf numFmtId="0" fontId="3" fillId="18" borderId="56" xfId="0" applyFont="1" applyFill="1" applyBorder="1" applyAlignment="1">
      <alignment/>
    </xf>
    <xf numFmtId="0" fontId="4" fillId="18" borderId="78" xfId="0" applyFont="1" applyFill="1" applyBorder="1" applyAlignment="1">
      <alignment horizontal="right"/>
    </xf>
    <xf numFmtId="0" fontId="4" fillId="18" borderId="24" xfId="0" applyFont="1" applyFill="1" applyBorder="1" applyAlignment="1">
      <alignment horizontal="right"/>
    </xf>
    <xf numFmtId="0" fontId="4" fillId="18" borderId="25" xfId="0" applyFont="1" applyFill="1" applyBorder="1" applyAlignment="1">
      <alignment horizontal="center"/>
    </xf>
    <xf numFmtId="4" fontId="6" fillId="18" borderId="24" xfId="0" applyNumberFormat="1" applyFont="1" applyFill="1" applyBorder="1" applyAlignment="1">
      <alignment horizontal="right"/>
    </xf>
    <xf numFmtId="4" fontId="6" fillId="18" borderId="56" xfId="0" applyNumberFormat="1" applyFont="1" applyFill="1" applyBorder="1" applyAlignment="1">
      <alignment horizontal="right"/>
    </xf>
    <xf numFmtId="0" fontId="3" fillId="18" borderId="30" xfId="0" applyFont="1" applyFill="1" applyBorder="1" applyAlignment="1">
      <alignment/>
    </xf>
    <xf numFmtId="0" fontId="4" fillId="18" borderId="31" xfId="0" applyFont="1" applyFill="1" applyBorder="1" applyAlignment="1">
      <alignment/>
    </xf>
    <xf numFmtId="0" fontId="3" fillId="18" borderId="31" xfId="0" applyFont="1" applyFill="1" applyBorder="1" applyAlignment="1">
      <alignment/>
    </xf>
    <xf numFmtId="4" fontId="3" fillId="18" borderId="79" xfId="0" applyNumberFormat="1" applyFont="1" applyFill="1" applyBorder="1" applyAlignment="1">
      <alignment/>
    </xf>
    <xf numFmtId="4" fontId="3" fillId="18" borderId="30" xfId="0" applyNumberFormat="1" applyFont="1" applyFill="1" applyBorder="1" applyAlignment="1">
      <alignment/>
    </xf>
    <xf numFmtId="4" fontId="3" fillId="18" borderId="31" xfId="0" applyNumberFormat="1" applyFont="1" applyFill="1" applyBorder="1" applyAlignment="1">
      <alignment/>
    </xf>
    <xf numFmtId="49" fontId="5" fillId="18" borderId="15" xfId="46" applyNumberFormat="1" applyFont="1" applyFill="1" applyBorder="1">
      <alignment/>
      <protection/>
    </xf>
    <xf numFmtId="0" fontId="5" fillId="18" borderId="13" xfId="46" applyFont="1" applyFill="1" applyBorder="1" applyAlignment="1">
      <alignment horizontal="center"/>
      <protection/>
    </xf>
    <xf numFmtId="0" fontId="5" fillId="18" borderId="13" xfId="46" applyNumberFormat="1" applyFont="1" applyFill="1" applyBorder="1" applyAlignment="1">
      <alignment horizontal="center"/>
      <protection/>
    </xf>
    <xf numFmtId="0" fontId="5" fillId="18" borderId="15" xfId="46" applyFont="1" applyFill="1" applyBorder="1" applyAlignment="1">
      <alignment horizontal="center"/>
      <protection/>
    </xf>
    <xf numFmtId="0" fontId="16" fillId="0" borderId="48" xfId="46" applyFont="1" applyFill="1" applyBorder="1" applyAlignment="1">
      <alignment vertical="top" wrapText="1"/>
      <protection/>
    </xf>
    <xf numFmtId="0" fontId="11" fillId="0" borderId="15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166" fontId="3" fillId="0" borderId="47" xfId="0" applyNumberFormat="1" applyFont="1" applyBorder="1" applyAlignment="1">
      <alignment horizontal="right" indent="2"/>
    </xf>
    <xf numFmtId="166" fontId="3" fillId="0" borderId="51" xfId="0" applyNumberFormat="1" applyFont="1" applyBorder="1" applyAlignment="1">
      <alignment horizontal="right" indent="2"/>
    </xf>
    <xf numFmtId="166" fontId="7" fillId="19" borderId="80" xfId="0" applyNumberFormat="1" applyFont="1" applyFill="1" applyBorder="1" applyAlignment="1">
      <alignment horizontal="right" indent="2"/>
    </xf>
    <xf numFmtId="166" fontId="7" fillId="19" borderId="79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81" xfId="46" applyFont="1" applyBorder="1" applyAlignment="1">
      <alignment horizontal="center"/>
      <protection/>
    </xf>
    <xf numFmtId="0" fontId="3" fillId="0" borderId="82" xfId="46" applyFont="1" applyBorder="1" applyAlignment="1">
      <alignment horizontal="center"/>
      <protection/>
    </xf>
    <xf numFmtId="0" fontId="3" fillId="0" borderId="83" xfId="46" applyFont="1" applyBorder="1" applyAlignment="1">
      <alignment horizontal="center"/>
      <protection/>
    </xf>
    <xf numFmtId="0" fontId="3" fillId="0" borderId="84" xfId="46" applyFont="1" applyBorder="1" applyAlignment="1">
      <alignment horizontal="center"/>
      <protection/>
    </xf>
    <xf numFmtId="0" fontId="3" fillId="0" borderId="85" xfId="46" applyFont="1" applyBorder="1" applyAlignment="1">
      <alignment horizontal="left"/>
      <protection/>
    </xf>
    <xf numFmtId="0" fontId="3" fillId="0" borderId="44" xfId="46" applyFont="1" applyBorder="1" applyAlignment="1">
      <alignment horizontal="left"/>
      <protection/>
    </xf>
    <xf numFmtId="0" fontId="3" fillId="0" borderId="86" xfId="46" applyFont="1" applyBorder="1" applyAlignment="1">
      <alignment horizontal="left"/>
      <protection/>
    </xf>
    <xf numFmtId="3" fontId="4" fillId="18" borderId="31" xfId="0" applyNumberFormat="1" applyFont="1" applyFill="1" applyBorder="1" applyAlignment="1">
      <alignment horizontal="right"/>
    </xf>
    <xf numFmtId="3" fontId="4" fillId="18" borderId="79" xfId="0" applyNumberFormat="1" applyFont="1" applyFill="1" applyBorder="1" applyAlignment="1">
      <alignment horizontal="right"/>
    </xf>
    <xf numFmtId="49" fontId="19" fillId="24" borderId="87" xfId="46" applyNumberFormat="1" applyFont="1" applyFill="1" applyBorder="1" applyAlignment="1">
      <alignment horizontal="left" wrapText="1"/>
      <protection/>
    </xf>
    <xf numFmtId="49" fontId="20" fillId="0" borderId="88" xfId="0" applyNumberFormat="1" applyFont="1" applyBorder="1" applyAlignment="1">
      <alignment horizontal="left" wrapText="1"/>
    </xf>
    <xf numFmtId="49" fontId="17" fillId="24" borderId="87" xfId="46" applyNumberFormat="1" applyFont="1" applyFill="1" applyBorder="1" applyAlignment="1">
      <alignment horizontal="left" wrapText="1"/>
      <protection/>
    </xf>
    <xf numFmtId="0" fontId="12" fillId="0" borderId="0" xfId="46" applyFont="1" applyAlignment="1">
      <alignment horizontal="center"/>
      <protection/>
    </xf>
    <xf numFmtId="49" fontId="3" fillId="0" borderId="83" xfId="46" applyNumberFormat="1" applyFont="1" applyBorder="1" applyAlignment="1">
      <alignment horizontal="center"/>
      <protection/>
    </xf>
    <xf numFmtId="0" fontId="3" fillId="0" borderId="85" xfId="46" applyFont="1" applyBorder="1" applyAlignment="1">
      <alignment horizontal="center" shrinkToFit="1"/>
      <protection/>
    </xf>
    <xf numFmtId="0" fontId="3" fillId="0" borderId="44" xfId="46" applyFont="1" applyBorder="1" applyAlignment="1">
      <alignment horizontal="center" shrinkToFit="1"/>
      <protection/>
    </xf>
    <xf numFmtId="0" fontId="3" fillId="0" borderId="86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6.00390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41" t="s">
        <v>1</v>
      </c>
      <c r="B2" s="142"/>
      <c r="C2" s="143">
        <f>Rekapitulace!H1</f>
        <v>0</v>
      </c>
      <c r="D2" s="143">
        <f>Rekapitulace!G2</f>
        <v>0</v>
      </c>
      <c r="E2" s="144"/>
      <c r="F2" s="3" t="s">
        <v>2</v>
      </c>
      <c r="G2" s="145"/>
    </row>
    <row r="3" spans="1:7" ht="3" customHeight="1" hidden="1">
      <c r="A3" s="4"/>
      <c r="B3" s="5"/>
      <c r="C3" s="6"/>
      <c r="D3" s="6"/>
      <c r="E3" s="7"/>
      <c r="F3" s="8"/>
      <c r="G3" s="146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47"/>
    </row>
    <row r="5" spans="1:7" ht="16.5" customHeight="1">
      <c r="A5" s="152" t="s">
        <v>296</v>
      </c>
      <c r="B5" s="153"/>
      <c r="C5" s="154" t="s">
        <v>79</v>
      </c>
      <c r="D5" s="155"/>
      <c r="E5" s="153"/>
      <c r="F5" s="8" t="s">
        <v>7</v>
      </c>
      <c r="G5" s="146"/>
    </row>
    <row r="6" spans="1:15" ht="12.7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48">
        <v>0</v>
      </c>
      <c r="O6" s="11"/>
    </row>
    <row r="7" spans="1:7" ht="18" customHeight="1">
      <c r="A7" s="156"/>
      <c r="B7" s="157"/>
      <c r="C7" s="159" t="s">
        <v>78</v>
      </c>
      <c r="D7" s="158"/>
      <c r="E7" s="158"/>
      <c r="F7" s="12" t="s">
        <v>11</v>
      </c>
      <c r="G7" s="148">
        <f>IF(PocetMJ=0,,ROUND((F30+F32)/PocetMJ,1))</f>
        <v>0</v>
      </c>
    </row>
    <row r="8" spans="1:9" ht="12.75">
      <c r="A8" s="13" t="s">
        <v>12</v>
      </c>
      <c r="B8" s="8"/>
      <c r="C8" s="222" t="s">
        <v>293</v>
      </c>
      <c r="D8" s="222"/>
      <c r="E8" s="223"/>
      <c r="F8" s="14" t="s">
        <v>13</v>
      </c>
      <c r="G8" s="149"/>
      <c r="H8" s="15"/>
      <c r="I8" s="16"/>
    </row>
    <row r="9" spans="1:8" ht="12.75">
      <c r="A9" s="13" t="s">
        <v>14</v>
      </c>
      <c r="B9" s="8"/>
      <c r="C9" s="222" t="str">
        <f>Projektant</f>
        <v>Jiří Sváček - Videall Projekt</v>
      </c>
      <c r="D9" s="222"/>
      <c r="E9" s="223"/>
      <c r="F9" s="8"/>
      <c r="G9" s="150"/>
      <c r="H9" s="17"/>
    </row>
    <row r="10" spans="1:8" ht="12.75">
      <c r="A10" s="13" t="s">
        <v>15</v>
      </c>
      <c r="B10" s="8"/>
      <c r="C10" s="224" t="s">
        <v>294</v>
      </c>
      <c r="D10" s="224"/>
      <c r="E10" s="224"/>
      <c r="F10" s="18"/>
      <c r="G10" s="151"/>
      <c r="H10" s="19"/>
    </row>
    <row r="11" spans="1:57" ht="13.5" customHeight="1">
      <c r="A11" s="13" t="s">
        <v>16</v>
      </c>
      <c r="B11" s="8"/>
      <c r="C11" s="222"/>
      <c r="D11" s="222"/>
      <c r="E11" s="222"/>
      <c r="F11" s="20" t="s">
        <v>17</v>
      </c>
      <c r="G11" s="150" t="s">
        <v>77</v>
      </c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22" t="s">
        <v>295</v>
      </c>
      <c r="D12" s="222"/>
      <c r="E12" s="222"/>
      <c r="F12" s="23" t="s">
        <v>19</v>
      </c>
      <c r="G12" s="161" t="s">
        <v>299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162" t="s">
        <v>21</v>
      </c>
      <c r="B14" s="163"/>
      <c r="C14" s="164"/>
      <c r="D14" s="165" t="s">
        <v>22</v>
      </c>
      <c r="E14" s="166"/>
      <c r="F14" s="166"/>
      <c r="G14" s="164"/>
    </row>
    <row r="15" spans="1:7" ht="15.75" customHeight="1">
      <c r="A15" s="28"/>
      <c r="B15" s="29" t="s">
        <v>23</v>
      </c>
      <c r="C15" s="30">
        <f>HSV</f>
        <v>0</v>
      </c>
      <c r="D15" s="31" t="str">
        <f>Rekapitulace!A24</f>
        <v>Ztížené výrobní podmínky</v>
      </c>
      <c r="E15" s="32"/>
      <c r="F15" s="33"/>
      <c r="G15" s="30">
        <f>Rekapitulace!I24</f>
        <v>0</v>
      </c>
    </row>
    <row r="16" spans="1:7" ht="15.75" customHeight="1">
      <c r="A16" s="28" t="s">
        <v>24</v>
      </c>
      <c r="B16" s="29" t="s">
        <v>25</v>
      </c>
      <c r="C16" s="30">
        <f>PSV</f>
        <v>0</v>
      </c>
      <c r="D16" s="4" t="str">
        <f>Rekapitulace!A25</f>
        <v>Oborová přirážka</v>
      </c>
      <c r="E16" s="34"/>
      <c r="F16" s="35"/>
      <c r="G16" s="30">
        <f>Rekapitulace!I25</f>
        <v>0</v>
      </c>
    </row>
    <row r="17" spans="1:7" ht="15.75" customHeight="1">
      <c r="A17" s="28" t="s">
        <v>26</v>
      </c>
      <c r="B17" s="29" t="s">
        <v>27</v>
      </c>
      <c r="C17" s="30">
        <f>Mont</f>
        <v>0</v>
      </c>
      <c r="D17" s="4" t="str">
        <f>Rekapitulace!A26</f>
        <v>Přesun stavebních kapacit</v>
      </c>
      <c r="E17" s="34"/>
      <c r="F17" s="35"/>
      <c r="G17" s="30">
        <f>Rekapitulace!I26</f>
        <v>0</v>
      </c>
    </row>
    <row r="18" spans="1:7" ht="15.75" customHeight="1">
      <c r="A18" s="36" t="s">
        <v>28</v>
      </c>
      <c r="B18" s="37" t="s">
        <v>29</v>
      </c>
      <c r="C18" s="30">
        <f>Dodavka</f>
        <v>0</v>
      </c>
      <c r="D18" s="4" t="str">
        <f>Rekapitulace!A27</f>
        <v>Mimostaveništní doprava</v>
      </c>
      <c r="E18" s="34"/>
      <c r="F18" s="35"/>
      <c r="G18" s="30">
        <f>Rekapitulace!I27</f>
        <v>0</v>
      </c>
    </row>
    <row r="19" spans="1:7" ht="15.75" customHeight="1">
      <c r="A19" s="38" t="s">
        <v>30</v>
      </c>
      <c r="B19" s="29"/>
      <c r="C19" s="30">
        <f>SUM(C15:C18)</f>
        <v>0</v>
      </c>
      <c r="D19" s="4" t="str">
        <f>Rekapitulace!A28</f>
        <v>Zařízení staveniště</v>
      </c>
      <c r="E19" s="34"/>
      <c r="F19" s="35"/>
      <c r="G19" s="30">
        <f>Rekapitulace!I28</f>
        <v>0</v>
      </c>
    </row>
    <row r="20" spans="1:7" ht="15.75" customHeight="1">
      <c r="A20" s="38"/>
      <c r="B20" s="29"/>
      <c r="C20" s="30"/>
      <c r="D20" s="4" t="str">
        <f>Rekapitulace!A29</f>
        <v>Provoz investora</v>
      </c>
      <c r="E20" s="34"/>
      <c r="F20" s="35"/>
      <c r="G20" s="30">
        <f>Rekapitulace!I29</f>
        <v>0</v>
      </c>
    </row>
    <row r="21" spans="1:7" ht="15.75" customHeight="1">
      <c r="A21" s="38" t="s">
        <v>31</v>
      </c>
      <c r="B21" s="29"/>
      <c r="C21" s="30">
        <f>HZS</f>
        <v>0</v>
      </c>
      <c r="D21" s="4" t="str">
        <f>Rekapitulace!A30</f>
        <v>Kompletační činnost (IČD)</v>
      </c>
      <c r="E21" s="34"/>
      <c r="F21" s="35"/>
      <c r="G21" s="30">
        <f>Rekapitulace!I30</f>
        <v>0</v>
      </c>
    </row>
    <row r="22" spans="1:7" ht="15.75" customHeight="1">
      <c r="A22" s="39" t="s">
        <v>32</v>
      </c>
      <c r="B22" s="40"/>
      <c r="C22" s="30">
        <f>C19+C21</f>
        <v>0</v>
      </c>
      <c r="D22" s="4" t="s">
        <v>33</v>
      </c>
      <c r="E22" s="34"/>
      <c r="F22" s="35"/>
      <c r="G22" s="30">
        <f>G23-SUM(G15:G21)</f>
        <v>0</v>
      </c>
    </row>
    <row r="23" spans="1:7" ht="15.75" customHeight="1" thickBot="1">
      <c r="A23" s="225" t="s">
        <v>34</v>
      </c>
      <c r="B23" s="226"/>
      <c r="C23" s="41">
        <f>C22+G23</f>
        <v>0</v>
      </c>
      <c r="D23" s="42" t="s">
        <v>35</v>
      </c>
      <c r="E23" s="43"/>
      <c r="F23" s="44"/>
      <c r="G23" s="30">
        <f>VRN</f>
        <v>0</v>
      </c>
    </row>
    <row r="24" spans="1:7" ht="12.75">
      <c r="A24" s="45" t="s">
        <v>36</v>
      </c>
      <c r="B24" s="167"/>
      <c r="C24" s="168"/>
      <c r="D24" s="167" t="s">
        <v>37</v>
      </c>
      <c r="E24" s="167"/>
      <c r="F24" s="169" t="s">
        <v>38</v>
      </c>
      <c r="G24" s="170"/>
    </row>
    <row r="25" spans="1:7" ht="12.75">
      <c r="A25" s="39" t="s">
        <v>39</v>
      </c>
      <c r="B25" s="40"/>
      <c r="C25" s="46" t="s">
        <v>297</v>
      </c>
      <c r="D25" s="40" t="s">
        <v>39</v>
      </c>
      <c r="E25" s="47"/>
      <c r="F25" s="48" t="s">
        <v>39</v>
      </c>
      <c r="G25" s="49"/>
    </row>
    <row r="26" spans="1:7" ht="37.5" customHeight="1">
      <c r="A26" s="39" t="s">
        <v>40</v>
      </c>
      <c r="B26" s="50"/>
      <c r="C26" s="160" t="s">
        <v>298</v>
      </c>
      <c r="D26" s="40" t="s">
        <v>40</v>
      </c>
      <c r="E26" s="47"/>
      <c r="F26" s="48" t="s">
        <v>40</v>
      </c>
      <c r="G26" s="49"/>
    </row>
    <row r="27" spans="1:7" ht="12.75">
      <c r="A27" s="39"/>
      <c r="B27" s="51"/>
      <c r="C27" s="46"/>
      <c r="D27" s="40"/>
      <c r="E27" s="47"/>
      <c r="F27" s="48"/>
      <c r="G27" s="49"/>
    </row>
    <row r="28" spans="1:7" ht="12.75">
      <c r="A28" s="39" t="s">
        <v>41</v>
      </c>
      <c r="B28" s="40"/>
      <c r="C28" s="46"/>
      <c r="D28" s="48" t="s">
        <v>42</v>
      </c>
      <c r="E28" s="46"/>
      <c r="F28" s="52" t="s">
        <v>42</v>
      </c>
      <c r="G28" s="49"/>
    </row>
    <row r="29" spans="1:7" ht="69" customHeight="1">
      <c r="A29" s="39"/>
      <c r="B29" s="40"/>
      <c r="C29" s="53"/>
      <c r="D29" s="54"/>
      <c r="E29" s="53"/>
      <c r="F29" s="40"/>
      <c r="G29" s="49"/>
    </row>
    <row r="30" spans="1:7" ht="12.75">
      <c r="A30" s="55" t="s">
        <v>43</v>
      </c>
      <c r="B30" s="56"/>
      <c r="C30" s="57">
        <v>21</v>
      </c>
      <c r="D30" s="56" t="s">
        <v>44</v>
      </c>
      <c r="E30" s="58"/>
      <c r="F30" s="227">
        <f>C23-F32</f>
        <v>0</v>
      </c>
      <c r="G30" s="228"/>
    </row>
    <row r="31" spans="1:7" ht="12.75">
      <c r="A31" s="55" t="s">
        <v>45</v>
      </c>
      <c r="B31" s="56"/>
      <c r="C31" s="57">
        <f>SazbaDPH1</f>
        <v>21</v>
      </c>
      <c r="D31" s="56" t="s">
        <v>46</v>
      </c>
      <c r="E31" s="58"/>
      <c r="F31" s="227">
        <f>ROUND(PRODUCT(F30,C31/100),0)</f>
        <v>0</v>
      </c>
      <c r="G31" s="228"/>
    </row>
    <row r="32" spans="1:7" ht="12.75">
      <c r="A32" s="55" t="s">
        <v>43</v>
      </c>
      <c r="B32" s="56"/>
      <c r="C32" s="57">
        <v>0</v>
      </c>
      <c r="D32" s="56" t="s">
        <v>46</v>
      </c>
      <c r="E32" s="58"/>
      <c r="F32" s="227">
        <v>0</v>
      </c>
      <c r="G32" s="228"/>
    </row>
    <row r="33" spans="1:7" ht="12.75">
      <c r="A33" s="55" t="s">
        <v>45</v>
      </c>
      <c r="B33" s="59"/>
      <c r="C33" s="60">
        <f>SazbaDPH2</f>
        <v>0</v>
      </c>
      <c r="D33" s="56" t="s">
        <v>46</v>
      </c>
      <c r="E33" s="35"/>
      <c r="F33" s="227">
        <f>ROUND(PRODUCT(F32,C33/100),0)</f>
        <v>0</v>
      </c>
      <c r="G33" s="228"/>
    </row>
    <row r="34" spans="1:7" s="64" customFormat="1" ht="19.5" customHeight="1" thickBot="1">
      <c r="A34" s="61" t="s">
        <v>47</v>
      </c>
      <c r="B34" s="62"/>
      <c r="C34" s="62"/>
      <c r="D34" s="62"/>
      <c r="E34" s="63"/>
      <c r="F34" s="229">
        <f>ROUND(SUM(F30:F33),0)</f>
        <v>0</v>
      </c>
      <c r="G34" s="230"/>
    </row>
    <row r="36" spans="1:8" ht="12.75">
      <c r="A36" s="65" t="s">
        <v>48</v>
      </c>
      <c r="B36" s="65"/>
      <c r="C36" s="65"/>
      <c r="D36" s="65"/>
      <c r="E36" s="65"/>
      <c r="F36" s="65"/>
      <c r="G36" s="65"/>
      <c r="H36" t="s">
        <v>6</v>
      </c>
    </row>
    <row r="37" spans="1:8" ht="14.25" customHeight="1">
      <c r="A37" s="65"/>
      <c r="B37" s="231"/>
      <c r="C37" s="231"/>
      <c r="D37" s="231"/>
      <c r="E37" s="231"/>
      <c r="F37" s="231"/>
      <c r="G37" s="231"/>
      <c r="H37" t="s">
        <v>6</v>
      </c>
    </row>
    <row r="38" spans="1:8" ht="12.75" customHeight="1">
      <c r="A38" s="66"/>
      <c r="B38" s="231"/>
      <c r="C38" s="231"/>
      <c r="D38" s="231"/>
      <c r="E38" s="231"/>
      <c r="F38" s="231"/>
      <c r="G38" s="231"/>
      <c r="H38" t="s">
        <v>6</v>
      </c>
    </row>
    <row r="39" spans="1:8" ht="12.75">
      <c r="A39" s="66"/>
      <c r="B39" s="231"/>
      <c r="C39" s="231"/>
      <c r="D39" s="231"/>
      <c r="E39" s="231"/>
      <c r="F39" s="231"/>
      <c r="G39" s="231"/>
      <c r="H39" t="s">
        <v>6</v>
      </c>
    </row>
    <row r="40" spans="1:8" ht="12.75">
      <c r="A40" s="66"/>
      <c r="B40" s="231"/>
      <c r="C40" s="231"/>
      <c r="D40" s="231"/>
      <c r="E40" s="231"/>
      <c r="F40" s="231"/>
      <c r="G40" s="231"/>
      <c r="H40" t="s">
        <v>6</v>
      </c>
    </row>
    <row r="41" spans="1:8" ht="12.75">
      <c r="A41" s="66"/>
      <c r="B41" s="231"/>
      <c r="C41" s="231"/>
      <c r="D41" s="231"/>
      <c r="E41" s="231"/>
      <c r="F41" s="231"/>
      <c r="G41" s="231"/>
      <c r="H41" t="s">
        <v>6</v>
      </c>
    </row>
    <row r="42" spans="1:8" ht="12.75">
      <c r="A42" s="66"/>
      <c r="B42" s="231"/>
      <c r="C42" s="231"/>
      <c r="D42" s="231"/>
      <c r="E42" s="231"/>
      <c r="F42" s="231"/>
      <c r="G42" s="231"/>
      <c r="H42" t="s">
        <v>6</v>
      </c>
    </row>
    <row r="43" spans="1:8" ht="12.75">
      <c r="A43" s="66"/>
      <c r="B43" s="231"/>
      <c r="C43" s="231"/>
      <c r="D43" s="231"/>
      <c r="E43" s="231"/>
      <c r="F43" s="231"/>
      <c r="G43" s="231"/>
      <c r="H43" t="s">
        <v>6</v>
      </c>
    </row>
    <row r="44" spans="1:8" ht="12.75">
      <c r="A44" s="66"/>
      <c r="B44" s="231"/>
      <c r="C44" s="231"/>
      <c r="D44" s="231"/>
      <c r="E44" s="231"/>
      <c r="F44" s="231"/>
      <c r="G44" s="231"/>
      <c r="H44" t="s">
        <v>6</v>
      </c>
    </row>
    <row r="45" spans="1:8" ht="0.75" customHeight="1">
      <c r="A45" s="66"/>
      <c r="B45" s="231"/>
      <c r="C45" s="231"/>
      <c r="D45" s="231"/>
      <c r="E45" s="231"/>
      <c r="F45" s="231"/>
      <c r="G45" s="231"/>
      <c r="H45" t="s">
        <v>6</v>
      </c>
    </row>
    <row r="46" spans="2:7" ht="12.75">
      <c r="B46" s="232"/>
      <c r="C46" s="232"/>
      <c r="D46" s="232"/>
      <c r="E46" s="232"/>
      <c r="F46" s="232"/>
      <c r="G46" s="232"/>
    </row>
    <row r="47" spans="2:7" ht="12.75">
      <c r="B47" s="232"/>
      <c r="C47" s="232"/>
      <c r="D47" s="232"/>
      <c r="E47" s="232"/>
      <c r="F47" s="232"/>
      <c r="G47" s="232"/>
    </row>
    <row r="48" spans="2:7" ht="12.75">
      <c r="B48" s="232"/>
      <c r="C48" s="232"/>
      <c r="D48" s="232"/>
      <c r="E48" s="232"/>
      <c r="F48" s="232"/>
      <c r="G48" s="232"/>
    </row>
    <row r="49" spans="2:7" ht="12.75">
      <c r="B49" s="232"/>
      <c r="C49" s="232"/>
      <c r="D49" s="232"/>
      <c r="E49" s="232"/>
      <c r="F49" s="232"/>
      <c r="G49" s="232"/>
    </row>
    <row r="50" spans="2:7" ht="12.75">
      <c r="B50" s="232"/>
      <c r="C50" s="232"/>
      <c r="D50" s="232"/>
      <c r="E50" s="232"/>
      <c r="F50" s="232"/>
      <c r="G50" s="232"/>
    </row>
    <row r="51" spans="2:7" ht="12.75">
      <c r="B51" s="232"/>
      <c r="C51" s="232"/>
      <c r="D51" s="232"/>
      <c r="E51" s="232"/>
      <c r="F51" s="232"/>
      <c r="G51" s="232"/>
    </row>
    <row r="52" spans="2:7" ht="12.75">
      <c r="B52" s="232"/>
      <c r="C52" s="232"/>
      <c r="D52" s="232"/>
      <c r="E52" s="232"/>
      <c r="F52" s="232"/>
      <c r="G52" s="232"/>
    </row>
    <row r="53" spans="2:7" ht="12.75">
      <c r="B53" s="232"/>
      <c r="C53" s="232"/>
      <c r="D53" s="232"/>
      <c r="E53" s="232"/>
      <c r="F53" s="232"/>
      <c r="G53" s="232"/>
    </row>
    <row r="54" spans="2:7" ht="12.75">
      <c r="B54" s="232"/>
      <c r="C54" s="232"/>
      <c r="D54" s="232"/>
      <c r="E54" s="232"/>
      <c r="F54" s="232"/>
      <c r="G54" s="232"/>
    </row>
    <row r="55" spans="2:7" ht="12.75">
      <c r="B55" s="232"/>
      <c r="C55" s="232"/>
      <c r="D55" s="232"/>
      <c r="E55" s="232"/>
      <c r="F55" s="232"/>
      <c r="G55" s="232"/>
    </row>
  </sheetData>
  <sheetProtection/>
  <mergeCells count="22">
    <mergeCell ref="B50:G50"/>
    <mergeCell ref="B51:G51"/>
    <mergeCell ref="B46:G46"/>
    <mergeCell ref="B47:G47"/>
    <mergeCell ref="B48:G48"/>
    <mergeCell ref="B49:G49"/>
    <mergeCell ref="B52:G52"/>
    <mergeCell ref="B53:G53"/>
    <mergeCell ref="B54:G54"/>
    <mergeCell ref="B55:G55"/>
    <mergeCell ref="F32:G32"/>
    <mergeCell ref="F33:G33"/>
    <mergeCell ref="F34:G34"/>
    <mergeCell ref="B37:G45"/>
    <mergeCell ref="C12:E12"/>
    <mergeCell ref="A23:B23"/>
    <mergeCell ref="F30:G30"/>
    <mergeCell ref="F31:G31"/>
    <mergeCell ref="C8:E8"/>
    <mergeCell ref="C9:E9"/>
    <mergeCell ref="C10:E10"/>
    <mergeCell ref="C11:E11"/>
  </mergeCells>
  <printOptions/>
  <pageMargins left="0.5905511811023623" right="0.27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3" t="s">
        <v>49</v>
      </c>
      <c r="B1" s="234"/>
      <c r="C1" s="67" t="str">
        <f>CONCATENATE(cislostavby," ",nazevstavby)</f>
        <v> Č.Krumlov, sídliště Vyšný, výměna kanalizace</v>
      </c>
      <c r="D1" s="68"/>
      <c r="E1" s="69"/>
      <c r="F1" s="68"/>
      <c r="G1" s="70" t="s">
        <v>50</v>
      </c>
      <c r="H1" s="71"/>
      <c r="I1" s="72"/>
    </row>
    <row r="2" spans="1:9" ht="13.5" thickBot="1">
      <c r="A2" s="235" t="s">
        <v>51</v>
      </c>
      <c r="B2" s="236"/>
      <c r="C2" s="73" t="str">
        <f>CONCATENATE(cisloobjektu," ",nazevobjektu)</f>
        <v>SO 01 -  Výměna kanalizace u č.p.123,124</v>
      </c>
      <c r="D2" s="74"/>
      <c r="E2" s="75"/>
      <c r="F2" s="74"/>
      <c r="G2" s="237"/>
      <c r="H2" s="238"/>
      <c r="I2" s="239"/>
    </row>
    <row r="3" spans="1:9" ht="13.5" thickTop="1">
      <c r="A3" s="47"/>
      <c r="B3" s="47"/>
      <c r="C3" s="47"/>
      <c r="D3" s="47"/>
      <c r="E3" s="47"/>
      <c r="F3" s="40"/>
      <c r="G3" s="47"/>
      <c r="H3" s="47"/>
      <c r="I3" s="47"/>
    </row>
    <row r="4" spans="1:9" ht="19.5" customHeight="1">
      <c r="A4" s="76" t="s">
        <v>52</v>
      </c>
      <c r="B4" s="77"/>
      <c r="C4" s="77"/>
      <c r="D4" s="77"/>
      <c r="E4" s="78"/>
      <c r="F4" s="77"/>
      <c r="G4" s="77"/>
      <c r="H4" s="77"/>
      <c r="I4" s="77"/>
    </row>
    <row r="5" spans="1:9" ht="13.5" thickBot="1">
      <c r="A5" s="47"/>
      <c r="B5" s="47"/>
      <c r="C5" s="47"/>
      <c r="D5" s="47"/>
      <c r="E5" s="47"/>
      <c r="F5" s="47"/>
      <c r="G5" s="47"/>
      <c r="H5" s="47"/>
      <c r="I5" s="47"/>
    </row>
    <row r="6" spans="1:9" s="17" customFormat="1" ht="13.5" thickBot="1">
      <c r="A6" s="171"/>
      <c r="B6" s="172" t="s">
        <v>53</v>
      </c>
      <c r="C6" s="172"/>
      <c r="D6" s="173"/>
      <c r="E6" s="174" t="s">
        <v>54</v>
      </c>
      <c r="F6" s="175" t="s">
        <v>55</v>
      </c>
      <c r="G6" s="175" t="s">
        <v>56</v>
      </c>
      <c r="H6" s="175" t="s">
        <v>57</v>
      </c>
      <c r="I6" s="176" t="s">
        <v>31</v>
      </c>
    </row>
    <row r="7" spans="1:9" s="17" customFormat="1" ht="18" customHeight="1">
      <c r="A7" s="177" t="str">
        <f>Položky!B7</f>
        <v>1</v>
      </c>
      <c r="B7" s="178" t="str">
        <f>Položky!C7</f>
        <v>Zemní práce</v>
      </c>
      <c r="C7" s="179"/>
      <c r="D7" s="180"/>
      <c r="E7" s="181">
        <f>Položky!BA54</f>
        <v>0</v>
      </c>
      <c r="F7" s="182">
        <f>Položky!BB54</f>
        <v>0</v>
      </c>
      <c r="G7" s="182">
        <f>Položky!BC54</f>
        <v>0</v>
      </c>
      <c r="H7" s="182">
        <f>Položky!BD54</f>
        <v>0</v>
      </c>
      <c r="I7" s="183">
        <f>Položky!BE54</f>
        <v>0</v>
      </c>
    </row>
    <row r="8" spans="1:9" s="17" customFormat="1" ht="18" customHeight="1">
      <c r="A8" s="184" t="str">
        <f>Položky!B55</f>
        <v>11</v>
      </c>
      <c r="B8" s="185" t="str">
        <f>Položky!C55</f>
        <v>Přípravné a přidružené práce</v>
      </c>
      <c r="C8" s="186"/>
      <c r="D8" s="187"/>
      <c r="E8" s="188">
        <f>Položky!BA66</f>
        <v>0</v>
      </c>
      <c r="F8" s="189">
        <f>Položky!BB66</f>
        <v>0</v>
      </c>
      <c r="G8" s="189">
        <f>Položky!BC66</f>
        <v>0</v>
      </c>
      <c r="H8" s="189">
        <f>Položky!BD66</f>
        <v>0</v>
      </c>
      <c r="I8" s="190">
        <f>Položky!BE66</f>
        <v>0</v>
      </c>
    </row>
    <row r="9" spans="1:9" s="17" customFormat="1" ht="18" customHeight="1">
      <c r="A9" s="184" t="str">
        <f>Položky!B67</f>
        <v>282</v>
      </c>
      <c r="B9" s="185" t="str">
        <f>Položky!C67</f>
        <v>Drenáže</v>
      </c>
      <c r="C9" s="186"/>
      <c r="D9" s="187"/>
      <c r="E9" s="188">
        <f>Položky!BA73</f>
        <v>0</v>
      </c>
      <c r="F9" s="189">
        <f>Položky!BB73</f>
        <v>0</v>
      </c>
      <c r="G9" s="189">
        <f>Položky!BC73</f>
        <v>0</v>
      </c>
      <c r="H9" s="189">
        <f>Položky!BD73</f>
        <v>0</v>
      </c>
      <c r="I9" s="190">
        <f>Položky!BE73</f>
        <v>0</v>
      </c>
    </row>
    <row r="10" spans="1:9" s="17" customFormat="1" ht="18" customHeight="1">
      <c r="A10" s="184" t="str">
        <f>Položky!B74</f>
        <v>45</v>
      </c>
      <c r="B10" s="185" t="str">
        <f>Položky!C74</f>
        <v>Podkladní a vedlejší konstrukce</v>
      </c>
      <c r="C10" s="186"/>
      <c r="D10" s="187"/>
      <c r="E10" s="188">
        <f>Položky!BA78</f>
        <v>0</v>
      </c>
      <c r="F10" s="189">
        <f>Položky!BB78</f>
        <v>0</v>
      </c>
      <c r="G10" s="189">
        <f>Položky!BC78</f>
        <v>0</v>
      </c>
      <c r="H10" s="189">
        <f>Položky!BD78</f>
        <v>0</v>
      </c>
      <c r="I10" s="190">
        <f>Položky!BE78</f>
        <v>0</v>
      </c>
    </row>
    <row r="11" spans="1:9" s="17" customFormat="1" ht="18" customHeight="1">
      <c r="A11" s="184" t="str">
        <f>Položky!B79</f>
        <v>5</v>
      </c>
      <c r="B11" s="185" t="str">
        <f>Položky!C79</f>
        <v>Komunikace</v>
      </c>
      <c r="C11" s="186"/>
      <c r="D11" s="187"/>
      <c r="E11" s="188">
        <f>Položky!BA88</f>
        <v>0</v>
      </c>
      <c r="F11" s="189">
        <f>Položky!BB88</f>
        <v>0</v>
      </c>
      <c r="G11" s="189">
        <f>Položky!BC88</f>
        <v>0</v>
      </c>
      <c r="H11" s="189">
        <f>Položky!BD88</f>
        <v>0</v>
      </c>
      <c r="I11" s="190">
        <f>Položky!BE88</f>
        <v>0</v>
      </c>
    </row>
    <row r="12" spans="1:9" s="17" customFormat="1" ht="18" customHeight="1">
      <c r="A12" s="184" t="str">
        <f>Položky!B89</f>
        <v>8</v>
      </c>
      <c r="B12" s="185" t="str">
        <f>Položky!C89</f>
        <v>Trubní vedení</v>
      </c>
      <c r="C12" s="186"/>
      <c r="D12" s="187"/>
      <c r="E12" s="188">
        <f>Položky!BA112</f>
        <v>0</v>
      </c>
      <c r="F12" s="189">
        <f>Položky!BB112</f>
        <v>0</v>
      </c>
      <c r="G12" s="189">
        <f>Položky!BC112</f>
        <v>0</v>
      </c>
      <c r="H12" s="189">
        <f>Položky!BD112</f>
        <v>0</v>
      </c>
      <c r="I12" s="190">
        <f>Položky!BE112</f>
        <v>0</v>
      </c>
    </row>
    <row r="13" spans="1:9" s="17" customFormat="1" ht="18" customHeight="1">
      <c r="A13" s="184" t="str">
        <f>Položky!B113</f>
        <v>91</v>
      </c>
      <c r="B13" s="185" t="str">
        <f>Položky!C113</f>
        <v>Doplňující práce na komunikaci</v>
      </c>
      <c r="C13" s="186"/>
      <c r="D13" s="187"/>
      <c r="E13" s="188">
        <f>Položky!BA115</f>
        <v>0</v>
      </c>
      <c r="F13" s="189">
        <f>Položky!BB115</f>
        <v>0</v>
      </c>
      <c r="G13" s="189">
        <f>Položky!BC115</f>
        <v>0</v>
      </c>
      <c r="H13" s="189">
        <f>Položky!BD115</f>
        <v>0</v>
      </c>
      <c r="I13" s="190">
        <f>Položky!BE115</f>
        <v>0</v>
      </c>
    </row>
    <row r="14" spans="1:9" s="17" customFormat="1" ht="18" customHeight="1">
      <c r="A14" s="184" t="str">
        <f>Položky!B116</f>
        <v>96</v>
      </c>
      <c r="B14" s="185" t="str">
        <f>Položky!C116</f>
        <v>Bourání konstrukcí</v>
      </c>
      <c r="C14" s="186"/>
      <c r="D14" s="187"/>
      <c r="E14" s="188">
        <f>Položky!BA122</f>
        <v>0</v>
      </c>
      <c r="F14" s="189">
        <f>Položky!BB122</f>
        <v>0</v>
      </c>
      <c r="G14" s="189">
        <f>Položky!BC122</f>
        <v>0</v>
      </c>
      <c r="H14" s="189">
        <f>Položky!BD122</f>
        <v>0</v>
      </c>
      <c r="I14" s="190">
        <f>Položky!BE122</f>
        <v>0</v>
      </c>
    </row>
    <row r="15" spans="1:9" s="17" customFormat="1" ht="18" customHeight="1">
      <c r="A15" s="184" t="str">
        <f>Položky!B123</f>
        <v>99</v>
      </c>
      <c r="B15" s="185" t="str">
        <f>Položky!C123</f>
        <v>Staveništní přesun hmot</v>
      </c>
      <c r="C15" s="186"/>
      <c r="D15" s="187"/>
      <c r="E15" s="188">
        <f>Položky!BA125</f>
        <v>0</v>
      </c>
      <c r="F15" s="189">
        <f>Položky!BB125</f>
        <v>0</v>
      </c>
      <c r="G15" s="189">
        <f>Položky!BC125</f>
        <v>0</v>
      </c>
      <c r="H15" s="189">
        <f>Položky!BD125</f>
        <v>0</v>
      </c>
      <c r="I15" s="190">
        <f>Položky!BE125</f>
        <v>0</v>
      </c>
    </row>
    <row r="16" spans="1:9" s="17" customFormat="1" ht="18" customHeight="1">
      <c r="A16" s="184" t="str">
        <f>Položky!B126</f>
        <v>96</v>
      </c>
      <c r="B16" s="185" t="str">
        <f>Položky!C126</f>
        <v>Bourání konstrukcí</v>
      </c>
      <c r="C16" s="186"/>
      <c r="D16" s="187"/>
      <c r="E16" s="188">
        <f>Položky!BA129</f>
        <v>0</v>
      </c>
      <c r="F16" s="189">
        <f>Položky!BB129</f>
        <v>0</v>
      </c>
      <c r="G16" s="189">
        <f>Položky!BC129</f>
        <v>0</v>
      </c>
      <c r="H16" s="189">
        <f>Položky!BD129</f>
        <v>0</v>
      </c>
      <c r="I16" s="190">
        <f>Položky!BE129</f>
        <v>0</v>
      </c>
    </row>
    <row r="17" spans="1:9" s="17" customFormat="1" ht="18" customHeight="1">
      <c r="A17" s="184" t="str">
        <f>Položky!B130</f>
        <v>97</v>
      </c>
      <c r="B17" s="185" t="str">
        <f>Položky!C130</f>
        <v>Prorážení otvorů</v>
      </c>
      <c r="C17" s="186"/>
      <c r="D17" s="187"/>
      <c r="E17" s="188">
        <f>Položky!BA133</f>
        <v>0</v>
      </c>
      <c r="F17" s="189">
        <f>Položky!BB133</f>
        <v>0</v>
      </c>
      <c r="G17" s="189">
        <f>Položky!BC133</f>
        <v>0</v>
      </c>
      <c r="H17" s="189">
        <f>Položky!BD133</f>
        <v>0</v>
      </c>
      <c r="I17" s="190">
        <f>Položky!BE133</f>
        <v>0</v>
      </c>
    </row>
    <row r="18" spans="1:9" s="17" customFormat="1" ht="18" customHeight="1" thickBot="1">
      <c r="A18" s="191" t="str">
        <f>Položky!B134</f>
        <v>D96</v>
      </c>
      <c r="B18" s="192" t="str">
        <f>Položky!C134</f>
        <v>Přesuny suti a vybouraných hmot</v>
      </c>
      <c r="C18" s="193"/>
      <c r="D18" s="194"/>
      <c r="E18" s="195">
        <f>Položky!BA143</f>
        <v>0</v>
      </c>
      <c r="F18" s="196">
        <f>Položky!BB143</f>
        <v>0</v>
      </c>
      <c r="G18" s="196">
        <f>Položky!BC143</f>
        <v>0</v>
      </c>
      <c r="H18" s="196">
        <f>Položky!BD143</f>
        <v>0</v>
      </c>
      <c r="I18" s="197">
        <f>Položky!BE143</f>
        <v>0</v>
      </c>
    </row>
    <row r="19" spans="1:9" s="79" customFormat="1" ht="18" customHeight="1" thickBot="1">
      <c r="A19" s="198"/>
      <c r="B19" s="199" t="s">
        <v>58</v>
      </c>
      <c r="C19" s="199"/>
      <c r="D19" s="200"/>
      <c r="E19" s="201">
        <f>SUM(E7:E18)</f>
        <v>0</v>
      </c>
      <c r="F19" s="202">
        <f>SUM(F7:F18)</f>
        <v>0</v>
      </c>
      <c r="G19" s="202">
        <f>SUM(G7:G18)</f>
        <v>0</v>
      </c>
      <c r="H19" s="202">
        <f>SUM(H7:H18)</f>
        <v>0</v>
      </c>
      <c r="I19" s="203">
        <f>SUM(I7:I18)</f>
        <v>0</v>
      </c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57" ht="19.5" customHeight="1">
      <c r="A21" s="77" t="s">
        <v>59</v>
      </c>
      <c r="B21" s="77"/>
      <c r="C21" s="77"/>
      <c r="D21" s="77"/>
      <c r="E21" s="77"/>
      <c r="F21" s="77"/>
      <c r="G21" s="80"/>
      <c r="H21" s="77"/>
      <c r="I21" s="77"/>
      <c r="BA21" s="21"/>
      <c r="BB21" s="21"/>
      <c r="BC21" s="21"/>
      <c r="BD21" s="21"/>
      <c r="BE21" s="21"/>
    </row>
    <row r="22" spans="1:9" ht="13.5" thickBot="1">
      <c r="A22" s="47"/>
      <c r="B22" s="47"/>
      <c r="C22" s="47"/>
      <c r="D22" s="47"/>
      <c r="E22" s="47"/>
      <c r="F22" s="47"/>
      <c r="G22" s="47"/>
      <c r="H22" s="47"/>
      <c r="I22" s="47"/>
    </row>
    <row r="23" spans="1:9" ht="12.75">
      <c r="A23" s="204" t="s">
        <v>60</v>
      </c>
      <c r="B23" s="167"/>
      <c r="C23" s="167"/>
      <c r="D23" s="205"/>
      <c r="E23" s="206" t="s">
        <v>61</v>
      </c>
      <c r="F23" s="207" t="s">
        <v>62</v>
      </c>
      <c r="G23" s="208" t="s">
        <v>63</v>
      </c>
      <c r="H23" s="209"/>
      <c r="I23" s="210" t="s">
        <v>61</v>
      </c>
    </row>
    <row r="24" spans="1:53" ht="12.75">
      <c r="A24" s="38" t="s">
        <v>285</v>
      </c>
      <c r="B24" s="29"/>
      <c r="C24" s="29"/>
      <c r="D24" s="81"/>
      <c r="E24" s="82">
        <v>0</v>
      </c>
      <c r="F24" s="83">
        <v>0</v>
      </c>
      <c r="G24" s="84">
        <f aca="true" t="shared" si="0" ref="G24:G31">CHOOSE(BA24+1,HSV+PSV,HSV+PSV+Mont,HSV+PSV+Dodavka+Mont,HSV,PSV,Mont,Dodavka,Mont+Dodavka,0)</f>
        <v>0</v>
      </c>
      <c r="H24" s="85"/>
      <c r="I24" s="86">
        <f aca="true" t="shared" si="1" ref="I24:I31">E24+F24*G24/100</f>
        <v>0</v>
      </c>
      <c r="BA24">
        <v>0</v>
      </c>
    </row>
    <row r="25" spans="1:53" ht="12.75">
      <c r="A25" s="38" t="s">
        <v>286</v>
      </c>
      <c r="B25" s="29"/>
      <c r="C25" s="29"/>
      <c r="D25" s="81"/>
      <c r="E25" s="82">
        <v>0</v>
      </c>
      <c r="F25" s="83">
        <v>0</v>
      </c>
      <c r="G25" s="84">
        <f t="shared" si="0"/>
        <v>0</v>
      </c>
      <c r="H25" s="85"/>
      <c r="I25" s="86">
        <f t="shared" si="1"/>
        <v>0</v>
      </c>
      <c r="BA25">
        <v>0</v>
      </c>
    </row>
    <row r="26" spans="1:53" ht="12.75">
      <c r="A26" s="38" t="s">
        <v>287</v>
      </c>
      <c r="B26" s="29"/>
      <c r="C26" s="29"/>
      <c r="D26" s="81"/>
      <c r="E26" s="82">
        <v>0</v>
      </c>
      <c r="F26" s="83">
        <v>0</v>
      </c>
      <c r="G26" s="84">
        <f t="shared" si="0"/>
        <v>0</v>
      </c>
      <c r="H26" s="85"/>
      <c r="I26" s="86">
        <f t="shared" si="1"/>
        <v>0</v>
      </c>
      <c r="BA26">
        <v>0</v>
      </c>
    </row>
    <row r="27" spans="1:53" ht="12.75">
      <c r="A27" s="38" t="s">
        <v>288</v>
      </c>
      <c r="B27" s="29"/>
      <c r="C27" s="29"/>
      <c r="D27" s="81"/>
      <c r="E27" s="82">
        <v>0</v>
      </c>
      <c r="F27" s="83">
        <v>0</v>
      </c>
      <c r="G27" s="84">
        <f t="shared" si="0"/>
        <v>0</v>
      </c>
      <c r="H27" s="85"/>
      <c r="I27" s="86">
        <f t="shared" si="1"/>
        <v>0</v>
      </c>
      <c r="BA27">
        <v>0</v>
      </c>
    </row>
    <row r="28" spans="1:53" ht="12.75">
      <c r="A28" s="38" t="s">
        <v>289</v>
      </c>
      <c r="B28" s="29"/>
      <c r="C28" s="29"/>
      <c r="D28" s="81"/>
      <c r="E28" s="82">
        <v>0</v>
      </c>
      <c r="F28" s="83">
        <v>3</v>
      </c>
      <c r="G28" s="84">
        <f t="shared" si="0"/>
        <v>0</v>
      </c>
      <c r="H28" s="85"/>
      <c r="I28" s="86">
        <f t="shared" si="1"/>
        <v>0</v>
      </c>
      <c r="BA28">
        <v>1</v>
      </c>
    </row>
    <row r="29" spans="1:53" ht="12.75">
      <c r="A29" s="38" t="s">
        <v>290</v>
      </c>
      <c r="B29" s="29"/>
      <c r="C29" s="29"/>
      <c r="D29" s="81"/>
      <c r="E29" s="82">
        <v>0</v>
      </c>
      <c r="F29" s="83">
        <v>0</v>
      </c>
      <c r="G29" s="84">
        <f t="shared" si="0"/>
        <v>0</v>
      </c>
      <c r="H29" s="85"/>
      <c r="I29" s="86">
        <f t="shared" si="1"/>
        <v>0</v>
      </c>
      <c r="BA29">
        <v>1</v>
      </c>
    </row>
    <row r="30" spans="1:53" ht="12.75">
      <c r="A30" s="38" t="s">
        <v>291</v>
      </c>
      <c r="B30" s="29"/>
      <c r="C30" s="29"/>
      <c r="D30" s="81"/>
      <c r="E30" s="82">
        <v>0</v>
      </c>
      <c r="F30" s="83">
        <v>0</v>
      </c>
      <c r="G30" s="84">
        <f t="shared" si="0"/>
        <v>0</v>
      </c>
      <c r="H30" s="85"/>
      <c r="I30" s="86">
        <f t="shared" si="1"/>
        <v>0</v>
      </c>
      <c r="BA30">
        <v>2</v>
      </c>
    </row>
    <row r="31" spans="1:53" ht="12.75">
      <c r="A31" s="38" t="s">
        <v>292</v>
      </c>
      <c r="B31" s="29"/>
      <c r="C31" s="29"/>
      <c r="D31" s="81"/>
      <c r="E31" s="82">
        <v>0</v>
      </c>
      <c r="F31" s="83">
        <v>0</v>
      </c>
      <c r="G31" s="84">
        <f t="shared" si="0"/>
        <v>0</v>
      </c>
      <c r="H31" s="85"/>
      <c r="I31" s="86">
        <f t="shared" si="1"/>
        <v>0</v>
      </c>
      <c r="BA31">
        <v>2</v>
      </c>
    </row>
    <row r="32" spans="1:9" ht="13.5" thickBot="1">
      <c r="A32" s="211"/>
      <c r="B32" s="212" t="s">
        <v>64</v>
      </c>
      <c r="C32" s="213"/>
      <c r="D32" s="214"/>
      <c r="E32" s="215"/>
      <c r="F32" s="216"/>
      <c r="G32" s="216"/>
      <c r="H32" s="240">
        <f>SUM(I24:I31)</f>
        <v>0</v>
      </c>
      <c r="I32" s="241"/>
    </row>
    <row r="34" spans="2:9" ht="12.75">
      <c r="B34" s="79"/>
      <c r="F34" s="87"/>
      <c r="G34" s="88"/>
      <c r="H34" s="88"/>
      <c r="I34" s="89"/>
    </row>
    <row r="35" spans="6:9" ht="12.75">
      <c r="F35" s="87"/>
      <c r="G35" s="88"/>
      <c r="H35" s="88"/>
      <c r="I35" s="89"/>
    </row>
    <row r="36" spans="6:9" ht="12.75">
      <c r="F36" s="87"/>
      <c r="G36" s="88"/>
      <c r="H36" s="88"/>
      <c r="I36" s="89"/>
    </row>
    <row r="37" spans="6:9" ht="12.75">
      <c r="F37" s="87"/>
      <c r="G37" s="88"/>
      <c r="H37" s="88"/>
      <c r="I37" s="89"/>
    </row>
    <row r="38" spans="6:9" ht="12.75">
      <c r="F38" s="87"/>
      <c r="G38" s="88"/>
      <c r="H38" s="88"/>
      <c r="I38" s="89"/>
    </row>
    <row r="39" spans="6:9" ht="12.75">
      <c r="F39" s="87"/>
      <c r="G39" s="88"/>
      <c r="H39" s="88"/>
      <c r="I39" s="89"/>
    </row>
    <row r="40" spans="6:9" ht="12.75">
      <c r="F40" s="87"/>
      <c r="G40" s="88"/>
      <c r="H40" s="88"/>
      <c r="I40" s="89"/>
    </row>
    <row r="41" spans="6:9" ht="12.75">
      <c r="F41" s="87"/>
      <c r="G41" s="88"/>
      <c r="H41" s="88"/>
      <c r="I41" s="89"/>
    </row>
    <row r="42" spans="6:9" ht="12.75">
      <c r="F42" s="87"/>
      <c r="G42" s="88"/>
      <c r="H42" s="88"/>
      <c r="I42" s="89"/>
    </row>
    <row r="43" spans="6:9" ht="12.75">
      <c r="F43" s="87"/>
      <c r="G43" s="88"/>
      <c r="H43" s="88"/>
      <c r="I43" s="89"/>
    </row>
    <row r="44" spans="6:9" ht="12.75">
      <c r="F44" s="87"/>
      <c r="G44" s="88"/>
      <c r="H44" s="88"/>
      <c r="I44" s="89"/>
    </row>
    <row r="45" spans="6:9" ht="12.75">
      <c r="F45" s="87"/>
      <c r="G45" s="88"/>
      <c r="H45" s="88"/>
      <c r="I45" s="89"/>
    </row>
    <row r="46" spans="6:9" ht="12.75">
      <c r="F46" s="87"/>
      <c r="G46" s="88"/>
      <c r="H46" s="88"/>
      <c r="I46" s="89"/>
    </row>
    <row r="47" spans="6:9" ht="12.75">
      <c r="F47" s="87"/>
      <c r="G47" s="88"/>
      <c r="H47" s="88"/>
      <c r="I47" s="89"/>
    </row>
    <row r="48" spans="6:9" ht="12.75">
      <c r="F48" s="87"/>
      <c r="G48" s="88"/>
      <c r="H48" s="88"/>
      <c r="I48" s="89"/>
    </row>
    <row r="49" spans="6:9" ht="12.75">
      <c r="F49" s="87"/>
      <c r="G49" s="88"/>
      <c r="H49" s="88"/>
      <c r="I49" s="89"/>
    </row>
    <row r="50" spans="6:9" ht="12.75">
      <c r="F50" s="87"/>
      <c r="G50" s="88"/>
      <c r="H50" s="88"/>
      <c r="I50" s="89"/>
    </row>
    <row r="51" spans="6:9" ht="12.75">
      <c r="F51" s="87"/>
      <c r="G51" s="88"/>
      <c r="H51" s="88"/>
      <c r="I51" s="89"/>
    </row>
    <row r="52" spans="6:9" ht="12.75">
      <c r="F52" s="87"/>
      <c r="G52" s="88"/>
      <c r="H52" s="88"/>
      <c r="I52" s="89"/>
    </row>
    <row r="53" spans="6:9" ht="12.75">
      <c r="F53" s="87"/>
      <c r="G53" s="88"/>
      <c r="H53" s="88"/>
      <c r="I53" s="89"/>
    </row>
    <row r="54" spans="6:9" ht="12.75">
      <c r="F54" s="87"/>
      <c r="G54" s="88"/>
      <c r="H54" s="88"/>
      <c r="I54" s="89"/>
    </row>
    <row r="55" spans="6:9" ht="12.75">
      <c r="F55" s="87"/>
      <c r="G55" s="88"/>
      <c r="H55" s="88"/>
      <c r="I55" s="89"/>
    </row>
    <row r="56" spans="6:9" ht="12.75">
      <c r="F56" s="87"/>
      <c r="G56" s="88"/>
      <c r="H56" s="88"/>
      <c r="I56" s="89"/>
    </row>
    <row r="57" spans="6:9" ht="12.75">
      <c r="F57" s="87"/>
      <c r="G57" s="88"/>
      <c r="H57" s="88"/>
      <c r="I57" s="89"/>
    </row>
    <row r="58" spans="6:9" ht="12.75">
      <c r="F58" s="87"/>
      <c r="G58" s="88"/>
      <c r="H58" s="88"/>
      <c r="I58" s="89"/>
    </row>
    <row r="59" spans="6:9" ht="12.75">
      <c r="F59" s="87"/>
      <c r="G59" s="88"/>
      <c r="H59" s="88"/>
      <c r="I59" s="89"/>
    </row>
    <row r="60" spans="6:9" ht="12.75">
      <c r="F60" s="87"/>
      <c r="G60" s="88"/>
      <c r="H60" s="88"/>
      <c r="I60" s="89"/>
    </row>
    <row r="61" spans="6:9" ht="12.75">
      <c r="F61" s="87"/>
      <c r="G61" s="88"/>
      <c r="H61" s="88"/>
      <c r="I61" s="89"/>
    </row>
    <row r="62" spans="6:9" ht="12.75">
      <c r="F62" s="87"/>
      <c r="G62" s="88"/>
      <c r="H62" s="88"/>
      <c r="I62" s="89"/>
    </row>
    <row r="63" spans="6:9" ht="12.75">
      <c r="F63" s="87"/>
      <c r="G63" s="88"/>
      <c r="H63" s="88"/>
      <c r="I63" s="89"/>
    </row>
    <row r="64" spans="6:9" ht="12.75">
      <c r="F64" s="87"/>
      <c r="G64" s="88"/>
      <c r="H64" s="88"/>
      <c r="I64" s="89"/>
    </row>
    <row r="65" spans="6:9" ht="12.75">
      <c r="F65" s="87"/>
      <c r="G65" s="88"/>
      <c r="H65" s="88"/>
      <c r="I65" s="89"/>
    </row>
    <row r="66" spans="6:9" ht="12.75">
      <c r="F66" s="87"/>
      <c r="G66" s="88"/>
      <c r="H66" s="88"/>
      <c r="I66" s="89"/>
    </row>
    <row r="67" spans="6:9" ht="12.75">
      <c r="F67" s="87"/>
      <c r="G67" s="88"/>
      <c r="H67" s="88"/>
      <c r="I67" s="89"/>
    </row>
    <row r="68" spans="6:9" ht="12.75">
      <c r="F68" s="87"/>
      <c r="G68" s="88"/>
      <c r="H68" s="88"/>
      <c r="I68" s="89"/>
    </row>
    <row r="69" spans="6:9" ht="12.75">
      <c r="F69" s="87"/>
      <c r="G69" s="88"/>
      <c r="H69" s="88"/>
      <c r="I69" s="89"/>
    </row>
    <row r="70" spans="6:9" ht="12.75">
      <c r="F70" s="87"/>
      <c r="G70" s="88"/>
      <c r="H70" s="88"/>
      <c r="I70" s="89"/>
    </row>
    <row r="71" spans="6:9" ht="12.75">
      <c r="F71" s="87"/>
      <c r="G71" s="88"/>
      <c r="H71" s="88"/>
      <c r="I71" s="89"/>
    </row>
    <row r="72" spans="6:9" ht="12.75">
      <c r="F72" s="87"/>
      <c r="G72" s="88"/>
      <c r="H72" s="88"/>
      <c r="I72" s="89"/>
    </row>
    <row r="73" spans="6:9" ht="12.75">
      <c r="F73" s="87"/>
      <c r="G73" s="88"/>
      <c r="H73" s="88"/>
      <c r="I73" s="89"/>
    </row>
    <row r="74" spans="6:9" ht="12.75">
      <c r="F74" s="87"/>
      <c r="G74" s="88"/>
      <c r="H74" s="88"/>
      <c r="I74" s="89"/>
    </row>
    <row r="75" spans="6:9" ht="12.75">
      <c r="F75" s="87"/>
      <c r="G75" s="88"/>
      <c r="H75" s="88"/>
      <c r="I75" s="89"/>
    </row>
    <row r="76" spans="6:9" ht="12.75">
      <c r="F76" s="87"/>
      <c r="G76" s="88"/>
      <c r="H76" s="88"/>
      <c r="I76" s="89"/>
    </row>
    <row r="77" spans="6:9" ht="12.75">
      <c r="F77" s="87"/>
      <c r="G77" s="88"/>
      <c r="H77" s="88"/>
      <c r="I77" s="89"/>
    </row>
    <row r="78" spans="6:9" ht="12.75">
      <c r="F78" s="87"/>
      <c r="G78" s="88"/>
      <c r="H78" s="88"/>
      <c r="I78" s="89"/>
    </row>
    <row r="79" spans="6:9" ht="12.75">
      <c r="F79" s="87"/>
      <c r="G79" s="88"/>
      <c r="H79" s="88"/>
      <c r="I79" s="89"/>
    </row>
    <row r="80" spans="6:9" ht="12.75">
      <c r="F80" s="87"/>
      <c r="G80" s="88"/>
      <c r="H80" s="88"/>
      <c r="I80" s="89"/>
    </row>
    <row r="81" spans="6:9" ht="12.75">
      <c r="F81" s="87"/>
      <c r="G81" s="88"/>
      <c r="H81" s="88"/>
      <c r="I81" s="89"/>
    </row>
    <row r="82" spans="6:9" ht="12.75">
      <c r="F82" s="87"/>
      <c r="G82" s="88"/>
      <c r="H82" s="88"/>
      <c r="I82" s="89"/>
    </row>
    <row r="83" spans="6:9" ht="12.75">
      <c r="F83" s="87"/>
      <c r="G83" s="88"/>
      <c r="H83" s="88"/>
      <c r="I83" s="89"/>
    </row>
  </sheetData>
  <sheetProtection/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6"/>
  <sheetViews>
    <sheetView showGridLines="0" showZeros="0" tabSelected="1" zoomScalePageLayoutView="0" workbookViewId="0" topLeftCell="A1">
      <selection activeCell="F8" sqref="F8:F142"/>
    </sheetView>
  </sheetViews>
  <sheetFormatPr defaultColWidth="9.00390625" defaultRowHeight="12.75"/>
  <cols>
    <col min="1" max="1" width="4.375" style="90" customWidth="1"/>
    <col min="2" max="2" width="11.625" style="90" customWidth="1"/>
    <col min="3" max="3" width="40.375" style="90" customWidth="1"/>
    <col min="4" max="4" width="5.625" style="90" customWidth="1"/>
    <col min="5" max="5" width="8.625" style="134" customWidth="1"/>
    <col min="6" max="6" width="9.875" style="90" customWidth="1"/>
    <col min="7" max="7" width="13.875" style="90" customWidth="1"/>
    <col min="8" max="11" width="9.125" style="90" customWidth="1"/>
    <col min="12" max="12" width="75.375" style="90" customWidth="1"/>
    <col min="13" max="13" width="45.25390625" style="90" customWidth="1"/>
    <col min="14" max="16384" width="9.125" style="90" customWidth="1"/>
  </cols>
  <sheetData>
    <row r="1" spans="1:7" ht="15.75">
      <c r="A1" s="245" t="s">
        <v>300</v>
      </c>
      <c r="B1" s="245"/>
      <c r="C1" s="245"/>
      <c r="D1" s="245"/>
      <c r="E1" s="245"/>
      <c r="F1" s="245"/>
      <c r="G1" s="245"/>
    </row>
    <row r="2" spans="1:7" ht="14.25" customHeight="1" thickBot="1">
      <c r="A2" s="91"/>
      <c r="B2" s="92"/>
      <c r="C2" s="93"/>
      <c r="D2" s="93"/>
      <c r="E2" s="94"/>
      <c r="F2" s="93"/>
      <c r="G2" s="93"/>
    </row>
    <row r="3" spans="1:7" ht="13.5" thickTop="1">
      <c r="A3" s="233" t="s">
        <v>49</v>
      </c>
      <c r="B3" s="234"/>
      <c r="C3" s="67" t="str">
        <f>CONCATENATE(cislostavby," ",nazevstavby)</f>
        <v> Č.Krumlov, sídliště Vyšný, výměna kanalizace</v>
      </c>
      <c r="D3" s="95"/>
      <c r="E3" s="96" t="s">
        <v>65</v>
      </c>
      <c r="F3" s="97">
        <f>Rekapitulace!H1</f>
        <v>0</v>
      </c>
      <c r="G3" s="98"/>
    </row>
    <row r="4" spans="1:7" ht="13.5" thickBot="1">
      <c r="A4" s="246" t="s">
        <v>51</v>
      </c>
      <c r="B4" s="236"/>
      <c r="C4" s="73" t="str">
        <f>CONCATENATE(cisloobjektu," ",nazevobjektu)</f>
        <v>SO 01 -  Výměna kanalizace u č.p.123,124</v>
      </c>
      <c r="D4" s="99"/>
      <c r="E4" s="247">
        <f>Rekapitulace!G2</f>
        <v>0</v>
      </c>
      <c r="F4" s="248"/>
      <c r="G4" s="249"/>
    </row>
    <row r="5" spans="1:7" ht="13.5" thickTop="1">
      <c r="A5" s="100"/>
      <c r="B5" s="91"/>
      <c r="C5" s="91"/>
      <c r="D5" s="91"/>
      <c r="E5" s="101"/>
      <c r="F5" s="91"/>
      <c r="G5" s="102"/>
    </row>
    <row r="6" spans="1:7" ht="12.75">
      <c r="A6" s="217" t="s">
        <v>66</v>
      </c>
      <c r="B6" s="218" t="s">
        <v>67</v>
      </c>
      <c r="C6" s="218" t="s">
        <v>68</v>
      </c>
      <c r="D6" s="218" t="s">
        <v>69</v>
      </c>
      <c r="E6" s="219" t="s">
        <v>70</v>
      </c>
      <c r="F6" s="218" t="s">
        <v>71</v>
      </c>
      <c r="G6" s="220" t="s">
        <v>72</v>
      </c>
    </row>
    <row r="7" spans="1:15" ht="19.5" customHeight="1">
      <c r="A7" s="103" t="s">
        <v>73</v>
      </c>
      <c r="B7" s="104" t="s">
        <v>74</v>
      </c>
      <c r="C7" s="105" t="s">
        <v>75</v>
      </c>
      <c r="D7" s="106"/>
      <c r="E7" s="107"/>
      <c r="F7" s="107"/>
      <c r="G7" s="108"/>
      <c r="H7" s="109"/>
      <c r="I7" s="109"/>
      <c r="O7" s="110">
        <v>1</v>
      </c>
    </row>
    <row r="8" spans="1:104" ht="12.75">
      <c r="A8" s="111">
        <v>1</v>
      </c>
      <c r="B8" s="112" t="s">
        <v>80</v>
      </c>
      <c r="C8" s="113" t="s">
        <v>81</v>
      </c>
      <c r="D8" s="114" t="s">
        <v>82</v>
      </c>
      <c r="E8" s="115">
        <v>4.5</v>
      </c>
      <c r="F8" s="115"/>
      <c r="G8" s="116">
        <f>E8*F8</f>
        <v>0</v>
      </c>
      <c r="O8" s="110">
        <v>2</v>
      </c>
      <c r="AA8" s="90">
        <v>1</v>
      </c>
      <c r="AB8" s="90">
        <v>1</v>
      </c>
      <c r="AC8" s="90">
        <v>1</v>
      </c>
      <c r="AZ8" s="90">
        <v>1</v>
      </c>
      <c r="BA8" s="90">
        <f>IF(AZ8=1,G8,0)</f>
        <v>0</v>
      </c>
      <c r="BB8" s="90">
        <f>IF(AZ8=2,G8,0)</f>
        <v>0</v>
      </c>
      <c r="BC8" s="90">
        <f>IF(AZ8=3,G8,0)</f>
        <v>0</v>
      </c>
      <c r="BD8" s="90">
        <f>IF(AZ8=4,G8,0)</f>
        <v>0</v>
      </c>
      <c r="BE8" s="90">
        <f>IF(AZ8=5,G8,0)</f>
        <v>0</v>
      </c>
      <c r="CA8" s="117">
        <v>1</v>
      </c>
      <c r="CB8" s="117">
        <v>1</v>
      </c>
      <c r="CZ8" s="90">
        <v>0.00869</v>
      </c>
    </row>
    <row r="9" spans="1:15" ht="12.75">
      <c r="A9" s="118"/>
      <c r="B9" s="120"/>
      <c r="C9" s="242" t="s">
        <v>83</v>
      </c>
      <c r="D9" s="243"/>
      <c r="E9" s="121">
        <v>4.5</v>
      </c>
      <c r="F9" s="122"/>
      <c r="G9" s="123"/>
      <c r="M9" s="119" t="s">
        <v>83</v>
      </c>
      <c r="O9" s="110"/>
    </row>
    <row r="10" spans="1:104" ht="12.75">
      <c r="A10" s="111">
        <v>2</v>
      </c>
      <c r="B10" s="112" t="s">
        <v>84</v>
      </c>
      <c r="C10" s="113" t="s">
        <v>85</v>
      </c>
      <c r="D10" s="114" t="s">
        <v>82</v>
      </c>
      <c r="E10" s="115">
        <v>3.6</v>
      </c>
      <c r="F10" s="115"/>
      <c r="G10" s="116">
        <f>E10*F10</f>
        <v>0</v>
      </c>
      <c r="O10" s="110">
        <v>2</v>
      </c>
      <c r="AA10" s="90">
        <v>1</v>
      </c>
      <c r="AB10" s="90">
        <v>1</v>
      </c>
      <c r="AC10" s="90">
        <v>1</v>
      </c>
      <c r="AZ10" s="90">
        <v>1</v>
      </c>
      <c r="BA10" s="90">
        <f>IF(AZ10=1,G10,0)</f>
        <v>0</v>
      </c>
      <c r="BB10" s="90">
        <f>IF(AZ10=2,G10,0)</f>
        <v>0</v>
      </c>
      <c r="BC10" s="90">
        <f>IF(AZ10=3,G10,0)</f>
        <v>0</v>
      </c>
      <c r="BD10" s="90">
        <f>IF(AZ10=4,G10,0)</f>
        <v>0</v>
      </c>
      <c r="BE10" s="90">
        <f>IF(AZ10=5,G10,0)</f>
        <v>0</v>
      </c>
      <c r="CA10" s="117">
        <v>1</v>
      </c>
      <c r="CB10" s="117">
        <v>1</v>
      </c>
      <c r="CZ10" s="90">
        <v>0.02478</v>
      </c>
    </row>
    <row r="11" spans="1:15" ht="12.75">
      <c r="A11" s="118"/>
      <c r="B11" s="120"/>
      <c r="C11" s="242" t="s">
        <v>86</v>
      </c>
      <c r="D11" s="243"/>
      <c r="E11" s="121">
        <v>3.6</v>
      </c>
      <c r="F11" s="122"/>
      <c r="G11" s="123"/>
      <c r="M11" s="119" t="s">
        <v>86</v>
      </c>
      <c r="O11" s="110"/>
    </row>
    <row r="12" spans="1:104" ht="12.75">
      <c r="A12" s="111">
        <v>3</v>
      </c>
      <c r="B12" s="112" t="s">
        <v>87</v>
      </c>
      <c r="C12" s="113" t="s">
        <v>88</v>
      </c>
      <c r="D12" s="114" t="s">
        <v>89</v>
      </c>
      <c r="E12" s="115">
        <v>40.338</v>
      </c>
      <c r="F12" s="115"/>
      <c r="G12" s="116">
        <f>E12*F12</f>
        <v>0</v>
      </c>
      <c r="O12" s="110">
        <v>2</v>
      </c>
      <c r="AA12" s="90">
        <v>1</v>
      </c>
      <c r="AB12" s="90">
        <v>1</v>
      </c>
      <c r="AC12" s="90">
        <v>1</v>
      </c>
      <c r="AZ12" s="90">
        <v>1</v>
      </c>
      <c r="BA12" s="90">
        <f>IF(AZ12=1,G12,0)</f>
        <v>0</v>
      </c>
      <c r="BB12" s="90">
        <f>IF(AZ12=2,G12,0)</f>
        <v>0</v>
      </c>
      <c r="BC12" s="90">
        <f>IF(AZ12=3,G12,0)</f>
        <v>0</v>
      </c>
      <c r="BD12" s="90">
        <f>IF(AZ12=4,G12,0)</f>
        <v>0</v>
      </c>
      <c r="BE12" s="90">
        <f>IF(AZ12=5,G12,0)</f>
        <v>0</v>
      </c>
      <c r="CA12" s="117">
        <v>1</v>
      </c>
      <c r="CB12" s="117">
        <v>1</v>
      </c>
      <c r="CZ12" s="90">
        <v>0</v>
      </c>
    </row>
    <row r="13" spans="1:15" ht="12.75">
      <c r="A13" s="118"/>
      <c r="B13" s="120"/>
      <c r="C13" s="242" t="s">
        <v>90</v>
      </c>
      <c r="D13" s="243"/>
      <c r="E13" s="121">
        <v>40.338</v>
      </c>
      <c r="F13" s="122"/>
      <c r="G13" s="123"/>
      <c r="M13" s="119" t="s">
        <v>90</v>
      </c>
      <c r="O13" s="110"/>
    </row>
    <row r="14" spans="1:104" ht="12.75">
      <c r="A14" s="111">
        <v>4</v>
      </c>
      <c r="B14" s="112" t="s">
        <v>91</v>
      </c>
      <c r="C14" s="113" t="s">
        <v>92</v>
      </c>
      <c r="D14" s="114" t="s">
        <v>89</v>
      </c>
      <c r="E14" s="115">
        <v>78.477</v>
      </c>
      <c r="F14" s="115"/>
      <c r="G14" s="116">
        <f>E14*F14</f>
        <v>0</v>
      </c>
      <c r="O14" s="110">
        <v>2</v>
      </c>
      <c r="AA14" s="90">
        <v>1</v>
      </c>
      <c r="AB14" s="90">
        <v>1</v>
      </c>
      <c r="AC14" s="90">
        <v>1</v>
      </c>
      <c r="AZ14" s="90">
        <v>1</v>
      </c>
      <c r="BA14" s="90">
        <f>IF(AZ14=1,G14,0)</f>
        <v>0</v>
      </c>
      <c r="BB14" s="90">
        <f>IF(AZ14=2,G14,0)</f>
        <v>0</v>
      </c>
      <c r="BC14" s="90">
        <f>IF(AZ14=3,G14,0)</f>
        <v>0</v>
      </c>
      <c r="BD14" s="90">
        <f>IF(AZ14=4,G14,0)</f>
        <v>0</v>
      </c>
      <c r="BE14" s="90">
        <f>IF(AZ14=5,G14,0)</f>
        <v>0</v>
      </c>
      <c r="CA14" s="117">
        <v>1</v>
      </c>
      <c r="CB14" s="117">
        <v>1</v>
      </c>
      <c r="CZ14" s="90">
        <v>0</v>
      </c>
    </row>
    <row r="15" spans="1:15" ht="12.75">
      <c r="A15" s="118"/>
      <c r="B15" s="120"/>
      <c r="C15" s="244" t="s">
        <v>93</v>
      </c>
      <c r="D15" s="243"/>
      <c r="E15" s="140">
        <v>0</v>
      </c>
      <c r="F15" s="122"/>
      <c r="G15" s="123"/>
      <c r="M15" s="119" t="s">
        <v>93</v>
      </c>
      <c r="O15" s="110"/>
    </row>
    <row r="16" spans="1:15" ht="12.75">
      <c r="A16" s="118"/>
      <c r="B16" s="120"/>
      <c r="C16" s="244" t="s">
        <v>94</v>
      </c>
      <c r="D16" s="243"/>
      <c r="E16" s="140">
        <v>132.219</v>
      </c>
      <c r="F16" s="122"/>
      <c r="G16" s="123"/>
      <c r="M16" s="119" t="s">
        <v>94</v>
      </c>
      <c r="O16" s="110"/>
    </row>
    <row r="17" spans="1:15" ht="12.75">
      <c r="A17" s="118"/>
      <c r="B17" s="120"/>
      <c r="C17" s="244" t="s">
        <v>95</v>
      </c>
      <c r="D17" s="243"/>
      <c r="E17" s="140">
        <v>23.85</v>
      </c>
      <c r="F17" s="122"/>
      <c r="G17" s="123"/>
      <c r="M17" s="119" t="s">
        <v>95</v>
      </c>
      <c r="O17" s="110"/>
    </row>
    <row r="18" spans="1:15" ht="12.75">
      <c r="A18" s="118"/>
      <c r="B18" s="120"/>
      <c r="C18" s="244" t="s">
        <v>96</v>
      </c>
      <c r="D18" s="243"/>
      <c r="E18" s="140">
        <v>0.885</v>
      </c>
      <c r="F18" s="122"/>
      <c r="G18" s="123"/>
      <c r="M18" s="119" t="s">
        <v>96</v>
      </c>
      <c r="O18" s="110"/>
    </row>
    <row r="19" spans="1:15" ht="12.75">
      <c r="A19" s="118"/>
      <c r="B19" s="120"/>
      <c r="C19" s="244" t="s">
        <v>97</v>
      </c>
      <c r="D19" s="243"/>
      <c r="E19" s="140">
        <v>156.95399999999998</v>
      </c>
      <c r="F19" s="122"/>
      <c r="G19" s="123"/>
      <c r="M19" s="119" t="s">
        <v>97</v>
      </c>
      <c r="O19" s="110"/>
    </row>
    <row r="20" spans="1:15" ht="12.75">
      <c r="A20" s="118"/>
      <c r="B20" s="120"/>
      <c r="C20" s="242" t="s">
        <v>98</v>
      </c>
      <c r="D20" s="243"/>
      <c r="E20" s="121">
        <v>78.477</v>
      </c>
      <c r="F20" s="122"/>
      <c r="G20" s="123"/>
      <c r="M20" s="119" t="s">
        <v>98</v>
      </c>
      <c r="O20" s="110"/>
    </row>
    <row r="21" spans="1:104" ht="12.75">
      <c r="A21" s="111">
        <v>5</v>
      </c>
      <c r="B21" s="112" t="s">
        <v>99</v>
      </c>
      <c r="C21" s="113" t="s">
        <v>100</v>
      </c>
      <c r="D21" s="114" t="s">
        <v>89</v>
      </c>
      <c r="E21" s="115">
        <v>78.48</v>
      </c>
      <c r="F21" s="115"/>
      <c r="G21" s="116">
        <f>E21*F21</f>
        <v>0</v>
      </c>
      <c r="O21" s="110">
        <v>2</v>
      </c>
      <c r="AA21" s="90">
        <v>1</v>
      </c>
      <c r="AB21" s="90">
        <v>1</v>
      </c>
      <c r="AC21" s="90">
        <v>1</v>
      </c>
      <c r="AZ21" s="90">
        <v>1</v>
      </c>
      <c r="BA21" s="90">
        <f>IF(AZ21=1,G21,0)</f>
        <v>0</v>
      </c>
      <c r="BB21" s="90">
        <f>IF(AZ21=2,G21,0)</f>
        <v>0</v>
      </c>
      <c r="BC21" s="90">
        <f>IF(AZ21=3,G21,0)</f>
        <v>0</v>
      </c>
      <c r="BD21" s="90">
        <f>IF(AZ21=4,G21,0)</f>
        <v>0</v>
      </c>
      <c r="BE21" s="90">
        <f>IF(AZ21=5,G21,0)</f>
        <v>0</v>
      </c>
      <c r="CA21" s="117">
        <v>1</v>
      </c>
      <c r="CB21" s="117">
        <v>1</v>
      </c>
      <c r="CZ21" s="90">
        <v>0</v>
      </c>
    </row>
    <row r="22" spans="1:104" ht="12.75">
      <c r="A22" s="111">
        <v>6</v>
      </c>
      <c r="B22" s="112" t="s">
        <v>101</v>
      </c>
      <c r="C22" s="113" t="s">
        <v>102</v>
      </c>
      <c r="D22" s="114" t="s">
        <v>89</v>
      </c>
      <c r="E22" s="115">
        <v>78.48</v>
      </c>
      <c r="F22" s="115"/>
      <c r="G22" s="116">
        <f>E22*F22</f>
        <v>0</v>
      </c>
      <c r="O22" s="110">
        <v>2</v>
      </c>
      <c r="AA22" s="90">
        <v>1</v>
      </c>
      <c r="AB22" s="90">
        <v>1</v>
      </c>
      <c r="AC22" s="90">
        <v>1</v>
      </c>
      <c r="AZ22" s="90">
        <v>1</v>
      </c>
      <c r="BA22" s="90">
        <f>IF(AZ22=1,G22,0)</f>
        <v>0</v>
      </c>
      <c r="BB22" s="90">
        <f>IF(AZ22=2,G22,0)</f>
        <v>0</v>
      </c>
      <c r="BC22" s="90">
        <f>IF(AZ22=3,G22,0)</f>
        <v>0</v>
      </c>
      <c r="BD22" s="90">
        <f>IF(AZ22=4,G22,0)</f>
        <v>0</v>
      </c>
      <c r="BE22" s="90">
        <f>IF(AZ22=5,G22,0)</f>
        <v>0</v>
      </c>
      <c r="CA22" s="117">
        <v>1</v>
      </c>
      <c r="CB22" s="117">
        <v>1</v>
      </c>
      <c r="CZ22" s="90">
        <v>0</v>
      </c>
    </row>
    <row r="23" spans="1:104" ht="12.75">
      <c r="A23" s="111">
        <v>7</v>
      </c>
      <c r="B23" s="112" t="s">
        <v>103</v>
      </c>
      <c r="C23" s="113" t="s">
        <v>104</v>
      </c>
      <c r="D23" s="114" t="s">
        <v>89</v>
      </c>
      <c r="E23" s="115">
        <v>78.48</v>
      </c>
      <c r="F23" s="115"/>
      <c r="G23" s="116">
        <f>E23*F23</f>
        <v>0</v>
      </c>
      <c r="O23" s="110">
        <v>2</v>
      </c>
      <c r="AA23" s="90">
        <v>1</v>
      </c>
      <c r="AB23" s="90">
        <v>1</v>
      </c>
      <c r="AC23" s="90">
        <v>1</v>
      </c>
      <c r="AZ23" s="90">
        <v>1</v>
      </c>
      <c r="BA23" s="90">
        <f>IF(AZ23=1,G23,0)</f>
        <v>0</v>
      </c>
      <c r="BB23" s="90">
        <f>IF(AZ23=2,G23,0)</f>
        <v>0</v>
      </c>
      <c r="BC23" s="90">
        <f>IF(AZ23=3,G23,0)</f>
        <v>0</v>
      </c>
      <c r="BD23" s="90">
        <f>IF(AZ23=4,G23,0)</f>
        <v>0</v>
      </c>
      <c r="BE23" s="90">
        <f>IF(AZ23=5,G23,0)</f>
        <v>0</v>
      </c>
      <c r="CA23" s="117">
        <v>1</v>
      </c>
      <c r="CB23" s="117">
        <v>1</v>
      </c>
      <c r="CZ23" s="90">
        <v>0</v>
      </c>
    </row>
    <row r="24" spans="1:15" ht="12.75">
      <c r="A24" s="118"/>
      <c r="B24" s="120"/>
      <c r="C24" s="242" t="s">
        <v>105</v>
      </c>
      <c r="D24" s="243"/>
      <c r="E24" s="121">
        <v>78.48</v>
      </c>
      <c r="F24" s="122"/>
      <c r="G24" s="123"/>
      <c r="M24" s="119" t="s">
        <v>105</v>
      </c>
      <c r="O24" s="110"/>
    </row>
    <row r="25" spans="1:104" ht="12.75">
      <c r="A25" s="111">
        <v>8</v>
      </c>
      <c r="B25" s="112" t="s">
        <v>106</v>
      </c>
      <c r="C25" s="113" t="s">
        <v>107</v>
      </c>
      <c r="D25" s="114" t="s">
        <v>108</v>
      </c>
      <c r="E25" s="115">
        <v>338.34</v>
      </c>
      <c r="F25" s="115"/>
      <c r="G25" s="116">
        <f>E25*F25</f>
        <v>0</v>
      </c>
      <c r="O25" s="110">
        <v>2</v>
      </c>
      <c r="AA25" s="90">
        <v>1</v>
      </c>
      <c r="AB25" s="90">
        <v>1</v>
      </c>
      <c r="AC25" s="90">
        <v>1</v>
      </c>
      <c r="AZ25" s="90">
        <v>1</v>
      </c>
      <c r="BA25" s="90">
        <f>IF(AZ25=1,G25,0)</f>
        <v>0</v>
      </c>
      <c r="BB25" s="90">
        <f>IF(AZ25=2,G25,0)</f>
        <v>0</v>
      </c>
      <c r="BC25" s="90">
        <f>IF(AZ25=3,G25,0)</f>
        <v>0</v>
      </c>
      <c r="BD25" s="90">
        <f>IF(AZ25=4,G25,0)</f>
        <v>0</v>
      </c>
      <c r="BE25" s="90">
        <f>IF(AZ25=5,G25,0)</f>
        <v>0</v>
      </c>
      <c r="CA25" s="117">
        <v>1</v>
      </c>
      <c r="CB25" s="117">
        <v>1</v>
      </c>
      <c r="CZ25" s="90">
        <v>0.00086</v>
      </c>
    </row>
    <row r="26" spans="1:15" ht="12.75">
      <c r="A26" s="118"/>
      <c r="B26" s="120"/>
      <c r="C26" s="242" t="s">
        <v>109</v>
      </c>
      <c r="D26" s="243"/>
      <c r="E26" s="121">
        <v>293.82</v>
      </c>
      <c r="F26" s="122"/>
      <c r="G26" s="123"/>
      <c r="M26" s="119" t="s">
        <v>109</v>
      </c>
      <c r="O26" s="110"/>
    </row>
    <row r="27" spans="1:15" ht="12.75">
      <c r="A27" s="118"/>
      <c r="B27" s="120"/>
      <c r="C27" s="242" t="s">
        <v>110</v>
      </c>
      <c r="D27" s="243"/>
      <c r="E27" s="121">
        <v>44.52</v>
      </c>
      <c r="F27" s="122"/>
      <c r="G27" s="123"/>
      <c r="M27" s="119" t="s">
        <v>110</v>
      </c>
      <c r="O27" s="110"/>
    </row>
    <row r="28" spans="1:104" ht="12.75">
      <c r="A28" s="111">
        <v>9</v>
      </c>
      <c r="B28" s="112" t="s">
        <v>111</v>
      </c>
      <c r="C28" s="113" t="s">
        <v>112</v>
      </c>
      <c r="D28" s="114" t="s">
        <v>108</v>
      </c>
      <c r="E28" s="115">
        <v>338.34</v>
      </c>
      <c r="F28" s="115"/>
      <c r="G28" s="116">
        <f>E28*F28</f>
        <v>0</v>
      </c>
      <c r="O28" s="110">
        <v>2</v>
      </c>
      <c r="AA28" s="90">
        <v>1</v>
      </c>
      <c r="AB28" s="90">
        <v>1</v>
      </c>
      <c r="AC28" s="90">
        <v>1</v>
      </c>
      <c r="AZ28" s="90">
        <v>1</v>
      </c>
      <c r="BA28" s="90">
        <f>IF(AZ28=1,G28,0)</f>
        <v>0</v>
      </c>
      <c r="BB28" s="90">
        <f>IF(AZ28=2,G28,0)</f>
        <v>0</v>
      </c>
      <c r="BC28" s="90">
        <f>IF(AZ28=3,G28,0)</f>
        <v>0</v>
      </c>
      <c r="BD28" s="90">
        <f>IF(AZ28=4,G28,0)</f>
        <v>0</v>
      </c>
      <c r="BE28" s="90">
        <f>IF(AZ28=5,G28,0)</f>
        <v>0</v>
      </c>
      <c r="CA28" s="117">
        <v>1</v>
      </c>
      <c r="CB28" s="117">
        <v>1</v>
      </c>
      <c r="CZ28" s="90">
        <v>0</v>
      </c>
    </row>
    <row r="29" spans="1:104" ht="12.75">
      <c r="A29" s="111">
        <v>10</v>
      </c>
      <c r="B29" s="112" t="s">
        <v>113</v>
      </c>
      <c r="C29" s="113" t="s">
        <v>114</v>
      </c>
      <c r="D29" s="114" t="s">
        <v>89</v>
      </c>
      <c r="E29" s="115">
        <v>47.085</v>
      </c>
      <c r="F29" s="115"/>
      <c r="G29" s="116">
        <f>E29*F29</f>
        <v>0</v>
      </c>
      <c r="O29" s="110">
        <v>2</v>
      </c>
      <c r="AA29" s="90">
        <v>1</v>
      </c>
      <c r="AB29" s="90">
        <v>1</v>
      </c>
      <c r="AC29" s="90">
        <v>1</v>
      </c>
      <c r="AZ29" s="90">
        <v>1</v>
      </c>
      <c r="BA29" s="90">
        <f>IF(AZ29=1,G29,0)</f>
        <v>0</v>
      </c>
      <c r="BB29" s="90">
        <f>IF(AZ29=2,G29,0)</f>
        <v>0</v>
      </c>
      <c r="BC29" s="90">
        <f>IF(AZ29=3,G29,0)</f>
        <v>0</v>
      </c>
      <c r="BD29" s="90">
        <f>IF(AZ29=4,G29,0)</f>
        <v>0</v>
      </c>
      <c r="BE29" s="90">
        <f>IF(AZ29=5,G29,0)</f>
        <v>0</v>
      </c>
      <c r="CA29" s="117">
        <v>1</v>
      </c>
      <c r="CB29" s="117">
        <v>1</v>
      </c>
      <c r="CZ29" s="90">
        <v>0</v>
      </c>
    </row>
    <row r="30" spans="1:15" ht="12.75">
      <c r="A30" s="118"/>
      <c r="B30" s="120"/>
      <c r="C30" s="242" t="s">
        <v>115</v>
      </c>
      <c r="D30" s="243"/>
      <c r="E30" s="121">
        <v>47.085</v>
      </c>
      <c r="F30" s="122"/>
      <c r="G30" s="123"/>
      <c r="M30" s="119" t="s">
        <v>115</v>
      </c>
      <c r="O30" s="110"/>
    </row>
    <row r="31" spans="1:104" ht="12.75">
      <c r="A31" s="111">
        <v>11</v>
      </c>
      <c r="B31" s="112" t="s">
        <v>116</v>
      </c>
      <c r="C31" s="113" t="s">
        <v>117</v>
      </c>
      <c r="D31" s="114" t="s">
        <v>89</v>
      </c>
      <c r="E31" s="115">
        <v>36.35</v>
      </c>
      <c r="F31" s="115"/>
      <c r="G31" s="116">
        <f>E31*F31</f>
        <v>0</v>
      </c>
      <c r="O31" s="110">
        <v>2</v>
      </c>
      <c r="AA31" s="90">
        <v>1</v>
      </c>
      <c r="AB31" s="90">
        <v>1</v>
      </c>
      <c r="AC31" s="90">
        <v>1</v>
      </c>
      <c r="AZ31" s="90">
        <v>1</v>
      </c>
      <c r="BA31" s="90">
        <f>IF(AZ31=1,G31,0)</f>
        <v>0</v>
      </c>
      <c r="BB31" s="90">
        <f>IF(AZ31=2,G31,0)</f>
        <v>0</v>
      </c>
      <c r="BC31" s="90">
        <f>IF(AZ31=3,G31,0)</f>
        <v>0</v>
      </c>
      <c r="BD31" s="90">
        <f>IF(AZ31=4,G31,0)</f>
        <v>0</v>
      </c>
      <c r="BE31" s="90">
        <f>IF(AZ31=5,G31,0)</f>
        <v>0</v>
      </c>
      <c r="CA31" s="117">
        <v>1</v>
      </c>
      <c r="CB31" s="117">
        <v>1</v>
      </c>
      <c r="CZ31" s="90">
        <v>0</v>
      </c>
    </row>
    <row r="32" spans="1:15" ht="12.75">
      <c r="A32" s="118"/>
      <c r="B32" s="120"/>
      <c r="C32" s="242" t="s">
        <v>118</v>
      </c>
      <c r="D32" s="243"/>
      <c r="E32" s="121">
        <v>36.35</v>
      </c>
      <c r="F32" s="122"/>
      <c r="G32" s="123"/>
      <c r="M32" s="119" t="s">
        <v>118</v>
      </c>
      <c r="O32" s="110"/>
    </row>
    <row r="33" spans="1:104" ht="12.75">
      <c r="A33" s="111">
        <v>12</v>
      </c>
      <c r="B33" s="112" t="s">
        <v>119</v>
      </c>
      <c r="C33" s="113" t="s">
        <v>120</v>
      </c>
      <c r="D33" s="114" t="s">
        <v>89</v>
      </c>
      <c r="E33" s="115">
        <v>36.35</v>
      </c>
      <c r="F33" s="115"/>
      <c r="G33" s="116">
        <f>E33*F33</f>
        <v>0</v>
      </c>
      <c r="O33" s="110">
        <v>2</v>
      </c>
      <c r="AA33" s="90">
        <v>1</v>
      </c>
      <c r="AB33" s="90">
        <v>1</v>
      </c>
      <c r="AC33" s="90">
        <v>1</v>
      </c>
      <c r="AZ33" s="90">
        <v>1</v>
      </c>
      <c r="BA33" s="90">
        <f>IF(AZ33=1,G33,0)</f>
        <v>0</v>
      </c>
      <c r="BB33" s="90">
        <f>IF(AZ33=2,G33,0)</f>
        <v>0</v>
      </c>
      <c r="BC33" s="90">
        <f>IF(AZ33=3,G33,0)</f>
        <v>0</v>
      </c>
      <c r="BD33" s="90">
        <f>IF(AZ33=4,G33,0)</f>
        <v>0</v>
      </c>
      <c r="BE33" s="90">
        <f>IF(AZ33=5,G33,0)</f>
        <v>0</v>
      </c>
      <c r="CA33" s="117">
        <v>1</v>
      </c>
      <c r="CB33" s="117">
        <v>1</v>
      </c>
      <c r="CZ33" s="90">
        <v>0</v>
      </c>
    </row>
    <row r="34" spans="1:15" ht="12.75">
      <c r="A34" s="118"/>
      <c r="B34" s="120"/>
      <c r="C34" s="242" t="s">
        <v>118</v>
      </c>
      <c r="D34" s="243"/>
      <c r="E34" s="121">
        <v>36.35</v>
      </c>
      <c r="F34" s="122"/>
      <c r="G34" s="123"/>
      <c r="M34" s="119" t="s">
        <v>118</v>
      </c>
      <c r="O34" s="110"/>
    </row>
    <row r="35" spans="1:104" ht="12.75">
      <c r="A35" s="111">
        <v>13</v>
      </c>
      <c r="B35" s="112" t="s">
        <v>121</v>
      </c>
      <c r="C35" s="113" t="s">
        <v>122</v>
      </c>
      <c r="D35" s="114" t="s">
        <v>89</v>
      </c>
      <c r="E35" s="115">
        <v>36.35</v>
      </c>
      <c r="F35" s="115"/>
      <c r="G35" s="116">
        <f>E35*F35</f>
        <v>0</v>
      </c>
      <c r="O35" s="110">
        <v>2</v>
      </c>
      <c r="AA35" s="90">
        <v>1</v>
      </c>
      <c r="AB35" s="90">
        <v>1</v>
      </c>
      <c r="AC35" s="90">
        <v>1</v>
      </c>
      <c r="AZ35" s="90">
        <v>1</v>
      </c>
      <c r="BA35" s="90">
        <f>IF(AZ35=1,G35,0)</f>
        <v>0</v>
      </c>
      <c r="BB35" s="90">
        <f>IF(AZ35=2,G35,0)</f>
        <v>0</v>
      </c>
      <c r="BC35" s="90">
        <f>IF(AZ35=3,G35,0)</f>
        <v>0</v>
      </c>
      <c r="BD35" s="90">
        <f>IF(AZ35=4,G35,0)</f>
        <v>0</v>
      </c>
      <c r="BE35" s="90">
        <f>IF(AZ35=5,G35,0)</f>
        <v>0</v>
      </c>
      <c r="CA35" s="117">
        <v>1</v>
      </c>
      <c r="CB35" s="117">
        <v>1</v>
      </c>
      <c r="CZ35" s="90">
        <v>0</v>
      </c>
    </row>
    <row r="36" spans="1:15" ht="12.75">
      <c r="A36" s="118"/>
      <c r="B36" s="120"/>
      <c r="C36" s="242" t="s">
        <v>118</v>
      </c>
      <c r="D36" s="243"/>
      <c r="E36" s="121">
        <v>36.35</v>
      </c>
      <c r="F36" s="122"/>
      <c r="G36" s="123"/>
      <c r="M36" s="119" t="s">
        <v>118</v>
      </c>
      <c r="O36" s="110"/>
    </row>
    <row r="37" spans="1:104" ht="12.75">
      <c r="A37" s="111">
        <v>14</v>
      </c>
      <c r="B37" s="112" t="s">
        <v>123</v>
      </c>
      <c r="C37" s="113" t="s">
        <v>124</v>
      </c>
      <c r="D37" s="114" t="s">
        <v>125</v>
      </c>
      <c r="E37" s="115">
        <v>60.7045</v>
      </c>
      <c r="F37" s="115"/>
      <c r="G37" s="116">
        <f>E37*F37</f>
        <v>0</v>
      </c>
      <c r="O37" s="110">
        <v>2</v>
      </c>
      <c r="AA37" s="90">
        <v>1</v>
      </c>
      <c r="AB37" s="90">
        <v>1</v>
      </c>
      <c r="AC37" s="90">
        <v>1</v>
      </c>
      <c r="AZ37" s="90">
        <v>1</v>
      </c>
      <c r="BA37" s="90">
        <f>IF(AZ37=1,G37,0)</f>
        <v>0</v>
      </c>
      <c r="BB37" s="90">
        <f>IF(AZ37=2,G37,0)</f>
        <v>0</v>
      </c>
      <c r="BC37" s="90">
        <f>IF(AZ37=3,G37,0)</f>
        <v>0</v>
      </c>
      <c r="BD37" s="90">
        <f>IF(AZ37=4,G37,0)</f>
        <v>0</v>
      </c>
      <c r="BE37" s="90">
        <f>IF(AZ37=5,G37,0)</f>
        <v>0</v>
      </c>
      <c r="CA37" s="117">
        <v>1</v>
      </c>
      <c r="CB37" s="117">
        <v>1</v>
      </c>
      <c r="CZ37" s="90">
        <v>0</v>
      </c>
    </row>
    <row r="38" spans="1:15" ht="12.75">
      <c r="A38" s="118"/>
      <c r="B38" s="120"/>
      <c r="C38" s="242" t="s">
        <v>126</v>
      </c>
      <c r="D38" s="243"/>
      <c r="E38" s="121">
        <v>60.7045</v>
      </c>
      <c r="F38" s="122"/>
      <c r="G38" s="123"/>
      <c r="M38" s="119" t="s">
        <v>126</v>
      </c>
      <c r="O38" s="110"/>
    </row>
    <row r="39" spans="1:104" ht="12.75">
      <c r="A39" s="111">
        <v>15</v>
      </c>
      <c r="B39" s="112" t="s">
        <v>127</v>
      </c>
      <c r="C39" s="113" t="s">
        <v>128</v>
      </c>
      <c r="D39" s="114" t="s">
        <v>89</v>
      </c>
      <c r="E39" s="115">
        <v>120.5963</v>
      </c>
      <c r="F39" s="115"/>
      <c r="G39" s="116">
        <f>E39*F39</f>
        <v>0</v>
      </c>
      <c r="O39" s="110">
        <v>2</v>
      </c>
      <c r="AA39" s="90">
        <v>1</v>
      </c>
      <c r="AB39" s="90">
        <v>1</v>
      </c>
      <c r="AC39" s="90">
        <v>1</v>
      </c>
      <c r="AZ39" s="90">
        <v>1</v>
      </c>
      <c r="BA39" s="90">
        <f>IF(AZ39=1,G39,0)</f>
        <v>0</v>
      </c>
      <c r="BB39" s="90">
        <f>IF(AZ39=2,G39,0)</f>
        <v>0</v>
      </c>
      <c r="BC39" s="90">
        <f>IF(AZ39=3,G39,0)</f>
        <v>0</v>
      </c>
      <c r="BD39" s="90">
        <f>IF(AZ39=4,G39,0)</f>
        <v>0</v>
      </c>
      <c r="BE39" s="90">
        <f>IF(AZ39=5,G39,0)</f>
        <v>0</v>
      </c>
      <c r="CA39" s="117">
        <v>1</v>
      </c>
      <c r="CB39" s="117">
        <v>1</v>
      </c>
      <c r="CZ39" s="90">
        <v>0</v>
      </c>
    </row>
    <row r="40" spans="1:15" ht="12.75">
      <c r="A40" s="118"/>
      <c r="B40" s="120"/>
      <c r="C40" s="242" t="s">
        <v>129</v>
      </c>
      <c r="D40" s="243"/>
      <c r="E40" s="121">
        <v>156.95</v>
      </c>
      <c r="F40" s="122"/>
      <c r="G40" s="123"/>
      <c r="M40" s="119" t="s">
        <v>129</v>
      </c>
      <c r="O40" s="110"/>
    </row>
    <row r="41" spans="1:15" ht="12.75">
      <c r="A41" s="118"/>
      <c r="B41" s="120"/>
      <c r="C41" s="242" t="s">
        <v>130</v>
      </c>
      <c r="D41" s="243"/>
      <c r="E41" s="121">
        <v>0</v>
      </c>
      <c r="F41" s="122"/>
      <c r="G41" s="123"/>
      <c r="M41" s="119" t="s">
        <v>130</v>
      </c>
      <c r="O41" s="110"/>
    </row>
    <row r="42" spans="1:15" ht="12.75">
      <c r="A42" s="118"/>
      <c r="B42" s="120"/>
      <c r="C42" s="242" t="s">
        <v>131</v>
      </c>
      <c r="D42" s="243"/>
      <c r="E42" s="121">
        <v>-5.31</v>
      </c>
      <c r="F42" s="122"/>
      <c r="G42" s="123"/>
      <c r="M42" s="119" t="s">
        <v>131</v>
      </c>
      <c r="O42" s="110"/>
    </row>
    <row r="43" spans="1:15" ht="12.75">
      <c r="A43" s="118"/>
      <c r="B43" s="120"/>
      <c r="C43" s="242" t="s">
        <v>132</v>
      </c>
      <c r="D43" s="243"/>
      <c r="E43" s="121">
        <v>-23.0985</v>
      </c>
      <c r="F43" s="122"/>
      <c r="G43" s="123"/>
      <c r="M43" s="119" t="s">
        <v>132</v>
      </c>
      <c r="O43" s="110"/>
    </row>
    <row r="44" spans="1:15" ht="22.5">
      <c r="A44" s="118"/>
      <c r="B44" s="120"/>
      <c r="C44" s="242" t="s">
        <v>133</v>
      </c>
      <c r="D44" s="243"/>
      <c r="E44" s="121">
        <v>-7.0602</v>
      </c>
      <c r="F44" s="122"/>
      <c r="G44" s="123"/>
      <c r="M44" s="119" t="s">
        <v>133</v>
      </c>
      <c r="O44" s="110"/>
    </row>
    <row r="45" spans="1:15" ht="12.75">
      <c r="A45" s="118"/>
      <c r="B45" s="120"/>
      <c r="C45" s="242" t="s">
        <v>134</v>
      </c>
      <c r="D45" s="243"/>
      <c r="E45" s="121">
        <v>-0.885</v>
      </c>
      <c r="F45" s="122"/>
      <c r="G45" s="123"/>
      <c r="M45" s="119" t="s">
        <v>134</v>
      </c>
      <c r="O45" s="110"/>
    </row>
    <row r="46" spans="1:104" ht="12.75">
      <c r="A46" s="111">
        <v>16</v>
      </c>
      <c r="B46" s="112" t="s">
        <v>135</v>
      </c>
      <c r="C46" s="113" t="s">
        <v>136</v>
      </c>
      <c r="D46" s="114" t="s">
        <v>89</v>
      </c>
      <c r="E46" s="115">
        <v>17.9015</v>
      </c>
      <c r="F46" s="115"/>
      <c r="G46" s="116">
        <f>E46*F46</f>
        <v>0</v>
      </c>
      <c r="O46" s="110">
        <v>2</v>
      </c>
      <c r="AA46" s="90">
        <v>1</v>
      </c>
      <c r="AB46" s="90">
        <v>1</v>
      </c>
      <c r="AC46" s="90">
        <v>1</v>
      </c>
      <c r="AZ46" s="90">
        <v>1</v>
      </c>
      <c r="BA46" s="90">
        <f>IF(AZ46=1,G46,0)</f>
        <v>0</v>
      </c>
      <c r="BB46" s="90">
        <f>IF(AZ46=2,G46,0)</f>
        <v>0</v>
      </c>
      <c r="BC46" s="90">
        <f>IF(AZ46=3,G46,0)</f>
        <v>0</v>
      </c>
      <c r="BD46" s="90">
        <f>IF(AZ46=4,G46,0)</f>
        <v>0</v>
      </c>
      <c r="BE46" s="90">
        <f>IF(AZ46=5,G46,0)</f>
        <v>0</v>
      </c>
      <c r="CA46" s="117">
        <v>1</v>
      </c>
      <c r="CB46" s="117">
        <v>1</v>
      </c>
      <c r="CZ46" s="90">
        <v>0</v>
      </c>
    </row>
    <row r="47" spans="1:15" ht="12.75">
      <c r="A47" s="118"/>
      <c r="B47" s="120"/>
      <c r="C47" s="242" t="s">
        <v>137</v>
      </c>
      <c r="D47" s="243"/>
      <c r="E47" s="121">
        <v>17.9015</v>
      </c>
      <c r="F47" s="122"/>
      <c r="G47" s="123"/>
      <c r="M47" s="119" t="s">
        <v>137</v>
      </c>
      <c r="O47" s="110"/>
    </row>
    <row r="48" spans="1:104" ht="12.75">
      <c r="A48" s="111">
        <v>17</v>
      </c>
      <c r="B48" s="112" t="s">
        <v>138</v>
      </c>
      <c r="C48" s="113" t="s">
        <v>139</v>
      </c>
      <c r="D48" s="114" t="s">
        <v>108</v>
      </c>
      <c r="E48" s="115">
        <v>60.9696</v>
      </c>
      <c r="F48" s="115"/>
      <c r="G48" s="116">
        <f>E48*F48</f>
        <v>0</v>
      </c>
      <c r="O48" s="110">
        <v>2</v>
      </c>
      <c r="AA48" s="90">
        <v>1</v>
      </c>
      <c r="AB48" s="90">
        <v>1</v>
      </c>
      <c r="AC48" s="90">
        <v>1</v>
      </c>
      <c r="AZ48" s="90">
        <v>1</v>
      </c>
      <c r="BA48" s="90">
        <f>IF(AZ48=1,G48,0)</f>
        <v>0</v>
      </c>
      <c r="BB48" s="90">
        <f>IF(AZ48=2,G48,0)</f>
        <v>0</v>
      </c>
      <c r="BC48" s="90">
        <f>IF(AZ48=3,G48,0)</f>
        <v>0</v>
      </c>
      <c r="BD48" s="90">
        <f>IF(AZ48=4,G48,0)</f>
        <v>0</v>
      </c>
      <c r="BE48" s="90">
        <f>IF(AZ48=5,G48,0)</f>
        <v>0</v>
      </c>
      <c r="CA48" s="117">
        <v>1</v>
      </c>
      <c r="CB48" s="117">
        <v>1</v>
      </c>
      <c r="CZ48" s="90">
        <v>0</v>
      </c>
    </row>
    <row r="49" spans="1:15" ht="12.75">
      <c r="A49" s="118"/>
      <c r="B49" s="120"/>
      <c r="C49" s="242" t="s">
        <v>140</v>
      </c>
      <c r="D49" s="243"/>
      <c r="E49" s="121">
        <v>60.9696</v>
      </c>
      <c r="F49" s="122"/>
      <c r="G49" s="123"/>
      <c r="M49" s="119" t="s">
        <v>140</v>
      </c>
      <c r="O49" s="110"/>
    </row>
    <row r="50" spans="1:104" ht="22.5">
      <c r="A50" s="111">
        <v>18</v>
      </c>
      <c r="B50" s="112" t="s">
        <v>141</v>
      </c>
      <c r="C50" s="113" t="s">
        <v>142</v>
      </c>
      <c r="D50" s="114" t="s">
        <v>108</v>
      </c>
      <c r="E50" s="115">
        <v>90</v>
      </c>
      <c r="F50" s="115"/>
      <c r="G50" s="116">
        <f>E50*F50</f>
        <v>0</v>
      </c>
      <c r="O50" s="110">
        <v>2</v>
      </c>
      <c r="AA50" s="90">
        <v>2</v>
      </c>
      <c r="AB50" s="90">
        <v>1</v>
      </c>
      <c r="AC50" s="90">
        <v>1</v>
      </c>
      <c r="AZ50" s="90">
        <v>1</v>
      </c>
      <c r="BA50" s="90">
        <f>IF(AZ50=1,G50,0)</f>
        <v>0</v>
      </c>
      <c r="BB50" s="90">
        <f>IF(AZ50=2,G50,0)</f>
        <v>0</v>
      </c>
      <c r="BC50" s="90">
        <f>IF(AZ50=3,G50,0)</f>
        <v>0</v>
      </c>
      <c r="BD50" s="90">
        <f>IF(AZ50=4,G50,0)</f>
        <v>0</v>
      </c>
      <c r="BE50" s="90">
        <f>IF(AZ50=5,G50,0)</f>
        <v>0</v>
      </c>
      <c r="CA50" s="117">
        <v>2</v>
      </c>
      <c r="CB50" s="117">
        <v>1</v>
      </c>
      <c r="CZ50" s="90">
        <v>3E-05</v>
      </c>
    </row>
    <row r="51" spans="1:15" ht="12.75">
      <c r="A51" s="118"/>
      <c r="B51" s="120"/>
      <c r="C51" s="242" t="s">
        <v>143</v>
      </c>
      <c r="D51" s="243"/>
      <c r="E51" s="121">
        <v>90</v>
      </c>
      <c r="F51" s="122"/>
      <c r="G51" s="123"/>
      <c r="M51" s="119" t="s">
        <v>143</v>
      </c>
      <c r="O51" s="110"/>
    </row>
    <row r="52" spans="1:104" ht="12.75">
      <c r="A52" s="111">
        <v>19</v>
      </c>
      <c r="B52" s="112" t="s">
        <v>144</v>
      </c>
      <c r="C52" s="113" t="s">
        <v>145</v>
      </c>
      <c r="D52" s="114" t="s">
        <v>146</v>
      </c>
      <c r="E52" s="115">
        <v>33.473</v>
      </c>
      <c r="F52" s="115"/>
      <c r="G52" s="116">
        <f>E52*F52</f>
        <v>0</v>
      </c>
      <c r="O52" s="110">
        <v>2</v>
      </c>
      <c r="AA52" s="90">
        <v>3</v>
      </c>
      <c r="AB52" s="90">
        <v>1</v>
      </c>
      <c r="AC52" s="90">
        <v>58337344</v>
      </c>
      <c r="AZ52" s="90">
        <v>1</v>
      </c>
      <c r="BA52" s="90">
        <f>IF(AZ52=1,G52,0)</f>
        <v>0</v>
      </c>
      <c r="BB52" s="90">
        <f>IF(AZ52=2,G52,0)</f>
        <v>0</v>
      </c>
      <c r="BC52" s="90">
        <f>IF(AZ52=3,G52,0)</f>
        <v>0</v>
      </c>
      <c r="BD52" s="90">
        <f>IF(AZ52=4,G52,0)</f>
        <v>0</v>
      </c>
      <c r="BE52" s="90">
        <f>IF(AZ52=5,G52,0)</f>
        <v>0</v>
      </c>
      <c r="CA52" s="117">
        <v>3</v>
      </c>
      <c r="CB52" s="117">
        <v>1</v>
      </c>
      <c r="CZ52" s="90">
        <v>1</v>
      </c>
    </row>
    <row r="53" spans="1:15" ht="12.75">
      <c r="A53" s="118"/>
      <c r="B53" s="120"/>
      <c r="C53" s="242" t="s">
        <v>147</v>
      </c>
      <c r="D53" s="243"/>
      <c r="E53" s="121">
        <v>33.473</v>
      </c>
      <c r="F53" s="122"/>
      <c r="G53" s="123"/>
      <c r="M53" s="119" t="s">
        <v>147</v>
      </c>
      <c r="O53" s="110"/>
    </row>
    <row r="54" spans="1:57" ht="12.75">
      <c r="A54" s="124"/>
      <c r="B54" s="125" t="s">
        <v>76</v>
      </c>
      <c r="C54" s="126" t="str">
        <f>CONCATENATE(B7," ",C7)</f>
        <v>1 Zemní práce</v>
      </c>
      <c r="D54" s="127"/>
      <c r="E54" s="128"/>
      <c r="F54" s="129"/>
      <c r="G54" s="130">
        <f>SUM(G7:G53)</f>
        <v>0</v>
      </c>
      <c r="O54" s="110">
        <v>4</v>
      </c>
      <c r="BA54" s="131">
        <f>SUM(BA7:BA53)</f>
        <v>0</v>
      </c>
      <c r="BB54" s="131">
        <f>SUM(BB7:BB53)</f>
        <v>0</v>
      </c>
      <c r="BC54" s="131">
        <f>SUM(BC7:BC53)</f>
        <v>0</v>
      </c>
      <c r="BD54" s="131">
        <f>SUM(BD7:BD53)</f>
        <v>0</v>
      </c>
      <c r="BE54" s="131">
        <f>SUM(BE7:BE53)</f>
        <v>0</v>
      </c>
    </row>
    <row r="55" spans="1:15" ht="18" customHeight="1">
      <c r="A55" s="103" t="s">
        <v>73</v>
      </c>
      <c r="B55" s="104" t="s">
        <v>148</v>
      </c>
      <c r="C55" s="105" t="s">
        <v>149</v>
      </c>
      <c r="D55" s="106"/>
      <c r="E55" s="107"/>
      <c r="F55" s="107"/>
      <c r="G55" s="108"/>
      <c r="H55" s="109"/>
      <c r="I55" s="109"/>
      <c r="O55" s="110">
        <v>1</v>
      </c>
    </row>
    <row r="56" spans="1:104" ht="12.75">
      <c r="A56" s="111">
        <v>20</v>
      </c>
      <c r="B56" s="112" t="s">
        <v>150</v>
      </c>
      <c r="C56" s="221" t="s">
        <v>151</v>
      </c>
      <c r="D56" s="114" t="s">
        <v>152</v>
      </c>
      <c r="E56" s="115">
        <v>0.6</v>
      </c>
      <c r="F56" s="115"/>
      <c r="G56" s="116">
        <f aca="true" t="shared" si="0" ref="G56:G65">E56*F56</f>
        <v>0</v>
      </c>
      <c r="O56" s="110">
        <v>2</v>
      </c>
      <c r="AA56" s="90">
        <v>1</v>
      </c>
      <c r="AB56" s="90">
        <v>1</v>
      </c>
      <c r="AC56" s="90">
        <v>1</v>
      </c>
      <c r="AZ56" s="90">
        <v>1</v>
      </c>
      <c r="BA56" s="90">
        <f aca="true" t="shared" si="1" ref="BA56:BA65">IF(AZ56=1,G56,0)</f>
        <v>0</v>
      </c>
      <c r="BB56" s="90">
        <f aca="true" t="shared" si="2" ref="BB56:BB65">IF(AZ56=2,G56,0)</f>
        <v>0</v>
      </c>
      <c r="BC56" s="90">
        <f aca="true" t="shared" si="3" ref="BC56:BC65">IF(AZ56=3,G56,0)</f>
        <v>0</v>
      </c>
      <c r="BD56" s="90">
        <f aca="true" t="shared" si="4" ref="BD56:BD65">IF(AZ56=4,G56,0)</f>
        <v>0</v>
      </c>
      <c r="BE56" s="90">
        <f aca="true" t="shared" si="5" ref="BE56:BE65">IF(AZ56=5,G56,0)</f>
        <v>0</v>
      </c>
      <c r="CA56" s="117">
        <v>1</v>
      </c>
      <c r="CB56" s="117">
        <v>1</v>
      </c>
      <c r="CZ56" s="90">
        <v>0</v>
      </c>
    </row>
    <row r="57" spans="1:104" ht="12.75">
      <c r="A57" s="111">
        <v>21</v>
      </c>
      <c r="B57" s="112" t="s">
        <v>153</v>
      </c>
      <c r="C57" s="113" t="s">
        <v>154</v>
      </c>
      <c r="D57" s="114" t="s">
        <v>155</v>
      </c>
      <c r="E57" s="115">
        <v>1</v>
      </c>
      <c r="F57" s="115"/>
      <c r="G57" s="116">
        <f t="shared" si="0"/>
        <v>0</v>
      </c>
      <c r="O57" s="110">
        <v>2</v>
      </c>
      <c r="AA57" s="90">
        <v>1</v>
      </c>
      <c r="AB57" s="90">
        <v>1</v>
      </c>
      <c r="AC57" s="90">
        <v>1</v>
      </c>
      <c r="AZ57" s="90">
        <v>1</v>
      </c>
      <c r="BA57" s="90">
        <f t="shared" si="1"/>
        <v>0</v>
      </c>
      <c r="BB57" s="90">
        <f t="shared" si="2"/>
        <v>0</v>
      </c>
      <c r="BC57" s="90">
        <f t="shared" si="3"/>
        <v>0</v>
      </c>
      <c r="BD57" s="90">
        <f t="shared" si="4"/>
        <v>0</v>
      </c>
      <c r="BE57" s="90">
        <f t="shared" si="5"/>
        <v>0</v>
      </c>
      <c r="CA57" s="117">
        <v>1</v>
      </c>
      <c r="CB57" s="117">
        <v>1</v>
      </c>
      <c r="CZ57" s="90">
        <v>0</v>
      </c>
    </row>
    <row r="58" spans="1:104" ht="22.5">
      <c r="A58" s="111">
        <v>22</v>
      </c>
      <c r="B58" s="112" t="s">
        <v>156</v>
      </c>
      <c r="C58" s="113" t="s">
        <v>157</v>
      </c>
      <c r="D58" s="114" t="s">
        <v>155</v>
      </c>
      <c r="E58" s="115">
        <v>1</v>
      </c>
      <c r="F58" s="115"/>
      <c r="G58" s="116">
        <f t="shared" si="0"/>
        <v>0</v>
      </c>
      <c r="O58" s="110">
        <v>2</v>
      </c>
      <c r="AA58" s="90">
        <v>1</v>
      </c>
      <c r="AB58" s="90">
        <v>1</v>
      </c>
      <c r="AC58" s="90">
        <v>1</v>
      </c>
      <c r="AZ58" s="90">
        <v>1</v>
      </c>
      <c r="BA58" s="90">
        <f t="shared" si="1"/>
        <v>0</v>
      </c>
      <c r="BB58" s="90">
        <f t="shared" si="2"/>
        <v>0</v>
      </c>
      <c r="BC58" s="90">
        <f t="shared" si="3"/>
        <v>0</v>
      </c>
      <c r="BD58" s="90">
        <f t="shared" si="4"/>
        <v>0</v>
      </c>
      <c r="BE58" s="90">
        <f t="shared" si="5"/>
        <v>0</v>
      </c>
      <c r="CA58" s="117">
        <v>1</v>
      </c>
      <c r="CB58" s="117">
        <v>1</v>
      </c>
      <c r="CZ58" s="90">
        <v>0</v>
      </c>
    </row>
    <row r="59" spans="1:104" ht="12.75">
      <c r="A59" s="111">
        <v>23</v>
      </c>
      <c r="B59" s="112" t="s">
        <v>158</v>
      </c>
      <c r="C59" s="113" t="s">
        <v>159</v>
      </c>
      <c r="D59" s="114" t="s">
        <v>152</v>
      </c>
      <c r="E59" s="115">
        <v>0.6</v>
      </c>
      <c r="F59" s="115"/>
      <c r="G59" s="116">
        <f t="shared" si="0"/>
        <v>0</v>
      </c>
      <c r="O59" s="110">
        <v>2</v>
      </c>
      <c r="AA59" s="90">
        <v>1</v>
      </c>
      <c r="AB59" s="90">
        <v>1</v>
      </c>
      <c r="AC59" s="90">
        <v>1</v>
      </c>
      <c r="AZ59" s="90">
        <v>1</v>
      </c>
      <c r="BA59" s="90">
        <f t="shared" si="1"/>
        <v>0</v>
      </c>
      <c r="BB59" s="90">
        <f t="shared" si="2"/>
        <v>0</v>
      </c>
      <c r="BC59" s="90">
        <f t="shared" si="3"/>
        <v>0</v>
      </c>
      <c r="BD59" s="90">
        <f t="shared" si="4"/>
        <v>0</v>
      </c>
      <c r="BE59" s="90">
        <f t="shared" si="5"/>
        <v>0</v>
      </c>
      <c r="CA59" s="117">
        <v>1</v>
      </c>
      <c r="CB59" s="117">
        <v>1</v>
      </c>
      <c r="CZ59" s="90">
        <v>0</v>
      </c>
    </row>
    <row r="60" spans="1:104" ht="12.75">
      <c r="A60" s="111">
        <v>24</v>
      </c>
      <c r="B60" s="112" t="s">
        <v>160</v>
      </c>
      <c r="C60" s="113" t="s">
        <v>161</v>
      </c>
      <c r="D60" s="114" t="s">
        <v>155</v>
      </c>
      <c r="E60" s="115">
        <v>1</v>
      </c>
      <c r="F60" s="115"/>
      <c r="G60" s="116">
        <f t="shared" si="0"/>
        <v>0</v>
      </c>
      <c r="O60" s="110">
        <v>2</v>
      </c>
      <c r="AA60" s="90">
        <v>1</v>
      </c>
      <c r="AB60" s="90">
        <v>1</v>
      </c>
      <c r="AC60" s="90">
        <v>1</v>
      </c>
      <c r="AZ60" s="90">
        <v>1</v>
      </c>
      <c r="BA60" s="90">
        <f t="shared" si="1"/>
        <v>0</v>
      </c>
      <c r="BB60" s="90">
        <f t="shared" si="2"/>
        <v>0</v>
      </c>
      <c r="BC60" s="90">
        <f t="shared" si="3"/>
        <v>0</v>
      </c>
      <c r="BD60" s="90">
        <f t="shared" si="4"/>
        <v>0</v>
      </c>
      <c r="BE60" s="90">
        <f t="shared" si="5"/>
        <v>0</v>
      </c>
      <c r="CA60" s="117">
        <v>1</v>
      </c>
      <c r="CB60" s="117">
        <v>1</v>
      </c>
      <c r="CZ60" s="90">
        <v>0</v>
      </c>
    </row>
    <row r="61" spans="1:104" ht="12.75">
      <c r="A61" s="111">
        <v>25</v>
      </c>
      <c r="B61" s="112" t="s">
        <v>162</v>
      </c>
      <c r="C61" s="113" t="s">
        <v>163</v>
      </c>
      <c r="D61" s="114" t="s">
        <v>155</v>
      </c>
      <c r="E61" s="115">
        <v>1</v>
      </c>
      <c r="F61" s="115"/>
      <c r="G61" s="116">
        <f t="shared" si="0"/>
        <v>0</v>
      </c>
      <c r="O61" s="110">
        <v>2</v>
      </c>
      <c r="AA61" s="90">
        <v>1</v>
      </c>
      <c r="AB61" s="90">
        <v>1</v>
      </c>
      <c r="AC61" s="90">
        <v>1</v>
      </c>
      <c r="AZ61" s="90">
        <v>1</v>
      </c>
      <c r="BA61" s="90">
        <f t="shared" si="1"/>
        <v>0</v>
      </c>
      <c r="BB61" s="90">
        <f t="shared" si="2"/>
        <v>0</v>
      </c>
      <c r="BC61" s="90">
        <f t="shared" si="3"/>
        <v>0</v>
      </c>
      <c r="BD61" s="90">
        <f t="shared" si="4"/>
        <v>0</v>
      </c>
      <c r="BE61" s="90">
        <f t="shared" si="5"/>
        <v>0</v>
      </c>
      <c r="CA61" s="117">
        <v>1</v>
      </c>
      <c r="CB61" s="117">
        <v>1</v>
      </c>
      <c r="CZ61" s="90">
        <v>0</v>
      </c>
    </row>
    <row r="62" spans="1:104" ht="22.5">
      <c r="A62" s="111">
        <v>26</v>
      </c>
      <c r="B62" s="112" t="s">
        <v>164</v>
      </c>
      <c r="C62" s="113" t="s">
        <v>165</v>
      </c>
      <c r="D62" s="114" t="s">
        <v>155</v>
      </c>
      <c r="E62" s="115">
        <v>1</v>
      </c>
      <c r="F62" s="115"/>
      <c r="G62" s="116">
        <f t="shared" si="0"/>
        <v>0</v>
      </c>
      <c r="O62" s="110">
        <v>2</v>
      </c>
      <c r="AA62" s="90">
        <v>1</v>
      </c>
      <c r="AB62" s="90">
        <v>1</v>
      </c>
      <c r="AC62" s="90">
        <v>1</v>
      </c>
      <c r="AZ62" s="90">
        <v>1</v>
      </c>
      <c r="BA62" s="90">
        <f t="shared" si="1"/>
        <v>0</v>
      </c>
      <c r="BB62" s="90">
        <f t="shared" si="2"/>
        <v>0</v>
      </c>
      <c r="BC62" s="90">
        <f t="shared" si="3"/>
        <v>0</v>
      </c>
      <c r="BD62" s="90">
        <f t="shared" si="4"/>
        <v>0</v>
      </c>
      <c r="BE62" s="90">
        <f t="shared" si="5"/>
        <v>0</v>
      </c>
      <c r="CA62" s="117">
        <v>1</v>
      </c>
      <c r="CB62" s="117">
        <v>1</v>
      </c>
      <c r="CZ62" s="90">
        <v>0</v>
      </c>
    </row>
    <row r="63" spans="1:104" ht="22.5">
      <c r="A63" s="111">
        <v>27</v>
      </c>
      <c r="B63" s="112" t="s">
        <v>166</v>
      </c>
      <c r="C63" s="113" t="s">
        <v>167</v>
      </c>
      <c r="D63" s="114" t="s">
        <v>155</v>
      </c>
      <c r="E63" s="115">
        <v>1</v>
      </c>
      <c r="F63" s="115"/>
      <c r="G63" s="116">
        <f t="shared" si="0"/>
        <v>0</v>
      </c>
      <c r="O63" s="110">
        <v>2</v>
      </c>
      <c r="AA63" s="90">
        <v>1</v>
      </c>
      <c r="AB63" s="90">
        <v>1</v>
      </c>
      <c r="AC63" s="90">
        <v>1</v>
      </c>
      <c r="AZ63" s="90">
        <v>1</v>
      </c>
      <c r="BA63" s="90">
        <f t="shared" si="1"/>
        <v>0</v>
      </c>
      <c r="BB63" s="90">
        <f t="shared" si="2"/>
        <v>0</v>
      </c>
      <c r="BC63" s="90">
        <f t="shared" si="3"/>
        <v>0</v>
      </c>
      <c r="BD63" s="90">
        <f t="shared" si="4"/>
        <v>0</v>
      </c>
      <c r="BE63" s="90">
        <f t="shared" si="5"/>
        <v>0</v>
      </c>
      <c r="CA63" s="117">
        <v>1</v>
      </c>
      <c r="CB63" s="117">
        <v>1</v>
      </c>
      <c r="CZ63" s="90">
        <v>0</v>
      </c>
    </row>
    <row r="64" spans="1:104" ht="12.75">
      <c r="A64" s="111">
        <v>28</v>
      </c>
      <c r="B64" s="112" t="s">
        <v>168</v>
      </c>
      <c r="C64" s="113" t="s">
        <v>169</v>
      </c>
      <c r="D64" s="114" t="s">
        <v>155</v>
      </c>
      <c r="E64" s="115">
        <v>1</v>
      </c>
      <c r="F64" s="115"/>
      <c r="G64" s="116">
        <f t="shared" si="0"/>
        <v>0</v>
      </c>
      <c r="O64" s="110">
        <v>2</v>
      </c>
      <c r="AA64" s="90">
        <v>1</v>
      </c>
      <c r="AB64" s="90">
        <v>1</v>
      </c>
      <c r="AC64" s="90">
        <v>1</v>
      </c>
      <c r="AZ64" s="90">
        <v>1</v>
      </c>
      <c r="BA64" s="90">
        <f t="shared" si="1"/>
        <v>0</v>
      </c>
      <c r="BB64" s="90">
        <f t="shared" si="2"/>
        <v>0</v>
      </c>
      <c r="BC64" s="90">
        <f t="shared" si="3"/>
        <v>0</v>
      </c>
      <c r="BD64" s="90">
        <f t="shared" si="4"/>
        <v>0</v>
      </c>
      <c r="BE64" s="90">
        <f t="shared" si="5"/>
        <v>0</v>
      </c>
      <c r="CA64" s="117">
        <v>1</v>
      </c>
      <c r="CB64" s="117">
        <v>1</v>
      </c>
      <c r="CZ64" s="90">
        <v>0</v>
      </c>
    </row>
    <row r="65" spans="1:104" ht="12.75">
      <c r="A65" s="111">
        <v>29</v>
      </c>
      <c r="B65" s="112" t="s">
        <v>170</v>
      </c>
      <c r="C65" s="113" t="s">
        <v>171</v>
      </c>
      <c r="D65" s="114" t="s">
        <v>172</v>
      </c>
      <c r="E65" s="115">
        <v>30</v>
      </c>
      <c r="F65" s="115"/>
      <c r="G65" s="116">
        <f t="shared" si="0"/>
        <v>0</v>
      </c>
      <c r="O65" s="110">
        <v>2</v>
      </c>
      <c r="AA65" s="90">
        <v>1</v>
      </c>
      <c r="AB65" s="90">
        <v>1</v>
      </c>
      <c r="AC65" s="90">
        <v>1</v>
      </c>
      <c r="AZ65" s="90">
        <v>1</v>
      </c>
      <c r="BA65" s="90">
        <f t="shared" si="1"/>
        <v>0</v>
      </c>
      <c r="BB65" s="90">
        <f t="shared" si="2"/>
        <v>0</v>
      </c>
      <c r="BC65" s="90">
        <f t="shared" si="3"/>
        <v>0</v>
      </c>
      <c r="BD65" s="90">
        <f t="shared" si="4"/>
        <v>0</v>
      </c>
      <c r="BE65" s="90">
        <f t="shared" si="5"/>
        <v>0</v>
      </c>
      <c r="CA65" s="117">
        <v>1</v>
      </c>
      <c r="CB65" s="117">
        <v>1</v>
      </c>
      <c r="CZ65" s="90">
        <v>0</v>
      </c>
    </row>
    <row r="66" spans="1:57" ht="12.75">
      <c r="A66" s="124"/>
      <c r="B66" s="125" t="s">
        <v>76</v>
      </c>
      <c r="C66" s="126" t="str">
        <f>CONCATENATE(B55," ",C55)</f>
        <v>11 Přípravné a přidružené práce</v>
      </c>
      <c r="D66" s="127"/>
      <c r="E66" s="128"/>
      <c r="F66" s="129"/>
      <c r="G66" s="130">
        <f>SUM(G55:G65)</f>
        <v>0</v>
      </c>
      <c r="O66" s="110">
        <v>4</v>
      </c>
      <c r="BA66" s="131">
        <f>SUM(BA55:BA65)</f>
        <v>0</v>
      </c>
      <c r="BB66" s="131">
        <f>SUM(BB55:BB65)</f>
        <v>0</v>
      </c>
      <c r="BC66" s="131">
        <f>SUM(BC55:BC65)</f>
        <v>0</v>
      </c>
      <c r="BD66" s="131">
        <f>SUM(BD55:BD65)</f>
        <v>0</v>
      </c>
      <c r="BE66" s="131">
        <f>SUM(BE55:BE65)</f>
        <v>0</v>
      </c>
    </row>
    <row r="67" spans="1:15" ht="18" customHeight="1">
      <c r="A67" s="103" t="s">
        <v>73</v>
      </c>
      <c r="B67" s="104" t="s">
        <v>173</v>
      </c>
      <c r="C67" s="105" t="s">
        <v>174</v>
      </c>
      <c r="D67" s="106"/>
      <c r="E67" s="107"/>
      <c r="F67" s="107"/>
      <c r="G67" s="108"/>
      <c r="H67" s="109"/>
      <c r="I67" s="109"/>
      <c r="O67" s="110">
        <v>1</v>
      </c>
    </row>
    <row r="68" spans="1:104" ht="22.5">
      <c r="A68" s="111">
        <v>30</v>
      </c>
      <c r="B68" s="112" t="s">
        <v>175</v>
      </c>
      <c r="C68" s="113" t="s">
        <v>176</v>
      </c>
      <c r="D68" s="114" t="s">
        <v>89</v>
      </c>
      <c r="E68" s="115">
        <v>0.422</v>
      </c>
      <c r="F68" s="115"/>
      <c r="G68" s="116">
        <f>E68*F68</f>
        <v>0</v>
      </c>
      <c r="O68" s="110">
        <v>2</v>
      </c>
      <c r="AA68" s="90">
        <v>1</v>
      </c>
      <c r="AB68" s="90">
        <v>1</v>
      </c>
      <c r="AC68" s="90">
        <v>1</v>
      </c>
      <c r="AZ68" s="90">
        <v>1</v>
      </c>
      <c r="BA68" s="90">
        <f>IF(AZ68=1,G68,0)</f>
        <v>0</v>
      </c>
      <c r="BB68" s="90">
        <f>IF(AZ68=2,G68,0)</f>
        <v>0</v>
      </c>
      <c r="BC68" s="90">
        <f>IF(AZ68=3,G68,0)</f>
        <v>0</v>
      </c>
      <c r="BD68" s="90">
        <f>IF(AZ68=4,G68,0)</f>
        <v>0</v>
      </c>
      <c r="BE68" s="90">
        <f>IF(AZ68=5,G68,0)</f>
        <v>0</v>
      </c>
      <c r="CA68" s="117">
        <v>1</v>
      </c>
      <c r="CB68" s="117">
        <v>1</v>
      </c>
      <c r="CZ68" s="90">
        <v>1.665</v>
      </c>
    </row>
    <row r="69" spans="1:15" ht="12.75">
      <c r="A69" s="118"/>
      <c r="B69" s="120"/>
      <c r="C69" s="242" t="s">
        <v>177</v>
      </c>
      <c r="D69" s="243"/>
      <c r="E69" s="121">
        <v>0.422</v>
      </c>
      <c r="F69" s="122"/>
      <c r="G69" s="123"/>
      <c r="M69" s="119" t="s">
        <v>177</v>
      </c>
      <c r="O69" s="110"/>
    </row>
    <row r="70" spans="1:104" ht="12.75">
      <c r="A70" s="111">
        <v>31</v>
      </c>
      <c r="B70" s="112" t="s">
        <v>178</v>
      </c>
      <c r="C70" s="113" t="s">
        <v>179</v>
      </c>
      <c r="D70" s="114" t="s">
        <v>82</v>
      </c>
      <c r="E70" s="115">
        <v>59</v>
      </c>
      <c r="F70" s="115"/>
      <c r="G70" s="116">
        <f>E70*F70</f>
        <v>0</v>
      </c>
      <c r="O70" s="110">
        <v>2</v>
      </c>
      <c r="AA70" s="90">
        <v>1</v>
      </c>
      <c r="AB70" s="90">
        <v>1</v>
      </c>
      <c r="AC70" s="90">
        <v>1</v>
      </c>
      <c r="AZ70" s="90">
        <v>1</v>
      </c>
      <c r="BA70" s="90">
        <f>IF(AZ70=1,G70,0)</f>
        <v>0</v>
      </c>
      <c r="BB70" s="90">
        <f>IF(AZ70=2,G70,0)</f>
        <v>0</v>
      </c>
      <c r="BC70" s="90">
        <f>IF(AZ70=3,G70,0)</f>
        <v>0</v>
      </c>
      <c r="BD70" s="90">
        <f>IF(AZ70=4,G70,0)</f>
        <v>0</v>
      </c>
      <c r="BE70" s="90">
        <f>IF(AZ70=5,G70,0)</f>
        <v>0</v>
      </c>
      <c r="CA70" s="117">
        <v>1</v>
      </c>
      <c r="CB70" s="117">
        <v>1</v>
      </c>
      <c r="CZ70" s="90">
        <v>0</v>
      </c>
    </row>
    <row r="71" spans="1:104" ht="12.75">
      <c r="A71" s="111">
        <v>32</v>
      </c>
      <c r="B71" s="112" t="s">
        <v>180</v>
      </c>
      <c r="C71" s="113" t="s">
        <v>181</v>
      </c>
      <c r="D71" s="114" t="s">
        <v>82</v>
      </c>
      <c r="E71" s="115">
        <v>59.59</v>
      </c>
      <c r="F71" s="115"/>
      <c r="G71" s="116">
        <f>E71*F71</f>
        <v>0</v>
      </c>
      <c r="O71" s="110">
        <v>2</v>
      </c>
      <c r="AA71" s="90">
        <v>3</v>
      </c>
      <c r="AB71" s="90">
        <v>1</v>
      </c>
      <c r="AC71" s="90">
        <v>28610001</v>
      </c>
      <c r="AZ71" s="90">
        <v>1</v>
      </c>
      <c r="BA71" s="90">
        <f>IF(AZ71=1,G71,0)</f>
        <v>0</v>
      </c>
      <c r="BB71" s="90">
        <f>IF(AZ71=2,G71,0)</f>
        <v>0</v>
      </c>
      <c r="BC71" s="90">
        <f>IF(AZ71=3,G71,0)</f>
        <v>0</v>
      </c>
      <c r="BD71" s="90">
        <f>IF(AZ71=4,G71,0)</f>
        <v>0</v>
      </c>
      <c r="BE71" s="90">
        <f>IF(AZ71=5,G71,0)</f>
        <v>0</v>
      </c>
      <c r="CA71" s="117">
        <v>3</v>
      </c>
      <c r="CB71" s="117">
        <v>1</v>
      </c>
      <c r="CZ71" s="90">
        <v>0.0012</v>
      </c>
    </row>
    <row r="72" spans="1:15" ht="12.75">
      <c r="A72" s="118"/>
      <c r="B72" s="120"/>
      <c r="C72" s="242" t="s">
        <v>182</v>
      </c>
      <c r="D72" s="243"/>
      <c r="E72" s="121">
        <v>59.59</v>
      </c>
      <c r="F72" s="122"/>
      <c r="G72" s="123"/>
      <c r="M72" s="119" t="s">
        <v>182</v>
      </c>
      <c r="O72" s="110"/>
    </row>
    <row r="73" spans="1:57" ht="12.75">
      <c r="A73" s="124"/>
      <c r="B73" s="125" t="s">
        <v>76</v>
      </c>
      <c r="C73" s="126" t="str">
        <f>CONCATENATE(B67," ",C67)</f>
        <v>282 Drenáže</v>
      </c>
      <c r="D73" s="127"/>
      <c r="E73" s="128"/>
      <c r="F73" s="129"/>
      <c r="G73" s="130">
        <f>SUM(G67:G72)</f>
        <v>0</v>
      </c>
      <c r="O73" s="110">
        <v>4</v>
      </c>
      <c r="BA73" s="131">
        <f>SUM(BA67:BA72)</f>
        <v>0</v>
      </c>
      <c r="BB73" s="131">
        <f>SUM(BB67:BB72)</f>
        <v>0</v>
      </c>
      <c r="BC73" s="131">
        <f>SUM(BC67:BC72)</f>
        <v>0</v>
      </c>
      <c r="BD73" s="131">
        <f>SUM(BD67:BD72)</f>
        <v>0</v>
      </c>
      <c r="BE73" s="131">
        <f>SUM(BE67:BE72)</f>
        <v>0</v>
      </c>
    </row>
    <row r="74" spans="1:15" ht="18" customHeight="1">
      <c r="A74" s="103" t="s">
        <v>73</v>
      </c>
      <c r="B74" s="104" t="s">
        <v>183</v>
      </c>
      <c r="C74" s="105" t="s">
        <v>184</v>
      </c>
      <c r="D74" s="106"/>
      <c r="E74" s="107"/>
      <c r="F74" s="107"/>
      <c r="G74" s="108"/>
      <c r="H74" s="109"/>
      <c r="I74" s="109"/>
      <c r="O74" s="110">
        <v>1</v>
      </c>
    </row>
    <row r="75" spans="1:104" ht="12.75">
      <c r="A75" s="111">
        <v>33</v>
      </c>
      <c r="B75" s="112" t="s">
        <v>185</v>
      </c>
      <c r="C75" s="113" t="s">
        <v>301</v>
      </c>
      <c r="D75" s="114" t="s">
        <v>89</v>
      </c>
      <c r="E75" s="115">
        <v>5.31</v>
      </c>
      <c r="F75" s="115"/>
      <c r="G75" s="116">
        <f>E75*F75</f>
        <v>0</v>
      </c>
      <c r="O75" s="110">
        <v>2</v>
      </c>
      <c r="AA75" s="90">
        <v>1</v>
      </c>
      <c r="AB75" s="90">
        <v>0</v>
      </c>
      <c r="AC75" s="90">
        <v>0</v>
      </c>
      <c r="AZ75" s="90">
        <v>1</v>
      </c>
      <c r="BA75" s="90">
        <f>IF(AZ75=1,G75,0)</f>
        <v>0</v>
      </c>
      <c r="BB75" s="90">
        <f>IF(AZ75=2,G75,0)</f>
        <v>0</v>
      </c>
      <c r="BC75" s="90">
        <f>IF(AZ75=3,G75,0)</f>
        <v>0</v>
      </c>
      <c r="BD75" s="90">
        <f>IF(AZ75=4,G75,0)</f>
        <v>0</v>
      </c>
      <c r="BE75" s="90">
        <f>IF(AZ75=5,G75,0)</f>
        <v>0</v>
      </c>
      <c r="CA75" s="117">
        <v>1</v>
      </c>
      <c r="CB75" s="117">
        <v>0</v>
      </c>
      <c r="CZ75" s="90">
        <v>1.1322</v>
      </c>
    </row>
    <row r="76" spans="1:15" ht="12.75">
      <c r="A76" s="118"/>
      <c r="B76" s="120"/>
      <c r="C76" s="242" t="s">
        <v>186</v>
      </c>
      <c r="D76" s="243"/>
      <c r="E76" s="121">
        <v>5.31</v>
      </c>
      <c r="F76" s="122"/>
      <c r="G76" s="123"/>
      <c r="M76" s="119" t="s">
        <v>186</v>
      </c>
      <c r="O76" s="110"/>
    </row>
    <row r="77" spans="1:104" ht="12.75">
      <c r="A77" s="111">
        <v>34</v>
      </c>
      <c r="B77" s="112" t="s">
        <v>187</v>
      </c>
      <c r="C77" s="113" t="s">
        <v>188</v>
      </c>
      <c r="D77" s="114" t="s">
        <v>82</v>
      </c>
      <c r="E77" s="115">
        <v>59</v>
      </c>
      <c r="F77" s="115"/>
      <c r="G77" s="116">
        <f>E77*F77</f>
        <v>0</v>
      </c>
      <c r="O77" s="110">
        <v>2</v>
      </c>
      <c r="AA77" s="90">
        <v>1</v>
      </c>
      <c r="AB77" s="90">
        <v>9</v>
      </c>
      <c r="AC77" s="90">
        <v>9</v>
      </c>
      <c r="AZ77" s="90">
        <v>1</v>
      </c>
      <c r="BA77" s="90">
        <f>IF(AZ77=1,G77,0)</f>
        <v>0</v>
      </c>
      <c r="BB77" s="90">
        <f>IF(AZ77=2,G77,0)</f>
        <v>0</v>
      </c>
      <c r="BC77" s="90">
        <f>IF(AZ77=3,G77,0)</f>
        <v>0</v>
      </c>
      <c r="BD77" s="90">
        <f>IF(AZ77=4,G77,0)</f>
        <v>0</v>
      </c>
      <c r="BE77" s="90">
        <f>IF(AZ77=5,G77,0)</f>
        <v>0</v>
      </c>
      <c r="CA77" s="117">
        <v>1</v>
      </c>
      <c r="CB77" s="117">
        <v>9</v>
      </c>
      <c r="CZ77" s="90">
        <v>0.00031</v>
      </c>
    </row>
    <row r="78" spans="1:57" ht="12.75">
      <c r="A78" s="124"/>
      <c r="B78" s="125" t="s">
        <v>76</v>
      </c>
      <c r="C78" s="126" t="str">
        <f>CONCATENATE(B74," ",C74)</f>
        <v>45 Podkladní a vedlejší konstrukce</v>
      </c>
      <c r="D78" s="127"/>
      <c r="E78" s="128"/>
      <c r="F78" s="129"/>
      <c r="G78" s="130">
        <f>SUM(G74:G77)</f>
        <v>0</v>
      </c>
      <c r="O78" s="110">
        <v>4</v>
      </c>
      <c r="BA78" s="131">
        <f>SUM(BA74:BA77)</f>
        <v>0</v>
      </c>
      <c r="BB78" s="131">
        <f>SUM(BB74:BB77)</f>
        <v>0</v>
      </c>
      <c r="BC78" s="131">
        <f>SUM(BC74:BC77)</f>
        <v>0</v>
      </c>
      <c r="BD78" s="131">
        <f>SUM(BD74:BD77)</f>
        <v>0</v>
      </c>
      <c r="BE78" s="131">
        <f>SUM(BE74:BE77)</f>
        <v>0</v>
      </c>
    </row>
    <row r="79" spans="1:15" ht="18" customHeight="1">
      <c r="A79" s="103" t="s">
        <v>73</v>
      </c>
      <c r="B79" s="104" t="s">
        <v>189</v>
      </c>
      <c r="C79" s="105" t="s">
        <v>190</v>
      </c>
      <c r="D79" s="106"/>
      <c r="E79" s="107"/>
      <c r="F79" s="107"/>
      <c r="G79" s="108"/>
      <c r="H79" s="109"/>
      <c r="I79" s="109"/>
      <c r="O79" s="110">
        <v>1</v>
      </c>
    </row>
    <row r="80" spans="1:104" ht="22.5">
      <c r="A80" s="111">
        <v>35</v>
      </c>
      <c r="B80" s="112" t="s">
        <v>191</v>
      </c>
      <c r="C80" s="113" t="s">
        <v>192</v>
      </c>
      <c r="D80" s="114" t="s">
        <v>108</v>
      </c>
      <c r="E80" s="115">
        <v>36.98</v>
      </c>
      <c r="F80" s="115"/>
      <c r="G80" s="116">
        <f aca="true" t="shared" si="6" ref="G80:G85">E80*F80</f>
        <v>0</v>
      </c>
      <c r="O80" s="110">
        <v>2</v>
      </c>
      <c r="AA80" s="90">
        <v>1</v>
      </c>
      <c r="AB80" s="90">
        <v>1</v>
      </c>
      <c r="AC80" s="90">
        <v>1</v>
      </c>
      <c r="AZ80" s="90">
        <v>1</v>
      </c>
      <c r="BA80" s="90">
        <f aca="true" t="shared" si="7" ref="BA80:BA85">IF(AZ80=1,G80,0)</f>
        <v>0</v>
      </c>
      <c r="BB80" s="90">
        <f aca="true" t="shared" si="8" ref="BB80:BB85">IF(AZ80=2,G80,0)</f>
        <v>0</v>
      </c>
      <c r="BC80" s="90">
        <f aca="true" t="shared" si="9" ref="BC80:BC85">IF(AZ80=3,G80,0)</f>
        <v>0</v>
      </c>
      <c r="BD80" s="90">
        <f aca="true" t="shared" si="10" ref="BD80:BD85">IF(AZ80=4,G80,0)</f>
        <v>0</v>
      </c>
      <c r="BE80" s="90">
        <f aca="true" t="shared" si="11" ref="BE80:BE85">IF(AZ80=5,G80,0)</f>
        <v>0</v>
      </c>
      <c r="CA80" s="117">
        <v>1</v>
      </c>
      <c r="CB80" s="117">
        <v>1</v>
      </c>
      <c r="CZ80" s="90">
        <v>0.27994</v>
      </c>
    </row>
    <row r="81" spans="1:104" ht="22.5">
      <c r="A81" s="111">
        <v>36</v>
      </c>
      <c r="B81" s="112" t="s">
        <v>193</v>
      </c>
      <c r="C81" s="113" t="s">
        <v>194</v>
      </c>
      <c r="D81" s="114" t="s">
        <v>108</v>
      </c>
      <c r="E81" s="115">
        <v>36.98</v>
      </c>
      <c r="F81" s="115"/>
      <c r="G81" s="116">
        <f t="shared" si="6"/>
        <v>0</v>
      </c>
      <c r="O81" s="110">
        <v>2</v>
      </c>
      <c r="AA81" s="90">
        <v>1</v>
      </c>
      <c r="AB81" s="90">
        <v>1</v>
      </c>
      <c r="AC81" s="90">
        <v>1</v>
      </c>
      <c r="AZ81" s="90">
        <v>1</v>
      </c>
      <c r="BA81" s="90">
        <f t="shared" si="7"/>
        <v>0</v>
      </c>
      <c r="BB81" s="90">
        <f t="shared" si="8"/>
        <v>0</v>
      </c>
      <c r="BC81" s="90">
        <f t="shared" si="9"/>
        <v>0</v>
      </c>
      <c r="BD81" s="90">
        <f t="shared" si="10"/>
        <v>0</v>
      </c>
      <c r="BE81" s="90">
        <f t="shared" si="11"/>
        <v>0</v>
      </c>
      <c r="CA81" s="117">
        <v>1</v>
      </c>
      <c r="CB81" s="117">
        <v>1</v>
      </c>
      <c r="CZ81" s="90">
        <v>0.27994</v>
      </c>
    </row>
    <row r="82" spans="1:104" ht="12.75">
      <c r="A82" s="111">
        <v>37</v>
      </c>
      <c r="B82" s="112" t="s">
        <v>195</v>
      </c>
      <c r="C82" s="113" t="s">
        <v>196</v>
      </c>
      <c r="D82" s="114" t="s">
        <v>108</v>
      </c>
      <c r="E82" s="115">
        <v>36.98</v>
      </c>
      <c r="F82" s="115"/>
      <c r="G82" s="116">
        <f t="shared" si="6"/>
        <v>0</v>
      </c>
      <c r="O82" s="110">
        <v>2</v>
      </c>
      <c r="AA82" s="90">
        <v>1</v>
      </c>
      <c r="AB82" s="90">
        <v>1</v>
      </c>
      <c r="AC82" s="90">
        <v>1</v>
      </c>
      <c r="AZ82" s="90">
        <v>1</v>
      </c>
      <c r="BA82" s="90">
        <f t="shared" si="7"/>
        <v>0</v>
      </c>
      <c r="BB82" s="90">
        <f t="shared" si="8"/>
        <v>0</v>
      </c>
      <c r="BC82" s="90">
        <f t="shared" si="9"/>
        <v>0</v>
      </c>
      <c r="BD82" s="90">
        <f t="shared" si="10"/>
        <v>0</v>
      </c>
      <c r="BE82" s="90">
        <f t="shared" si="11"/>
        <v>0</v>
      </c>
      <c r="CA82" s="117">
        <v>1</v>
      </c>
      <c r="CB82" s="117">
        <v>1</v>
      </c>
      <c r="CZ82" s="90">
        <v>0.00561</v>
      </c>
    </row>
    <row r="83" spans="1:104" ht="12.75">
      <c r="A83" s="111">
        <v>38</v>
      </c>
      <c r="B83" s="112" t="s">
        <v>197</v>
      </c>
      <c r="C83" s="113" t="s">
        <v>198</v>
      </c>
      <c r="D83" s="114" t="s">
        <v>108</v>
      </c>
      <c r="E83" s="115">
        <v>36.98</v>
      </c>
      <c r="F83" s="115"/>
      <c r="G83" s="116">
        <f t="shared" si="6"/>
        <v>0</v>
      </c>
      <c r="O83" s="110">
        <v>2</v>
      </c>
      <c r="AA83" s="90">
        <v>1</v>
      </c>
      <c r="AB83" s="90">
        <v>1</v>
      </c>
      <c r="AC83" s="90">
        <v>1</v>
      </c>
      <c r="AZ83" s="90">
        <v>1</v>
      </c>
      <c r="BA83" s="90">
        <f t="shared" si="7"/>
        <v>0</v>
      </c>
      <c r="BB83" s="90">
        <f t="shared" si="8"/>
        <v>0</v>
      </c>
      <c r="BC83" s="90">
        <f t="shared" si="9"/>
        <v>0</v>
      </c>
      <c r="BD83" s="90">
        <f t="shared" si="10"/>
        <v>0</v>
      </c>
      <c r="BE83" s="90">
        <f t="shared" si="11"/>
        <v>0</v>
      </c>
      <c r="CA83" s="117">
        <v>1</v>
      </c>
      <c r="CB83" s="117">
        <v>1</v>
      </c>
      <c r="CZ83" s="90">
        <v>0.00061</v>
      </c>
    </row>
    <row r="84" spans="1:104" ht="12.75">
      <c r="A84" s="111">
        <v>39</v>
      </c>
      <c r="B84" s="112" t="s">
        <v>199</v>
      </c>
      <c r="C84" s="113" t="s">
        <v>200</v>
      </c>
      <c r="D84" s="114" t="s">
        <v>108</v>
      </c>
      <c r="E84" s="115">
        <v>36.98</v>
      </c>
      <c r="F84" s="115"/>
      <c r="G84" s="116">
        <f t="shared" si="6"/>
        <v>0</v>
      </c>
      <c r="O84" s="110">
        <v>2</v>
      </c>
      <c r="AA84" s="90">
        <v>1</v>
      </c>
      <c r="AB84" s="90">
        <v>1</v>
      </c>
      <c r="AC84" s="90">
        <v>1</v>
      </c>
      <c r="AZ84" s="90">
        <v>1</v>
      </c>
      <c r="BA84" s="90">
        <f t="shared" si="7"/>
        <v>0</v>
      </c>
      <c r="BB84" s="90">
        <f t="shared" si="8"/>
        <v>0</v>
      </c>
      <c r="BC84" s="90">
        <f t="shared" si="9"/>
        <v>0</v>
      </c>
      <c r="BD84" s="90">
        <f t="shared" si="10"/>
        <v>0</v>
      </c>
      <c r="BE84" s="90">
        <f t="shared" si="11"/>
        <v>0</v>
      </c>
      <c r="CA84" s="117">
        <v>1</v>
      </c>
      <c r="CB84" s="117">
        <v>1</v>
      </c>
      <c r="CZ84" s="90">
        <v>0.2288</v>
      </c>
    </row>
    <row r="85" spans="1:104" ht="12.75">
      <c r="A85" s="111">
        <v>40</v>
      </c>
      <c r="B85" s="112" t="s">
        <v>201</v>
      </c>
      <c r="C85" s="113" t="s">
        <v>202</v>
      </c>
      <c r="D85" s="114" t="s">
        <v>108</v>
      </c>
      <c r="E85" s="115">
        <v>36.975</v>
      </c>
      <c r="F85" s="115"/>
      <c r="G85" s="116">
        <f t="shared" si="6"/>
        <v>0</v>
      </c>
      <c r="O85" s="110">
        <v>2</v>
      </c>
      <c r="AA85" s="90">
        <v>1</v>
      </c>
      <c r="AB85" s="90">
        <v>1</v>
      </c>
      <c r="AC85" s="90">
        <v>1</v>
      </c>
      <c r="AZ85" s="90">
        <v>1</v>
      </c>
      <c r="BA85" s="90">
        <f t="shared" si="7"/>
        <v>0</v>
      </c>
      <c r="BB85" s="90">
        <f t="shared" si="8"/>
        <v>0</v>
      </c>
      <c r="BC85" s="90">
        <f t="shared" si="9"/>
        <v>0</v>
      </c>
      <c r="BD85" s="90">
        <f t="shared" si="10"/>
        <v>0</v>
      </c>
      <c r="BE85" s="90">
        <f t="shared" si="11"/>
        <v>0</v>
      </c>
      <c r="CA85" s="117">
        <v>1</v>
      </c>
      <c r="CB85" s="117">
        <v>1</v>
      </c>
      <c r="CZ85" s="90">
        <v>0.12966</v>
      </c>
    </row>
    <row r="86" spans="1:15" ht="12.75">
      <c r="A86" s="118"/>
      <c r="B86" s="120"/>
      <c r="C86" s="242" t="s">
        <v>203</v>
      </c>
      <c r="D86" s="243"/>
      <c r="E86" s="121">
        <v>36.975</v>
      </c>
      <c r="F86" s="122"/>
      <c r="G86" s="123"/>
      <c r="M86" s="119" t="s">
        <v>203</v>
      </c>
      <c r="O86" s="110"/>
    </row>
    <row r="87" spans="1:104" ht="12.75">
      <c r="A87" s="111">
        <v>41</v>
      </c>
      <c r="B87" s="112" t="s">
        <v>204</v>
      </c>
      <c r="C87" s="113" t="s">
        <v>205</v>
      </c>
      <c r="D87" s="114" t="s">
        <v>108</v>
      </c>
      <c r="E87" s="115">
        <v>36.98</v>
      </c>
      <c r="F87" s="115"/>
      <c r="G87" s="116">
        <f>E87*F87</f>
        <v>0</v>
      </c>
      <c r="O87" s="110">
        <v>2</v>
      </c>
      <c r="AA87" s="90">
        <v>1</v>
      </c>
      <c r="AB87" s="90">
        <v>1</v>
      </c>
      <c r="AC87" s="90">
        <v>1</v>
      </c>
      <c r="AZ87" s="90">
        <v>1</v>
      </c>
      <c r="BA87" s="90">
        <f>IF(AZ87=1,G87,0)</f>
        <v>0</v>
      </c>
      <c r="BB87" s="90">
        <f>IF(AZ87=2,G87,0)</f>
        <v>0</v>
      </c>
      <c r="BC87" s="90">
        <f>IF(AZ87=3,G87,0)</f>
        <v>0</v>
      </c>
      <c r="BD87" s="90">
        <f>IF(AZ87=4,G87,0)</f>
        <v>0</v>
      </c>
      <c r="BE87" s="90">
        <f>IF(AZ87=5,G87,0)</f>
        <v>0</v>
      </c>
      <c r="CA87" s="117">
        <v>1</v>
      </c>
      <c r="CB87" s="117">
        <v>1</v>
      </c>
      <c r="CZ87" s="90">
        <v>0.12966</v>
      </c>
    </row>
    <row r="88" spans="1:57" ht="12.75">
      <c r="A88" s="124"/>
      <c r="B88" s="125" t="s">
        <v>76</v>
      </c>
      <c r="C88" s="126" t="str">
        <f>CONCATENATE(B79," ",C79)</f>
        <v>5 Komunikace</v>
      </c>
      <c r="D88" s="127"/>
      <c r="E88" s="128"/>
      <c r="F88" s="129"/>
      <c r="G88" s="130">
        <f>SUM(G79:G87)</f>
        <v>0</v>
      </c>
      <c r="O88" s="110">
        <v>4</v>
      </c>
      <c r="BA88" s="131">
        <f>SUM(BA79:BA87)</f>
        <v>0</v>
      </c>
      <c r="BB88" s="131">
        <f>SUM(BB79:BB87)</f>
        <v>0</v>
      </c>
      <c r="BC88" s="131">
        <f>SUM(BC79:BC87)</f>
        <v>0</v>
      </c>
      <c r="BD88" s="131">
        <f>SUM(BD79:BD87)</f>
        <v>0</v>
      </c>
      <c r="BE88" s="131">
        <f>SUM(BE79:BE87)</f>
        <v>0</v>
      </c>
    </row>
    <row r="89" spans="1:15" ht="18" customHeight="1">
      <c r="A89" s="103" t="s">
        <v>73</v>
      </c>
      <c r="B89" s="104" t="s">
        <v>206</v>
      </c>
      <c r="C89" s="105" t="s">
        <v>207</v>
      </c>
      <c r="D89" s="106"/>
      <c r="E89" s="107"/>
      <c r="F89" s="107"/>
      <c r="G89" s="108"/>
      <c r="H89" s="109"/>
      <c r="I89" s="109"/>
      <c r="O89" s="110">
        <v>1</v>
      </c>
    </row>
    <row r="90" spans="1:104" ht="12.75">
      <c r="A90" s="111">
        <v>42</v>
      </c>
      <c r="B90" s="112" t="s">
        <v>208</v>
      </c>
      <c r="C90" s="113" t="s">
        <v>209</v>
      </c>
      <c r="D90" s="114" t="s">
        <v>82</v>
      </c>
      <c r="E90" s="115">
        <v>10</v>
      </c>
      <c r="F90" s="115"/>
      <c r="G90" s="116">
        <f>E90*F90</f>
        <v>0</v>
      </c>
      <c r="O90" s="110">
        <v>2</v>
      </c>
      <c r="AA90" s="90">
        <v>1</v>
      </c>
      <c r="AB90" s="90">
        <v>1</v>
      </c>
      <c r="AC90" s="90">
        <v>1</v>
      </c>
      <c r="AZ90" s="90">
        <v>1</v>
      </c>
      <c r="BA90" s="90">
        <f>IF(AZ90=1,G90,0)</f>
        <v>0</v>
      </c>
      <c r="BB90" s="90">
        <f>IF(AZ90=2,G90,0)</f>
        <v>0</v>
      </c>
      <c r="BC90" s="90">
        <f>IF(AZ90=3,G90,0)</f>
        <v>0</v>
      </c>
      <c r="BD90" s="90">
        <f>IF(AZ90=4,G90,0)</f>
        <v>0</v>
      </c>
      <c r="BE90" s="90">
        <f>IF(AZ90=5,G90,0)</f>
        <v>0</v>
      </c>
      <c r="CA90" s="117">
        <v>1</v>
      </c>
      <c r="CB90" s="117">
        <v>1</v>
      </c>
      <c r="CZ90" s="90">
        <v>0</v>
      </c>
    </row>
    <row r="91" spans="1:104" ht="12.75">
      <c r="A91" s="111">
        <v>43</v>
      </c>
      <c r="B91" s="112" t="s">
        <v>210</v>
      </c>
      <c r="C91" s="113" t="s">
        <v>211</v>
      </c>
      <c r="D91" s="114" t="s">
        <v>82</v>
      </c>
      <c r="E91" s="115">
        <v>60</v>
      </c>
      <c r="F91" s="115"/>
      <c r="G91" s="116">
        <f>E91*F91</f>
        <v>0</v>
      </c>
      <c r="O91" s="110">
        <v>2</v>
      </c>
      <c r="AA91" s="90">
        <v>1</v>
      </c>
      <c r="AB91" s="90">
        <v>1</v>
      </c>
      <c r="AC91" s="90">
        <v>1</v>
      </c>
      <c r="AZ91" s="90">
        <v>1</v>
      </c>
      <c r="BA91" s="90">
        <f>IF(AZ91=1,G91,0)</f>
        <v>0</v>
      </c>
      <c r="BB91" s="90">
        <f>IF(AZ91=2,G91,0)</f>
        <v>0</v>
      </c>
      <c r="BC91" s="90">
        <f>IF(AZ91=3,G91,0)</f>
        <v>0</v>
      </c>
      <c r="BD91" s="90">
        <f>IF(AZ91=4,G91,0)</f>
        <v>0</v>
      </c>
      <c r="BE91" s="90">
        <f>IF(AZ91=5,G91,0)</f>
        <v>0</v>
      </c>
      <c r="CA91" s="117">
        <v>1</v>
      </c>
      <c r="CB91" s="117">
        <v>1</v>
      </c>
      <c r="CZ91" s="90">
        <v>0</v>
      </c>
    </row>
    <row r="92" spans="1:104" ht="12.75">
      <c r="A92" s="111">
        <v>44</v>
      </c>
      <c r="B92" s="112" t="s">
        <v>212</v>
      </c>
      <c r="C92" s="113" t="s">
        <v>213</v>
      </c>
      <c r="D92" s="114" t="s">
        <v>214</v>
      </c>
      <c r="E92" s="115">
        <v>8</v>
      </c>
      <c r="F92" s="115"/>
      <c r="G92" s="116">
        <f>E92*F92</f>
        <v>0</v>
      </c>
      <c r="O92" s="110">
        <v>2</v>
      </c>
      <c r="AA92" s="90">
        <v>1</v>
      </c>
      <c r="AB92" s="90">
        <v>1</v>
      </c>
      <c r="AC92" s="90">
        <v>1</v>
      </c>
      <c r="AZ92" s="90">
        <v>1</v>
      </c>
      <c r="BA92" s="90">
        <f>IF(AZ92=1,G92,0)</f>
        <v>0</v>
      </c>
      <c r="BB92" s="90">
        <f>IF(AZ92=2,G92,0)</f>
        <v>0</v>
      </c>
      <c r="BC92" s="90">
        <f>IF(AZ92=3,G92,0)</f>
        <v>0</v>
      </c>
      <c r="BD92" s="90">
        <f>IF(AZ92=4,G92,0)</f>
        <v>0</v>
      </c>
      <c r="BE92" s="90">
        <f>IF(AZ92=5,G92,0)</f>
        <v>0</v>
      </c>
      <c r="CA92" s="117">
        <v>1</v>
      </c>
      <c r="CB92" s="117">
        <v>1</v>
      </c>
      <c r="CZ92" s="90">
        <v>1E-05</v>
      </c>
    </row>
    <row r="93" spans="1:15" ht="12.75">
      <c r="A93" s="118"/>
      <c r="B93" s="120"/>
      <c r="C93" s="242" t="s">
        <v>215</v>
      </c>
      <c r="D93" s="243"/>
      <c r="E93" s="121">
        <v>8</v>
      </c>
      <c r="F93" s="122"/>
      <c r="G93" s="123"/>
      <c r="M93" s="119" t="s">
        <v>215</v>
      </c>
      <c r="O93" s="110"/>
    </row>
    <row r="94" spans="1:104" ht="12.75">
      <c r="A94" s="111">
        <v>45</v>
      </c>
      <c r="B94" s="112" t="s">
        <v>216</v>
      </c>
      <c r="C94" s="113" t="s">
        <v>217</v>
      </c>
      <c r="D94" s="114" t="s">
        <v>214</v>
      </c>
      <c r="E94" s="115">
        <v>9</v>
      </c>
      <c r="F94" s="115"/>
      <c r="G94" s="116">
        <f aca="true" t="shared" si="12" ref="G94:G111">E94*F94</f>
        <v>0</v>
      </c>
      <c r="O94" s="110">
        <v>2</v>
      </c>
      <c r="AA94" s="90">
        <v>1</v>
      </c>
      <c r="AB94" s="90">
        <v>1</v>
      </c>
      <c r="AC94" s="90">
        <v>1</v>
      </c>
      <c r="AZ94" s="90">
        <v>1</v>
      </c>
      <c r="BA94" s="90">
        <f aca="true" t="shared" si="13" ref="BA94:BA111">IF(AZ94=1,G94,0)</f>
        <v>0</v>
      </c>
      <c r="BB94" s="90">
        <f aca="true" t="shared" si="14" ref="BB94:BB111">IF(AZ94=2,G94,0)</f>
        <v>0</v>
      </c>
      <c r="BC94" s="90">
        <f aca="true" t="shared" si="15" ref="BC94:BC111">IF(AZ94=3,G94,0)</f>
        <v>0</v>
      </c>
      <c r="BD94" s="90">
        <f aca="true" t="shared" si="16" ref="BD94:BD111">IF(AZ94=4,G94,0)</f>
        <v>0</v>
      </c>
      <c r="BE94" s="90">
        <f aca="true" t="shared" si="17" ref="BE94:BE111">IF(AZ94=5,G94,0)</f>
        <v>0</v>
      </c>
      <c r="CA94" s="117">
        <v>1</v>
      </c>
      <c r="CB94" s="117">
        <v>1</v>
      </c>
      <c r="CZ94" s="90">
        <v>0</v>
      </c>
    </row>
    <row r="95" spans="1:104" ht="12.75">
      <c r="A95" s="111">
        <v>46</v>
      </c>
      <c r="B95" s="112" t="s">
        <v>218</v>
      </c>
      <c r="C95" s="113" t="s">
        <v>219</v>
      </c>
      <c r="D95" s="114" t="s">
        <v>214</v>
      </c>
      <c r="E95" s="115">
        <v>6</v>
      </c>
      <c r="F95" s="115"/>
      <c r="G95" s="116">
        <f t="shared" si="12"/>
        <v>0</v>
      </c>
      <c r="O95" s="110">
        <v>2</v>
      </c>
      <c r="AA95" s="90">
        <v>1</v>
      </c>
      <c r="AB95" s="90">
        <v>1</v>
      </c>
      <c r="AC95" s="90">
        <v>1</v>
      </c>
      <c r="AZ95" s="90">
        <v>1</v>
      </c>
      <c r="BA95" s="90">
        <f t="shared" si="13"/>
        <v>0</v>
      </c>
      <c r="BB95" s="90">
        <f t="shared" si="14"/>
        <v>0</v>
      </c>
      <c r="BC95" s="90">
        <f t="shared" si="15"/>
        <v>0</v>
      </c>
      <c r="BD95" s="90">
        <f t="shared" si="16"/>
        <v>0</v>
      </c>
      <c r="BE95" s="90">
        <f t="shared" si="17"/>
        <v>0</v>
      </c>
      <c r="CA95" s="117">
        <v>1</v>
      </c>
      <c r="CB95" s="117">
        <v>1</v>
      </c>
      <c r="CZ95" s="90">
        <v>7E-05</v>
      </c>
    </row>
    <row r="96" spans="1:104" ht="12.75">
      <c r="A96" s="111">
        <v>47</v>
      </c>
      <c r="B96" s="112" t="s">
        <v>220</v>
      </c>
      <c r="C96" s="113" t="s">
        <v>221</v>
      </c>
      <c r="D96" s="114" t="s">
        <v>82</v>
      </c>
      <c r="E96" s="115">
        <v>59</v>
      </c>
      <c r="F96" s="115"/>
      <c r="G96" s="116">
        <f t="shared" si="12"/>
        <v>0</v>
      </c>
      <c r="O96" s="110">
        <v>2</v>
      </c>
      <c r="AA96" s="90">
        <v>1</v>
      </c>
      <c r="AB96" s="90">
        <v>1</v>
      </c>
      <c r="AC96" s="90">
        <v>1</v>
      </c>
      <c r="AZ96" s="90">
        <v>1</v>
      </c>
      <c r="BA96" s="90">
        <f t="shared" si="13"/>
        <v>0</v>
      </c>
      <c r="BB96" s="90">
        <f t="shared" si="14"/>
        <v>0</v>
      </c>
      <c r="BC96" s="90">
        <f t="shared" si="15"/>
        <v>0</v>
      </c>
      <c r="BD96" s="90">
        <f t="shared" si="16"/>
        <v>0</v>
      </c>
      <c r="BE96" s="90">
        <f t="shared" si="17"/>
        <v>0</v>
      </c>
      <c r="CA96" s="117">
        <v>1</v>
      </c>
      <c r="CB96" s="117">
        <v>1</v>
      </c>
      <c r="CZ96" s="90">
        <v>0</v>
      </c>
    </row>
    <row r="97" spans="1:104" ht="12" customHeight="1">
      <c r="A97" s="111">
        <v>48</v>
      </c>
      <c r="B97" s="112" t="s">
        <v>222</v>
      </c>
      <c r="C97" s="113" t="s">
        <v>311</v>
      </c>
      <c r="D97" s="114" t="s">
        <v>223</v>
      </c>
      <c r="E97" s="115">
        <v>1</v>
      </c>
      <c r="F97" s="115"/>
      <c r="G97" s="116">
        <f t="shared" si="12"/>
        <v>0</v>
      </c>
      <c r="O97" s="110">
        <v>2</v>
      </c>
      <c r="AA97" s="90">
        <v>1</v>
      </c>
      <c r="AB97" s="90">
        <v>1</v>
      </c>
      <c r="AC97" s="90">
        <v>1</v>
      </c>
      <c r="AZ97" s="90">
        <v>1</v>
      </c>
      <c r="BA97" s="90">
        <f t="shared" si="13"/>
        <v>0</v>
      </c>
      <c r="BB97" s="90">
        <f t="shared" si="14"/>
        <v>0</v>
      </c>
      <c r="BC97" s="90">
        <f t="shared" si="15"/>
        <v>0</v>
      </c>
      <c r="BD97" s="90">
        <f t="shared" si="16"/>
        <v>0</v>
      </c>
      <c r="BE97" s="90">
        <f t="shared" si="17"/>
        <v>0</v>
      </c>
      <c r="CA97" s="117">
        <v>1</v>
      </c>
      <c r="CB97" s="117">
        <v>1</v>
      </c>
      <c r="CZ97" s="90">
        <v>0.00017</v>
      </c>
    </row>
    <row r="98" spans="1:104" ht="12.75">
      <c r="A98" s="111">
        <v>49</v>
      </c>
      <c r="B98" s="112" t="s">
        <v>224</v>
      </c>
      <c r="C98" s="113" t="s">
        <v>225</v>
      </c>
      <c r="D98" s="114" t="s">
        <v>152</v>
      </c>
      <c r="E98" s="115">
        <v>0.79</v>
      </c>
      <c r="F98" s="115"/>
      <c r="G98" s="116">
        <f t="shared" si="12"/>
        <v>0</v>
      </c>
      <c r="O98" s="110">
        <v>2</v>
      </c>
      <c r="AA98" s="90">
        <v>1</v>
      </c>
      <c r="AB98" s="90">
        <v>1</v>
      </c>
      <c r="AC98" s="90">
        <v>1</v>
      </c>
      <c r="AZ98" s="90">
        <v>1</v>
      </c>
      <c r="BA98" s="90">
        <f t="shared" si="13"/>
        <v>0</v>
      </c>
      <c r="BB98" s="90">
        <f t="shared" si="14"/>
        <v>0</v>
      </c>
      <c r="BC98" s="90">
        <f t="shared" si="15"/>
        <v>0</v>
      </c>
      <c r="BD98" s="90">
        <f t="shared" si="16"/>
        <v>0</v>
      </c>
      <c r="BE98" s="90">
        <f t="shared" si="17"/>
        <v>0</v>
      </c>
      <c r="CA98" s="117">
        <v>1</v>
      </c>
      <c r="CB98" s="117">
        <v>1</v>
      </c>
      <c r="CZ98" s="90">
        <v>0</v>
      </c>
    </row>
    <row r="99" spans="1:104" ht="22.5">
      <c r="A99" s="111">
        <v>50</v>
      </c>
      <c r="B99" s="112" t="s">
        <v>226</v>
      </c>
      <c r="C99" s="113" t="s">
        <v>310</v>
      </c>
      <c r="D99" s="114" t="s">
        <v>214</v>
      </c>
      <c r="E99" s="115">
        <v>1</v>
      </c>
      <c r="F99" s="115"/>
      <c r="G99" s="116">
        <f t="shared" si="12"/>
        <v>0</v>
      </c>
      <c r="O99" s="110">
        <v>2</v>
      </c>
      <c r="AA99" s="90">
        <v>1</v>
      </c>
      <c r="AB99" s="90">
        <v>1</v>
      </c>
      <c r="AC99" s="90">
        <v>1</v>
      </c>
      <c r="AZ99" s="90">
        <v>1</v>
      </c>
      <c r="BA99" s="90">
        <f t="shared" si="13"/>
        <v>0</v>
      </c>
      <c r="BB99" s="90">
        <f t="shared" si="14"/>
        <v>0</v>
      </c>
      <c r="BC99" s="90">
        <f t="shared" si="15"/>
        <v>0</v>
      </c>
      <c r="BD99" s="90">
        <f t="shared" si="16"/>
        <v>0</v>
      </c>
      <c r="BE99" s="90">
        <f t="shared" si="17"/>
        <v>0</v>
      </c>
      <c r="CA99" s="117">
        <v>1</v>
      </c>
      <c r="CB99" s="117">
        <v>1</v>
      </c>
      <c r="CZ99" s="90">
        <v>0.3409</v>
      </c>
    </row>
    <row r="100" spans="1:104" ht="12.75">
      <c r="A100" s="111">
        <v>51</v>
      </c>
      <c r="B100" s="112" t="s">
        <v>227</v>
      </c>
      <c r="C100" s="113" t="s">
        <v>312</v>
      </c>
      <c r="D100" s="114" t="s">
        <v>214</v>
      </c>
      <c r="E100" s="115">
        <v>1</v>
      </c>
      <c r="F100" s="115"/>
      <c r="G100" s="116">
        <f t="shared" si="12"/>
        <v>0</v>
      </c>
      <c r="O100" s="110">
        <v>2</v>
      </c>
      <c r="AA100" s="90">
        <v>1</v>
      </c>
      <c r="AB100" s="90">
        <v>1</v>
      </c>
      <c r="AC100" s="90">
        <v>1</v>
      </c>
      <c r="AZ100" s="90">
        <v>1</v>
      </c>
      <c r="BA100" s="90">
        <f t="shared" si="13"/>
        <v>0</v>
      </c>
      <c r="BB100" s="90">
        <f t="shared" si="14"/>
        <v>0</v>
      </c>
      <c r="BC100" s="90">
        <f t="shared" si="15"/>
        <v>0</v>
      </c>
      <c r="BD100" s="90">
        <f t="shared" si="16"/>
        <v>0</v>
      </c>
      <c r="BE100" s="90">
        <f t="shared" si="17"/>
        <v>0</v>
      </c>
      <c r="CA100" s="117">
        <v>1</v>
      </c>
      <c r="CB100" s="117">
        <v>1</v>
      </c>
      <c r="CZ100" s="90">
        <v>0</v>
      </c>
    </row>
    <row r="101" spans="1:104" ht="12.75">
      <c r="A101" s="111">
        <v>52</v>
      </c>
      <c r="B101" s="112" t="s">
        <v>228</v>
      </c>
      <c r="C101" s="113" t="s">
        <v>313</v>
      </c>
      <c r="D101" s="114" t="s">
        <v>214</v>
      </c>
      <c r="E101" s="115">
        <v>1</v>
      </c>
      <c r="F101" s="115"/>
      <c r="G101" s="116">
        <f t="shared" si="12"/>
        <v>0</v>
      </c>
      <c r="O101" s="110">
        <v>2</v>
      </c>
      <c r="AA101" s="90">
        <v>1</v>
      </c>
      <c r="AB101" s="90">
        <v>1</v>
      </c>
      <c r="AC101" s="90">
        <v>1</v>
      </c>
      <c r="AZ101" s="90">
        <v>1</v>
      </c>
      <c r="BA101" s="90">
        <f t="shared" si="13"/>
        <v>0</v>
      </c>
      <c r="BB101" s="90">
        <f t="shared" si="14"/>
        <v>0</v>
      </c>
      <c r="BC101" s="90">
        <f t="shared" si="15"/>
        <v>0</v>
      </c>
      <c r="BD101" s="90">
        <f t="shared" si="16"/>
        <v>0</v>
      </c>
      <c r="BE101" s="90">
        <f t="shared" si="17"/>
        <v>0</v>
      </c>
      <c r="CA101" s="117">
        <v>1</v>
      </c>
      <c r="CB101" s="117">
        <v>1</v>
      </c>
      <c r="CZ101" s="90">
        <v>0</v>
      </c>
    </row>
    <row r="102" spans="1:104" ht="22.5">
      <c r="A102" s="111">
        <v>53</v>
      </c>
      <c r="B102" s="112" t="s">
        <v>229</v>
      </c>
      <c r="C102" s="113" t="s">
        <v>302</v>
      </c>
      <c r="D102" s="114" t="s">
        <v>214</v>
      </c>
      <c r="E102" s="115">
        <v>1</v>
      </c>
      <c r="F102" s="115"/>
      <c r="G102" s="116">
        <f t="shared" si="12"/>
        <v>0</v>
      </c>
      <c r="O102" s="110">
        <v>2</v>
      </c>
      <c r="AA102" s="90">
        <v>1</v>
      </c>
      <c r="AB102" s="90">
        <v>1</v>
      </c>
      <c r="AC102" s="90">
        <v>1</v>
      </c>
      <c r="AZ102" s="90">
        <v>1</v>
      </c>
      <c r="BA102" s="90">
        <f t="shared" si="13"/>
        <v>0</v>
      </c>
      <c r="BB102" s="90">
        <f t="shared" si="14"/>
        <v>0</v>
      </c>
      <c r="BC102" s="90">
        <f t="shared" si="15"/>
        <v>0</v>
      </c>
      <c r="BD102" s="90">
        <f t="shared" si="16"/>
        <v>0</v>
      </c>
      <c r="BE102" s="90">
        <f t="shared" si="17"/>
        <v>0</v>
      </c>
      <c r="CA102" s="117">
        <v>1</v>
      </c>
      <c r="CB102" s="117">
        <v>1</v>
      </c>
      <c r="CZ102" s="90">
        <v>0</v>
      </c>
    </row>
    <row r="103" spans="1:104" ht="22.5">
      <c r="A103" s="111">
        <v>54</v>
      </c>
      <c r="B103" s="112" t="s">
        <v>230</v>
      </c>
      <c r="C103" s="113" t="s">
        <v>309</v>
      </c>
      <c r="D103" s="114" t="s">
        <v>214</v>
      </c>
      <c r="E103" s="115">
        <v>1</v>
      </c>
      <c r="F103" s="115"/>
      <c r="G103" s="116">
        <f t="shared" si="12"/>
        <v>0</v>
      </c>
      <c r="O103" s="110">
        <v>2</v>
      </c>
      <c r="AA103" s="90">
        <v>1</v>
      </c>
      <c r="AB103" s="90">
        <v>0</v>
      </c>
      <c r="AC103" s="90">
        <v>0</v>
      </c>
      <c r="AZ103" s="90">
        <v>1</v>
      </c>
      <c r="BA103" s="90">
        <f t="shared" si="13"/>
        <v>0</v>
      </c>
      <c r="BB103" s="90">
        <f t="shared" si="14"/>
        <v>0</v>
      </c>
      <c r="BC103" s="90">
        <f t="shared" si="15"/>
        <v>0</v>
      </c>
      <c r="BD103" s="90">
        <f t="shared" si="16"/>
        <v>0</v>
      </c>
      <c r="BE103" s="90">
        <f t="shared" si="17"/>
        <v>0</v>
      </c>
      <c r="CA103" s="117">
        <v>1</v>
      </c>
      <c r="CB103" s="117">
        <v>0</v>
      </c>
      <c r="CZ103" s="90">
        <v>0</v>
      </c>
    </row>
    <row r="104" spans="1:104" ht="33.75">
      <c r="A104" s="111">
        <v>55</v>
      </c>
      <c r="B104" s="112" t="s">
        <v>231</v>
      </c>
      <c r="C104" s="113" t="s">
        <v>308</v>
      </c>
      <c r="D104" s="114" t="s">
        <v>214</v>
      </c>
      <c r="E104" s="115">
        <v>3</v>
      </c>
      <c r="F104" s="115"/>
      <c r="G104" s="116">
        <f t="shared" si="12"/>
        <v>0</v>
      </c>
      <c r="O104" s="110">
        <v>2</v>
      </c>
      <c r="AA104" s="90">
        <v>2</v>
      </c>
      <c r="AB104" s="90">
        <v>1</v>
      </c>
      <c r="AC104" s="90">
        <v>1</v>
      </c>
      <c r="AZ104" s="90">
        <v>1</v>
      </c>
      <c r="BA104" s="90">
        <f t="shared" si="13"/>
        <v>0</v>
      </c>
      <c r="BB104" s="90">
        <f t="shared" si="14"/>
        <v>0</v>
      </c>
      <c r="BC104" s="90">
        <f t="shared" si="15"/>
        <v>0</v>
      </c>
      <c r="BD104" s="90">
        <f t="shared" si="16"/>
        <v>0</v>
      </c>
      <c r="BE104" s="90">
        <f t="shared" si="17"/>
        <v>0</v>
      </c>
      <c r="CA104" s="117">
        <v>2</v>
      </c>
      <c r="CB104" s="117">
        <v>1</v>
      </c>
      <c r="CZ104" s="90">
        <v>3.73236</v>
      </c>
    </row>
    <row r="105" spans="1:104" ht="33.75">
      <c r="A105" s="111">
        <v>56</v>
      </c>
      <c r="B105" s="112" t="s">
        <v>232</v>
      </c>
      <c r="C105" s="113" t="s">
        <v>307</v>
      </c>
      <c r="D105" s="114" t="s">
        <v>214</v>
      </c>
      <c r="E105" s="115">
        <v>1</v>
      </c>
      <c r="F105" s="115"/>
      <c r="G105" s="116">
        <f t="shared" si="12"/>
        <v>0</v>
      </c>
      <c r="O105" s="110">
        <v>2</v>
      </c>
      <c r="AA105" s="90">
        <v>2</v>
      </c>
      <c r="AB105" s="90">
        <v>1</v>
      </c>
      <c r="AC105" s="90">
        <v>1</v>
      </c>
      <c r="AZ105" s="90">
        <v>1</v>
      </c>
      <c r="BA105" s="90">
        <f t="shared" si="13"/>
        <v>0</v>
      </c>
      <c r="BB105" s="90">
        <f t="shared" si="14"/>
        <v>0</v>
      </c>
      <c r="BC105" s="90">
        <f t="shared" si="15"/>
        <v>0</v>
      </c>
      <c r="BD105" s="90">
        <f t="shared" si="16"/>
        <v>0</v>
      </c>
      <c r="BE105" s="90">
        <f t="shared" si="17"/>
        <v>0</v>
      </c>
      <c r="CA105" s="117">
        <v>2</v>
      </c>
      <c r="CB105" s="117">
        <v>1</v>
      </c>
      <c r="CZ105" s="90">
        <v>3.73236</v>
      </c>
    </row>
    <row r="106" spans="1:104" ht="22.5">
      <c r="A106" s="111">
        <v>57</v>
      </c>
      <c r="B106" s="112" t="s">
        <v>233</v>
      </c>
      <c r="C106" s="113" t="s">
        <v>306</v>
      </c>
      <c r="D106" s="114" t="s">
        <v>214</v>
      </c>
      <c r="E106" s="115">
        <v>12</v>
      </c>
      <c r="F106" s="115"/>
      <c r="G106" s="116">
        <f t="shared" si="12"/>
        <v>0</v>
      </c>
      <c r="O106" s="110">
        <v>2</v>
      </c>
      <c r="AA106" s="90">
        <v>3</v>
      </c>
      <c r="AB106" s="90">
        <v>1</v>
      </c>
      <c r="AC106" s="90">
        <v>28614001</v>
      </c>
      <c r="AZ106" s="90">
        <v>1</v>
      </c>
      <c r="BA106" s="90">
        <f t="shared" si="13"/>
        <v>0</v>
      </c>
      <c r="BB106" s="90">
        <f t="shared" si="14"/>
        <v>0</v>
      </c>
      <c r="BC106" s="90">
        <f t="shared" si="15"/>
        <v>0</v>
      </c>
      <c r="BD106" s="90">
        <f t="shared" si="16"/>
        <v>0</v>
      </c>
      <c r="BE106" s="90">
        <f t="shared" si="17"/>
        <v>0</v>
      </c>
      <c r="CA106" s="117">
        <v>3</v>
      </c>
      <c r="CB106" s="117">
        <v>1</v>
      </c>
      <c r="CZ106" s="90">
        <v>0.054</v>
      </c>
    </row>
    <row r="107" spans="1:104" ht="12.75">
      <c r="A107" s="111">
        <v>58</v>
      </c>
      <c r="B107" s="112" t="s">
        <v>234</v>
      </c>
      <c r="C107" s="113" t="s">
        <v>235</v>
      </c>
      <c r="D107" s="114" t="s">
        <v>214</v>
      </c>
      <c r="E107" s="115">
        <v>2</v>
      </c>
      <c r="F107" s="115"/>
      <c r="G107" s="116">
        <f t="shared" si="12"/>
        <v>0</v>
      </c>
      <c r="O107" s="110">
        <v>2</v>
      </c>
      <c r="AA107" s="90">
        <v>3</v>
      </c>
      <c r="AB107" s="90">
        <v>1</v>
      </c>
      <c r="AC107" s="90">
        <v>28614002</v>
      </c>
      <c r="AZ107" s="90">
        <v>1</v>
      </c>
      <c r="BA107" s="90">
        <f t="shared" si="13"/>
        <v>0</v>
      </c>
      <c r="BB107" s="90">
        <f t="shared" si="14"/>
        <v>0</v>
      </c>
      <c r="BC107" s="90">
        <f t="shared" si="15"/>
        <v>0</v>
      </c>
      <c r="BD107" s="90">
        <f t="shared" si="16"/>
        <v>0</v>
      </c>
      <c r="BE107" s="90">
        <f t="shared" si="17"/>
        <v>0</v>
      </c>
      <c r="CA107" s="117">
        <v>3</v>
      </c>
      <c r="CB107" s="117">
        <v>1</v>
      </c>
      <c r="CZ107" s="90">
        <v>0.018</v>
      </c>
    </row>
    <row r="108" spans="1:104" ht="12.75">
      <c r="A108" s="111">
        <v>59</v>
      </c>
      <c r="B108" s="112" t="s">
        <v>236</v>
      </c>
      <c r="C108" s="113" t="s">
        <v>237</v>
      </c>
      <c r="D108" s="114" t="s">
        <v>214</v>
      </c>
      <c r="E108" s="115">
        <v>6</v>
      </c>
      <c r="F108" s="115"/>
      <c r="G108" s="116">
        <f t="shared" si="12"/>
        <v>0</v>
      </c>
      <c r="O108" s="110">
        <v>2</v>
      </c>
      <c r="AA108" s="90">
        <v>3</v>
      </c>
      <c r="AB108" s="90">
        <v>1</v>
      </c>
      <c r="AC108" s="90">
        <v>28651501</v>
      </c>
      <c r="AZ108" s="90">
        <v>1</v>
      </c>
      <c r="BA108" s="90">
        <f t="shared" si="13"/>
        <v>0</v>
      </c>
      <c r="BB108" s="90">
        <f t="shared" si="14"/>
        <v>0</v>
      </c>
      <c r="BC108" s="90">
        <f t="shared" si="15"/>
        <v>0</v>
      </c>
      <c r="BD108" s="90">
        <f t="shared" si="16"/>
        <v>0</v>
      </c>
      <c r="BE108" s="90">
        <f t="shared" si="17"/>
        <v>0</v>
      </c>
      <c r="CA108" s="117">
        <v>3</v>
      </c>
      <c r="CB108" s="117">
        <v>1</v>
      </c>
      <c r="CZ108" s="90">
        <v>0.0014</v>
      </c>
    </row>
    <row r="109" spans="1:104" ht="12.75">
      <c r="A109" s="111">
        <v>60</v>
      </c>
      <c r="B109" s="112" t="s">
        <v>238</v>
      </c>
      <c r="C109" s="113" t="s">
        <v>239</v>
      </c>
      <c r="D109" s="114" t="s">
        <v>214</v>
      </c>
      <c r="E109" s="115">
        <v>2</v>
      </c>
      <c r="F109" s="115"/>
      <c r="G109" s="116">
        <f t="shared" si="12"/>
        <v>0</v>
      </c>
      <c r="O109" s="110">
        <v>2</v>
      </c>
      <c r="AA109" s="90">
        <v>3</v>
      </c>
      <c r="AB109" s="90">
        <v>1</v>
      </c>
      <c r="AC109" s="90">
        <v>28651502</v>
      </c>
      <c r="AZ109" s="90">
        <v>1</v>
      </c>
      <c r="BA109" s="90">
        <f t="shared" si="13"/>
        <v>0</v>
      </c>
      <c r="BB109" s="90">
        <f t="shared" si="14"/>
        <v>0</v>
      </c>
      <c r="BC109" s="90">
        <f t="shared" si="15"/>
        <v>0</v>
      </c>
      <c r="BD109" s="90">
        <f t="shared" si="16"/>
        <v>0</v>
      </c>
      <c r="BE109" s="90">
        <f t="shared" si="17"/>
        <v>0</v>
      </c>
      <c r="CA109" s="117">
        <v>3</v>
      </c>
      <c r="CB109" s="117">
        <v>1</v>
      </c>
      <c r="CZ109" s="90">
        <v>0.0014</v>
      </c>
    </row>
    <row r="110" spans="1:104" ht="12.75">
      <c r="A110" s="111">
        <v>61</v>
      </c>
      <c r="B110" s="112" t="s">
        <v>240</v>
      </c>
      <c r="C110" s="113" t="s">
        <v>241</v>
      </c>
      <c r="D110" s="114" t="s">
        <v>214</v>
      </c>
      <c r="E110" s="115">
        <v>6</v>
      </c>
      <c r="F110" s="115"/>
      <c r="G110" s="116">
        <f t="shared" si="12"/>
        <v>0</v>
      </c>
      <c r="O110" s="110">
        <v>2</v>
      </c>
      <c r="AA110" s="90">
        <v>3</v>
      </c>
      <c r="AB110" s="90">
        <v>1</v>
      </c>
      <c r="AC110" s="90">
        <v>28651503</v>
      </c>
      <c r="AZ110" s="90">
        <v>1</v>
      </c>
      <c r="BA110" s="90">
        <f t="shared" si="13"/>
        <v>0</v>
      </c>
      <c r="BB110" s="90">
        <f t="shared" si="14"/>
        <v>0</v>
      </c>
      <c r="BC110" s="90">
        <f t="shared" si="15"/>
        <v>0</v>
      </c>
      <c r="BD110" s="90">
        <f t="shared" si="16"/>
        <v>0</v>
      </c>
      <c r="BE110" s="90">
        <f t="shared" si="17"/>
        <v>0</v>
      </c>
      <c r="CA110" s="117">
        <v>3</v>
      </c>
      <c r="CB110" s="117">
        <v>1</v>
      </c>
      <c r="CZ110" s="90">
        <v>0</v>
      </c>
    </row>
    <row r="111" spans="1:104" ht="12.75">
      <c r="A111" s="111">
        <v>62</v>
      </c>
      <c r="B111" s="112" t="s">
        <v>242</v>
      </c>
      <c r="C111" s="113" t="s">
        <v>243</v>
      </c>
      <c r="D111" s="114" t="s">
        <v>214</v>
      </c>
      <c r="E111" s="115">
        <v>9</v>
      </c>
      <c r="F111" s="115"/>
      <c r="G111" s="116">
        <f t="shared" si="12"/>
        <v>0</v>
      </c>
      <c r="O111" s="110">
        <v>2</v>
      </c>
      <c r="AA111" s="90">
        <v>3</v>
      </c>
      <c r="AB111" s="90">
        <v>1</v>
      </c>
      <c r="AC111" s="90">
        <v>28655001</v>
      </c>
      <c r="AZ111" s="90">
        <v>1</v>
      </c>
      <c r="BA111" s="90">
        <f t="shared" si="13"/>
        <v>0</v>
      </c>
      <c r="BB111" s="90">
        <f t="shared" si="14"/>
        <v>0</v>
      </c>
      <c r="BC111" s="90">
        <f t="shared" si="15"/>
        <v>0</v>
      </c>
      <c r="BD111" s="90">
        <f t="shared" si="16"/>
        <v>0</v>
      </c>
      <c r="BE111" s="90">
        <f t="shared" si="17"/>
        <v>0</v>
      </c>
      <c r="CA111" s="117">
        <v>3</v>
      </c>
      <c r="CB111" s="117">
        <v>1</v>
      </c>
      <c r="CZ111" s="90">
        <v>0</v>
      </c>
    </row>
    <row r="112" spans="1:57" ht="12.75">
      <c r="A112" s="124"/>
      <c r="B112" s="125" t="s">
        <v>76</v>
      </c>
      <c r="C112" s="126" t="str">
        <f>CONCATENATE(B89," ",C89)</f>
        <v>8 Trubní vedení</v>
      </c>
      <c r="D112" s="127"/>
      <c r="E112" s="128"/>
      <c r="F112" s="129"/>
      <c r="G112" s="130">
        <f>SUM(G89:G111)</f>
        <v>0</v>
      </c>
      <c r="O112" s="110">
        <v>4</v>
      </c>
      <c r="BA112" s="131">
        <f>SUM(BA89:BA111)</f>
        <v>0</v>
      </c>
      <c r="BB112" s="131">
        <f>SUM(BB89:BB111)</f>
        <v>0</v>
      </c>
      <c r="BC112" s="131">
        <f>SUM(BC89:BC111)</f>
        <v>0</v>
      </c>
      <c r="BD112" s="131">
        <f>SUM(BD89:BD111)</f>
        <v>0</v>
      </c>
      <c r="BE112" s="131">
        <f>SUM(BE89:BE111)</f>
        <v>0</v>
      </c>
    </row>
    <row r="113" spans="1:15" ht="18" customHeight="1">
      <c r="A113" s="103" t="s">
        <v>73</v>
      </c>
      <c r="B113" s="104" t="s">
        <v>244</v>
      </c>
      <c r="C113" s="105" t="s">
        <v>245</v>
      </c>
      <c r="D113" s="106"/>
      <c r="E113" s="107"/>
      <c r="F113" s="107"/>
      <c r="G113" s="108"/>
      <c r="H113" s="109"/>
      <c r="I113" s="109"/>
      <c r="O113" s="110">
        <v>1</v>
      </c>
    </row>
    <row r="114" spans="1:104" ht="22.5">
      <c r="A114" s="111">
        <v>63</v>
      </c>
      <c r="B114" s="112" t="s">
        <v>246</v>
      </c>
      <c r="C114" s="113" t="s">
        <v>247</v>
      </c>
      <c r="D114" s="114" t="s">
        <v>82</v>
      </c>
      <c r="E114" s="115">
        <v>36</v>
      </c>
      <c r="F114" s="115"/>
      <c r="G114" s="116">
        <f>E114*F114</f>
        <v>0</v>
      </c>
      <c r="O114" s="110">
        <v>2</v>
      </c>
      <c r="AA114" s="90">
        <v>1</v>
      </c>
      <c r="AB114" s="90">
        <v>1</v>
      </c>
      <c r="AC114" s="90">
        <v>1</v>
      </c>
      <c r="AZ114" s="90">
        <v>1</v>
      </c>
      <c r="BA114" s="90">
        <f>IF(AZ114=1,G114,0)</f>
        <v>0</v>
      </c>
      <c r="BB114" s="90">
        <f>IF(AZ114=2,G114,0)</f>
        <v>0</v>
      </c>
      <c r="BC114" s="90">
        <f>IF(AZ114=3,G114,0)</f>
        <v>0</v>
      </c>
      <c r="BD114" s="90">
        <f>IF(AZ114=4,G114,0)</f>
        <v>0</v>
      </c>
      <c r="BE114" s="90">
        <f>IF(AZ114=5,G114,0)</f>
        <v>0</v>
      </c>
      <c r="CA114" s="117">
        <v>1</v>
      </c>
      <c r="CB114" s="117">
        <v>1</v>
      </c>
      <c r="CZ114" s="90">
        <v>0.20614</v>
      </c>
    </row>
    <row r="115" spans="1:57" ht="12.75">
      <c r="A115" s="124"/>
      <c r="B115" s="125" t="s">
        <v>76</v>
      </c>
      <c r="C115" s="126" t="str">
        <f>CONCATENATE(B113," ",C113)</f>
        <v>91 Doplňující práce na komunikaci</v>
      </c>
      <c r="D115" s="127"/>
      <c r="E115" s="128"/>
      <c r="F115" s="129"/>
      <c r="G115" s="130">
        <f>SUM(G113:G114)</f>
        <v>0</v>
      </c>
      <c r="O115" s="110">
        <v>4</v>
      </c>
      <c r="BA115" s="131">
        <f>SUM(BA113:BA114)</f>
        <v>0</v>
      </c>
      <c r="BB115" s="131">
        <f>SUM(BB113:BB114)</f>
        <v>0</v>
      </c>
      <c r="BC115" s="131">
        <f>SUM(BC113:BC114)</f>
        <v>0</v>
      </c>
      <c r="BD115" s="131">
        <f>SUM(BD113:BD114)</f>
        <v>0</v>
      </c>
      <c r="BE115" s="131">
        <f>SUM(BE113:BE114)</f>
        <v>0</v>
      </c>
    </row>
    <row r="116" spans="1:15" ht="18" customHeight="1">
      <c r="A116" s="103" t="s">
        <v>73</v>
      </c>
      <c r="B116" s="104" t="s">
        <v>248</v>
      </c>
      <c r="C116" s="105" t="s">
        <v>249</v>
      </c>
      <c r="D116" s="106"/>
      <c r="E116" s="107"/>
      <c r="F116" s="107"/>
      <c r="G116" s="108"/>
      <c r="H116" s="109"/>
      <c r="I116" s="109"/>
      <c r="O116" s="110">
        <v>1</v>
      </c>
    </row>
    <row r="117" spans="1:104" ht="12.75">
      <c r="A117" s="111">
        <v>64</v>
      </c>
      <c r="B117" s="112" t="s">
        <v>250</v>
      </c>
      <c r="C117" s="113" t="s">
        <v>251</v>
      </c>
      <c r="D117" s="114" t="s">
        <v>108</v>
      </c>
      <c r="E117" s="115">
        <v>39.15</v>
      </c>
      <c r="F117" s="115"/>
      <c r="G117" s="116">
        <f>E117*F117</f>
        <v>0</v>
      </c>
      <c r="O117" s="110">
        <v>2</v>
      </c>
      <c r="AA117" s="90">
        <v>1</v>
      </c>
      <c r="AB117" s="90">
        <v>1</v>
      </c>
      <c r="AC117" s="90">
        <v>1</v>
      </c>
      <c r="AZ117" s="90">
        <v>1</v>
      </c>
      <c r="BA117" s="90">
        <f>IF(AZ117=1,G117,0)</f>
        <v>0</v>
      </c>
      <c r="BB117" s="90">
        <f>IF(AZ117=2,G117,0)</f>
        <v>0</v>
      </c>
      <c r="BC117" s="90">
        <f>IF(AZ117=3,G117,0)</f>
        <v>0</v>
      </c>
      <c r="BD117" s="90">
        <f>IF(AZ117=4,G117,0)</f>
        <v>0</v>
      </c>
      <c r="BE117" s="90">
        <f>IF(AZ117=5,G117,0)</f>
        <v>0</v>
      </c>
      <c r="CA117" s="117">
        <v>1</v>
      </c>
      <c r="CB117" s="117">
        <v>1</v>
      </c>
      <c r="CZ117" s="90">
        <v>0</v>
      </c>
    </row>
    <row r="118" spans="1:15" ht="12.75">
      <c r="A118" s="118"/>
      <c r="B118" s="120"/>
      <c r="C118" s="242" t="s">
        <v>252</v>
      </c>
      <c r="D118" s="243"/>
      <c r="E118" s="121">
        <v>39.15</v>
      </c>
      <c r="F118" s="122"/>
      <c r="G118" s="123"/>
      <c r="M118" s="119" t="s">
        <v>252</v>
      </c>
      <c r="O118" s="110"/>
    </row>
    <row r="119" spans="1:104" ht="12.75">
      <c r="A119" s="111">
        <v>65</v>
      </c>
      <c r="B119" s="112" t="s">
        <v>253</v>
      </c>
      <c r="C119" s="113" t="s">
        <v>254</v>
      </c>
      <c r="D119" s="114" t="s">
        <v>82</v>
      </c>
      <c r="E119" s="115">
        <v>36</v>
      </c>
      <c r="F119" s="115"/>
      <c r="G119" s="116">
        <f>E119*F119</f>
        <v>0</v>
      </c>
      <c r="O119" s="110">
        <v>2</v>
      </c>
      <c r="AA119" s="90">
        <v>1</v>
      </c>
      <c r="AB119" s="90">
        <v>1</v>
      </c>
      <c r="AC119" s="90">
        <v>1</v>
      </c>
      <c r="AZ119" s="90">
        <v>1</v>
      </c>
      <c r="BA119" s="90">
        <f>IF(AZ119=1,G119,0)</f>
        <v>0</v>
      </c>
      <c r="BB119" s="90">
        <f>IF(AZ119=2,G119,0)</f>
        <v>0</v>
      </c>
      <c r="BC119" s="90">
        <f>IF(AZ119=3,G119,0)</f>
        <v>0</v>
      </c>
      <c r="BD119" s="90">
        <f>IF(AZ119=4,G119,0)</f>
        <v>0</v>
      </c>
      <c r="BE119" s="90">
        <f>IF(AZ119=5,G119,0)</f>
        <v>0</v>
      </c>
      <c r="CA119" s="117">
        <v>1</v>
      </c>
      <c r="CB119" s="117">
        <v>1</v>
      </c>
      <c r="CZ119" s="90">
        <v>0</v>
      </c>
    </row>
    <row r="120" spans="1:104" ht="12.75">
      <c r="A120" s="111">
        <v>66</v>
      </c>
      <c r="B120" s="112" t="s">
        <v>255</v>
      </c>
      <c r="C120" s="113" t="s">
        <v>303</v>
      </c>
      <c r="D120" s="114" t="s">
        <v>82</v>
      </c>
      <c r="E120" s="115">
        <v>59</v>
      </c>
      <c r="F120" s="115"/>
      <c r="G120" s="116">
        <f>E120*F120</f>
        <v>0</v>
      </c>
      <c r="O120" s="110">
        <v>2</v>
      </c>
      <c r="AA120" s="90">
        <v>1</v>
      </c>
      <c r="AB120" s="90">
        <v>1</v>
      </c>
      <c r="AC120" s="90">
        <v>1</v>
      </c>
      <c r="AZ120" s="90">
        <v>1</v>
      </c>
      <c r="BA120" s="90">
        <f>IF(AZ120=1,G120,0)</f>
        <v>0</v>
      </c>
      <c r="BB120" s="90">
        <f>IF(AZ120=2,G120,0)</f>
        <v>0</v>
      </c>
      <c r="BC120" s="90">
        <f>IF(AZ120=3,G120,0)</f>
        <v>0</v>
      </c>
      <c r="BD120" s="90">
        <f>IF(AZ120=4,G120,0)</f>
        <v>0</v>
      </c>
      <c r="BE120" s="90">
        <f>IF(AZ120=5,G120,0)</f>
        <v>0</v>
      </c>
      <c r="CA120" s="117">
        <v>1</v>
      </c>
      <c r="CB120" s="117">
        <v>1</v>
      </c>
      <c r="CZ120" s="90">
        <v>0</v>
      </c>
    </row>
    <row r="121" spans="1:104" ht="12.75">
      <c r="A121" s="111">
        <v>67</v>
      </c>
      <c r="B121" s="112" t="s">
        <v>256</v>
      </c>
      <c r="C121" s="113" t="s">
        <v>305</v>
      </c>
      <c r="D121" s="114" t="s">
        <v>214</v>
      </c>
      <c r="E121" s="115">
        <v>1</v>
      </c>
      <c r="F121" s="115"/>
      <c r="G121" s="116">
        <f>E121*F121</f>
        <v>0</v>
      </c>
      <c r="O121" s="110">
        <v>2</v>
      </c>
      <c r="AA121" s="90">
        <v>1</v>
      </c>
      <c r="AB121" s="90">
        <v>1</v>
      </c>
      <c r="AC121" s="90">
        <v>1</v>
      </c>
      <c r="AZ121" s="90">
        <v>1</v>
      </c>
      <c r="BA121" s="90">
        <f>IF(AZ121=1,G121,0)</f>
        <v>0</v>
      </c>
      <c r="BB121" s="90">
        <f>IF(AZ121=2,G121,0)</f>
        <v>0</v>
      </c>
      <c r="BC121" s="90">
        <f>IF(AZ121=3,G121,0)</f>
        <v>0</v>
      </c>
      <c r="BD121" s="90">
        <f>IF(AZ121=4,G121,0)</f>
        <v>0</v>
      </c>
      <c r="BE121" s="90">
        <f>IF(AZ121=5,G121,0)</f>
        <v>0</v>
      </c>
      <c r="CA121" s="117">
        <v>1</v>
      </c>
      <c r="CB121" s="117">
        <v>1</v>
      </c>
      <c r="CZ121" s="90">
        <v>0</v>
      </c>
    </row>
    <row r="122" spans="1:57" ht="12.75">
      <c r="A122" s="124"/>
      <c r="B122" s="125" t="s">
        <v>76</v>
      </c>
      <c r="C122" s="126" t="str">
        <f>CONCATENATE(B116," ",C116)</f>
        <v>96 Bourání konstrukcí</v>
      </c>
      <c r="D122" s="127"/>
      <c r="E122" s="128"/>
      <c r="F122" s="129"/>
      <c r="G122" s="130">
        <f>SUM(G116:G121)</f>
        <v>0</v>
      </c>
      <c r="O122" s="110">
        <v>4</v>
      </c>
      <c r="BA122" s="131">
        <f>SUM(BA116:BA121)</f>
        <v>0</v>
      </c>
      <c r="BB122" s="131">
        <f>SUM(BB116:BB121)</f>
        <v>0</v>
      </c>
      <c r="BC122" s="131">
        <f>SUM(BC116:BC121)</f>
        <v>0</v>
      </c>
      <c r="BD122" s="131">
        <f>SUM(BD116:BD121)</f>
        <v>0</v>
      </c>
      <c r="BE122" s="131">
        <f>SUM(BE116:BE121)</f>
        <v>0</v>
      </c>
    </row>
    <row r="123" spans="1:15" ht="18" customHeight="1">
      <c r="A123" s="103" t="s">
        <v>73</v>
      </c>
      <c r="B123" s="104" t="s">
        <v>257</v>
      </c>
      <c r="C123" s="105" t="s">
        <v>258</v>
      </c>
      <c r="D123" s="106"/>
      <c r="E123" s="107"/>
      <c r="F123" s="107"/>
      <c r="G123" s="108"/>
      <c r="H123" s="109"/>
      <c r="I123" s="109"/>
      <c r="O123" s="110">
        <v>1</v>
      </c>
    </row>
    <row r="124" spans="1:104" ht="12.75">
      <c r="A124" s="111">
        <v>68</v>
      </c>
      <c r="B124" s="112" t="s">
        <v>259</v>
      </c>
      <c r="C124" s="113" t="s">
        <v>260</v>
      </c>
      <c r="D124" s="114" t="s">
        <v>125</v>
      </c>
      <c r="E124" s="115">
        <v>88.1389127</v>
      </c>
      <c r="F124" s="115"/>
      <c r="G124" s="116">
        <f>E124*F124</f>
        <v>0</v>
      </c>
      <c r="O124" s="110">
        <v>2</v>
      </c>
      <c r="AA124" s="90">
        <v>7</v>
      </c>
      <c r="AB124" s="90">
        <v>1</v>
      </c>
      <c r="AC124" s="90">
        <v>2</v>
      </c>
      <c r="AZ124" s="90">
        <v>1</v>
      </c>
      <c r="BA124" s="90">
        <f>IF(AZ124=1,G124,0)</f>
        <v>0</v>
      </c>
      <c r="BB124" s="90">
        <f>IF(AZ124=2,G124,0)</f>
        <v>0</v>
      </c>
      <c r="BC124" s="90">
        <f>IF(AZ124=3,G124,0)</f>
        <v>0</v>
      </c>
      <c r="BD124" s="90">
        <f>IF(AZ124=4,G124,0)</f>
        <v>0</v>
      </c>
      <c r="BE124" s="90">
        <f>IF(AZ124=5,G124,0)</f>
        <v>0</v>
      </c>
      <c r="CA124" s="117">
        <v>7</v>
      </c>
      <c r="CB124" s="117">
        <v>1</v>
      </c>
      <c r="CZ124" s="90">
        <v>0</v>
      </c>
    </row>
    <row r="125" spans="1:57" ht="12.75">
      <c r="A125" s="124"/>
      <c r="B125" s="125" t="s">
        <v>76</v>
      </c>
      <c r="C125" s="126" t="str">
        <f>CONCATENATE(B123," ",C123)</f>
        <v>99 Staveništní přesun hmot</v>
      </c>
      <c r="D125" s="127"/>
      <c r="E125" s="128"/>
      <c r="F125" s="129"/>
      <c r="G125" s="130">
        <f>SUM(G123:G124)</f>
        <v>0</v>
      </c>
      <c r="O125" s="110">
        <v>4</v>
      </c>
      <c r="BA125" s="131">
        <f>SUM(BA123:BA124)</f>
        <v>0</v>
      </c>
      <c r="BB125" s="131">
        <f>SUM(BB123:BB124)</f>
        <v>0</v>
      </c>
      <c r="BC125" s="131">
        <f>SUM(BC123:BC124)</f>
        <v>0</v>
      </c>
      <c r="BD125" s="131">
        <f>SUM(BD123:BD124)</f>
        <v>0</v>
      </c>
      <c r="BE125" s="131">
        <f>SUM(BE123:BE124)</f>
        <v>0</v>
      </c>
    </row>
    <row r="126" spans="1:15" ht="18" customHeight="1">
      <c r="A126" s="103" t="s">
        <v>73</v>
      </c>
      <c r="B126" s="104" t="s">
        <v>248</v>
      </c>
      <c r="C126" s="105" t="s">
        <v>249</v>
      </c>
      <c r="D126" s="106"/>
      <c r="E126" s="107"/>
      <c r="F126" s="107"/>
      <c r="G126" s="108"/>
      <c r="H126" s="109"/>
      <c r="I126" s="109"/>
      <c r="O126" s="110">
        <v>1</v>
      </c>
    </row>
    <row r="127" spans="1:104" ht="12.75">
      <c r="A127" s="111">
        <v>69</v>
      </c>
      <c r="B127" s="112" t="s">
        <v>261</v>
      </c>
      <c r="C127" s="113" t="s">
        <v>262</v>
      </c>
      <c r="D127" s="114" t="s">
        <v>82</v>
      </c>
      <c r="E127" s="115">
        <v>52</v>
      </c>
      <c r="F127" s="115"/>
      <c r="G127" s="116">
        <f>E127*F127</f>
        <v>0</v>
      </c>
      <c r="O127" s="110">
        <v>2</v>
      </c>
      <c r="AA127" s="90">
        <v>1</v>
      </c>
      <c r="AB127" s="90">
        <v>1</v>
      </c>
      <c r="AC127" s="90">
        <v>1</v>
      </c>
      <c r="AZ127" s="90">
        <v>1</v>
      </c>
      <c r="BA127" s="90">
        <f>IF(AZ127=1,G127,0)</f>
        <v>0</v>
      </c>
      <c r="BB127" s="90">
        <f>IF(AZ127=2,G127,0)</f>
        <v>0</v>
      </c>
      <c r="BC127" s="90">
        <f>IF(AZ127=3,G127,0)</f>
        <v>0</v>
      </c>
      <c r="BD127" s="90">
        <f>IF(AZ127=4,G127,0)</f>
        <v>0</v>
      </c>
      <c r="BE127" s="90">
        <f>IF(AZ127=5,G127,0)</f>
        <v>0</v>
      </c>
      <c r="CA127" s="117">
        <v>1</v>
      </c>
      <c r="CB127" s="117">
        <v>1</v>
      </c>
      <c r="CZ127" s="90">
        <v>0</v>
      </c>
    </row>
    <row r="128" spans="1:15" ht="12.75">
      <c r="A128" s="118"/>
      <c r="B128" s="120"/>
      <c r="C128" s="242" t="s">
        <v>263</v>
      </c>
      <c r="D128" s="243"/>
      <c r="E128" s="121">
        <v>52</v>
      </c>
      <c r="F128" s="122"/>
      <c r="G128" s="123"/>
      <c r="M128" s="119" t="s">
        <v>263</v>
      </c>
      <c r="O128" s="110"/>
    </row>
    <row r="129" spans="1:57" ht="12.75">
      <c r="A129" s="124"/>
      <c r="B129" s="125" t="s">
        <v>76</v>
      </c>
      <c r="C129" s="126" t="str">
        <f>CONCATENATE(B126," ",C126)</f>
        <v>96 Bourání konstrukcí</v>
      </c>
      <c r="D129" s="127"/>
      <c r="E129" s="128"/>
      <c r="F129" s="129"/>
      <c r="G129" s="130">
        <f>SUM(G126:G128)</f>
        <v>0</v>
      </c>
      <c r="O129" s="110">
        <v>4</v>
      </c>
      <c r="BA129" s="131">
        <f>SUM(BA126:BA128)</f>
        <v>0</v>
      </c>
      <c r="BB129" s="131">
        <f>SUM(BB126:BB128)</f>
        <v>0</v>
      </c>
      <c r="BC129" s="131">
        <f>SUM(BC126:BC128)</f>
        <v>0</v>
      </c>
      <c r="BD129" s="131">
        <f>SUM(BD126:BD128)</f>
        <v>0</v>
      </c>
      <c r="BE129" s="131">
        <f>SUM(BE126:BE128)</f>
        <v>0</v>
      </c>
    </row>
    <row r="130" spans="1:15" ht="18" customHeight="1">
      <c r="A130" s="103" t="s">
        <v>73</v>
      </c>
      <c r="B130" s="104" t="s">
        <v>264</v>
      </c>
      <c r="C130" s="105" t="s">
        <v>265</v>
      </c>
      <c r="D130" s="106"/>
      <c r="E130" s="107"/>
      <c r="F130" s="107"/>
      <c r="G130" s="108"/>
      <c r="H130" s="109"/>
      <c r="I130" s="109"/>
      <c r="O130" s="110">
        <v>1</v>
      </c>
    </row>
    <row r="131" spans="1:104" ht="12.75">
      <c r="A131" s="111">
        <v>70</v>
      </c>
      <c r="B131" s="112" t="s">
        <v>266</v>
      </c>
      <c r="C131" s="113" t="s">
        <v>267</v>
      </c>
      <c r="D131" s="114" t="s">
        <v>214</v>
      </c>
      <c r="E131" s="115">
        <v>1</v>
      </c>
      <c r="F131" s="115"/>
      <c r="G131" s="116">
        <f>E131*F131</f>
        <v>0</v>
      </c>
      <c r="O131" s="110">
        <v>2</v>
      </c>
      <c r="AA131" s="90">
        <v>1</v>
      </c>
      <c r="AB131" s="90">
        <v>1</v>
      </c>
      <c r="AC131" s="90">
        <v>1</v>
      </c>
      <c r="AZ131" s="90">
        <v>1</v>
      </c>
      <c r="BA131" s="90">
        <f>IF(AZ131=1,G131,0)</f>
        <v>0</v>
      </c>
      <c r="BB131" s="90">
        <f>IF(AZ131=2,G131,0)</f>
        <v>0</v>
      </c>
      <c r="BC131" s="90">
        <f>IF(AZ131=3,G131,0)</f>
        <v>0</v>
      </c>
      <c r="BD131" s="90">
        <f>IF(AZ131=4,G131,0)</f>
        <v>0</v>
      </c>
      <c r="BE131" s="90">
        <f>IF(AZ131=5,G131,0)</f>
        <v>0</v>
      </c>
      <c r="CA131" s="117">
        <v>1</v>
      </c>
      <c r="CB131" s="117">
        <v>1</v>
      </c>
      <c r="CZ131" s="90">
        <v>0.00034</v>
      </c>
    </row>
    <row r="132" spans="1:15" ht="12.75">
      <c r="A132" s="118"/>
      <c r="B132" s="120"/>
      <c r="C132" s="242" t="s">
        <v>304</v>
      </c>
      <c r="D132" s="243"/>
      <c r="E132" s="121">
        <v>1</v>
      </c>
      <c r="F132" s="122"/>
      <c r="G132" s="123"/>
      <c r="M132" s="119" t="s">
        <v>268</v>
      </c>
      <c r="O132" s="110"/>
    </row>
    <row r="133" spans="1:57" ht="12.75">
      <c r="A133" s="124"/>
      <c r="B133" s="125" t="s">
        <v>76</v>
      </c>
      <c r="C133" s="126" t="str">
        <f>CONCATENATE(B130," ",C130)</f>
        <v>97 Prorážení otvorů</v>
      </c>
      <c r="D133" s="127"/>
      <c r="E133" s="128"/>
      <c r="F133" s="129"/>
      <c r="G133" s="130">
        <f>SUM(G130:G132)</f>
        <v>0</v>
      </c>
      <c r="O133" s="110">
        <v>4</v>
      </c>
      <c r="BA133" s="131">
        <f>SUM(BA130:BA132)</f>
        <v>0</v>
      </c>
      <c r="BB133" s="131">
        <f>SUM(BB130:BB132)</f>
        <v>0</v>
      </c>
      <c r="BC133" s="131">
        <f>SUM(BC130:BC132)</f>
        <v>0</v>
      </c>
      <c r="BD133" s="131">
        <f>SUM(BD130:BD132)</f>
        <v>0</v>
      </c>
      <c r="BE133" s="131">
        <f>SUM(BE130:BE132)</f>
        <v>0</v>
      </c>
    </row>
    <row r="134" spans="1:15" ht="18" customHeight="1">
      <c r="A134" s="103" t="s">
        <v>73</v>
      </c>
      <c r="B134" s="104" t="s">
        <v>269</v>
      </c>
      <c r="C134" s="105" t="s">
        <v>270</v>
      </c>
      <c r="D134" s="106"/>
      <c r="E134" s="107"/>
      <c r="F134" s="107"/>
      <c r="G134" s="108"/>
      <c r="H134" s="109"/>
      <c r="I134" s="109"/>
      <c r="O134" s="110">
        <v>1</v>
      </c>
    </row>
    <row r="135" spans="1:104" ht="12.75">
      <c r="A135" s="111">
        <v>71</v>
      </c>
      <c r="B135" s="112" t="s">
        <v>271</v>
      </c>
      <c r="C135" s="113" t="s">
        <v>272</v>
      </c>
      <c r="D135" s="114" t="s">
        <v>125</v>
      </c>
      <c r="E135" s="115">
        <v>13.4537</v>
      </c>
      <c r="F135" s="115"/>
      <c r="G135" s="116">
        <f>E135*F135</f>
        <v>0</v>
      </c>
      <c r="O135" s="110">
        <v>2</v>
      </c>
      <c r="AA135" s="90">
        <v>1</v>
      </c>
      <c r="AB135" s="90">
        <v>10</v>
      </c>
      <c r="AC135" s="90">
        <v>10</v>
      </c>
      <c r="AZ135" s="90">
        <v>1</v>
      </c>
      <c r="BA135" s="90">
        <f>IF(AZ135=1,G135,0)</f>
        <v>0</v>
      </c>
      <c r="BB135" s="90">
        <f>IF(AZ135=2,G135,0)</f>
        <v>0</v>
      </c>
      <c r="BC135" s="90">
        <f>IF(AZ135=3,G135,0)</f>
        <v>0</v>
      </c>
      <c r="BD135" s="90">
        <f>IF(AZ135=4,G135,0)</f>
        <v>0</v>
      </c>
      <c r="BE135" s="90">
        <f>IF(AZ135=5,G135,0)</f>
        <v>0</v>
      </c>
      <c r="CA135" s="117">
        <v>1</v>
      </c>
      <c r="CB135" s="117">
        <v>10</v>
      </c>
      <c r="CZ135" s="90">
        <v>0</v>
      </c>
    </row>
    <row r="136" spans="1:104" ht="22.5">
      <c r="A136" s="111">
        <v>72</v>
      </c>
      <c r="B136" s="112" t="s">
        <v>273</v>
      </c>
      <c r="C136" s="113" t="s">
        <v>274</v>
      </c>
      <c r="D136" s="114" t="s">
        <v>125</v>
      </c>
      <c r="E136" s="115">
        <v>96.1</v>
      </c>
      <c r="F136" s="115"/>
      <c r="G136" s="116">
        <f>E136*F136</f>
        <v>0</v>
      </c>
      <c r="O136" s="110">
        <v>2</v>
      </c>
      <c r="AA136" s="90">
        <v>1</v>
      </c>
      <c r="AB136" s="90">
        <v>3</v>
      </c>
      <c r="AC136" s="90">
        <v>3</v>
      </c>
      <c r="AZ136" s="90">
        <v>1</v>
      </c>
      <c r="BA136" s="90">
        <f>IF(AZ136=1,G136,0)</f>
        <v>0</v>
      </c>
      <c r="BB136" s="90">
        <f>IF(AZ136=2,G136,0)</f>
        <v>0</v>
      </c>
      <c r="BC136" s="90">
        <f>IF(AZ136=3,G136,0)</f>
        <v>0</v>
      </c>
      <c r="BD136" s="90">
        <f>IF(AZ136=4,G136,0)</f>
        <v>0</v>
      </c>
      <c r="BE136" s="90">
        <f>IF(AZ136=5,G136,0)</f>
        <v>0</v>
      </c>
      <c r="CA136" s="117">
        <v>1</v>
      </c>
      <c r="CB136" s="117">
        <v>3</v>
      </c>
      <c r="CZ136" s="90">
        <v>0</v>
      </c>
    </row>
    <row r="137" spans="1:15" ht="12.75">
      <c r="A137" s="118"/>
      <c r="B137" s="120"/>
      <c r="C137" s="242" t="s">
        <v>275</v>
      </c>
      <c r="D137" s="243"/>
      <c r="E137" s="121">
        <v>96.1</v>
      </c>
      <c r="F137" s="122"/>
      <c r="G137" s="123"/>
      <c r="M137" s="119" t="s">
        <v>275</v>
      </c>
      <c r="O137" s="110"/>
    </row>
    <row r="138" spans="1:104" ht="22.5">
      <c r="A138" s="111">
        <v>73</v>
      </c>
      <c r="B138" s="112" t="s">
        <v>276</v>
      </c>
      <c r="C138" s="113" t="s">
        <v>277</v>
      </c>
      <c r="D138" s="114" t="s">
        <v>125</v>
      </c>
      <c r="E138" s="115">
        <v>57.6</v>
      </c>
      <c r="F138" s="115"/>
      <c r="G138" s="116">
        <f>E138*F138</f>
        <v>0</v>
      </c>
      <c r="O138" s="110">
        <v>2</v>
      </c>
      <c r="AA138" s="90">
        <v>1</v>
      </c>
      <c r="AB138" s="90">
        <v>10</v>
      </c>
      <c r="AC138" s="90">
        <v>10</v>
      </c>
      <c r="AZ138" s="90">
        <v>1</v>
      </c>
      <c r="BA138" s="90">
        <f>IF(AZ138=1,G138,0)</f>
        <v>0</v>
      </c>
      <c r="BB138" s="90">
        <f>IF(AZ138=2,G138,0)</f>
        <v>0</v>
      </c>
      <c r="BC138" s="90">
        <f>IF(AZ138=3,G138,0)</f>
        <v>0</v>
      </c>
      <c r="BD138" s="90">
        <f>IF(AZ138=4,G138,0)</f>
        <v>0</v>
      </c>
      <c r="BE138" s="90">
        <f>IF(AZ138=5,G138,0)</f>
        <v>0</v>
      </c>
      <c r="CA138" s="117">
        <v>1</v>
      </c>
      <c r="CB138" s="117">
        <v>10</v>
      </c>
      <c r="CZ138" s="90">
        <v>0</v>
      </c>
    </row>
    <row r="139" spans="1:15" ht="12.75">
      <c r="A139" s="118"/>
      <c r="B139" s="120"/>
      <c r="C139" s="242" t="s">
        <v>278</v>
      </c>
      <c r="D139" s="243"/>
      <c r="E139" s="121">
        <v>57.6</v>
      </c>
      <c r="F139" s="122"/>
      <c r="G139" s="123"/>
      <c r="M139" s="119" t="s">
        <v>278</v>
      </c>
      <c r="O139" s="110"/>
    </row>
    <row r="140" spans="1:104" ht="12.75">
      <c r="A140" s="111">
        <v>74</v>
      </c>
      <c r="B140" s="112" t="s">
        <v>279</v>
      </c>
      <c r="C140" s="113" t="s">
        <v>280</v>
      </c>
      <c r="D140" s="114" t="s">
        <v>125</v>
      </c>
      <c r="E140" s="115">
        <v>13.4537</v>
      </c>
      <c r="F140" s="115"/>
      <c r="G140" s="116">
        <f>E140*F140</f>
        <v>0</v>
      </c>
      <c r="O140" s="110">
        <v>2</v>
      </c>
      <c r="AA140" s="90">
        <v>1</v>
      </c>
      <c r="AB140" s="90">
        <v>10</v>
      </c>
      <c r="AC140" s="90">
        <v>10</v>
      </c>
      <c r="AZ140" s="90">
        <v>1</v>
      </c>
      <c r="BA140" s="90">
        <f>IF(AZ140=1,G140,0)</f>
        <v>0</v>
      </c>
      <c r="BB140" s="90">
        <f>IF(AZ140=2,G140,0)</f>
        <v>0</v>
      </c>
      <c r="BC140" s="90">
        <f>IF(AZ140=3,G140,0)</f>
        <v>0</v>
      </c>
      <c r="BD140" s="90">
        <f>IF(AZ140=4,G140,0)</f>
        <v>0</v>
      </c>
      <c r="BE140" s="90">
        <f>IF(AZ140=5,G140,0)</f>
        <v>0</v>
      </c>
      <c r="CA140" s="117">
        <v>1</v>
      </c>
      <c r="CB140" s="117">
        <v>10</v>
      </c>
      <c r="CZ140" s="90">
        <v>0</v>
      </c>
    </row>
    <row r="141" spans="1:104" ht="12.75">
      <c r="A141" s="111">
        <v>75</v>
      </c>
      <c r="B141" s="112" t="s">
        <v>281</v>
      </c>
      <c r="C141" s="113" t="s">
        <v>282</v>
      </c>
      <c r="D141" s="114" t="s">
        <v>125</v>
      </c>
      <c r="E141" s="115">
        <v>9.61</v>
      </c>
      <c r="F141" s="115"/>
      <c r="G141" s="116">
        <f>E141*F141</f>
        <v>0</v>
      </c>
      <c r="O141" s="110">
        <v>2</v>
      </c>
      <c r="AA141" s="90">
        <v>1</v>
      </c>
      <c r="AB141" s="90">
        <v>10</v>
      </c>
      <c r="AC141" s="90">
        <v>10</v>
      </c>
      <c r="AZ141" s="90">
        <v>1</v>
      </c>
      <c r="BA141" s="90">
        <f>IF(AZ141=1,G141,0)</f>
        <v>0</v>
      </c>
      <c r="BB141" s="90">
        <f>IF(AZ141=2,G141,0)</f>
        <v>0</v>
      </c>
      <c r="BC141" s="90">
        <f>IF(AZ141=3,G141,0)</f>
        <v>0</v>
      </c>
      <c r="BD141" s="90">
        <f>IF(AZ141=4,G141,0)</f>
        <v>0</v>
      </c>
      <c r="BE141" s="90">
        <f>IF(AZ141=5,G141,0)</f>
        <v>0</v>
      </c>
      <c r="CA141" s="117">
        <v>1</v>
      </c>
      <c r="CB141" s="117">
        <v>10</v>
      </c>
      <c r="CZ141" s="90">
        <v>0</v>
      </c>
    </row>
    <row r="142" spans="1:104" ht="12.75">
      <c r="A142" s="111">
        <v>76</v>
      </c>
      <c r="B142" s="112" t="s">
        <v>283</v>
      </c>
      <c r="C142" s="113" t="s">
        <v>284</v>
      </c>
      <c r="D142" s="114" t="s">
        <v>125</v>
      </c>
      <c r="E142" s="115">
        <v>3.84</v>
      </c>
      <c r="F142" s="115"/>
      <c r="G142" s="116">
        <f>E142*F142</f>
        <v>0</v>
      </c>
      <c r="O142" s="110">
        <v>2</v>
      </c>
      <c r="AA142" s="90">
        <v>1</v>
      </c>
      <c r="AB142" s="90">
        <v>3</v>
      </c>
      <c r="AC142" s="90">
        <v>3</v>
      </c>
      <c r="AZ142" s="90">
        <v>1</v>
      </c>
      <c r="BA142" s="90">
        <f>IF(AZ142=1,G142,0)</f>
        <v>0</v>
      </c>
      <c r="BB142" s="90">
        <f>IF(AZ142=2,G142,0)</f>
        <v>0</v>
      </c>
      <c r="BC142" s="90">
        <f>IF(AZ142=3,G142,0)</f>
        <v>0</v>
      </c>
      <c r="BD142" s="90">
        <f>IF(AZ142=4,G142,0)</f>
        <v>0</v>
      </c>
      <c r="BE142" s="90">
        <f>IF(AZ142=5,G142,0)</f>
        <v>0</v>
      </c>
      <c r="CA142" s="117">
        <v>1</v>
      </c>
      <c r="CB142" s="117">
        <v>3</v>
      </c>
      <c r="CZ142" s="90">
        <v>0</v>
      </c>
    </row>
    <row r="143" spans="1:57" ht="12.75">
      <c r="A143" s="124"/>
      <c r="B143" s="125" t="s">
        <v>76</v>
      </c>
      <c r="C143" s="126" t="str">
        <f>CONCATENATE(B134," ",C134)</f>
        <v>D96 Přesuny suti a vybouraných hmot</v>
      </c>
      <c r="D143" s="127"/>
      <c r="E143" s="128"/>
      <c r="F143" s="129"/>
      <c r="G143" s="130">
        <f>SUM(G134:G142)</f>
        <v>0</v>
      </c>
      <c r="O143" s="110">
        <v>4</v>
      </c>
      <c r="BA143" s="131">
        <f>SUM(BA134:BA142)</f>
        <v>0</v>
      </c>
      <c r="BB143" s="131">
        <f>SUM(BB134:BB142)</f>
        <v>0</v>
      </c>
      <c r="BC143" s="131">
        <f>SUM(BC134:BC142)</f>
        <v>0</v>
      </c>
      <c r="BD143" s="131">
        <f>SUM(BD134:BD142)</f>
        <v>0</v>
      </c>
      <c r="BE143" s="131">
        <f>SUM(BE134:BE142)</f>
        <v>0</v>
      </c>
    </row>
    <row r="144" ht="12.75">
      <c r="E144" s="90"/>
    </row>
    <row r="145" ht="12.75">
      <c r="E145" s="90"/>
    </row>
    <row r="146" ht="12.75">
      <c r="E146" s="90"/>
    </row>
    <row r="147" ht="12.75">
      <c r="E147" s="90"/>
    </row>
    <row r="148" ht="12.75">
      <c r="E148" s="90"/>
    </row>
    <row r="149" ht="12.75">
      <c r="E149" s="90"/>
    </row>
    <row r="150" ht="12.75">
      <c r="E150" s="90"/>
    </row>
    <row r="151" ht="12.75">
      <c r="E151" s="90"/>
    </row>
    <row r="152" ht="12.75">
      <c r="E152" s="90"/>
    </row>
    <row r="153" ht="12.75">
      <c r="E153" s="90"/>
    </row>
    <row r="154" ht="12.75">
      <c r="E154" s="90"/>
    </row>
    <row r="155" ht="12.75">
      <c r="E155" s="90"/>
    </row>
    <row r="156" ht="12.75">
      <c r="E156" s="90"/>
    </row>
    <row r="157" ht="12.75">
      <c r="E157" s="90"/>
    </row>
    <row r="158" ht="12.75">
      <c r="E158" s="90"/>
    </row>
    <row r="159" ht="12.75">
      <c r="E159" s="90"/>
    </row>
    <row r="160" ht="12.75">
      <c r="E160" s="90"/>
    </row>
    <row r="161" ht="12.75">
      <c r="E161" s="90"/>
    </row>
    <row r="162" ht="12.75">
      <c r="E162" s="90"/>
    </row>
    <row r="163" ht="12.75">
      <c r="E163" s="90"/>
    </row>
    <row r="164" ht="12.75">
      <c r="E164" s="90"/>
    </row>
    <row r="165" ht="12.75">
      <c r="E165" s="90"/>
    </row>
    <row r="166" ht="12.75">
      <c r="E166" s="90"/>
    </row>
    <row r="167" spans="1:7" ht="12.75">
      <c r="A167" s="132"/>
      <c r="B167" s="132"/>
      <c r="C167" s="132"/>
      <c r="D167" s="132"/>
      <c r="E167" s="132"/>
      <c r="F167" s="132"/>
      <c r="G167" s="132"/>
    </row>
    <row r="168" spans="1:7" ht="12.75">
      <c r="A168" s="132"/>
      <c r="B168" s="132"/>
      <c r="C168" s="132"/>
      <c r="D168" s="132"/>
      <c r="E168" s="132"/>
      <c r="F168" s="132"/>
      <c r="G168" s="132"/>
    </row>
    <row r="169" spans="1:7" ht="12.75">
      <c r="A169" s="132"/>
      <c r="B169" s="132"/>
      <c r="C169" s="132"/>
      <c r="D169" s="132"/>
      <c r="E169" s="132"/>
      <c r="F169" s="132"/>
      <c r="G169" s="132"/>
    </row>
    <row r="170" spans="1:7" ht="12.75">
      <c r="A170" s="132"/>
      <c r="B170" s="132"/>
      <c r="C170" s="132"/>
      <c r="D170" s="132"/>
      <c r="E170" s="132"/>
      <c r="F170" s="132"/>
      <c r="G170" s="132"/>
    </row>
    <row r="171" ht="12.75">
      <c r="E171" s="90"/>
    </row>
    <row r="172" ht="12.75">
      <c r="E172" s="90"/>
    </row>
    <row r="173" ht="12.75">
      <c r="E173" s="90"/>
    </row>
    <row r="174" ht="12.75">
      <c r="E174" s="90"/>
    </row>
    <row r="175" ht="12.75">
      <c r="E175" s="90"/>
    </row>
    <row r="176" ht="12.75">
      <c r="E176" s="90"/>
    </row>
    <row r="177" ht="12.75">
      <c r="E177" s="90"/>
    </row>
    <row r="178" ht="12.75">
      <c r="E178" s="90"/>
    </row>
    <row r="179" ht="12.75">
      <c r="E179" s="90"/>
    </row>
    <row r="180" ht="12.75">
      <c r="E180" s="90"/>
    </row>
    <row r="181" ht="12.75">
      <c r="E181" s="90"/>
    </row>
    <row r="182" ht="12.75">
      <c r="E182" s="90"/>
    </row>
    <row r="183" ht="12.75">
      <c r="E183" s="90"/>
    </row>
    <row r="184" ht="12.75">
      <c r="E184" s="90"/>
    </row>
    <row r="185" ht="12.75">
      <c r="E185" s="90"/>
    </row>
    <row r="186" ht="12.75">
      <c r="E186" s="90"/>
    </row>
    <row r="187" ht="12.75">
      <c r="E187" s="90"/>
    </row>
    <row r="188" ht="12.75">
      <c r="E188" s="90"/>
    </row>
    <row r="189" ht="12.75">
      <c r="E189" s="90"/>
    </row>
    <row r="190" ht="12.75">
      <c r="E190" s="90"/>
    </row>
    <row r="191" ht="12.75">
      <c r="E191" s="90"/>
    </row>
    <row r="192" ht="12.75">
      <c r="E192" s="90"/>
    </row>
    <row r="193" ht="12.75">
      <c r="E193" s="90"/>
    </row>
    <row r="194" ht="12.75">
      <c r="E194" s="90"/>
    </row>
    <row r="195" ht="12.75">
      <c r="E195" s="90"/>
    </row>
    <row r="196" ht="12.75">
      <c r="E196" s="90"/>
    </row>
    <row r="197" ht="12.75">
      <c r="E197" s="90"/>
    </row>
    <row r="198" ht="12.75">
      <c r="E198" s="90"/>
    </row>
    <row r="199" ht="12.75">
      <c r="E199" s="90"/>
    </row>
    <row r="200" ht="12.75">
      <c r="E200" s="90"/>
    </row>
    <row r="201" ht="12.75">
      <c r="E201" s="90"/>
    </row>
    <row r="202" spans="1:2" ht="12.75">
      <c r="A202" s="133"/>
      <c r="B202" s="133"/>
    </row>
    <row r="203" spans="1:7" ht="12.75">
      <c r="A203" s="132"/>
      <c r="B203" s="132"/>
      <c r="C203" s="135"/>
      <c r="D203" s="135"/>
      <c r="E203" s="136"/>
      <c r="F203" s="135"/>
      <c r="G203" s="137"/>
    </row>
    <row r="204" spans="1:7" ht="12.75">
      <c r="A204" s="138"/>
      <c r="B204" s="138"/>
      <c r="C204" s="132"/>
      <c r="D204" s="132"/>
      <c r="E204" s="139"/>
      <c r="F204" s="132"/>
      <c r="G204" s="132"/>
    </row>
    <row r="205" spans="1:7" ht="12.75">
      <c r="A205" s="132"/>
      <c r="B205" s="132"/>
      <c r="C205" s="132"/>
      <c r="D205" s="132"/>
      <c r="E205" s="139"/>
      <c r="F205" s="132"/>
      <c r="G205" s="132"/>
    </row>
    <row r="206" spans="1:7" ht="12.75">
      <c r="A206" s="132"/>
      <c r="B206" s="132"/>
      <c r="C206" s="132"/>
      <c r="D206" s="132"/>
      <c r="E206" s="139"/>
      <c r="F206" s="132"/>
      <c r="G206" s="132"/>
    </row>
    <row r="207" spans="1:7" ht="12.75">
      <c r="A207" s="132"/>
      <c r="B207" s="132"/>
      <c r="C207" s="132"/>
      <c r="D207" s="132"/>
      <c r="E207" s="139"/>
      <c r="F207" s="132"/>
      <c r="G207" s="132"/>
    </row>
    <row r="208" spans="1:7" ht="12.75">
      <c r="A208" s="132"/>
      <c r="B208" s="132"/>
      <c r="C208" s="132"/>
      <c r="D208" s="132"/>
      <c r="E208" s="139"/>
      <c r="F208" s="132"/>
      <c r="G208" s="132"/>
    </row>
    <row r="209" spans="1:7" ht="12.75">
      <c r="A209" s="132"/>
      <c r="B209" s="132"/>
      <c r="C209" s="132"/>
      <c r="D209" s="132"/>
      <c r="E209" s="139"/>
      <c r="F209" s="132"/>
      <c r="G209" s="132"/>
    </row>
    <row r="210" spans="1:7" ht="12.75">
      <c r="A210" s="132"/>
      <c r="B210" s="132"/>
      <c r="C210" s="132"/>
      <c r="D210" s="132"/>
      <c r="E210" s="139"/>
      <c r="F210" s="132"/>
      <c r="G210" s="132"/>
    </row>
    <row r="211" spans="1:7" ht="12.75">
      <c r="A211" s="132"/>
      <c r="B211" s="132"/>
      <c r="C211" s="132"/>
      <c r="D211" s="132"/>
      <c r="E211" s="139"/>
      <c r="F211" s="132"/>
      <c r="G211" s="132"/>
    </row>
    <row r="212" spans="1:7" ht="12.75">
      <c r="A212" s="132"/>
      <c r="B212" s="132"/>
      <c r="C212" s="132"/>
      <c r="D212" s="132"/>
      <c r="E212" s="139"/>
      <c r="F212" s="132"/>
      <c r="G212" s="132"/>
    </row>
    <row r="213" spans="1:7" ht="12.75">
      <c r="A213" s="132"/>
      <c r="B213" s="132"/>
      <c r="C213" s="132"/>
      <c r="D213" s="132"/>
      <c r="E213" s="139"/>
      <c r="F213" s="132"/>
      <c r="G213" s="132"/>
    </row>
    <row r="214" spans="1:7" ht="12.75">
      <c r="A214" s="132"/>
      <c r="B214" s="132"/>
      <c r="C214" s="132"/>
      <c r="D214" s="132"/>
      <c r="E214" s="139"/>
      <c r="F214" s="132"/>
      <c r="G214" s="132"/>
    </row>
    <row r="215" spans="1:7" ht="12.75">
      <c r="A215" s="132"/>
      <c r="B215" s="132"/>
      <c r="C215" s="132"/>
      <c r="D215" s="132"/>
      <c r="E215" s="139"/>
      <c r="F215" s="132"/>
      <c r="G215" s="132"/>
    </row>
    <row r="216" spans="1:7" ht="12.75">
      <c r="A216" s="132"/>
      <c r="B216" s="132"/>
      <c r="C216" s="132"/>
      <c r="D216" s="132"/>
      <c r="E216" s="139"/>
      <c r="F216" s="132"/>
      <c r="G216" s="132"/>
    </row>
  </sheetData>
  <sheetProtection/>
  <mergeCells count="41">
    <mergeCell ref="C53:D53"/>
    <mergeCell ref="C132:D132"/>
    <mergeCell ref="C137:D137"/>
    <mergeCell ref="C139:D139"/>
    <mergeCell ref="C128:D128"/>
    <mergeCell ref="C93:D93"/>
    <mergeCell ref="C118:D118"/>
    <mergeCell ref="C43:D43"/>
    <mergeCell ref="C44:D44"/>
    <mergeCell ref="C76:D76"/>
    <mergeCell ref="C86:D86"/>
    <mergeCell ref="C69:D69"/>
    <mergeCell ref="C72:D72"/>
    <mergeCell ref="C45:D45"/>
    <mergeCell ref="C47:D47"/>
    <mergeCell ref="C49:D49"/>
    <mergeCell ref="C51:D51"/>
    <mergeCell ref="C38:D38"/>
    <mergeCell ref="C40:D40"/>
    <mergeCell ref="C41:D41"/>
    <mergeCell ref="C42:D42"/>
    <mergeCell ref="C30:D30"/>
    <mergeCell ref="C32:D32"/>
    <mergeCell ref="C34:D34"/>
    <mergeCell ref="C36:D36"/>
    <mergeCell ref="C20:D20"/>
    <mergeCell ref="C24:D24"/>
    <mergeCell ref="C26:D26"/>
    <mergeCell ref="C27:D27"/>
    <mergeCell ref="C16:D16"/>
    <mergeCell ref="C17:D17"/>
    <mergeCell ref="C18:D18"/>
    <mergeCell ref="C19:D19"/>
    <mergeCell ref="C13:D13"/>
    <mergeCell ref="C15:D15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2014-10-01T12:06:51Z</cp:lastPrinted>
  <dcterms:created xsi:type="dcterms:W3CDTF">2014-09-29T15:25:59Z</dcterms:created>
  <dcterms:modified xsi:type="dcterms:W3CDTF">2015-03-17T14:30:31Z</dcterms:modified>
  <cp:category/>
  <cp:version/>
  <cp:contentType/>
  <cp:contentStatus/>
</cp:coreProperties>
</file>