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stavební část" sheetId="2" r:id="rId2"/>
    <sheet name="SO 01.2 - EI" sheetId="3" r:id="rId3"/>
    <sheet name="SO 01.3 - Ústřední vytápění" sheetId="4" r:id="rId4"/>
    <sheet name="SO 01.4 - Zdravotní insta..." sheetId="5" r:id="rId5"/>
    <sheet name="SO 02.1 - stavební část" sheetId="6" r:id="rId6"/>
    <sheet name="SO 02.2 - EI" sheetId="7" r:id="rId7"/>
    <sheet name="SO 02.3 - Ústřední vytápění" sheetId="8" r:id="rId8"/>
    <sheet name="SO 02.4 - Zdravotní insta..." sheetId="9" r:id="rId9"/>
    <sheet name="SO 03.1 - Stavební část" sheetId="10" r:id="rId10"/>
    <sheet name="SO 03.2 - EI" sheetId="11" r:id="rId11"/>
    <sheet name="SO 04.1 - stavební část" sheetId="12" r:id="rId12"/>
    <sheet name="SO 04.2 - EI" sheetId="13" r:id="rId13"/>
    <sheet name="SO 04.3 - Zdravotní insta..." sheetId="14" r:id="rId14"/>
    <sheet name="SO 05.1 - stavební část" sheetId="15" r:id="rId15"/>
    <sheet name="SO 05.2 - EI" sheetId="16" r:id="rId16"/>
    <sheet name="SO 05.3 - Zdravotní insta..." sheetId="17" r:id="rId17"/>
    <sheet name="SO 06.1 - stavební část" sheetId="18" r:id="rId18"/>
    <sheet name="SO 06.2 - EI" sheetId="19" r:id="rId19"/>
    <sheet name="SO 09.1 - Úprava zeleně" sheetId="20" r:id="rId20"/>
  </sheets>
  <definedNames>
    <definedName name="_xlnm.Print_Area" localSheetId="0">'Rekapitulace stavby'!$D$4:$AO$76,'Rekapitulace stavby'!$C$82:$AQ$121</definedName>
    <definedName name="_xlnm._FilterDatabase" localSheetId="1" hidden="1">'SO 01.1 - stavební část'!$C$137:$K$347</definedName>
    <definedName name="_xlnm.Print_Area" localSheetId="1">'SO 01.1 - stavební část'!$C$4:$J$76,'SO 01.1 - stavební část'!$C$123:$K$347</definedName>
    <definedName name="_xlnm._FilterDatabase" localSheetId="2" hidden="1">'SO 01.2 - EI'!$C$123:$K$179</definedName>
    <definedName name="_xlnm.Print_Area" localSheetId="2">'SO 01.2 - EI'!$C$4:$J$76,'SO 01.2 - EI'!$C$109:$K$179</definedName>
    <definedName name="_xlnm._FilterDatabase" localSheetId="3" hidden="1">'SO 01.3 - Ústřední vytápění'!$C$129:$K$175</definedName>
    <definedName name="_xlnm.Print_Area" localSheetId="3">'SO 01.3 - Ústřední vytápění'!$C$4:$J$76,'SO 01.3 - Ústřední vytápění'!$C$115:$K$175</definedName>
    <definedName name="_xlnm._FilterDatabase" localSheetId="4" hidden="1">'SO 01.4 - Zdravotní insta...'!$C$130:$K$272</definedName>
    <definedName name="_xlnm.Print_Area" localSheetId="4">'SO 01.4 - Zdravotní insta...'!$C$4:$J$76,'SO 01.4 - Zdravotní insta...'!$C$116:$K$272</definedName>
    <definedName name="_xlnm._FilterDatabase" localSheetId="5" hidden="1">'SO 02.1 - stavební část'!$C$137:$K$318</definedName>
    <definedName name="_xlnm.Print_Area" localSheetId="5">'SO 02.1 - stavební část'!$C$4:$J$76,'SO 02.1 - stavební část'!$C$123:$K$318</definedName>
    <definedName name="_xlnm._FilterDatabase" localSheetId="6" hidden="1">'SO 02.2 - EI'!$C$123:$K$179</definedName>
    <definedName name="_xlnm.Print_Area" localSheetId="6">'SO 02.2 - EI'!$C$4:$J$76,'SO 02.2 - EI'!$C$109:$K$179</definedName>
    <definedName name="_xlnm._FilterDatabase" localSheetId="7" hidden="1">'SO 02.3 - Ústřední vytápění'!$C$130:$K$192</definedName>
    <definedName name="_xlnm.Print_Area" localSheetId="7">'SO 02.3 - Ústřední vytápění'!$C$4:$J$76,'SO 02.3 - Ústřední vytápění'!$C$116:$K$192</definedName>
    <definedName name="_xlnm._FilterDatabase" localSheetId="8" hidden="1">'SO 02.4 - Zdravotní insta...'!$C$130:$K$268</definedName>
    <definedName name="_xlnm.Print_Area" localSheetId="8">'SO 02.4 - Zdravotní insta...'!$C$4:$J$76,'SO 02.4 - Zdravotní insta...'!$C$116:$K$268</definedName>
    <definedName name="_xlnm._FilterDatabase" localSheetId="9" hidden="1">'SO 03.1 - Stavební část'!$C$128:$K$184</definedName>
    <definedName name="_xlnm.Print_Area" localSheetId="9">'SO 03.1 - Stavební část'!$C$4:$J$76,'SO 03.1 - Stavební část'!$C$114:$K$184</definedName>
    <definedName name="_xlnm._FilterDatabase" localSheetId="10" hidden="1">'SO 03.2 - EI'!$C$122:$K$148</definedName>
    <definedName name="_xlnm.Print_Area" localSheetId="10">'SO 03.2 - EI'!$C$4:$J$76,'SO 03.2 - EI'!$C$108:$K$148</definedName>
    <definedName name="_xlnm._FilterDatabase" localSheetId="11" hidden="1">'SO 04.1 - stavební část'!$C$135:$K$229</definedName>
    <definedName name="_xlnm.Print_Area" localSheetId="11">'SO 04.1 - stavební část'!$C$4:$J$76,'SO 04.1 - stavební část'!$C$121:$K$229</definedName>
    <definedName name="_xlnm._FilterDatabase" localSheetId="12" hidden="1">'SO 04.2 - EI'!$C$127:$K$282</definedName>
    <definedName name="_xlnm.Print_Area" localSheetId="12">'SO 04.2 - EI'!$C$4:$J$76,'SO 04.2 - EI'!$C$113:$K$282</definedName>
    <definedName name="_xlnm._FilterDatabase" localSheetId="13" hidden="1">'SO 04.3 - Zdravotní insta...'!$C$135:$K$212</definedName>
    <definedName name="_xlnm.Print_Area" localSheetId="13">'SO 04.3 - Zdravotní insta...'!$C$4:$J$76,'SO 04.3 - Zdravotní insta...'!$C$121:$K$212</definedName>
    <definedName name="_xlnm._FilterDatabase" localSheetId="14" hidden="1">'SO 05.1 - stavební část'!$C$133:$K$211</definedName>
    <definedName name="_xlnm.Print_Area" localSheetId="14">'SO 05.1 - stavební část'!$C$4:$J$76,'SO 05.1 - stavební část'!$C$119:$K$211</definedName>
    <definedName name="_xlnm._FilterDatabase" localSheetId="15" hidden="1">'SO 05.2 - EI'!$C$126:$K$267</definedName>
    <definedName name="_xlnm.Print_Area" localSheetId="15">'SO 05.2 - EI'!$C$4:$J$76,'SO 05.2 - EI'!$C$112:$K$267</definedName>
    <definedName name="_xlnm._FilterDatabase" localSheetId="16" hidden="1">'SO 05.3 - Zdravotní insta...'!$C$135:$K$212</definedName>
    <definedName name="_xlnm.Print_Area" localSheetId="16">'SO 05.3 - Zdravotní insta...'!$C$4:$J$76,'SO 05.3 - Zdravotní insta...'!$C$121:$K$212</definedName>
    <definedName name="_xlnm._FilterDatabase" localSheetId="17" hidden="1">'SO 06.1 - stavební část'!$C$134:$K$214</definedName>
    <definedName name="_xlnm.Print_Area" localSheetId="17">'SO 06.1 - stavební část'!$C$4:$J$76,'SO 06.1 - stavební část'!$C$120:$K$214</definedName>
    <definedName name="_xlnm._FilterDatabase" localSheetId="18" hidden="1">'SO 06.2 - EI'!$C$121:$K$142</definedName>
    <definedName name="_xlnm.Print_Area" localSheetId="18">'SO 06.2 - EI'!$C$4:$J$76,'SO 06.2 - EI'!$C$107:$K$142</definedName>
    <definedName name="_xlnm._FilterDatabase" localSheetId="19" hidden="1">'SO 09.1 - Úprava zeleně'!$C$123:$K$178</definedName>
    <definedName name="_xlnm.Print_Area" localSheetId="19">'SO 09.1 - Úprava zeleně'!$C$4:$J$76,'SO 09.1 - Úprava zeleně'!$C$109:$K$178</definedName>
    <definedName name="_xlnm.Print_Titles" localSheetId="0">'Rekapitulace stavby'!$92:$92</definedName>
    <definedName name="_xlnm.Print_Titles" localSheetId="1">'SO 01.1 - stavební část'!$137:$137</definedName>
    <definedName name="_xlnm.Print_Titles" localSheetId="2">'SO 01.2 - EI'!$123:$123</definedName>
    <definedName name="_xlnm.Print_Titles" localSheetId="3">'SO 01.3 - Ústřední vytápění'!$129:$129</definedName>
    <definedName name="_xlnm.Print_Titles" localSheetId="4">'SO 01.4 - Zdravotní insta...'!$130:$130</definedName>
    <definedName name="_xlnm.Print_Titles" localSheetId="5">'SO 02.1 - stavební část'!$137:$137</definedName>
    <definedName name="_xlnm.Print_Titles" localSheetId="6">'SO 02.2 - EI'!$123:$123</definedName>
    <definedName name="_xlnm.Print_Titles" localSheetId="7">'SO 02.3 - Ústřední vytápění'!$130:$130</definedName>
    <definedName name="_xlnm.Print_Titles" localSheetId="8">'SO 02.4 - Zdravotní insta...'!$130:$130</definedName>
    <definedName name="_xlnm.Print_Titles" localSheetId="9">'SO 03.1 - Stavební část'!$128:$128</definedName>
    <definedName name="_xlnm.Print_Titles" localSheetId="10">'SO 03.2 - EI'!$122:$122</definedName>
    <definedName name="_xlnm.Print_Titles" localSheetId="11">'SO 04.1 - stavební část'!$135:$135</definedName>
    <definedName name="_xlnm.Print_Titles" localSheetId="12">'SO 04.2 - EI'!$127:$127</definedName>
    <definedName name="_xlnm.Print_Titles" localSheetId="13">'SO 04.3 - Zdravotní insta...'!$135:$135</definedName>
    <definedName name="_xlnm.Print_Titles" localSheetId="14">'SO 05.1 - stavební část'!$133:$133</definedName>
    <definedName name="_xlnm.Print_Titles" localSheetId="15">'SO 05.2 - EI'!$126:$126</definedName>
    <definedName name="_xlnm.Print_Titles" localSheetId="16">'SO 05.3 - Zdravotní insta...'!$135:$135</definedName>
    <definedName name="_xlnm.Print_Titles" localSheetId="17">'SO 06.1 - stavební část'!$134:$134</definedName>
    <definedName name="_xlnm.Print_Titles" localSheetId="18">'SO 06.2 - EI'!$121:$121</definedName>
    <definedName name="_xlnm.Print_Titles" localSheetId="19">'SO 09.1 - Úprava zeleně'!$123:$123</definedName>
  </definedNames>
  <calcPr fullCalcOnLoad="1"/>
</workbook>
</file>

<file path=xl/sharedStrings.xml><?xml version="1.0" encoding="utf-8"?>
<sst xmlns="http://schemas.openxmlformats.org/spreadsheetml/2006/main" count="25208" uniqueCount="2291">
  <si>
    <t>Export Komplet</t>
  </si>
  <si>
    <t/>
  </si>
  <si>
    <t>2.0</t>
  </si>
  <si>
    <t>ZAMOK</t>
  </si>
  <si>
    <t>False</t>
  </si>
  <si>
    <t>{3e6f084d-6af0-49fa-a6d8-3dff878d82bb}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</si>
  <si>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</si>
  <si>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</si>
  <si>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</si>
  <si>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</si>
  <si>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</si>
  <si>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</si>
  <si>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</si>
  <si>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</si>
  <si>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20200601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</si>
  <si>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</si>
  <si>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</si>
  <si>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Bezbariérovost a modernizace odborných učeben fyziky a biologie ZŠ Za Nádražím</t>
  </si>
  <si>
    <t>0,1</t>
  </si>
  <si>
    <t>KSO:</t>
  </si>
  <si>
    <t>CC-CZ:</t>
  </si>
  <si>
    <t>1</t>
  </si>
  <si>
    <t>Místo:</t>
  </si>
  <si>
    <t>Český Krumlov</t>
  </si>
  <si>
    <t>Datum:</t>
  </si>
  <si>
    <t>19. 2. 2021</t>
  </si>
  <si>
    <t>10</t>
  </si>
  <si>
    <t>100</t>
  </si>
  <si>
    <t>Zadavatel:</t>
  </si>
  <si>
    <t>IČ:</t>
  </si>
  <si>
    <t>Město Český Krumlov, nám. Svornosti 1</t>
  </si>
  <si>
    <t>DIČ:</t>
  </si>
  <si>
    <t>Uchazeč:</t>
  </si>
  <si>
    <t>Vyplň údaj</t>
  </si>
  <si>
    <t>Projektant:</t>
  </si>
  <si>
    <t>WÍZNER AA</t>
  </si>
  <si>
    <t>True</t>
  </si>
  <si>
    <t>Zpracovatel:</t>
  </si>
  <si>
    <t>75454084</t>
  </si>
  <si>
    <t>Filip Šimek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</si>
  <si>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</si>
  <si>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</si>
  <si>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</si>
  <si>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</si>
  <si>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</si>
  <si>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</si>
  <si>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</si>
  <si>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</si>
  <si>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</si>
  <si>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</si>
  <si>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</si>
  <si>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</si>
  <si>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</si>
  <si>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</si>
  <si>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</si>
  <si>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</si>
  <si>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</si>
  <si>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</si>
  <si>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</si>
  <si>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</si>
  <si>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</si>
  <si>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</si>
  <si>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</si>
  <si>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</si>
  <si>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</si>
  <si>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</si>
  <si>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</si>
  <si>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</si>
  <si>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</si>
  <si>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</si>
  <si>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</si>
  <si>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</si>
  <si>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</si>
  <si>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</si>
  <si>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</si>
  <si>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</si>
  <si>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</si>
  <si>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</si>
  <si>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</si>
  <si>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</si>
  <si>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</si>
  <si>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</si>
  <si>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</si>
  <si>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</si>
  <si>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</si>
  <si>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</si>
  <si>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 xml:space="preserve"> WC 1. STUPEŇ</t>
  </si>
  <si>
    <t>STA</t>
  </si>
  <si>
    <t>{ceecdfa1-4566-46ae-b58d-611df6930ed0}</t>
  </si>
  <si>
    <t>2</t>
  </si>
  <si>
    <t>/</t>
  </si>
  <si>
    <t>SO 01.1</t>
  </si>
  <si>
    <t>stavební část</t>
  </si>
  <si>
    <t>Soupis</t>
  </si>
  <si>
    <t>{e8612b23-f986-4231-b55c-8b71e5e051f1}</t>
  </si>
  <si>
    <t>SO 01.2</t>
  </si>
  <si>
    <t>EI</t>
  </si>
  <si>
    <t>{04dab2b8-339c-4c20-92e3-9af86133d2a2}</t>
  </si>
  <si>
    <t>SO 01.3</t>
  </si>
  <si>
    <t>Ústřední vytápění</t>
  </si>
  <si>
    <t>{88c731d2-9b34-40f6-b304-bb24889466ef}</t>
  </si>
  <si>
    <t>SO 01.4</t>
  </si>
  <si>
    <t>Zdravotní instalace</t>
  </si>
  <si>
    <t>{732aa47d-3fa8-4583-b2b6-883f28d7232b}</t>
  </si>
  <si>
    <t>SO 02</t>
  </si>
  <si>
    <t xml:space="preserve"> WC 2. STUPEŇ</t>
  </si>
  <si>
    <t>{6653cb6a-1ff7-4165-9246-376dff91382d}</t>
  </si>
  <si>
    <t>SO 02.1</t>
  </si>
  <si>
    <t>{ff5ddb98-0a1d-45e5-b507-41656a451ebb}</t>
  </si>
  <si>
    <t>SO 02.2</t>
  </si>
  <si>
    <t>{c7156291-56a5-46a8-9bd4-eb065725aecc}</t>
  </si>
  <si>
    <t>SO 02.3</t>
  </si>
  <si>
    <t>{f11874d7-601a-4bba-b9a1-ea432df867da}</t>
  </si>
  <si>
    <t>SO 02.4</t>
  </si>
  <si>
    <t>{f5610022-4ef6-4973-b197-a4fa1b82dc26}</t>
  </si>
  <si>
    <t>SO 03</t>
  </si>
  <si>
    <t>PLOŠINA</t>
  </si>
  <si>
    <t>{7d7a6fc5-f1a1-4123-980c-6e9adf103931}</t>
  </si>
  <si>
    <t>SO 03.1</t>
  </si>
  <si>
    <t>Stavební část</t>
  </si>
  <si>
    <t>{2aadd8b0-f92e-4e61-bf64-473a1f94a638}</t>
  </si>
  <si>
    <t>SO 03.2</t>
  </si>
  <si>
    <t>{7710948b-6abd-4a76-9a56-7d17905ce026}</t>
  </si>
  <si>
    <t>SO 04</t>
  </si>
  <si>
    <t>UČEBNA BIOLOGIE</t>
  </si>
  <si>
    <t>{73cfa099-29e0-4ad8-98c2-6e387c9a44ce}</t>
  </si>
  <si>
    <t>SO 04.1</t>
  </si>
  <si>
    <t>{89300340-c262-4381-b8af-7d3d4b19707d}</t>
  </si>
  <si>
    <t>SO 04.2</t>
  </si>
  <si>
    <t>{38294ca5-5f66-424b-9ace-f6caefe32046}</t>
  </si>
  <si>
    <t>SO 04.3</t>
  </si>
  <si>
    <t>{0d378c02-a17b-4e31-85bd-c8837063e70f}</t>
  </si>
  <si>
    <t>SO 05</t>
  </si>
  <si>
    <t>UČEBNA FYZIKY</t>
  </si>
  <si>
    <t>{1b82e0c8-f9b6-4768-adb6-f57da2153462}</t>
  </si>
  <si>
    <t>SO 05.1</t>
  </si>
  <si>
    <t>{d48454d6-dda6-4d73-a81e-22e70d729244}</t>
  </si>
  <si>
    <t>SO 05.2</t>
  </si>
  <si>
    <t>{7d3832f8-6b56-4542-8731-4aed01f8102c}</t>
  </si>
  <si>
    <t>SO 05.3</t>
  </si>
  <si>
    <t>{8f13d001-7089-41fd-90fc-db812885d5b4}</t>
  </si>
  <si>
    <t>SO 06</t>
  </si>
  <si>
    <t>STAVEBNÍ ÚPRAVY - VSTUPY</t>
  </si>
  <si>
    <t>{759845ce-8328-42c2-97fa-2ce8f8df567a}</t>
  </si>
  <si>
    <t>SO 06.1</t>
  </si>
  <si>
    <t>{7cfa7a1b-b585-46a2-b9ae-098d44cf4198}</t>
  </si>
  <si>
    <t>SO 06.2</t>
  </si>
  <si>
    <t>{0322b42d-c8c2-4515-b2b1-001cc9cfaa6c}</t>
  </si>
  <si>
    <t>SO 09</t>
  </si>
  <si>
    <t>ÚPRAVA ZELENĚ</t>
  </si>
  <si>
    <t>{6ff457d1-a9e5-453d-a079-61c0d93c4957}</t>
  </si>
  <si>
    <t>SO 09.1</t>
  </si>
  <si>
    <t>Úprava zeleně</t>
  </si>
  <si>
    <t>{3bf78a40-7690-47af-877f-fdc88b70e110}</t>
  </si>
  <si>
    <t>KRYCÍ LIST SOUPISU PRACÍ</t>
  </si>
  <si>
    <t>Objekt:</t>
  </si>
  <si>
    <t>SO 01 -  WC 1. STUPEŇ</t>
  </si>
  <si>
    <t>Soupis:</t>
  </si>
  <si>
    <t>SO 01.1 -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</si>
  <si>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</si>
  <si>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</si>
  <si>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</si>
  <si>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</si>
  <si>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</si>
  <si>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</si>
  <si>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</si>
  <si>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</si>
  <si>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</si>
  <si>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</si>
  <si>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</si>
  <si>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</si>
  <si>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</si>
  <si>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</si>
  <si>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Vybavení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</si>
  <si>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</si>
  <si>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</si>
  <si>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</si>
  <si>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</si>
  <si>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</si>
  <si>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</si>
  <si>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</si>
  <si>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</si>
  <si>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</si>
  <si>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</si>
  <si>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</si>
  <si>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</si>
  <si>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</si>
  <si>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</si>
  <si>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</si>
  <si>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</si>
  <si>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</si>
  <si>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</si>
  <si>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</si>
  <si>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</si>
  <si>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</si>
  <si>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</si>
  <si>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</si>
  <si>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</si>
  <si>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</si>
  <si>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</si>
  <si>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</si>
  <si>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</si>
  <si>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v příčkách tl 100 mm pro světlost otvoru do 1010 mm</t>
  </si>
  <si>
    <t>kus</t>
  </si>
  <si>
    <t>CS ÚRS 2015 02</t>
  </si>
  <si>
    <t>4</t>
  </si>
  <si>
    <t>1354936594</t>
  </si>
  <si>
    <t>VV</t>
  </si>
  <si>
    <t>317944321</t>
  </si>
  <si>
    <t>Válcované nosníky do č.12 dodatečně osazované do připravených otvorů</t>
  </si>
  <si>
    <t>t</t>
  </si>
  <si>
    <t>CS ÚRS 2020 01</t>
  </si>
  <si>
    <t>-487372779</t>
  </si>
  <si>
    <t>IPE 100</t>
  </si>
  <si>
    <t>1,25*8,1*2/1000*1,08</t>
  </si>
  <si>
    <t>340239211</t>
  </si>
  <si>
    <t>Zazdívka otvorů pl do 4 m2 v příčkách nebo stěnách z cihel tl do 100 mm</t>
  </si>
  <si>
    <t>m2</t>
  </si>
  <si>
    <t>721119930</t>
  </si>
  <si>
    <t>1*2</t>
  </si>
  <si>
    <t>342272323</t>
  </si>
  <si>
    <t>Příčky tl 100 mm z pórobetonových přesných hladkých příčkovek objemové hmotnosti 500 kg/m3</t>
  </si>
  <si>
    <t>CS ÚRS 2019 01</t>
  </si>
  <si>
    <t>848334271</t>
  </si>
  <si>
    <t>3,36*(2,6+0,5+2,6+0,1+0,25)</t>
  </si>
  <si>
    <t>2,1*(1,6+2,85+0,9)-0,8*2-0,8*2*2</t>
  </si>
  <si>
    <t>Součet</t>
  </si>
  <si>
    <t>5</t>
  </si>
  <si>
    <t>346244354</t>
  </si>
  <si>
    <t>Obezdívka koupelnových ploch rovných tl 200 mm z pórobetonových příčkovek hladkých</t>
  </si>
  <si>
    <t>-2629668</t>
  </si>
  <si>
    <t>0,85*1,3*4</t>
  </si>
  <si>
    <t>6</t>
  </si>
  <si>
    <t>346244381</t>
  </si>
  <si>
    <t>Plentování jednostranné v do 200 mm válcovaných nosníků cihlami</t>
  </si>
  <si>
    <t>519591154</t>
  </si>
  <si>
    <t>0,1*1*2</t>
  </si>
  <si>
    <t>0,05*1*5</t>
  </si>
  <si>
    <t>7</t>
  </si>
  <si>
    <t>349231811</t>
  </si>
  <si>
    <t>Přizdívka ostění s ozubem z cihel tl do 150 mm</t>
  </si>
  <si>
    <t>-2094647752</t>
  </si>
  <si>
    <t>ostění po vybourání otvorů</t>
  </si>
  <si>
    <t>0,15*(2,15*2+1)</t>
  </si>
  <si>
    <t>0,15*(0,7+2*2)</t>
  </si>
  <si>
    <t>Vodorovné konstrukce</t>
  </si>
  <si>
    <t>8</t>
  </si>
  <si>
    <t>413232211</t>
  </si>
  <si>
    <t>Zazdívka zhlaví válcovaných nosníků v do 150 mm</t>
  </si>
  <si>
    <t>-1203472062</t>
  </si>
  <si>
    <t>Úpravy povrchů, podlahy a osazování výplní</t>
  </si>
  <si>
    <t>9</t>
  </si>
  <si>
    <t>611325101</t>
  </si>
  <si>
    <t>Vápenocementová hrubá omítka rýh ve stropech šířky do 150 mm</t>
  </si>
  <si>
    <t>-1640814679</t>
  </si>
  <si>
    <t>612321141</t>
  </si>
  <si>
    <t>Vápenocementová omítka štuková dvouvrstvá vnitřních stěn nanášená ručně</t>
  </si>
  <si>
    <t>-191793715</t>
  </si>
  <si>
    <t>3,36*(2,6+0,5+2,6+0,1+0,25)*2</t>
  </si>
  <si>
    <t>(2,1*(1,6+2,85+0,9)-0,8*2-0,8*2*2)*2</t>
  </si>
  <si>
    <t>11</t>
  </si>
  <si>
    <t>612325101</t>
  </si>
  <si>
    <t>Vápenocementová hrubá omítka rýh ve stěnách šířky do 150 mm</t>
  </si>
  <si>
    <t>-327983902</t>
  </si>
  <si>
    <t>zahození rýh po bouraných příčkách</t>
  </si>
  <si>
    <t>0,15*3,36*6</t>
  </si>
  <si>
    <t>12</t>
  </si>
  <si>
    <t>612325225</t>
  </si>
  <si>
    <t>Vápenocementová štuková omítka malých ploch do 4,0 m2 na stěnách</t>
  </si>
  <si>
    <t>1274930436</t>
  </si>
  <si>
    <t>doplěnní omítky kolem nového otvoru z chodby</t>
  </si>
  <si>
    <t>13</t>
  </si>
  <si>
    <t>612325413</t>
  </si>
  <si>
    <t>Oprava vnitřní vápenocementové hladké omítky stěn v rozsahu plochy do 50%</t>
  </si>
  <si>
    <t>2128414522</t>
  </si>
  <si>
    <t>oprava po demontovaných obkladech</t>
  </si>
  <si>
    <t>68,4</t>
  </si>
  <si>
    <t>14</t>
  </si>
  <si>
    <t>615142002</t>
  </si>
  <si>
    <t>Potažení vnitřních nosníků sklovláknitým pletivem</t>
  </si>
  <si>
    <t>-2082221384</t>
  </si>
  <si>
    <t>přesíťování</t>
  </si>
  <si>
    <t>1*(0,1*2+0,15)*1,5</t>
  </si>
  <si>
    <t>1*(0,1*2+0,1)*5*1,5</t>
  </si>
  <si>
    <t>619995001</t>
  </si>
  <si>
    <t>Začištění omítek kolem oken, dveří, podlah nebo obkladů</t>
  </si>
  <si>
    <t>m</t>
  </si>
  <si>
    <t>935571533</t>
  </si>
  <si>
    <t>nové dveře</t>
  </si>
  <si>
    <t>(2*2+1)*2</t>
  </si>
  <si>
    <t>16</t>
  </si>
  <si>
    <t>642942111</t>
  </si>
  <si>
    <t>Osazování zárubní nebo rámů dveřních kovových do 2,5 m2 na MC</t>
  </si>
  <si>
    <t>-790246993</t>
  </si>
  <si>
    <t>17</t>
  </si>
  <si>
    <t>M</t>
  </si>
  <si>
    <t>553311170</t>
  </si>
  <si>
    <t>zárubeň ocelová pro běžné zdění H 110 800 L/P</t>
  </si>
  <si>
    <t>1623627768</t>
  </si>
  <si>
    <t>Ostatní konstrukce a práce, bourání</t>
  </si>
  <si>
    <t>18</t>
  </si>
  <si>
    <t>95-01</t>
  </si>
  <si>
    <t xml:space="preserve">Obezdívka kanalizace DN 100, 150/250 mm - porobetonové tvárnice + keramický obklad  </t>
  </si>
  <si>
    <t>1297857896</t>
  </si>
  <si>
    <t>19</t>
  </si>
  <si>
    <t>952901111</t>
  </si>
  <si>
    <t>Vyčištění budov bytové a občanské výstavby při výšce podlaží do 4 m</t>
  </si>
  <si>
    <t>-1026957106</t>
  </si>
  <si>
    <t>20</t>
  </si>
  <si>
    <t>95290111A</t>
  </si>
  <si>
    <t>Protiprašná opatření</t>
  </si>
  <si>
    <t>-993048410</t>
  </si>
  <si>
    <t>953961213</t>
  </si>
  <si>
    <t>Kotvy chemickou patronou M 12 hl 110 mm do betonu, ŽB nebo kamene s vyvrtáním otvoru</t>
  </si>
  <si>
    <t>-2042726654</t>
  </si>
  <si>
    <t>22</t>
  </si>
  <si>
    <t>962031132</t>
  </si>
  <si>
    <t>Bourání příček z cihel pálených na MVC tl do 100 mm</t>
  </si>
  <si>
    <t>-752395388</t>
  </si>
  <si>
    <t>3,36*(2,3+2)</t>
  </si>
  <si>
    <t>23</t>
  </si>
  <si>
    <t>962031133</t>
  </si>
  <si>
    <t>Bourání příček z cihel pálených na MVC tl do 150 mm</t>
  </si>
  <si>
    <t>-117893937</t>
  </si>
  <si>
    <t>3,36*(2,2+2,5)</t>
  </si>
  <si>
    <t>24</t>
  </si>
  <si>
    <t>968072455</t>
  </si>
  <si>
    <t>Vybourání kovových dveřních zárubní pl do 2 m2</t>
  </si>
  <si>
    <t>1190884112</t>
  </si>
  <si>
    <t>B</t>
  </si>
  <si>
    <t>0,6*2*4</t>
  </si>
  <si>
    <t>0,8*2</t>
  </si>
  <si>
    <t>25</t>
  </si>
  <si>
    <t>971038631</t>
  </si>
  <si>
    <t>Vybourání otvorů ve zdivu z dutých tvárnic nebo příčkovek pl do 4 m2 tl do 150 mm</t>
  </si>
  <si>
    <t>1009433245</t>
  </si>
  <si>
    <t>nové dveře T07</t>
  </si>
  <si>
    <t>0,7*2,1</t>
  </si>
  <si>
    <t>26</t>
  </si>
  <si>
    <t>971052631</t>
  </si>
  <si>
    <t>Vybourání nebo prorážení otvorů v ŽB příčkách a zdech pl do 4 m2 tl do 150 mm</t>
  </si>
  <si>
    <t>216936035</t>
  </si>
  <si>
    <t>T05</t>
  </si>
  <si>
    <t>27</t>
  </si>
  <si>
    <t>973028121</t>
  </si>
  <si>
    <t>Zavázání příček nebo zdí tl do 100 mm ocelovými sponkami</t>
  </si>
  <si>
    <t>-151177308</t>
  </si>
  <si>
    <t>28</t>
  </si>
  <si>
    <t>973042341</t>
  </si>
  <si>
    <t>Vysekání kapes ve zdivu z betonu pl do 0,16 m2 hl do 150 mm</t>
  </si>
  <si>
    <t>-1082593364</t>
  </si>
  <si>
    <t>osazení L</t>
  </si>
  <si>
    <t>IPE</t>
  </si>
  <si>
    <t>997</t>
  </si>
  <si>
    <t>Přesun sutě</t>
  </si>
  <si>
    <t>29</t>
  </si>
  <si>
    <t>997013211</t>
  </si>
  <si>
    <t>Vnitrostaveništní doprava suti a vybouraných hmot pro budovy v do 6 m ručně</t>
  </si>
  <si>
    <t>-823524282</t>
  </si>
  <si>
    <t>30</t>
  </si>
  <si>
    <t>997013509</t>
  </si>
  <si>
    <t>Příplatek k odvozu suti a vybouraných hmot na skládku ZKD 1 km přes 1 km</t>
  </si>
  <si>
    <t>-1387634299</t>
  </si>
  <si>
    <t>příplatek za 25 km</t>
  </si>
  <si>
    <t>11,252*25</t>
  </si>
  <si>
    <t>31</t>
  </si>
  <si>
    <t>997013511</t>
  </si>
  <si>
    <t>Odvoz suti a vybouraných hmot z meziskládky na skládku do 1 km s naložením a se složením</t>
  </si>
  <si>
    <t>288466020</t>
  </si>
  <si>
    <t>32</t>
  </si>
  <si>
    <t>997013831</t>
  </si>
  <si>
    <t>Poplatek za uložení stavebního směsného odpadu na skládce (skládkovné)</t>
  </si>
  <si>
    <t>-143235214</t>
  </si>
  <si>
    <t>998</t>
  </si>
  <si>
    <t>Přesun hmot</t>
  </si>
  <si>
    <t>33</t>
  </si>
  <si>
    <t>998011002</t>
  </si>
  <si>
    <t>Přesun hmot pro budovy zděné v do 12 m</t>
  </si>
  <si>
    <t>2057026361</t>
  </si>
  <si>
    <t>PSV</t>
  </si>
  <si>
    <t>Práce a dodávky PSV</t>
  </si>
  <si>
    <t>711</t>
  </si>
  <si>
    <t>Izolace proti vodě, vlhkosti a plynům</t>
  </si>
  <si>
    <t>34</t>
  </si>
  <si>
    <t>711493111</t>
  </si>
  <si>
    <t>Hydroizolační vodorovná koupelnová stěrka, vč. systémových prvků - rohy, pásky...</t>
  </si>
  <si>
    <t>-773266055</t>
  </si>
  <si>
    <t>37,91</t>
  </si>
  <si>
    <t>35</t>
  </si>
  <si>
    <t>711493121</t>
  </si>
  <si>
    <t>Hydroizolační svislá koupelnová stěrka, vč. systémových prvků - rohy, pásky...</t>
  </si>
  <si>
    <t>2116236261</t>
  </si>
  <si>
    <t>vytažení na stěny sokl</t>
  </si>
  <si>
    <t>37,91*0,2</t>
  </si>
  <si>
    <t xml:space="preserve">za pisoáry </t>
  </si>
  <si>
    <t>9*1,5</t>
  </si>
  <si>
    <t>36</t>
  </si>
  <si>
    <t>998711101</t>
  </si>
  <si>
    <t>Přesun hmot tonážní pro izolace proti vodě, vlhkosti a plynům v objektech výšky do 6 m</t>
  </si>
  <si>
    <t>-141152602</t>
  </si>
  <si>
    <t>722</t>
  </si>
  <si>
    <t>Vybavení</t>
  </si>
  <si>
    <t>37</t>
  </si>
  <si>
    <t>722-001</t>
  </si>
  <si>
    <t>D+M SKLOPNÉ MADLO - H.H. 800 MM NAD PODLAHOU, DÉLKA PŘESAHUJE O 100MM WC MÍSU, OSOVÁ VZDÁLENOST MADEL 600 MM</t>
  </si>
  <si>
    <t>1855374842</t>
  </si>
  <si>
    <t>38</t>
  </si>
  <si>
    <t>722-002</t>
  </si>
  <si>
    <t>D+M SVISLÉ MADLO - S.H. 700 MM NAD PODLAHOU, DÉLKA 600MM</t>
  </si>
  <si>
    <t>5442138</t>
  </si>
  <si>
    <t>39</t>
  </si>
  <si>
    <t>722-003</t>
  </si>
  <si>
    <t>D+M HÁČKY NA ODĚV</t>
  </si>
  <si>
    <t>-128522424</t>
  </si>
  <si>
    <t>JEDEN VE VÝŠCE 1100 MM</t>
  </si>
  <si>
    <t>DRUHÝ VE VÝŠCE 1400 MM</t>
  </si>
  <si>
    <t>40</t>
  </si>
  <si>
    <t>722-004</t>
  </si>
  <si>
    <t>D+M SKLOPNÉ ZDCADLO S POLIČKOU, H.H. POLIČKY 850 MM NAD PODLAHOU, OVLÁDÁNÍ ZDCADLA NEZASAHUJE DO PROSTORU</t>
  </si>
  <si>
    <t>-1901752233</t>
  </si>
  <si>
    <t>41</t>
  </si>
  <si>
    <t>722-005</t>
  </si>
  <si>
    <t>D+M ODPADKOVÝ KOŠ</t>
  </si>
  <si>
    <t>341261850</t>
  </si>
  <si>
    <t>42</t>
  </si>
  <si>
    <t>722-006</t>
  </si>
  <si>
    <t>D+M DÁVKOVAČ MÍDLA, S.H. MAX. 1000 MM NAD PODLAHOU</t>
  </si>
  <si>
    <t>-1539675812</t>
  </si>
  <si>
    <t>43</t>
  </si>
  <si>
    <t>722-007</t>
  </si>
  <si>
    <t>D+M ZÁSOBNÍK NA PAPÍROVÉ RUČNÍKY, S.H. MAX. 1000 MM NAD PODLAHOU</t>
  </si>
  <si>
    <t>566437004</t>
  </si>
  <si>
    <t>44</t>
  </si>
  <si>
    <t>722-008</t>
  </si>
  <si>
    <t>D+M ZÁSOBNÍK NA TOALETNÍ PAPÍR, S.H. MAX. 1000 MM NAD PODLAHOU</t>
  </si>
  <si>
    <t>-292350901</t>
  </si>
  <si>
    <t>766</t>
  </si>
  <si>
    <t>Konstrukce truhlářské</t>
  </si>
  <si>
    <t>45</t>
  </si>
  <si>
    <t>766-001</t>
  </si>
  <si>
    <t>D+M pozice T05 dveře 900/1970 vč. zárubně - kompletní viz výpis výplní</t>
  </si>
  <si>
    <t>1887255203</t>
  </si>
  <si>
    <t>46</t>
  </si>
  <si>
    <t>766-002</t>
  </si>
  <si>
    <t>D+M pozice T06 dveře 700/1970 vč. zárubně - kompletní viz výpis výplní</t>
  </si>
  <si>
    <t>-1370335276</t>
  </si>
  <si>
    <t>47</t>
  </si>
  <si>
    <t>766-003</t>
  </si>
  <si>
    <t>D+M pozice T07 dveře 600/1970 vč. zárubně - kompletní viz výpis výplní</t>
  </si>
  <si>
    <t>-180581858</t>
  </si>
  <si>
    <t>48</t>
  </si>
  <si>
    <t>766-004</t>
  </si>
  <si>
    <t>D+M pozice T08 dělící příčka 870/1220 - kompletní viz výpis výplní</t>
  </si>
  <si>
    <t>-433138438</t>
  </si>
  <si>
    <t>49</t>
  </si>
  <si>
    <t>766660001</t>
  </si>
  <si>
    <t>Montáž dveřních křídel otvíravých 1křídlových š do 0,8 m do ocelové zárubně</t>
  </si>
  <si>
    <t>1128566926</t>
  </si>
  <si>
    <t xml:space="preserve">zpětná montáž stávajících dveří </t>
  </si>
  <si>
    <t>50</t>
  </si>
  <si>
    <t>766691914</t>
  </si>
  <si>
    <t>Vyvěšení nebo zavěšení dřevěných křídel dveří pl do 2 m2</t>
  </si>
  <si>
    <t>538321586</t>
  </si>
  <si>
    <t>767</t>
  </si>
  <si>
    <t>Konstrukce zámečnické</t>
  </si>
  <si>
    <t>51</t>
  </si>
  <si>
    <t>767-001</t>
  </si>
  <si>
    <t>D+M Dělící profilovaný plech vč. oc. rámu 1000/600 mm, vč. povrch. úpravy, ozn. C</t>
  </si>
  <si>
    <t>1050512050</t>
  </si>
  <si>
    <t>52</t>
  </si>
  <si>
    <t>767995111</t>
  </si>
  <si>
    <t>Montáž atypických zámečnických konstrukcí hmotnosti do 5 kg</t>
  </si>
  <si>
    <t>kg</t>
  </si>
  <si>
    <t>984561987</t>
  </si>
  <si>
    <t>překlady z L 50/50/3</t>
  </si>
  <si>
    <t>1*3,06*2*4</t>
  </si>
  <si>
    <t>platle pro IPE 100</t>
  </si>
  <si>
    <t>5*4</t>
  </si>
  <si>
    <t>53</t>
  </si>
  <si>
    <t>130104200</t>
  </si>
  <si>
    <t>úhelník ocelový rovnostranný, v jakosti 11 375, 50 x 50 x 3 mm</t>
  </si>
  <si>
    <t>-1276526878</t>
  </si>
  <si>
    <t>24,48*1,08/1000</t>
  </si>
  <si>
    <t>54</t>
  </si>
  <si>
    <t>136112740</t>
  </si>
  <si>
    <t>plech tlustý hladký jakost S 235 JR, 40x2000x3000 mm</t>
  </si>
  <si>
    <t>655881198</t>
  </si>
  <si>
    <t>platle</t>
  </si>
  <si>
    <t>5*4/1000*1,08</t>
  </si>
  <si>
    <t>55</t>
  </si>
  <si>
    <t>998767102</t>
  </si>
  <si>
    <t>Přesun hmot tonážní pro zámečnické konstrukce v objektech v do 12 m</t>
  </si>
  <si>
    <t>-341406689</t>
  </si>
  <si>
    <t>771</t>
  </si>
  <si>
    <t>Podlahy z dlaždic</t>
  </si>
  <si>
    <t>56</t>
  </si>
  <si>
    <t>771573810</t>
  </si>
  <si>
    <t>Demontáž podlah z dlaždic keramických lepených</t>
  </si>
  <si>
    <t>-426350411</t>
  </si>
  <si>
    <t>A</t>
  </si>
  <si>
    <t>57</t>
  </si>
  <si>
    <t>771574133</t>
  </si>
  <si>
    <t>Montáž podlah keramických režných protiskluzných lepených flexibilním lepidlem</t>
  </si>
  <si>
    <t>-2124653171</t>
  </si>
  <si>
    <t>58</t>
  </si>
  <si>
    <t>597610240</t>
  </si>
  <si>
    <t>obkládačky keramické - koupelny (bílé i barevné) 20 x 20 x 0,7 cm I. j. - viz PD</t>
  </si>
  <si>
    <t>284229009</t>
  </si>
  <si>
    <t>38,21*1,1 'Přepočtené koeficientem množství</t>
  </si>
  <si>
    <t>59</t>
  </si>
  <si>
    <t>771591111</t>
  </si>
  <si>
    <t>Podlahy penetrace podkladu</t>
  </si>
  <si>
    <t>221990805</t>
  </si>
  <si>
    <t>60</t>
  </si>
  <si>
    <t>771591115</t>
  </si>
  <si>
    <t>Podlahy spárování silikonem</t>
  </si>
  <si>
    <t>474281080</t>
  </si>
  <si>
    <t>spára podlaha x stěna silikonem</t>
  </si>
  <si>
    <t>2,5*2+2,2*2+2,5*2+1,75*2+3,7*2+2*2</t>
  </si>
  <si>
    <t>1,1*2+0,9*2+1,6*2+2,5*2+2,18*2+3,7*2</t>
  </si>
  <si>
    <t>2,8*2+0,9*2+1,7*2+0,9*2+0,84*2*4+1,36*2*4</t>
  </si>
  <si>
    <t>61</t>
  </si>
  <si>
    <t>771990111</t>
  </si>
  <si>
    <t>Vyrovnání podkladu samonivelační stěrkou tl 4 mm pevnosti 15 Mpa</t>
  </si>
  <si>
    <t>-1556113106</t>
  </si>
  <si>
    <t>62</t>
  </si>
  <si>
    <t>998771102</t>
  </si>
  <si>
    <t>Přesun hmot tonážní pro podlahy z dlaždic v objektech v do 12 m</t>
  </si>
  <si>
    <t>-1756298467</t>
  </si>
  <si>
    <t>781</t>
  </si>
  <si>
    <t>Dokončovací práce - obklady</t>
  </si>
  <si>
    <t>63</t>
  </si>
  <si>
    <t>781473810</t>
  </si>
  <si>
    <t>Demontáž obkladů z obkladaček keramických lepených</t>
  </si>
  <si>
    <t>-773289415</t>
  </si>
  <si>
    <t>v.o. 1,75 m</t>
  </si>
  <si>
    <t>"1.02</t>
  </si>
  <si>
    <t>1,75*(2,18*2+1,5*2)-0,8*2*1,75</t>
  </si>
  <si>
    <t>"1.03</t>
  </si>
  <si>
    <t>1,75*(2,18*2+4,63*2)-0,8*1,75-0,6*2*1,75</t>
  </si>
  <si>
    <t>"1.04</t>
  </si>
  <si>
    <t>1,75*(2,48*2+1,96*2)-0,8*2*1,75-0,6*1,75</t>
  </si>
  <si>
    <t>"1,05</t>
  </si>
  <si>
    <t>1,75*(1,3*2+1,36*2)-0,6*1,75</t>
  </si>
  <si>
    <t>"1.06</t>
  </si>
  <si>
    <t>1,75*(3,65*2+2*2)-0,6*2*2-0,8*1,75</t>
  </si>
  <si>
    <t>"kabiny</t>
  </si>
  <si>
    <t>((0,84*2+1,36*2)-0,6*1,75)*5</t>
  </si>
  <si>
    <t>64</t>
  </si>
  <si>
    <t>781474117</t>
  </si>
  <si>
    <t>Montáž obkladů vnitřních keramických hladkých lepených flexibilním lepidlem</t>
  </si>
  <si>
    <t>-885902390</t>
  </si>
  <si>
    <t>2*(2,5*2+2,2*2)-1*2</t>
  </si>
  <si>
    <t>2*(2,5*2+1,75*2)-0,9*2*2</t>
  </si>
  <si>
    <t>2*(3,7*2+2*2)-0,9*2-0,8*2*2-0,7*2*3</t>
  </si>
  <si>
    <t>"1.05</t>
  </si>
  <si>
    <t>2*(1,1*2+0,9*2)-0,8*2-0,9*1</t>
  </si>
  <si>
    <t>2*(1,6*2+2,5*2)-0,9*2*2</t>
  </si>
  <si>
    <t>"1.07</t>
  </si>
  <si>
    <t>2*(2,18*2+3,7*2)-0,9*2-0,7*2*2</t>
  </si>
  <si>
    <t>kabiny</t>
  </si>
  <si>
    <t>2*(2,8*2+0,9*2)-0,7*2</t>
  </si>
  <si>
    <t>2*(1,7*2+0,9*2)-0,8*2</t>
  </si>
  <si>
    <t>2*(0,84*2+1,36*2)*4-0,7*2*4</t>
  </si>
  <si>
    <t>65</t>
  </si>
  <si>
    <t>597610000</t>
  </si>
  <si>
    <t>-653792503</t>
  </si>
  <si>
    <t>132,82*1,05 'Přepočtené koeficientem množství</t>
  </si>
  <si>
    <t>66</t>
  </si>
  <si>
    <t>781494111</t>
  </si>
  <si>
    <t>Plastové profily rohové, ukončovací lepené flexibilním lepidlem</t>
  </si>
  <si>
    <t>-1943504754</t>
  </si>
  <si>
    <t>127,4</t>
  </si>
  <si>
    <t>67</t>
  </si>
  <si>
    <t>781495111</t>
  </si>
  <si>
    <t>Penetrace podkladu vnitřních obkladů</t>
  </si>
  <si>
    <t>1581888461</t>
  </si>
  <si>
    <t>68</t>
  </si>
  <si>
    <t>781495115</t>
  </si>
  <si>
    <t>Spárování vnitřních obkladů silikonem</t>
  </si>
  <si>
    <t>-369270410</t>
  </si>
  <si>
    <t>spára kout</t>
  </si>
  <si>
    <t>2*52</t>
  </si>
  <si>
    <t>69</t>
  </si>
  <si>
    <t>998781102</t>
  </si>
  <si>
    <t>Přesun hmot tonážní pro obklady keramické v objektech v do 12 m</t>
  </si>
  <si>
    <t>-1989562996</t>
  </si>
  <si>
    <t>784</t>
  </si>
  <si>
    <t>Dokončovací práce - malby a tapety</t>
  </si>
  <si>
    <t>70</t>
  </si>
  <si>
    <t>784171101</t>
  </si>
  <si>
    <t>Zakrytí vnitřních podlah včetně pozdějšího odkrytí</t>
  </si>
  <si>
    <t>499123761</t>
  </si>
  <si>
    <t>71</t>
  </si>
  <si>
    <t>784171113</t>
  </si>
  <si>
    <t>Zakrytí vnitřních ploch stěn v místnostech výšky do 5,00 m</t>
  </si>
  <si>
    <t>-1458424895</t>
  </si>
  <si>
    <t>72</t>
  </si>
  <si>
    <t>581248420</t>
  </si>
  <si>
    <t>fólie pro malířské potřeby zakrývac, 7µ,  4 x 5 m</t>
  </si>
  <si>
    <t>1455612032</t>
  </si>
  <si>
    <t>59,047619047619*1,05 'Přepočtené koeficientem množství</t>
  </si>
  <si>
    <t>73</t>
  </si>
  <si>
    <t>784181103</t>
  </si>
  <si>
    <t>Základní akrylátová jednonásobná penetrace podkladu v místnostech výšky do 5,00m</t>
  </si>
  <si>
    <t>-543778799</t>
  </si>
  <si>
    <t>74</t>
  </si>
  <si>
    <t>784211103</t>
  </si>
  <si>
    <t>Dvojnásobné bílé malby ze směsí za mokra výborně otěruvzdorných v místnostech výšky do 5,00 m</t>
  </si>
  <si>
    <t>-1215467022</t>
  </si>
  <si>
    <t>VRN</t>
  </si>
  <si>
    <t>Vedlejší rozpočtové náklady</t>
  </si>
  <si>
    <t>VRN3</t>
  </si>
  <si>
    <t>Zařízení staveniště</t>
  </si>
  <si>
    <t>75</t>
  </si>
  <si>
    <t>030001000</t>
  </si>
  <si>
    <t>…</t>
  </si>
  <si>
    <t>1024</t>
  </si>
  <si>
    <t>1080033557</t>
  </si>
  <si>
    <t>VRN7</t>
  </si>
  <si>
    <t>Provozní vlivy</t>
  </si>
  <si>
    <t>76</t>
  </si>
  <si>
    <t>070001000</t>
  </si>
  <si>
    <t>1899117207</t>
  </si>
  <si>
    <t>SO 01.2 - EI</t>
  </si>
  <si>
    <t xml:space="preserve"> </t>
  </si>
  <si>
    <t>M20 - Demontáže stávajících zařízení</t>
  </si>
  <si>
    <t>M21 - Elektromontáže</t>
  </si>
  <si>
    <t>M95 - Pomocné práce HSV pro EI</t>
  </si>
  <si>
    <t>M96 - Výchozí revize</t>
  </si>
  <si>
    <t>M20</t>
  </si>
  <si>
    <t>Demontáže stávajících zařízení</t>
  </si>
  <si>
    <t>210-PC001</t>
  </si>
  <si>
    <t>Demontáže stávajících zařízení předběžná cena</t>
  </si>
  <si>
    <t>hod</t>
  </si>
  <si>
    <t>M21</t>
  </si>
  <si>
    <t>Elektromontáže</t>
  </si>
  <si>
    <t>210 01-0003.R00</t>
  </si>
  <si>
    <t>Trubka ohebná pod omítku, typ 23.. 23 mm</t>
  </si>
  <si>
    <t>345-PC002</t>
  </si>
  <si>
    <t>Trubka elektroinst. ohebná PVC 25mm, 750N</t>
  </si>
  <si>
    <t>210 01-PC003</t>
  </si>
  <si>
    <t>Krabice přístrojová 68mm, bez zapojení</t>
  </si>
  <si>
    <t>345-PC004</t>
  </si>
  <si>
    <t>Krabice přístrojová kruhová 68mm pro vícenásobné rámečky</t>
  </si>
  <si>
    <t>210 01-0321.R00</t>
  </si>
  <si>
    <t>Krabice odbočná 68mm, se zapojením-kruhová</t>
  </si>
  <si>
    <t>345-PC005</t>
  </si>
  <si>
    <t>Krabice univerzální 68mm kruhová se svorkovnicí</t>
  </si>
  <si>
    <t>210 01-0322.R00</t>
  </si>
  <si>
    <t>Krabice odbočná 97mm, se zapojením-kruhová</t>
  </si>
  <si>
    <t>345-PC006</t>
  </si>
  <si>
    <t>Rozvodka krabicová kruhová 97mm se svorkovnicí</t>
  </si>
  <si>
    <t>211 01-0007.R00</t>
  </si>
  <si>
    <t>Osazení hmoždinky do ostrých cihel/kamene, HM 10</t>
  </si>
  <si>
    <t>211 01-0011.R00</t>
  </si>
  <si>
    <t>Osazení hmoždinky do tvrd.kamene/betonu, HM 10</t>
  </si>
  <si>
    <t>210 01-0521.R00</t>
  </si>
  <si>
    <t>Odvíč./zavíčkování krabic - víčko na závit</t>
  </si>
  <si>
    <t>210 10-0251.R00</t>
  </si>
  <si>
    <t>Ukončení celoplast. kabelů zákl./pás.do 4x10 mm2</t>
  </si>
  <si>
    <t>210 14-PC007</t>
  </si>
  <si>
    <t>Pohybový spínač stropní 360° ekvivalentní položka</t>
  </si>
  <si>
    <t>345-PC008</t>
  </si>
  <si>
    <t>Pohybový spínač stropní PS 360°, releový výstup provedení profi, příd. funkce optimalizace spínání</t>
  </si>
  <si>
    <t>211 14-PC009</t>
  </si>
  <si>
    <t>Pohybový spínač nástěnný PS 180° ekvivalentní položka</t>
  </si>
  <si>
    <t>345-PC010</t>
  </si>
  <si>
    <t>Pohybový spínač nástěnný PS 180°, releový výstup provedení profi</t>
  </si>
  <si>
    <t>210 14-0462.R00</t>
  </si>
  <si>
    <t>Ovladač domovní tlačítkový-se signální doutnavkou</t>
  </si>
  <si>
    <t>345-PC011</t>
  </si>
  <si>
    <t>Ovladač zapínací se sign.doutnavkou IP44</t>
  </si>
  <si>
    <t>345-PC012</t>
  </si>
  <si>
    <t>Doutnavka signalizační</t>
  </si>
  <si>
    <t>210 14-PC013</t>
  </si>
  <si>
    <t>Zvonek elektrický ekvivalentní položka</t>
  </si>
  <si>
    <t>382-PC014</t>
  </si>
  <si>
    <t>Zvonek elektrický nástěnný 230V</t>
  </si>
  <si>
    <t>211 14-PC015</t>
  </si>
  <si>
    <t>Montáž a zapojení SN, dodávka ZI</t>
  </si>
  <si>
    <t>210 14-PC016</t>
  </si>
  <si>
    <t>Připojení a seřízení PZ - dodávka ZI ekvivalentní položka</t>
  </si>
  <si>
    <t>210 20-PC017</t>
  </si>
  <si>
    <t>Svítidlo LED stropní, IP44 ekvivalentní položka</t>
  </si>
  <si>
    <t>348-PC018</t>
  </si>
  <si>
    <t>B-Svítidlo LED přisazené 23W, LR80, 2200lm, IK08 IP44 samozhášivý polykarbonát, vč.rec.poplatků</t>
  </si>
  <si>
    <t>210 20-PC019</t>
  </si>
  <si>
    <t>Svítidlo LED nouzové, IP65 ekvivalentní položka</t>
  </si>
  <si>
    <t>348-PC020</t>
  </si>
  <si>
    <t>SN-Svítidlo nouzové nástěnné LED, 1hod, 2W, 235lm IP65, bez pikt., polykarbonát vč. rec. poplatků</t>
  </si>
  <si>
    <t>210 29-2022.R00</t>
  </si>
  <si>
    <t>Vypnutí vedení a zajištění tabulkou proti zapnutí</t>
  </si>
  <si>
    <t>210 29-PC021</t>
  </si>
  <si>
    <t>Zjištění stávajícího přívodu pro WC ekvivalentní položka</t>
  </si>
  <si>
    <t>210 80-0033.R00</t>
  </si>
  <si>
    <t>Vodič (CYKYL) CYBY 3x1,5 mm2 pod omítkou</t>
  </si>
  <si>
    <t>341-PC022</t>
  </si>
  <si>
    <t>Kabel silový s Cu jádrem 750 V CYKYL 3Cx1,5 mm2</t>
  </si>
  <si>
    <t>341-PC023</t>
  </si>
  <si>
    <t>Kabel silový s Cu jádrem 750 V CYKYL 3Dx1,5 mm2</t>
  </si>
  <si>
    <t>210 86-0221.R00</t>
  </si>
  <si>
    <t>Kabel speciální JYTY s Al 2 x 1 mm pevně uložený</t>
  </si>
  <si>
    <t>341-PC024</t>
  </si>
  <si>
    <t>Kabel sdělovací s Cu jádrem JYTY 2D x 1 mm</t>
  </si>
  <si>
    <t>202 R00</t>
  </si>
  <si>
    <t>Náklady na zednické výpomoci (2% z M21)</t>
  </si>
  <si>
    <t>%</t>
  </si>
  <si>
    <t>201 R00</t>
  </si>
  <si>
    <t>Podíl přidružených výkonů (1% z M21)</t>
  </si>
  <si>
    <t>141 R00</t>
  </si>
  <si>
    <t>Přirážka na podružný materiál (3% z nosného materiálu)</t>
  </si>
  <si>
    <t>78</t>
  </si>
  <si>
    <t>142 R00</t>
  </si>
  <si>
    <t>Přirážka za prořez (5% z délkových materiálů)</t>
  </si>
  <si>
    <t>80</t>
  </si>
  <si>
    <t>M95</t>
  </si>
  <si>
    <t>Pomocné práce HSV pro EI</t>
  </si>
  <si>
    <t>973 03-1616.R00</t>
  </si>
  <si>
    <t>Vysekání kapes zeď cih. špalíky, krabice 10x10x5cm</t>
  </si>
  <si>
    <t>82</t>
  </si>
  <si>
    <t>973 03-1619.R00</t>
  </si>
  <si>
    <t>Vysekání kapes zeď cih. špalík, krabice 15x15x10cm</t>
  </si>
  <si>
    <t>84</t>
  </si>
  <si>
    <t>974 03-1123.R00</t>
  </si>
  <si>
    <t>Vysekání rýh ve zdi cihelné 3 x 10 cm</t>
  </si>
  <si>
    <t>86</t>
  </si>
  <si>
    <t>974 08-2172.R00</t>
  </si>
  <si>
    <t>Vysekání rýh vodiče omítka stropů MVC šířka 3 cm</t>
  </si>
  <si>
    <t>88</t>
  </si>
  <si>
    <t>979 01-1211.R00</t>
  </si>
  <si>
    <t>Svislá doprava suti a vybour. hmot za 2.NP nošením</t>
  </si>
  <si>
    <t>90</t>
  </si>
  <si>
    <t>979 08-1111.R00</t>
  </si>
  <si>
    <t>Odvoz suti a vybour. hmot na skládku do 1 km</t>
  </si>
  <si>
    <t>92</t>
  </si>
  <si>
    <t>979 08-1121.R00</t>
  </si>
  <si>
    <t>Příplatek k odvozu za každý další 1 km</t>
  </si>
  <si>
    <t>94</t>
  </si>
  <si>
    <t>611 42-5531.R00</t>
  </si>
  <si>
    <t>Omítka rýh stropů MV do 15 cm omítkou štukovou</t>
  </si>
  <si>
    <t>96</t>
  </si>
  <si>
    <t>612 40-3399.R00</t>
  </si>
  <si>
    <t>Hrubá výplň rýh ve stěnách maltou</t>
  </si>
  <si>
    <t>98</t>
  </si>
  <si>
    <t>999 28-1111.R00</t>
  </si>
  <si>
    <t>Přesun hmot pro opravy a údržbu do výšky 25 m</t>
  </si>
  <si>
    <t>M96</t>
  </si>
  <si>
    <t>Výchozí revize</t>
  </si>
  <si>
    <t>210-PC025</t>
  </si>
  <si>
    <t>102</t>
  </si>
  <si>
    <t>SO 01.3 - Ústřední vytápění</t>
  </si>
  <si>
    <t>733 - Rozvod potrubí</t>
  </si>
  <si>
    <t>733 B - Demontáž rozvodu potrubí</t>
  </si>
  <si>
    <t>734 - Armatury</t>
  </si>
  <si>
    <t>734 B - Demontář armatur</t>
  </si>
  <si>
    <t>735 - Otopná tělesa</t>
  </si>
  <si>
    <t>735 B - Demontáže otopných těles</t>
  </si>
  <si>
    <t>735 C - Otopná tělesa - opravy</t>
  </si>
  <si>
    <t>739 - Pomocné práce HSV pro ÚT</t>
  </si>
  <si>
    <t>783 - Nátěry</t>
  </si>
  <si>
    <t>D96 - Přesuny suti a vybouraných hmot</t>
  </si>
  <si>
    <t>733</t>
  </si>
  <si>
    <t>Rozvod potrubí</t>
  </si>
  <si>
    <t>733111102R00</t>
  </si>
  <si>
    <t>Potrubí závitové bezešvé běžné nízkotlaké DN 10</t>
  </si>
  <si>
    <t>733113112R00</t>
  </si>
  <si>
    <t>Příplatek za zhotovení přípojky DN 10</t>
  </si>
  <si>
    <t>733190107R00</t>
  </si>
  <si>
    <t>Tlaková zkouška potrubí  DN 40</t>
  </si>
  <si>
    <t>998733201R00</t>
  </si>
  <si>
    <t>Přesun hmot pro rozvody potrubí, výšky do 6 m</t>
  </si>
  <si>
    <t>733 B</t>
  </si>
  <si>
    <t>Demontáž rozvodu potrubí</t>
  </si>
  <si>
    <t>733110803R00</t>
  </si>
  <si>
    <t>Demontáž potrubí ocelového závitového do DN 15</t>
  </si>
  <si>
    <t>733890801R00</t>
  </si>
  <si>
    <t>Přemístění vybouraných hmot - potrubí, H do 6 m</t>
  </si>
  <si>
    <t>734</t>
  </si>
  <si>
    <t>Armatury</t>
  </si>
  <si>
    <t>734209112R00</t>
  </si>
  <si>
    <t>Montáž armatur závitových,se 2závity, G 3/8</t>
  </si>
  <si>
    <t>734291911R00</t>
  </si>
  <si>
    <t>Zpětná montáž regulačních vent./kohoutů do G 1/2</t>
  </si>
  <si>
    <t>734291931R00</t>
  </si>
  <si>
    <t>Zpětná montáž šroubení do G 1/2</t>
  </si>
  <si>
    <t>551300010</t>
  </si>
  <si>
    <t>Šroubení regulační přímé G 3/8" pozinkované</t>
  </si>
  <si>
    <t>998734201R00</t>
  </si>
  <si>
    <t>Přesun hmot pro armatury, výšky do 6 m</t>
  </si>
  <si>
    <t>734 B</t>
  </si>
  <si>
    <t>Demontář armatur</t>
  </si>
  <si>
    <t>734200821R00</t>
  </si>
  <si>
    <t>Demontáž armatur se 2závity do G 1/2</t>
  </si>
  <si>
    <t>734890801R00</t>
  </si>
  <si>
    <t>Přemístění demontovaných hmot - armatur, H do 6 m</t>
  </si>
  <si>
    <t>735</t>
  </si>
  <si>
    <t>Otopná tělesa</t>
  </si>
  <si>
    <t>735158220R00</t>
  </si>
  <si>
    <t>Tlakové zkoušky panelových těles 2řadých</t>
  </si>
  <si>
    <t>735159220R00</t>
  </si>
  <si>
    <t>Montáž panelových těles 2řadých do délky 1500 mm</t>
  </si>
  <si>
    <t>48452900</t>
  </si>
  <si>
    <t>Těleso otopné deskové rekonstrukční 21R 554/700 mm</t>
  </si>
  <si>
    <t>48452901</t>
  </si>
  <si>
    <t>Těleso otopné deskové rekonstrukční 2254/700 mm</t>
  </si>
  <si>
    <t>998735201R00</t>
  </si>
  <si>
    <t>Přesun hmot pro otopná tělesa, výšky do 6 m</t>
  </si>
  <si>
    <t>735 B</t>
  </si>
  <si>
    <t>Demontáže otopných těles</t>
  </si>
  <si>
    <t>735111810R00</t>
  </si>
  <si>
    <t>Demontáž těles otopných litinových článkových</t>
  </si>
  <si>
    <t>735291800R00</t>
  </si>
  <si>
    <t>Demontáž konzol otopných těles do odpadu</t>
  </si>
  <si>
    <t>735494811R00</t>
  </si>
  <si>
    <t>Vypuštění vody z otopných těles</t>
  </si>
  <si>
    <t>735890801R00</t>
  </si>
  <si>
    <t>Přemístění demont. hmot - otop. těles, H do 6 m</t>
  </si>
  <si>
    <t>735 C</t>
  </si>
  <si>
    <t>Otopná tělesa - opravy</t>
  </si>
  <si>
    <t>735000912R00</t>
  </si>
  <si>
    <t>Vyregulování ventilů s termost.ovládáním</t>
  </si>
  <si>
    <t>735191905R00</t>
  </si>
  <si>
    <t>Odvzdušnění otopných těles</t>
  </si>
  <si>
    <t>735191910R00</t>
  </si>
  <si>
    <t>Napuštění vody do otopného systému</t>
  </si>
  <si>
    <t>739</t>
  </si>
  <si>
    <t>Pomocné práce HSV pro ÚT</t>
  </si>
  <si>
    <t>73990001</t>
  </si>
  <si>
    <t>Výpomoce HSV</t>
  </si>
  <si>
    <t>kpl</t>
  </si>
  <si>
    <t>783</t>
  </si>
  <si>
    <t>Nátěry</t>
  </si>
  <si>
    <t>783401811R00</t>
  </si>
  <si>
    <t>Odstranění nátěru z potrubí DN do 50 mm</t>
  </si>
  <si>
    <t>783424240R00</t>
  </si>
  <si>
    <t>Nátěr syntet. potrubí do DN 50 mm  Z+1x +1x email</t>
  </si>
  <si>
    <t>783424340R00</t>
  </si>
  <si>
    <t>Nátěr syntet. potrubí do DN 50 mm  Z+2x +1x email</t>
  </si>
  <si>
    <t>D96</t>
  </si>
  <si>
    <t>Přesuny suti a vybouraných hmot</t>
  </si>
  <si>
    <t>979081111R00</t>
  </si>
  <si>
    <t>979081121R00</t>
  </si>
  <si>
    <t>Příplatek k odvozu za každý další 1 km do 15 km</t>
  </si>
  <si>
    <t>979082111R00</t>
  </si>
  <si>
    <t>Vnitrostaveništní doprava suti do 10 m</t>
  </si>
  <si>
    <t>979082121R00</t>
  </si>
  <si>
    <t>Příplatek k vnitrost. dopravě suti za dalších 5 m cca do  20 m</t>
  </si>
  <si>
    <t>979087112R00</t>
  </si>
  <si>
    <t>Nakládání suti na dopravní prostředky</t>
  </si>
  <si>
    <t>979990001R00</t>
  </si>
  <si>
    <t>Poplatek za skládku stavební suti</t>
  </si>
  <si>
    <t>SO 01.4 - Zdravotní instalace</t>
  </si>
  <si>
    <t>713 - Izolace tepelné</t>
  </si>
  <si>
    <t>721 - Vnitřní kanalizace</t>
  </si>
  <si>
    <t>721 B - Demontáž vnitřní kanalizace</t>
  </si>
  <si>
    <t>721 C - Opravy vnitřní kanalizace</t>
  </si>
  <si>
    <t>722 - Vnitřní vodovod</t>
  </si>
  <si>
    <t>722 B - Vnitřní vodovod- demontáž</t>
  </si>
  <si>
    <t>722 C - Vnitřní vodovod - opravy</t>
  </si>
  <si>
    <t>725 - Zařizovací předměty</t>
  </si>
  <si>
    <t>725 B - Zařizovací předměty demontáž</t>
  </si>
  <si>
    <t>729 - Výpomoce HSV pro ZTI</t>
  </si>
  <si>
    <t>713</t>
  </si>
  <si>
    <t>Izolace tepelné</t>
  </si>
  <si>
    <t>713461121R00</t>
  </si>
  <si>
    <t>Izolace potrubí-skružemi na tmel za stud., 1vrstvá</t>
  </si>
  <si>
    <t>28377301</t>
  </si>
  <si>
    <t>Izolace návleková polyetylenová tl. 9mm x 20 šedá</t>
  </si>
  <si>
    <t>28377302</t>
  </si>
  <si>
    <t>Izolace návleková polyetylenová tl. 9mm x 25 šedá</t>
  </si>
  <si>
    <t>28377303</t>
  </si>
  <si>
    <t>Izolace návleková polyetylenová tl. 9mm x 32 šedá</t>
  </si>
  <si>
    <t>28377304</t>
  </si>
  <si>
    <t>Izolace návleková polyetylenová tl. 9mm x 40 šedá</t>
  </si>
  <si>
    <t>998713201R00</t>
  </si>
  <si>
    <t>Přesun hmot pro izolace tepelné, výšky do 6 m</t>
  </si>
  <si>
    <t>721</t>
  </si>
  <si>
    <t>Vnitřní kanalizace</t>
  </si>
  <si>
    <t>721176102R00</t>
  </si>
  <si>
    <t>Potrubí HT připojovací D 40 x 1,8 mm</t>
  </si>
  <si>
    <t>721176103R00</t>
  </si>
  <si>
    <t>Potrubí HT připojovací D 50 x 1,8 mm</t>
  </si>
  <si>
    <t>721176115R00</t>
  </si>
  <si>
    <t>Potrubí HT odpadní svislé D 110 x 2,7 mm</t>
  </si>
  <si>
    <t>721176222R00</t>
  </si>
  <si>
    <t>Potrubí KG svodné (ležaté) v zemi D 110 x 3,2 mm</t>
  </si>
  <si>
    <t>721176223R00</t>
  </si>
  <si>
    <t>Potrubí KG svodné (ležaté) v zemi D 125 x 3,2 mm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</si>
  <si>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</si>
  <si>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</si>
  <si>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</si>
  <si>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</si>
  <si>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</si>
  <si>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</si>
  <si>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721290111R00</t>
  </si>
  <si>
    <t>Zkouška těsnosti kanalizace vodou DN 125</t>
  </si>
  <si>
    <t>721224206</t>
  </si>
  <si>
    <t>Montáž zápachové uzávěrky pisoárové DN 50</t>
  </si>
  <si>
    <t>998721201R00</t>
  </si>
  <si>
    <t>Přesun hmot pro vnitřní kanalizaci, výšky do 6 m</t>
  </si>
  <si>
    <t>721 B</t>
  </si>
  <si>
    <t>Demontáž vnitřní kanalizace</t>
  </si>
  <si>
    <t>721140802R00</t>
  </si>
  <si>
    <t>Demontáž potrubí litinového DN 100</t>
  </si>
  <si>
    <t>721171803R00</t>
  </si>
  <si>
    <t>Demontáž potrubí z PVC do D 75 mm</t>
  </si>
  <si>
    <t>721171808R00</t>
  </si>
  <si>
    <t>Demontáž potrubí z PVC do D 114 mm</t>
  </si>
  <si>
    <t>721210812R00</t>
  </si>
  <si>
    <t>Demontáž vpusti podlahové DN 70</t>
  </si>
  <si>
    <t>721220801R00</t>
  </si>
  <si>
    <t>Demontáž zápachové uzávěrky DN 70</t>
  </si>
  <si>
    <t>721290821R00</t>
  </si>
  <si>
    <t>Přesun vybouraných hmot - kanalizace, H do 6 m</t>
  </si>
  <si>
    <t>721 C</t>
  </si>
  <si>
    <t>Opravy vnitřní kanalizace</t>
  </si>
  <si>
    <t>721100911R00</t>
  </si>
  <si>
    <t>Oprava - zazátkování hrdla kanalizačního potrubí</t>
  </si>
  <si>
    <t>721140905</t>
  </si>
  <si>
    <t>Vsazení odbočky do potrubí litinového DN 100</t>
  </si>
  <si>
    <t>721140915R00</t>
  </si>
  <si>
    <t>Oprava - propojení dosavadního potrubí DN 100</t>
  </si>
  <si>
    <t>721140925R00</t>
  </si>
  <si>
    <t>Oprava potrubí litinového, krácení trub DN 100</t>
  </si>
  <si>
    <t>Vnitřní vodovod</t>
  </si>
  <si>
    <t>722172311R00</t>
  </si>
  <si>
    <t>Potrubí z PPR  PN 16, studená, D 20x2,8 mm</t>
  </si>
  <si>
    <t>722172312R00</t>
  </si>
  <si>
    <t>Potrubí z PPR PN 16, studená, D 25x3,5 mm</t>
  </si>
  <si>
    <t>722172313R00</t>
  </si>
  <si>
    <t>Potrubí z PPR PN 16, studená, D 32x4,4 mm</t>
  </si>
  <si>
    <t>722172314R00</t>
  </si>
  <si>
    <t>Potrubí z PPR PN 16, studená, D 40x5,5 mm</t>
  </si>
  <si>
    <t>722172331R00</t>
  </si>
  <si>
    <t>Potrubí z PPR PN 20, teplá, D 20x3,4 mm</t>
  </si>
  <si>
    <t>722172332R00</t>
  </si>
  <si>
    <t>Potrubí z PPR PN 20, teplá, D 25x4,2 mm</t>
  </si>
  <si>
    <t>722172333R00</t>
  </si>
  <si>
    <t>Potrubí z PPR PN 20, teplá, D 32x5,4 mm</t>
  </si>
  <si>
    <t>722190401R00</t>
  </si>
  <si>
    <t>Vyvedení a upevnění výpustek DN 15</t>
  </si>
  <si>
    <t>722190402R00</t>
  </si>
  <si>
    <t>Vyvedení a upevnění výpustek DN 20</t>
  </si>
  <si>
    <t>722190403R00</t>
  </si>
  <si>
    <t>Vyvedení a upevnění výpustek DN 25</t>
  </si>
  <si>
    <t>722220111R00</t>
  </si>
  <si>
    <t>Nástěnka  pro výtokový ventil G 1/2</t>
  </si>
  <si>
    <t>722220121R00</t>
  </si>
  <si>
    <t>Nástěnka  pro baterii G 1/2</t>
  </si>
  <si>
    <t>pár</t>
  </si>
  <si>
    <t>722239102R00</t>
  </si>
  <si>
    <t>Montáž vodovodních armatur 2závity, G 3/4</t>
  </si>
  <si>
    <t>722239103R00</t>
  </si>
  <si>
    <t>Montáž vodovodních armatur 2závity, G 1</t>
  </si>
  <si>
    <t>722290226R00</t>
  </si>
  <si>
    <t>Zkouška tlaku potrubí  DN 50</t>
  </si>
  <si>
    <t>722290234R00</t>
  </si>
  <si>
    <t>Proplach a dezinfekce vodovod.potrubí DN 80</t>
  </si>
  <si>
    <t>55111890</t>
  </si>
  <si>
    <t>SCH venkovní nezámrzný ventil 1/2" x 3/4" s přípojkou na hadici</t>
  </si>
  <si>
    <t>55113536.B</t>
  </si>
  <si>
    <t>Kohout kulový  R251D PN42 3/4" motýl</t>
  </si>
  <si>
    <t>55113537.B</t>
  </si>
  <si>
    <t>Kohout kulový  R251D PN35 1" motýl</t>
  </si>
  <si>
    <t>998722201R00</t>
  </si>
  <si>
    <t>Přesun hmot pro vnitřní vodovod, výšky do 6 m</t>
  </si>
  <si>
    <t>722 B</t>
  </si>
  <si>
    <t>Vnitřní vodovod- demontáž</t>
  </si>
  <si>
    <t>722130801R00</t>
  </si>
  <si>
    <t>Demontáž potrubí ocelových závitových DN 25</t>
  </si>
  <si>
    <t>722170801R00</t>
  </si>
  <si>
    <t>Demontáž rozvodů vody z plastů do D 32</t>
  </si>
  <si>
    <t>722170804R00</t>
  </si>
  <si>
    <t>Demontáž rozvodů vody z plastů do D 63</t>
  </si>
  <si>
    <t>722181812R00</t>
  </si>
  <si>
    <t>Demontáž plstěných pásů z trub D 50</t>
  </si>
  <si>
    <t>104</t>
  </si>
  <si>
    <t>722220861R00</t>
  </si>
  <si>
    <t>Demontáž armatur s dvěma závity G 3/4</t>
  </si>
  <si>
    <t>106</t>
  </si>
  <si>
    <t>722220862R00</t>
  </si>
  <si>
    <t>Demontáž armatur s dvěma závity G 5/4</t>
  </si>
  <si>
    <t>108</t>
  </si>
  <si>
    <t>722290821R00</t>
  </si>
  <si>
    <t>Přesun vybouraných hmot - vodovody, H do 6 m</t>
  </si>
  <si>
    <t>110</t>
  </si>
  <si>
    <t>722 C</t>
  </si>
  <si>
    <t>Vnitřní vodovod - opravy</t>
  </si>
  <si>
    <t>722170911R00</t>
  </si>
  <si>
    <t>Oprava potrubí z PE trubek,vsazení odbočky D 32</t>
  </si>
  <si>
    <t>112</t>
  </si>
  <si>
    <t>722170914R00</t>
  </si>
  <si>
    <t>Oprava potrubí z PE trubek,vsazení odbočky D 63</t>
  </si>
  <si>
    <t>114</t>
  </si>
  <si>
    <t>722190901R00</t>
  </si>
  <si>
    <t>Uzavření/otevření vodovodního potrubí při opravě</t>
  </si>
  <si>
    <t>116</t>
  </si>
  <si>
    <t>118</t>
  </si>
  <si>
    <t>725</t>
  </si>
  <si>
    <t>Zařizovací předměty</t>
  </si>
  <si>
    <t>725113102U00</t>
  </si>
  <si>
    <t>Mtž splachovací  nádrže nízkoplošné</t>
  </si>
  <si>
    <t>120</t>
  </si>
  <si>
    <t>725119110R00</t>
  </si>
  <si>
    <t>Montáž splachovací nádrže Kombifix pro WC</t>
  </si>
  <si>
    <t>122</t>
  </si>
  <si>
    <t>725119305R00</t>
  </si>
  <si>
    <t>Montáž klozetových mís kombinovaných</t>
  </si>
  <si>
    <t>soubor</t>
  </si>
  <si>
    <t>124</t>
  </si>
  <si>
    <t>725119306R00</t>
  </si>
  <si>
    <t>Montáž klozetu závěsného</t>
  </si>
  <si>
    <t>126</t>
  </si>
  <si>
    <t>725129201R00</t>
  </si>
  <si>
    <t>Montáž pisoárového záchodku</t>
  </si>
  <si>
    <t>128</t>
  </si>
  <si>
    <t>725212511R00</t>
  </si>
  <si>
    <t>Polosloup k umyvadlu- montáž</t>
  </si>
  <si>
    <t>130</t>
  </si>
  <si>
    <t>725219401R00</t>
  </si>
  <si>
    <t>Montáž umyvadel na šrouby do zdiva bez zápachové uzávěrky</t>
  </si>
  <si>
    <t>132</t>
  </si>
  <si>
    <t>725339101R00</t>
  </si>
  <si>
    <t>Montáž výlevky diturvitové,</t>
  </si>
  <si>
    <t>134</t>
  </si>
  <si>
    <t>725810405R00</t>
  </si>
  <si>
    <t>Ventil rohový s přípoj. trubičkou TE 67 G 1/2</t>
  </si>
  <si>
    <t>136</t>
  </si>
  <si>
    <t>725819201R00</t>
  </si>
  <si>
    <t>Montáž ventilu nástěnného  G 1/2</t>
  </si>
  <si>
    <t>138</t>
  </si>
  <si>
    <t>725819202R00</t>
  </si>
  <si>
    <t>Montáž ventilu nástěnného  G 3/4</t>
  </si>
  <si>
    <t>140</t>
  </si>
  <si>
    <t>725819401R00</t>
  </si>
  <si>
    <t>Montáž ventilu rohového s trubičkou G 1/2</t>
  </si>
  <si>
    <t>142</t>
  </si>
  <si>
    <t>725829201R00</t>
  </si>
  <si>
    <t>Montáž baterie umyv.a dřezové nástěnné chromové</t>
  </si>
  <si>
    <t>144</t>
  </si>
  <si>
    <t>725829301R00</t>
  </si>
  <si>
    <t>Montáž baterie umyv.a dřezové stojánkové</t>
  </si>
  <si>
    <t>146</t>
  </si>
  <si>
    <t>725869102R00</t>
  </si>
  <si>
    <t>Montáž uzávěrek zápach.umyvadlových D 40</t>
  </si>
  <si>
    <t>148</t>
  </si>
  <si>
    <t>725980113RT1</t>
  </si>
  <si>
    <t>Dvířka  300 x 300 mm bez dodávky</t>
  </si>
  <si>
    <t>150</t>
  </si>
  <si>
    <t>28349010</t>
  </si>
  <si>
    <t>Dvířka revizní plná  rozměr 200x200 mm bílá</t>
  </si>
  <si>
    <t>152</t>
  </si>
  <si>
    <t>77</t>
  </si>
  <si>
    <t>28349014</t>
  </si>
  <si>
    <t>Dvířka revizní plná  rozměr 300x300 mm bílá</t>
  </si>
  <si>
    <t>154</t>
  </si>
  <si>
    <t>55144114</t>
  </si>
  <si>
    <t>Baterie umyvadlová stojánková s Clic-clack výpustí vysoká nerez 158 mm</t>
  </si>
  <si>
    <t>156</t>
  </si>
  <si>
    <t>79</t>
  </si>
  <si>
    <t>55144205</t>
  </si>
  <si>
    <t>Baterie umyvadlová nástěnná páková 1/2! x 150 mm výtokové ramínko 300 mm, chrom</t>
  </si>
  <si>
    <t>158</t>
  </si>
  <si>
    <t>55145401</t>
  </si>
  <si>
    <t>Baterie umyvadlová stojánková bez automatické výpusti, lékařská páka vysoká nerez</t>
  </si>
  <si>
    <t>160</t>
  </si>
  <si>
    <t>81</t>
  </si>
  <si>
    <t>55150901</t>
  </si>
  <si>
    <t>Termostatický ventil směšovací pro 2 až 4 odběrná místa vč. zpětné klapky a filtru</t>
  </si>
  <si>
    <t>162</t>
  </si>
  <si>
    <t>55161210</t>
  </si>
  <si>
    <t>Sifon umyvadlový k pákové baterii plast s výpustí 5/4" x 40 mm (E 560)</t>
  </si>
  <si>
    <t>164</t>
  </si>
  <si>
    <t>83</t>
  </si>
  <si>
    <t>55161213</t>
  </si>
  <si>
    <t>Místo šetříci sifon</t>
  </si>
  <si>
    <t>166</t>
  </si>
  <si>
    <t>55167405</t>
  </si>
  <si>
    <t>Sedátko duroplastové  s poklopem s antibakteriální úpravou, zpomalovací mechanismus SLOWCLOSE</t>
  </si>
  <si>
    <t>168</t>
  </si>
  <si>
    <t>85</t>
  </si>
  <si>
    <t>55167406</t>
  </si>
  <si>
    <t>Sedátko duroplastové  s poklopem pro kombiklozet s antibakter.úpravou, úchyty z nerezu</t>
  </si>
  <si>
    <t>170</t>
  </si>
  <si>
    <t>55167407</t>
  </si>
  <si>
    <t>Sedátko duroplastové  s poklopem (MIO) s antibakter.úpravou, rychloupínací ocelové úchyty</t>
  </si>
  <si>
    <t>172</t>
  </si>
  <si>
    <t>87</t>
  </si>
  <si>
    <t>64214483</t>
  </si>
  <si>
    <t>Umyvadlo zdravotní  64 cm bez přepadu, otvor pro baterii uprostřed, rozměry 640x550 mm</t>
  </si>
  <si>
    <t>174</t>
  </si>
  <si>
    <t>64221301</t>
  </si>
  <si>
    <t>Umývátko keramické s otvorem pro baterii uprostřed 500x360x150 mm</t>
  </si>
  <si>
    <t>176</t>
  </si>
  <si>
    <t>89</t>
  </si>
  <si>
    <t>64221302</t>
  </si>
  <si>
    <t>Kryt sifon k umývátku</t>
  </si>
  <si>
    <t>178</t>
  </si>
  <si>
    <t>64221303</t>
  </si>
  <si>
    <t>Instalační sada pro umyvadla</t>
  </si>
  <si>
    <t>180</t>
  </si>
  <si>
    <t>91</t>
  </si>
  <si>
    <t>64221304</t>
  </si>
  <si>
    <t>Připojovací hadičky s nerez opletením 1/2" x 3/8"</t>
  </si>
  <si>
    <t>182</t>
  </si>
  <si>
    <t>64221305</t>
  </si>
  <si>
    <t>SCHELL roháček 1/2" x 3/8"</t>
  </si>
  <si>
    <t>184</t>
  </si>
  <si>
    <t>93</t>
  </si>
  <si>
    <t>64221306</t>
  </si>
  <si>
    <t>Zvukoizolační podložka umyvadlová mezi obklad a stěnu</t>
  </si>
  <si>
    <t>186</t>
  </si>
  <si>
    <t>64233501</t>
  </si>
  <si>
    <t>Klozet kombi se svidlým odpadem dl.630mm, š.360mm napouštění spodní přívod vody</t>
  </si>
  <si>
    <t>188</t>
  </si>
  <si>
    <t>95</t>
  </si>
  <si>
    <t>64233502</t>
  </si>
  <si>
    <t>Instalační sada pro klozet</t>
  </si>
  <si>
    <t>190</t>
  </si>
  <si>
    <t>64233504</t>
  </si>
  <si>
    <t>HL200/1 exentrická napojovací manžeta DN 110 pro WC</t>
  </si>
  <si>
    <t>192</t>
  </si>
  <si>
    <t>97</t>
  </si>
  <si>
    <t>64233505</t>
  </si>
  <si>
    <t>HL201 přímá napojovací manžeta DN 110 pro WC</t>
  </si>
  <si>
    <t>194</t>
  </si>
  <si>
    <t>64238840</t>
  </si>
  <si>
    <t>Klozet závěsný Compact splachování 4,5/3 l uzavřený kruh oplachování</t>
  </si>
  <si>
    <t>196</t>
  </si>
  <si>
    <t>99</t>
  </si>
  <si>
    <t>64238841</t>
  </si>
  <si>
    <t>WC system COMPACT pro závěsné klozety hl=80 mm vč.nádržky izolované proti rosení</t>
  </si>
  <si>
    <t>198</t>
  </si>
  <si>
    <t>64238842</t>
  </si>
  <si>
    <t>Tlačítko pro podomítkové moduly Dual Flusch PL 3 barva bílá</t>
  </si>
  <si>
    <t>200</t>
  </si>
  <si>
    <t>101</t>
  </si>
  <si>
    <t>64238843</t>
  </si>
  <si>
    <t>Zvukoizolační vložka pro WC mezi obklad a sanitární keramiku</t>
  </si>
  <si>
    <t>202</t>
  </si>
  <si>
    <t>64240050</t>
  </si>
  <si>
    <t>Kombi klozet (MIO) se zvýšenou výškou 460 mm rovný odpad</t>
  </si>
  <si>
    <t>204</t>
  </si>
  <si>
    <t>103</t>
  </si>
  <si>
    <t>64240051</t>
  </si>
  <si>
    <t>WC nádrž</t>
  </si>
  <si>
    <t>206</t>
  </si>
  <si>
    <t>64240052</t>
  </si>
  <si>
    <t>Laufen odpadní koleno</t>
  </si>
  <si>
    <t>208</t>
  </si>
  <si>
    <t>105</t>
  </si>
  <si>
    <t>64250901</t>
  </si>
  <si>
    <t>Urinál odsáv. ANTIVANDAL 305x34x53,5cm s radarovým senzorem pro sítové  napájení 24V,</t>
  </si>
  <si>
    <t>210</t>
  </si>
  <si>
    <t>64250902</t>
  </si>
  <si>
    <t>Napájecí zdroj pro max 5 urinálů, 24 V, DC</t>
  </si>
  <si>
    <t>212</t>
  </si>
  <si>
    <t>107</t>
  </si>
  <si>
    <t>64250903</t>
  </si>
  <si>
    <t>Sítko pro urinál</t>
  </si>
  <si>
    <t>214</t>
  </si>
  <si>
    <t>64250904</t>
  </si>
  <si>
    <t>Zvukoizolační podložka pro pisoár a obklad a sanitární keramiku</t>
  </si>
  <si>
    <t>216</t>
  </si>
  <si>
    <t>109</t>
  </si>
  <si>
    <t>64271110</t>
  </si>
  <si>
    <t>Výlevka stojící s plastovou mřížkou</t>
  </si>
  <si>
    <t>218</t>
  </si>
  <si>
    <t>64271111</t>
  </si>
  <si>
    <t>Instalační sada pro výlevku</t>
  </si>
  <si>
    <t>220</t>
  </si>
  <si>
    <t>111</t>
  </si>
  <si>
    <t>64271112</t>
  </si>
  <si>
    <t>Gumová vložka -+ těsnění přívodu vody pro výlevku</t>
  </si>
  <si>
    <t>222</t>
  </si>
  <si>
    <t>64271113</t>
  </si>
  <si>
    <t>Plastová nádržka pro samostatně stojící klozety, boční přívod vody</t>
  </si>
  <si>
    <t>224</t>
  </si>
  <si>
    <t>113</t>
  </si>
  <si>
    <t>998725201R00</t>
  </si>
  <si>
    <t>Přesun hmot pro zařizovací předměty, výšky do 6 m</t>
  </si>
  <si>
    <t>226</t>
  </si>
  <si>
    <t>725 B</t>
  </si>
  <si>
    <t>Zařizovací předměty demontáž</t>
  </si>
  <si>
    <t>725110811R00</t>
  </si>
  <si>
    <t>Demontáž klozetů splachovacích s nádrží nebo  tlakovým spalchováním</t>
  </si>
  <si>
    <t>228</t>
  </si>
  <si>
    <t>115</t>
  </si>
  <si>
    <t>725110814R00</t>
  </si>
  <si>
    <t>Demontáž klozetů kombinovaných</t>
  </si>
  <si>
    <t>230</t>
  </si>
  <si>
    <t>725122817R00</t>
  </si>
  <si>
    <t>Demontáž pisoárů bez nádrže + 1 záchodkem</t>
  </si>
  <si>
    <t>232</t>
  </si>
  <si>
    <t>117</t>
  </si>
  <si>
    <t>725210821R00</t>
  </si>
  <si>
    <t>Demontáž umyvadel bez výtokových armatur</t>
  </si>
  <si>
    <t>234</t>
  </si>
  <si>
    <t>725330820R00</t>
  </si>
  <si>
    <t>Demontáž výlevky diturvitové</t>
  </si>
  <si>
    <t>236</t>
  </si>
  <si>
    <t>119</t>
  </si>
  <si>
    <t>725590811R00</t>
  </si>
  <si>
    <t>Přesun vybour.hmot, zařizovací předměty H 6 m</t>
  </si>
  <si>
    <t>238</t>
  </si>
  <si>
    <t>725810811R00</t>
  </si>
  <si>
    <t>Demontáž ventilu výtokového nástěnného</t>
  </si>
  <si>
    <t>240</t>
  </si>
  <si>
    <t>121</t>
  </si>
  <si>
    <t>725820801R00</t>
  </si>
  <si>
    <t>Demontáž baterie nástěnné do G 3/4</t>
  </si>
  <si>
    <t>242</t>
  </si>
  <si>
    <t>725860811R00</t>
  </si>
  <si>
    <t>Demontáž uzávěrek zápachových jednoduchých</t>
  </si>
  <si>
    <t>244</t>
  </si>
  <si>
    <t>123</t>
  </si>
  <si>
    <t>725991811R00</t>
  </si>
  <si>
    <t>Demontáž konzol jednoduchých</t>
  </si>
  <si>
    <t>246</t>
  </si>
  <si>
    <t>729</t>
  </si>
  <si>
    <t>Výpomoce HSV pro ZTI</t>
  </si>
  <si>
    <t>72990001</t>
  </si>
  <si>
    <t>248</t>
  </si>
  <si>
    <t>125</t>
  </si>
  <si>
    <t>250</t>
  </si>
  <si>
    <t>252</t>
  </si>
  <si>
    <t>127</t>
  </si>
  <si>
    <t>254</t>
  </si>
  <si>
    <t>256</t>
  </si>
  <si>
    <t>129</t>
  </si>
  <si>
    <t>258</t>
  </si>
  <si>
    <t>260</t>
  </si>
  <si>
    <t>SO 02 -  WC 2. STUPEŇ</t>
  </si>
  <si>
    <t>SO 02.1 - stavební část</t>
  </si>
  <si>
    <t>-1321766534</t>
  </si>
  <si>
    <t>-466894056</t>
  </si>
  <si>
    <t>1,25*8,1*2/1000*1,08*2</t>
  </si>
  <si>
    <t>-900908086</t>
  </si>
  <si>
    <t>-396946901</t>
  </si>
  <si>
    <t>3,36*(2,8+2,1+0,1+0,25)</t>
  </si>
  <si>
    <t>2,1*(1,6+1,95+0,9)-0,8*2-0,8*2*2</t>
  </si>
  <si>
    <t>1820778745</t>
  </si>
  <si>
    <t>842684717</t>
  </si>
  <si>
    <t>0,1*1*2*2</t>
  </si>
  <si>
    <t>204700182</t>
  </si>
  <si>
    <t>212436717</t>
  </si>
  <si>
    <t>-1406650818</t>
  </si>
  <si>
    <t>1618768955</t>
  </si>
  <si>
    <t>3,36*(2,8+2,1+0,1+0,25)*2</t>
  </si>
  <si>
    <t>(2,1*(1,6+1,95+0,9)-0,8*2-0,8*2*2)*2</t>
  </si>
  <si>
    <t>-1060442704</t>
  </si>
  <si>
    <t>1066779595</t>
  </si>
  <si>
    <t>1718120178</t>
  </si>
  <si>
    <t>64,7</t>
  </si>
  <si>
    <t>998516386</t>
  </si>
  <si>
    <t>1*(0,1*2+0,15)*1,5*2</t>
  </si>
  <si>
    <t>336087325</t>
  </si>
  <si>
    <t>1673070731</t>
  </si>
  <si>
    <t>95888590</t>
  </si>
  <si>
    <t>2116863956</t>
  </si>
  <si>
    <t>1810657411</t>
  </si>
  <si>
    <t>2111743100</t>
  </si>
  <si>
    <t>1344392645</t>
  </si>
  <si>
    <t>3,36*(2,32+2)</t>
  </si>
  <si>
    <t>1322866886</t>
  </si>
  <si>
    <t>3,36*(2,25+2,5)</t>
  </si>
  <si>
    <t>1471295848</t>
  </si>
  <si>
    <t>-325141317</t>
  </si>
  <si>
    <t>nové dveře T02</t>
  </si>
  <si>
    <t>1*2,15*2</t>
  </si>
  <si>
    <t>650037975</t>
  </si>
  <si>
    <t>T01</t>
  </si>
  <si>
    <t>613350337</t>
  </si>
  <si>
    <t>-146625012</t>
  </si>
  <si>
    <t>1488211822</t>
  </si>
  <si>
    <t>1226123705</t>
  </si>
  <si>
    <t>11,667*25</t>
  </si>
  <si>
    <t>311295972</t>
  </si>
  <si>
    <t>-1851013020</t>
  </si>
  <si>
    <t>-798819980</t>
  </si>
  <si>
    <t>-972502633</t>
  </si>
  <si>
    <t>-537426596</t>
  </si>
  <si>
    <t>39,75*0,2</t>
  </si>
  <si>
    <t>-1276539556</t>
  </si>
  <si>
    <t>-1956092393</t>
  </si>
  <si>
    <t>719364866</t>
  </si>
  <si>
    <t>636751664</t>
  </si>
  <si>
    <t>-1538470633</t>
  </si>
  <si>
    <t>-1684111555</t>
  </si>
  <si>
    <t>135155064</t>
  </si>
  <si>
    <t>1448489854</t>
  </si>
  <si>
    <t>-1566358989</t>
  </si>
  <si>
    <t>D+M pozice T01 dveře 900/1970 vč. zárubně - kompletní viz výpis výplní</t>
  </si>
  <si>
    <t>2141655750</t>
  </si>
  <si>
    <t>D+M pozice T02 dveře 700/1970 vč. zárubně - kompletní viz výpis výplní</t>
  </si>
  <si>
    <t>84454522</t>
  </si>
  <si>
    <t>D+M pozice T03 dělící příčka 850/1720 - kompletní viz výpis výplní</t>
  </si>
  <si>
    <t>281549679</t>
  </si>
  <si>
    <t>-1050191269</t>
  </si>
  <si>
    <t>-1016219220</t>
  </si>
  <si>
    <t>-822853549</t>
  </si>
  <si>
    <t>-101750750</t>
  </si>
  <si>
    <t>1903516145</t>
  </si>
  <si>
    <t>43300104</t>
  </si>
  <si>
    <t>1791435679</t>
  </si>
  <si>
    <t>39,75</t>
  </si>
  <si>
    <t>-1196386672</t>
  </si>
  <si>
    <t>-196738793</t>
  </si>
  <si>
    <t>39,89*1,1 'Přepočtené koeficientem množství</t>
  </si>
  <si>
    <t>844891351</t>
  </si>
  <si>
    <t>-1545113883</t>
  </si>
  <si>
    <t>81,7</t>
  </si>
  <si>
    <t>-1026070913</t>
  </si>
  <si>
    <t>1285450150</t>
  </si>
  <si>
    <t>-1491483721</t>
  </si>
  <si>
    <t>81,47</t>
  </si>
  <si>
    <t>232021529</t>
  </si>
  <si>
    <t>"2.03</t>
  </si>
  <si>
    <t>2,05*(2,2*2+2,5*2)-1*2</t>
  </si>
  <si>
    <t>"2.04</t>
  </si>
  <si>
    <t>2,05*(1,75*2+2,5*2)-0,9*2*2</t>
  </si>
  <si>
    <t>"2.05</t>
  </si>
  <si>
    <t>2,05*(3,72*2+2,05*2)-0,7*2*3-0,9*2-0,8*2</t>
  </si>
  <si>
    <t>"2.06</t>
  </si>
  <si>
    <t>2,05*(0,85*2+1,2*2)-0,8*2</t>
  </si>
  <si>
    <t>"2.07</t>
  </si>
  <si>
    <t>2,05*(2,5*2+1,9*2)-0,9*2*2</t>
  </si>
  <si>
    <t>"2.08</t>
  </si>
  <si>
    <t>2,05*(3,7*2+2,4*2)-0,9*2-0,7*2-0,8*2</t>
  </si>
  <si>
    <t>2,05*(0,84*2+1,35*2)*5-0,7*2*5</t>
  </si>
  <si>
    <t>2,05*(3*2+0,85*2)-0,7*2</t>
  </si>
  <si>
    <t>-945224431</t>
  </si>
  <si>
    <t>140,887*1,05 'Přepočtené koeficientem množství</t>
  </si>
  <si>
    <t>-1233768757</t>
  </si>
  <si>
    <t>-1350973820</t>
  </si>
  <si>
    <t>-1824085367</t>
  </si>
  <si>
    <t>2,05*53</t>
  </si>
  <si>
    <t>-1170332663</t>
  </si>
  <si>
    <t>-1996896424</t>
  </si>
  <si>
    <t>-1285666784</t>
  </si>
  <si>
    <t>fólie pro malířské potřeby zakrývací, 7µ,  4 x 5 m</t>
  </si>
  <si>
    <t>-517848091</t>
  </si>
  <si>
    <t>603949980</t>
  </si>
  <si>
    <t>-1588933315</t>
  </si>
  <si>
    <t>-1769242643</t>
  </si>
  <si>
    <t>-1685229429</t>
  </si>
  <si>
    <t>SO 02.2 - EI</t>
  </si>
  <si>
    <t>SO 02.3 - Ústřední vytápění</t>
  </si>
  <si>
    <t>733 C - Rozvody potrubí - opravy</t>
  </si>
  <si>
    <t>733111103R00</t>
  </si>
  <si>
    <t>Potrubí závitové bezešvé běžné nízkotlaké DN 15</t>
  </si>
  <si>
    <t>733113113R00</t>
  </si>
  <si>
    <t>Příplatek za zhotovení přípojky DN 15</t>
  </si>
  <si>
    <t>733 C</t>
  </si>
  <si>
    <t>Rozvody potrubí - opravy</t>
  </si>
  <si>
    <t>733191912R00</t>
  </si>
  <si>
    <t>Zaslepení potrubí zkováním a zavařením DN 10</t>
  </si>
  <si>
    <t>733191913R00</t>
  </si>
  <si>
    <t>Zaslepení potrubí zkováním a zavařením DN 15</t>
  </si>
  <si>
    <t>733191923R00</t>
  </si>
  <si>
    <t>Navaření odbočky na potrubí,DN odbočky 15</t>
  </si>
  <si>
    <t>734209113R00</t>
  </si>
  <si>
    <t>Montáž armatur závitových,se 2závity, G 1/2</t>
  </si>
  <si>
    <t>Šroubení regulační přímé G 3/8" poniklované</t>
  </si>
  <si>
    <t>551300011</t>
  </si>
  <si>
    <t>Šroubení regulační přímé G 1/2" poniklované</t>
  </si>
  <si>
    <t>551300012</t>
  </si>
  <si>
    <t>Termostatický ventil s plynulým přesným nastavením DN 10 (3/8") poniklovaný</t>
  </si>
  <si>
    <t>551300013</t>
  </si>
  <si>
    <t>Termostatická hlavice se zabezpečením pro veřejné  prostorys rozsah 8-26 °c</t>
  </si>
  <si>
    <t>735158210R00</t>
  </si>
  <si>
    <t>Tlakové zkoušky panelových těles 1řadých</t>
  </si>
  <si>
    <t>735159110R00</t>
  </si>
  <si>
    <t>Montáž panelových těles 1řadých do délky 1500 mm</t>
  </si>
  <si>
    <t>48452800</t>
  </si>
  <si>
    <t>Těleso otopné deskové typ 11 -6050 mm</t>
  </si>
  <si>
    <t>48452801</t>
  </si>
  <si>
    <t>Těleso otopné deskové typ 11 -6080 mm</t>
  </si>
  <si>
    <t>48452802</t>
  </si>
  <si>
    <t>Těleso otopné deskové typ 11 -9040 mm</t>
  </si>
  <si>
    <t>48452803</t>
  </si>
  <si>
    <t>Těleso otopné deskové typ 11 -9060 mm</t>
  </si>
  <si>
    <t>48452804</t>
  </si>
  <si>
    <t>Těleso otopné deskové typ 21 -9060 mm</t>
  </si>
  <si>
    <t>SO 02.4 - Zdravotní instalace</t>
  </si>
  <si>
    <t>998713202R00</t>
  </si>
  <si>
    <t>Přesun hmot pro izolace tepelné, výšky do 12 m</t>
  </si>
  <si>
    <t>998721203R00</t>
  </si>
  <si>
    <t>Přesun hmot pro vnitřní kanalizaci, výšky do 24 m</t>
  </si>
  <si>
    <t>721290822R00</t>
  </si>
  <si>
    <t>Přesun vybouraných hmot - kanalizace, H 6 - 12 m</t>
  </si>
  <si>
    <t>998722203R00</t>
  </si>
  <si>
    <t>Přesun hmot pro vnitřní vodovod, výšky do 24 m</t>
  </si>
  <si>
    <t>722290822R00</t>
  </si>
  <si>
    <t>Přesun vybouraných hmot - vodovody, H 6 - 12 m</t>
  </si>
  <si>
    <t>55167408</t>
  </si>
  <si>
    <t>Sedátko duroplastové  s poklopem ( MIO) s antibakter.úpravou, rychloupínací ocelové úchyty</t>
  </si>
  <si>
    <t>Klozet kombi s vodorov. odpadem dl.630mm, š.360mm napouštění spodní přívod vody</t>
  </si>
  <si>
    <t>64233503</t>
  </si>
  <si>
    <t>HL210P napojovací koleno pro záchodovou mísu DN 100 s kulovým kloubem</t>
  </si>
  <si>
    <t>Urinál odsáv. ANTIVANDAL s radarovým senzorem pro sít. napájení 24V,vč.vnitř.instalační sady a sifon</t>
  </si>
  <si>
    <t>998725202R00</t>
  </si>
  <si>
    <t>Přesun hmot pro zařizovací předměty, výšky do 12 m</t>
  </si>
  <si>
    <t>725590812R00</t>
  </si>
  <si>
    <t>Přesun vybour.hmot, zařizovací předměty H 12 m</t>
  </si>
  <si>
    <t>SO 03 - PLOŠINA</t>
  </si>
  <si>
    <t>SO 03.1 - Stavební část</t>
  </si>
  <si>
    <t>M - Práce a dodávky M</t>
  </si>
  <si>
    <t xml:space="preserve">    33-M - Montáže dopr.zaříz.,sklad. zař. a váh</t>
  </si>
  <si>
    <t>949111122</t>
  </si>
  <si>
    <t>Montáž lešení lehkého kozového trubkového ve schodišti v do 3,5 m</t>
  </si>
  <si>
    <t>sada</t>
  </si>
  <si>
    <t>510466634</t>
  </si>
  <si>
    <t>949111222</t>
  </si>
  <si>
    <t>Příplatek k lešení lehkému kozovému trubkovému ve schodišti v do 3,5 m za první a ZKD den použití</t>
  </si>
  <si>
    <t>959230300</t>
  </si>
  <si>
    <t>30 dní</t>
  </si>
  <si>
    <t>2*30</t>
  </si>
  <si>
    <t>949111822</t>
  </si>
  <si>
    <t>Demontáž lešení lehkého kozového trubkového ve schodišti v do 3,5 m</t>
  </si>
  <si>
    <t>-1682412939</t>
  </si>
  <si>
    <t>95-001</t>
  </si>
  <si>
    <t>V podlaze (PVC + beton) vyříznuta drážka o rozměru 150/150 mm délky 3570 mm.
Do ní bude osazena chránička průměru 100 mm, obetonována vysokopevnostním cementovým potěrem 30 MPa a opět nalepena a navařena PVC pochozí vrstva</t>
  </si>
  <si>
    <t>-729737879</t>
  </si>
  <si>
    <t>-1097346974</t>
  </si>
  <si>
    <t>-847085798</t>
  </si>
  <si>
    <t>D+M kompletní ocelové konstrukce nástupních podest</t>
  </si>
  <si>
    <t>-336613185</t>
  </si>
  <si>
    <t>viz výpis prvků nástupních podest, kompletní konstrukce dle výpisu</t>
  </si>
  <si>
    <t>767-002</t>
  </si>
  <si>
    <t>D+M svařovaného zábradlí dl. 2175 mm, v. 1100 mm ozn. A</t>
  </si>
  <si>
    <t>-997536488</t>
  </si>
  <si>
    <t>viz výpis prvků zábradlí, kompletní konstrukce dle výpisu</t>
  </si>
  <si>
    <t>767-003</t>
  </si>
  <si>
    <t>D+M svařovaného zábradlí dl. 2175 mm, v. 1100 mm ozn. B</t>
  </si>
  <si>
    <t>-224577949</t>
  </si>
  <si>
    <t>767-004</t>
  </si>
  <si>
    <t>D+M svařovaného zábradlí dl. 2175 mm, v. 1100 mm ozn. C</t>
  </si>
  <si>
    <t>-900319187</t>
  </si>
  <si>
    <t>767-005</t>
  </si>
  <si>
    <t>D+M svařovaného zábradlí dl. 2175 mm, v. 1100 mm ozn. D</t>
  </si>
  <si>
    <t>-1061026128</t>
  </si>
  <si>
    <t>767-006</t>
  </si>
  <si>
    <t>D+M nosného sloupku zábradlí v. 1100 mm ozn. E</t>
  </si>
  <si>
    <t>-7169435</t>
  </si>
  <si>
    <t>767161813</t>
  </si>
  <si>
    <t>Demontáž zábradlí rovného nerozebíratelného hmotnosti 1m zábradlí do 20 kg</t>
  </si>
  <si>
    <t>-1408933792</t>
  </si>
  <si>
    <t>4*2+2*2+4</t>
  </si>
  <si>
    <t>Práce a dodávky M</t>
  </si>
  <si>
    <t>33-M</t>
  </si>
  <si>
    <t>Montáže dopr.zaříz.,sklad. zař. a váh</t>
  </si>
  <si>
    <t>33-001</t>
  </si>
  <si>
    <t>D+M zdvihací plošina - kompletní dodávka</t>
  </si>
  <si>
    <t>-1281091318</t>
  </si>
  <si>
    <t>Nosnost:</t>
  </si>
  <si>
    <t xml:space="preserve">400 kg </t>
  </si>
  <si>
    <t>Jmenovitá rychlost:</t>
  </si>
  <si>
    <t>0,15 m/s</t>
  </si>
  <si>
    <t>Počet stanic/nástupišť:</t>
  </si>
  <si>
    <t xml:space="preserve">3/3 neprůchozí </t>
  </si>
  <si>
    <t>Ovládání</t>
  </si>
  <si>
    <t>ovládání plošiny trvalým stlačením tlačítka na ovládacím panelu (hold to run)</t>
  </si>
  <si>
    <t>Napájení hlav. přívodu:</t>
  </si>
  <si>
    <t>1+N+PE, 230V, 50 Hz, 1,8 KW, 6 - 10A.</t>
  </si>
  <si>
    <t>Typ pohonu:</t>
  </si>
  <si>
    <t>Hydraulický pohon, nosné řetězy</t>
  </si>
  <si>
    <t>Umístění:</t>
  </si>
  <si>
    <t>vnitřní, v zrcátku schodiště</t>
  </si>
  <si>
    <t>680224248</t>
  </si>
  <si>
    <t>19970730</t>
  </si>
  <si>
    <t>SO 03.2 - EI</t>
  </si>
  <si>
    <t>M62 - Doplnění stáv.rozvaděče RS1</t>
  </si>
  <si>
    <t>210 01-0102.R00</t>
  </si>
  <si>
    <t>Lišta z PH bez krabic,ulož. pevně,L 40 protahovací</t>
  </si>
  <si>
    <t>345-PC001</t>
  </si>
  <si>
    <t>Lišta elektroinstalační z PVC 40/40mm - HF včetně příslušenství</t>
  </si>
  <si>
    <t>210 02-1001.R00</t>
  </si>
  <si>
    <t>Zhotovení otvorů v plechu tl.4 mm, do 100 x 100 mm</t>
  </si>
  <si>
    <t>210 10-PC002</t>
  </si>
  <si>
    <t>Ukončení a označení vodičů ve stáv. rozvaděči RS1</t>
  </si>
  <si>
    <t>210 10-PC003</t>
  </si>
  <si>
    <t>Ukončení a označení vodičů v rozvaděči R-VÝTAH</t>
  </si>
  <si>
    <t>210 29-0841.R00</t>
  </si>
  <si>
    <t>Demontáž/montáž krytu ocelopl. rozvaděče do 70 cm</t>
  </si>
  <si>
    <t>210 80-0528.R00</t>
  </si>
  <si>
    <t>Vodič nn a vn CY 10 mm2 uložený volně</t>
  </si>
  <si>
    <t>341-PC004</t>
  </si>
  <si>
    <t>Vodič silový CY zelenožlutý 10,00 mm2 - drát</t>
  </si>
  <si>
    <t>210 81-0017.R00</t>
  </si>
  <si>
    <t>Kabel CYKY-m 750 V 5 x 4 mm2 volně uložený</t>
  </si>
  <si>
    <t>341-PC005</t>
  </si>
  <si>
    <t>Kabel silový s Cu jádrem 750 V CYKY 5C x 4 mm2</t>
  </si>
  <si>
    <t>M62</t>
  </si>
  <si>
    <t>Doplnění stáv.rozvaděče RS1</t>
  </si>
  <si>
    <t>Štítek označovací včetně montáže</t>
  </si>
  <si>
    <t>345-PC007</t>
  </si>
  <si>
    <t>Hřeben propojovací včetně montáže</t>
  </si>
  <si>
    <t>358-PC008</t>
  </si>
  <si>
    <t>Jistič do 63 A 1pólový C16/1 včetně montáže</t>
  </si>
  <si>
    <t>345-PC009</t>
  </si>
  <si>
    <t>Výstražná tabulka včetně montáže</t>
  </si>
  <si>
    <t>210-PC010</t>
  </si>
  <si>
    <t>SO 04 - UČEBNA BIOLOGIE</t>
  </si>
  <si>
    <t>SO 04.1 - stavební část</t>
  </si>
  <si>
    <t xml:space="preserve">    714 - Akustická a protiotřesová opatření</t>
  </si>
  <si>
    <t xml:space="preserve">    776 - Podlahy povlakové</t>
  </si>
  <si>
    <t>-56862418</t>
  </si>
  <si>
    <t>1,25*2*8,1/1000*1,08</t>
  </si>
  <si>
    <t>667466522</t>
  </si>
  <si>
    <t>1,25*0,1*2</t>
  </si>
  <si>
    <t>2031899087</t>
  </si>
  <si>
    <t>vybourraný otvor</t>
  </si>
  <si>
    <t>0,15*(2*2+1)</t>
  </si>
  <si>
    <t>1591507221</t>
  </si>
  <si>
    <t>-1624818977</t>
  </si>
  <si>
    <t>doplěnní omítky kolem nového otvoru</t>
  </si>
  <si>
    <t>-340293504</t>
  </si>
  <si>
    <t>-817539241</t>
  </si>
  <si>
    <t>obklady</t>
  </si>
  <si>
    <t>2,5+1,6*2</t>
  </si>
  <si>
    <t>631312141</t>
  </si>
  <si>
    <t>Doplnění rýh v dosavadních mazaninách  pevnostním 
cementem - p. min 30 Mpa</t>
  </si>
  <si>
    <t>m3</t>
  </si>
  <si>
    <t>1913291703</t>
  </si>
  <si>
    <t>37*0,12*0,3</t>
  </si>
  <si>
    <t>-908134418</t>
  </si>
  <si>
    <t>538316685</t>
  </si>
  <si>
    <t>-2018142304</t>
  </si>
  <si>
    <t>974029664</t>
  </si>
  <si>
    <t>Vysekání rýh ve zdivu betonovém pro vtahování nosníků hl do 150 mm v do 150 mm</t>
  </si>
  <si>
    <t>221220497</t>
  </si>
  <si>
    <t>pro nosníky IPE 100</t>
  </si>
  <si>
    <t>1,25*2</t>
  </si>
  <si>
    <t>975021211</t>
  </si>
  <si>
    <t>Podchycení nadzákladového zdiva pod stropem tl zdiva do 450 mm</t>
  </si>
  <si>
    <t>-1216804744</t>
  </si>
  <si>
    <t>978-001</t>
  </si>
  <si>
    <t>Vyřezání drážky pro rozvody EI a ZTI - budou vyřezány drážky v nabetonávce až na nosnou konstrukci, max hl. 120 mm</t>
  </si>
  <si>
    <t>1455912264</t>
  </si>
  <si>
    <t>1522116468</t>
  </si>
  <si>
    <t>-1398699007</t>
  </si>
  <si>
    <t>příplatek 25 km</t>
  </si>
  <si>
    <t>1,227*25</t>
  </si>
  <si>
    <t>-1998147981</t>
  </si>
  <si>
    <t>729814379</t>
  </si>
  <si>
    <t>1569089740</t>
  </si>
  <si>
    <t>714</t>
  </si>
  <si>
    <t>Akustická a protiotřesová opatření</t>
  </si>
  <si>
    <t>714121011</t>
  </si>
  <si>
    <t>Montáž podstropních panelů s rozšířenou zvukovou pohltivostí zavěšených na viditelný rošt</t>
  </si>
  <si>
    <t>1947780705</t>
  </si>
  <si>
    <t>590363600</t>
  </si>
  <si>
    <t>panel akustický, 600x600x40mm - viz PD</t>
  </si>
  <si>
    <t>-232313918</t>
  </si>
  <si>
    <t>84,1*1,05 'Přepočtené koeficientem množství</t>
  </si>
  <si>
    <t>D+M pozice T04 dveře 900/1970 vč. zárubně - kompletní viz výpis výplní</t>
  </si>
  <si>
    <t>1406147442</t>
  </si>
  <si>
    <t>776</t>
  </si>
  <si>
    <t>Podlahy povlakové</t>
  </si>
  <si>
    <t>776111116</t>
  </si>
  <si>
    <t>Odstranění zbytků lepidla z podkladu povlakových podlah broušením</t>
  </si>
  <si>
    <t>1474984606</t>
  </si>
  <si>
    <t>776111311</t>
  </si>
  <si>
    <t>Vysátí podkladu povlakových podlah</t>
  </si>
  <si>
    <t>641218206</t>
  </si>
  <si>
    <t>776121111</t>
  </si>
  <si>
    <t>Vodou ředitelná penetrace savého podkladu povlakových podlah ředěná v poměru 1:3</t>
  </si>
  <si>
    <t>-1750473327</t>
  </si>
  <si>
    <t>776141121</t>
  </si>
  <si>
    <t>Vyrovnání podkladu povlakových podlah stěrkou pevnosti 30 MPa tl 3 mm</t>
  </si>
  <si>
    <t>-1285157675</t>
  </si>
  <si>
    <t>776201812</t>
  </si>
  <si>
    <t>Demontáž lepených povlakových podlah s podložkou ručně</t>
  </si>
  <si>
    <t>1014995247</t>
  </si>
  <si>
    <t>776221221</t>
  </si>
  <si>
    <t>Lepení elektrostaticky vodivých čtverců z PVC standardním lepidlem</t>
  </si>
  <si>
    <t>-316611334</t>
  </si>
  <si>
    <t>284110260</t>
  </si>
  <si>
    <t>PVC homogen. zátěž. antistatická podlahová krytina - viz PD</t>
  </si>
  <si>
    <t>-873659953</t>
  </si>
  <si>
    <t>85,5*1,1 'Přepočtené koeficientem množství</t>
  </si>
  <si>
    <t>776223111</t>
  </si>
  <si>
    <t>Spoj povlakových podlahovin z PVC svařováním za tepla</t>
  </si>
  <si>
    <t>1143372243</t>
  </si>
  <si>
    <t>12*7*2</t>
  </si>
  <si>
    <t>776410811</t>
  </si>
  <si>
    <t>Odstranění soklíků a lišt pryžových nebo plastových</t>
  </si>
  <si>
    <t>-640662995</t>
  </si>
  <si>
    <t>12*2+7*2</t>
  </si>
  <si>
    <t>998776102</t>
  </si>
  <si>
    <t>Přesun hmot tonážní pro podlahy povlakové v objektech v do 12 m</t>
  </si>
  <si>
    <t>2088056283</t>
  </si>
  <si>
    <t>-555503414</t>
  </si>
  <si>
    <t>-2007255086</t>
  </si>
  <si>
    <t>1259921505</t>
  </si>
  <si>
    <t>4,1*1,05 'Přepočtené koeficientem množství</t>
  </si>
  <si>
    <t>1517392055</t>
  </si>
  <si>
    <t>1550729842</t>
  </si>
  <si>
    <t>1878956587</t>
  </si>
  <si>
    <t>2,5</t>
  </si>
  <si>
    <t>764927841</t>
  </si>
  <si>
    <t>119301733</t>
  </si>
  <si>
    <t>476051421</t>
  </si>
  <si>
    <t>-273815633</t>
  </si>
  <si>
    <t>11,6190476190476*1,05 'Přepočtené koeficientem množství</t>
  </si>
  <si>
    <t>-1446975218</t>
  </si>
  <si>
    <t>oprava malby</t>
  </si>
  <si>
    <t>dveře</t>
  </si>
  <si>
    <t>-162661796</t>
  </si>
  <si>
    <t>346819218</t>
  </si>
  <si>
    <t>277534279</t>
  </si>
  <si>
    <t>SO 04.2 - EI</t>
  </si>
  <si>
    <t>M62 - Doplnění stáv.rozvaděče RS2</t>
  </si>
  <si>
    <t>M63 - Rozvaděč R-BI</t>
  </si>
  <si>
    <t>M81 - Slaboproudé rozvody</t>
  </si>
  <si>
    <t>M82 - Stávající ozvučení</t>
  </si>
  <si>
    <t>210 02-0323.R00</t>
  </si>
  <si>
    <t>Korýtko kabelové  z PVC 100x40 mm</t>
  </si>
  <si>
    <t>345-PC003</t>
  </si>
  <si>
    <t>Lišta elektroinstalační z PVC 80/40mm - HF včetně příslušenství</t>
  </si>
  <si>
    <t>210 01-PC007</t>
  </si>
  <si>
    <t>210 01-PC005</t>
  </si>
  <si>
    <t>Krabice přístrojová 68mm do SDK, bez zapojení</t>
  </si>
  <si>
    <t>345-PC0006</t>
  </si>
  <si>
    <t>Krabice přístrojová kruhová 68mm do SDK pro vícenásobné rámečky</t>
  </si>
  <si>
    <t>210 01-PC009</t>
  </si>
  <si>
    <t>Svorkovnice pětipólová se zapojením</t>
  </si>
  <si>
    <t>Svorkovnice pětipólová s krytem velkoplošná do společných rámečků</t>
  </si>
  <si>
    <t>Rámeček pro spínače a zásuvky bílý</t>
  </si>
  <si>
    <t>210 02-1002.R00</t>
  </si>
  <si>
    <t>Zhotovení otvorů v plechu tl.4 mm, do 160 x 160 mm</t>
  </si>
  <si>
    <t>210 10-PC012</t>
  </si>
  <si>
    <t>Ukončení a označení vodičů ve stáv. rozvaděči RS2</t>
  </si>
  <si>
    <t>210 10-PC013</t>
  </si>
  <si>
    <t>Ukončení a označení vodičů v rozvaděči R-BI</t>
  </si>
  <si>
    <t>210 10-PC014</t>
  </si>
  <si>
    <t>Ukončení a označení vodičů ve stole na pokusy</t>
  </si>
  <si>
    <t>210 10-0001.R00</t>
  </si>
  <si>
    <t>Ukončení a označení vodičů v žákovských stolech</t>
  </si>
  <si>
    <t>210 10-0101.R00</t>
  </si>
  <si>
    <t>Ukončení drátů a lan Cu, Al - 1 žíla do 16 mm2</t>
  </si>
  <si>
    <t>210 11-0043.R00</t>
  </si>
  <si>
    <t>Spínač zapuštěný seriový velkoplošný</t>
  </si>
  <si>
    <t>345-PC015</t>
  </si>
  <si>
    <t>Strojek přepínače sériového, řaz.5</t>
  </si>
  <si>
    <t>345-PC016</t>
  </si>
  <si>
    <t>Kryt přepínače velkoplošného bílý</t>
  </si>
  <si>
    <t>345-PC017</t>
  </si>
  <si>
    <t>210 11-0045.R00</t>
  </si>
  <si>
    <t>Spínač zapuštěný střídavý velkoplošný</t>
  </si>
  <si>
    <t>345-PC018</t>
  </si>
  <si>
    <t>Strojek přepínače střídavého, řaz.6</t>
  </si>
  <si>
    <t>345-PC019</t>
  </si>
  <si>
    <t>345-PC020</t>
  </si>
  <si>
    <t>212 11-0001.R00</t>
  </si>
  <si>
    <t>Přepínač seriový střídavý, řazení 5a</t>
  </si>
  <si>
    <t>345-PC021</t>
  </si>
  <si>
    <t>Strojek přepín.dvojit.stříd.,řaz.6+6</t>
  </si>
  <si>
    <t>345-PC022</t>
  </si>
  <si>
    <t>Kryt přepínače dvojitého střídavého bílý</t>
  </si>
  <si>
    <t>345-PC023</t>
  </si>
  <si>
    <t>210 11-1011.R00</t>
  </si>
  <si>
    <t>Zásuvka domovní zapuštěná - provedení 2P+Z</t>
  </si>
  <si>
    <t>345-PC024</t>
  </si>
  <si>
    <t>Zásuvka 230V, 16A velkoplošná bílá s ochranným kolíkem, clonkami</t>
  </si>
  <si>
    <t>345-PC025</t>
  </si>
  <si>
    <t>345-PC026</t>
  </si>
  <si>
    <t>Zásuvka 230V, 16A velkoplošná bílá, s ochr.kolíkem clonkami, ochrana proti přepětí, opt. signalizace</t>
  </si>
  <si>
    <t>345-PC027</t>
  </si>
  <si>
    <t>210 14-PC028</t>
  </si>
  <si>
    <t>Montáž stávajícího ovládání plátna (spínač chodu, vypínač, spínací relé)</t>
  </si>
  <si>
    <t>210 19-0002.R00</t>
  </si>
  <si>
    <t>Montáž celoplechových rozvodnic do váhy 50 kg</t>
  </si>
  <si>
    <t>210 20-1062.R00</t>
  </si>
  <si>
    <t>Svítidlo LED 33W vestavné ekvivalentní položka</t>
  </si>
  <si>
    <t>348-PC029</t>
  </si>
  <si>
    <t>A-Svítidlo LED vestavné 600x600mm, LR80, IP43, 33W URG rovno, menší19, samozhášivý polykarbonát, IK06</t>
  </si>
  <si>
    <t>210 80-0546.R00</t>
  </si>
  <si>
    <t>Vodič nn a vn CY 4 mm2 uložený pevně</t>
  </si>
  <si>
    <t>341-PC030</t>
  </si>
  <si>
    <t>Vodič silový CY zel.žl.4,00 mm2 - drát</t>
  </si>
  <si>
    <t>210 80-0548.R00</t>
  </si>
  <si>
    <t>Vodič nn a vn CY 10 mm2 uložený pevně</t>
  </si>
  <si>
    <t>341-PC031</t>
  </si>
  <si>
    <t>210 80-0105.R00</t>
  </si>
  <si>
    <t>Kabel CYKY 750 V 3x1,5 mm2 uložený pod omítkou</t>
  </si>
  <si>
    <t>341-PC032</t>
  </si>
  <si>
    <t>Kabel silový s Cu jádrem 750 V CYKY 3A x 1,5 mm2</t>
  </si>
  <si>
    <t>341-PC033</t>
  </si>
  <si>
    <t>Kabel silový s Cu jádrem 750 V CYKY 3 C x 1,5 mm2</t>
  </si>
  <si>
    <t>210 80-0106.R00</t>
  </si>
  <si>
    <t>Kabel CYKY 750 V 3x2,5 mm2 uložený pod omítkou</t>
  </si>
  <si>
    <t>341-PC034</t>
  </si>
  <si>
    <t>Kabel silový s Cu jádrem 750 V CYKY 3 C x 2,5 mm2</t>
  </si>
  <si>
    <t>210 80-0115.R00</t>
  </si>
  <si>
    <t>Kabel CYKY 750 V 5x1,5 mm2 uložený pod omítkou</t>
  </si>
  <si>
    <t>341-PC035</t>
  </si>
  <si>
    <t>Kabel silový s Cu jádrem 750 V CYKY 5C x 1,5 mm2</t>
  </si>
  <si>
    <t>210 80-PC036</t>
  </si>
  <si>
    <t>Kabel CYKY 750 V 5Cx10 mm2 uložený pod omítkou</t>
  </si>
  <si>
    <t>341-PC037</t>
  </si>
  <si>
    <t>Kabel silový s Cu jádrem 750 V CYKY 5 x 10 mm2</t>
  </si>
  <si>
    <t>210 81-0005.R00</t>
  </si>
  <si>
    <t>Kabel CYKY-m 750 V 3 x 1,5 mm2 volně uložený</t>
  </si>
  <si>
    <t>341-PC038</t>
  </si>
  <si>
    <t>Kabel silový s Cu jádrem 750 V CYKY 3 x 1,5 mm2</t>
  </si>
  <si>
    <t>210 81-0006.R00</t>
  </si>
  <si>
    <t>Kabel CYKY-m 750 V 3 x 2,5 mm2 volně uložený</t>
  </si>
  <si>
    <t>341-PC039</t>
  </si>
  <si>
    <t>Kabel silový s Cu jádrem 750 V CYKY 3 x 2,5 mm2</t>
  </si>
  <si>
    <t>210 81-0015.R00</t>
  </si>
  <si>
    <t>Kabel CYKY-m 750 V 5 x 1,5 mm2 volně uložený</t>
  </si>
  <si>
    <t>341-PC040</t>
  </si>
  <si>
    <t>Kabel silový s Cu jádrem 750 V CYKY 5 x 1,5 mm2</t>
  </si>
  <si>
    <t>210 81-PC041</t>
  </si>
  <si>
    <t>Kabel CYKY-m 750 V 5 x 10 mm2 volně uložený ekvivalentní položka</t>
  </si>
  <si>
    <t>341-PC042</t>
  </si>
  <si>
    <t>210 81-0045.R00</t>
  </si>
  <si>
    <t>Kabel CYKY-m 750 V 3 x 1,5 mm2 pevně uložený</t>
  </si>
  <si>
    <t>341-PC043</t>
  </si>
  <si>
    <t>210 81-0046.R00</t>
  </si>
  <si>
    <t>Kabel CYKY-m 750 V 3 x 2,5 mm2 pevně uložený</t>
  </si>
  <si>
    <t>341-PC044</t>
  </si>
  <si>
    <t>210 81-0054.R00</t>
  </si>
  <si>
    <t>Kabel CYKY-m 750 V 5 x 10 mm2 pevně uložený ekvivalentní položka</t>
  </si>
  <si>
    <t>341-PC045</t>
  </si>
  <si>
    <t>111 R00</t>
  </si>
  <si>
    <t>Přesun specifikací na stavbě (1% ze specifikací)</t>
  </si>
  <si>
    <t>222 R00</t>
  </si>
  <si>
    <t>Náklady na zrdnické výpomoci (2% z M21)</t>
  </si>
  <si>
    <t>Doplnění stáv.rozvaděče RS2</t>
  </si>
  <si>
    <t>345-PC046</t>
  </si>
  <si>
    <t>345-PC047</t>
  </si>
  <si>
    <t>358-PC048</t>
  </si>
  <si>
    <t>Jistič do 63 A 1pólový B10/1 včetně montáže</t>
  </si>
  <si>
    <t>358-PC049</t>
  </si>
  <si>
    <t>Jistič do 63 A 3pólový B40/3 včetně montáže</t>
  </si>
  <si>
    <t>358-PC050</t>
  </si>
  <si>
    <t>Chránič proudový s nadproudou ochranou 16/1N/B/003 včetně montáže</t>
  </si>
  <si>
    <t>345-PC051</t>
  </si>
  <si>
    <t>M63</t>
  </si>
  <si>
    <t>Rozvaděč R-BI</t>
  </si>
  <si>
    <t>357-PC052</t>
  </si>
  <si>
    <t>Domovní rozvodnice do 63A na om. s plast. dveřmi 52M 250x600x125mm vč. přísl. a montáže</t>
  </si>
  <si>
    <t>345-PC053</t>
  </si>
  <si>
    <t>345-PC054</t>
  </si>
  <si>
    <t>Obal na výkresy včetně montáže</t>
  </si>
  <si>
    <t>345-PC055</t>
  </si>
  <si>
    <t>358-PC056</t>
  </si>
  <si>
    <t>Vypínač 63/3 včetně montáže</t>
  </si>
  <si>
    <t>358-PC057</t>
  </si>
  <si>
    <t>Jistič do 63 A 1pólový charakter. C2/1 včetně montáže</t>
  </si>
  <si>
    <t>358-PC058</t>
  </si>
  <si>
    <t>Jistič do 63 A 1pólový charakter. C6/1</t>
  </si>
  <si>
    <t>345-PC059</t>
  </si>
  <si>
    <t>Svorkovnice řadová 2,5mm2 včetně montáže</t>
  </si>
  <si>
    <t>358-PC060</t>
  </si>
  <si>
    <t>Chránič proudový s nadproudovou ochranou 16/1N/B/003 včetně montáže</t>
  </si>
  <si>
    <t>358-PC061</t>
  </si>
  <si>
    <t>Chránič proudový s nadproudovou ochranou 16/1N/B/003-G</t>
  </si>
  <si>
    <t>358-PC062</t>
  </si>
  <si>
    <t>Chránič proudový s nadproudovou ochranou 16/1N/C/003-G</t>
  </si>
  <si>
    <t>358-PC063</t>
  </si>
  <si>
    <t>Instalační relé 230V AC, 20A, 2 x zap.na DIN lištu včetně montáže a příslučenství</t>
  </si>
  <si>
    <t>358-PC064</t>
  </si>
  <si>
    <t>Přepěťová ochrana 3+1 "TYP 1+2" LPL II včetně montáže a příslušenství</t>
  </si>
  <si>
    <t>345-PC065</t>
  </si>
  <si>
    <t>M81</t>
  </si>
  <si>
    <t>Slaboproudé rozvody</t>
  </si>
  <si>
    <t>220 11-0346.R00</t>
  </si>
  <si>
    <t>Štítek kabelový</t>
  </si>
  <si>
    <t>220 26-0022.R00</t>
  </si>
  <si>
    <t>Krabice přístr. 68mm ve zdi včetně vysekání lůžka</t>
  </si>
  <si>
    <t>220 26-0022.R00.1</t>
  </si>
  <si>
    <t>Krabice přístr. 68mm do SDK včetně otvoru</t>
  </si>
  <si>
    <t>220 26-0106.R00</t>
  </si>
  <si>
    <t>Vyhledání vývodu nebo krabice</t>
  </si>
  <si>
    <t>220 26-0553.R00</t>
  </si>
  <si>
    <t>Trubka ohebná PVC 25mm, 750N ekvivalentní položka</t>
  </si>
  <si>
    <t>220 26-0555.R00</t>
  </si>
  <si>
    <t>Trubka ohebná PVC 63mm, 750N ekvivalentní položka</t>
  </si>
  <si>
    <t>220 26-1661.R00</t>
  </si>
  <si>
    <t>Značení trasy trubkového vedení</t>
  </si>
  <si>
    <t>220 28-0222.R00</t>
  </si>
  <si>
    <t>Zatažení bytového kabelu 2-20 žil do trubek/lišt</t>
  </si>
  <si>
    <t>220 28-0511.R00</t>
  </si>
  <si>
    <t>Kabel UTP CAT6 uložený do žlabu ekvivalentní položka</t>
  </si>
  <si>
    <t>341-PC066</t>
  </si>
  <si>
    <t>Kabel sdělovací s Cu jádrem UTP CAT6</t>
  </si>
  <si>
    <t>220 30-0001.R00</t>
  </si>
  <si>
    <t>Forma kabelová na kabely 5x2 do 0,5 m</t>
  </si>
  <si>
    <t>220 30-PC067</t>
  </si>
  <si>
    <t>Zásuvka SK CAT6 UTP 2xRJ45 komplet včetně příslušenství</t>
  </si>
  <si>
    <t>220 30-PC068</t>
  </si>
  <si>
    <t>220 30-PC069</t>
  </si>
  <si>
    <t>220 41-PC070</t>
  </si>
  <si>
    <t>Doplnění stávajícího RACK včetně příslušenství</t>
  </si>
  <si>
    <t>220 27-PC071</t>
  </si>
  <si>
    <t>Zatažení vodiče CY1.5 mm2 do trubek/lišt včetně dodávky vodiče</t>
  </si>
  <si>
    <t>220 11-PC072</t>
  </si>
  <si>
    <t>Závěrečné měření</t>
  </si>
  <si>
    <t>ks</t>
  </si>
  <si>
    <t>M82</t>
  </si>
  <si>
    <t>Stávající ozvučení</t>
  </si>
  <si>
    <t>220 26-0022.R00.2</t>
  </si>
  <si>
    <t>Krabice KP 68 ve zdi včetně vysekání lůžka</t>
  </si>
  <si>
    <t>220 26-0026.R00</t>
  </si>
  <si>
    <t>Krabice KO 110 ve zdi včetně vysekání lůžka</t>
  </si>
  <si>
    <t>220 26-0552.R00</t>
  </si>
  <si>
    <t>Trubka ohebná PVC 20mm, 750N ekvivalentní položka</t>
  </si>
  <si>
    <t>220 28-PC073</t>
  </si>
  <si>
    <t>Zatažení CYH 2x2.5 do trubek/lišt ekvivalentní položka</t>
  </si>
  <si>
    <t>341-PC074</t>
  </si>
  <si>
    <t>Kabel ozvučovací CYH 2x2.5</t>
  </si>
  <si>
    <t>220 30-PC075</t>
  </si>
  <si>
    <t>Svorkovnice do KO110 včetně ukončení vodičů</t>
  </si>
  <si>
    <t>131</t>
  </si>
  <si>
    <t>220 37-PC076</t>
  </si>
  <si>
    <t>Montáž reproduktoru ekvivalentní položka</t>
  </si>
  <si>
    <t>262</t>
  </si>
  <si>
    <t>220 30-PC077</t>
  </si>
  <si>
    <t>264</t>
  </si>
  <si>
    <t>133</t>
  </si>
  <si>
    <t>220 89-PC078</t>
  </si>
  <si>
    <t>Závěrečné měření, revize ekvivalentní položka</t>
  </si>
  <si>
    <t>266</t>
  </si>
  <si>
    <t>970 05-1018.R00</t>
  </si>
  <si>
    <t>Vrtání jádrové do ŽB d 14-18 mm</t>
  </si>
  <si>
    <t>268</t>
  </si>
  <si>
    <t>135</t>
  </si>
  <si>
    <t>970 05-1025.R00</t>
  </si>
  <si>
    <t>Vrtání jádrové do ŽB d 25 mm</t>
  </si>
  <si>
    <t>270</t>
  </si>
  <si>
    <t>272</t>
  </si>
  <si>
    <t>137</t>
  </si>
  <si>
    <t>274</t>
  </si>
  <si>
    <t>974 03-1133.R00</t>
  </si>
  <si>
    <t>Vysekání rýh ve zdi cihelné 5 x 10 cm</t>
  </si>
  <si>
    <t>276</t>
  </si>
  <si>
    <t>139</t>
  </si>
  <si>
    <t>974 03-1134.R00</t>
  </si>
  <si>
    <t>Vysekání rýh ve zdi cihelné 5 x 15 cm</t>
  </si>
  <si>
    <t>278</t>
  </si>
  <si>
    <t>974 03-1147.R00</t>
  </si>
  <si>
    <t>Vysekání rýh ve zdi cihelné 7 x 30 cm</t>
  </si>
  <si>
    <t>280</t>
  </si>
  <si>
    <t>141</t>
  </si>
  <si>
    <t>282</t>
  </si>
  <si>
    <t>284</t>
  </si>
  <si>
    <t>143</t>
  </si>
  <si>
    <t>286</t>
  </si>
  <si>
    <t>288</t>
  </si>
  <si>
    <t>145</t>
  </si>
  <si>
    <t>290</t>
  </si>
  <si>
    <t>210-PC079</t>
  </si>
  <si>
    <t>292</t>
  </si>
  <si>
    <t>SO 04.3 - Zdravotní instalace</t>
  </si>
  <si>
    <t>723 B - Demontáž rozvodu plynu</t>
  </si>
  <si>
    <t>998721202R00</t>
  </si>
  <si>
    <t>Přesun hmot pro vnitřní kanalizaci, výšky do 12 m</t>
  </si>
  <si>
    <t>Demontáž potrubí litinového do DN 100</t>
  </si>
  <si>
    <t>721140912R00</t>
  </si>
  <si>
    <t>Oprava - propojení dosavadního potrubí DN 50</t>
  </si>
  <si>
    <t>Potrubí z PPR PN 20,  D 20x3,4 mm</t>
  </si>
  <si>
    <t>Potrubí z PPR PN 20,, D 25x4,2 mm</t>
  </si>
  <si>
    <t>998722202R00</t>
  </si>
  <si>
    <t>Přesun hmot pro vnitřní vodovod, výšky do 12 m</t>
  </si>
  <si>
    <t>723 B</t>
  </si>
  <si>
    <t>Demontáž rozvodu plynu</t>
  </si>
  <si>
    <t>722130901R00</t>
  </si>
  <si>
    <t>Zazátkování vývodu</t>
  </si>
  <si>
    <t>722130913R00</t>
  </si>
  <si>
    <t>Oprava-přeřezání ocelové trubky DN 25</t>
  </si>
  <si>
    <t>723120804R00</t>
  </si>
  <si>
    <t>Demontáž potrubí svařovaného závitového do DN 25</t>
  </si>
  <si>
    <t>723190901R00</t>
  </si>
  <si>
    <t>Uzavření nebo otevření plynového potrubí</t>
  </si>
  <si>
    <t>723290822R00</t>
  </si>
  <si>
    <t>Přesun vybouraných hmot - plynovody, H 6 -12 m</t>
  </si>
  <si>
    <t>725319111U00</t>
  </si>
  <si>
    <t>Mtž dřezu ostatní typ</t>
  </si>
  <si>
    <t>725819402R00</t>
  </si>
  <si>
    <t>Montáž ventilu rohového bez trubičky G 1/2</t>
  </si>
  <si>
    <t>725869204R00</t>
  </si>
  <si>
    <t>Montáž uzávěrek zápach.dřez.jednoduchý D 40</t>
  </si>
  <si>
    <t>55162010</t>
  </si>
  <si>
    <t>725310823R00</t>
  </si>
  <si>
    <t>Demontáž dřezů 1dílných v kuchyňské sestavě bez výtokových armatur (stůl s dřezem)</t>
  </si>
  <si>
    <t>725820802R00</t>
  </si>
  <si>
    <t>Demontáž baterie stojánkové do 1otvoru</t>
  </si>
  <si>
    <t>735117110R00</t>
  </si>
  <si>
    <t>Odpojení a připojení těles po nátěru</t>
  </si>
  <si>
    <t>735118110R00</t>
  </si>
  <si>
    <t>Tlaková zkouška otopných těles litinových - vodou</t>
  </si>
  <si>
    <t>735119140R00</t>
  </si>
  <si>
    <t>Montáž těles otopných litinových článkových</t>
  </si>
  <si>
    <t>998735202R00</t>
  </si>
  <si>
    <t>Přesun hmot pro otopná tělesa, výšky do 12 m</t>
  </si>
  <si>
    <t>735890802R00</t>
  </si>
  <si>
    <t>Přemístění demont. hmot - otop. těles, H 6 - 12 m</t>
  </si>
  <si>
    <t>735191904R00</t>
  </si>
  <si>
    <t>Propláchnutí otopných těles litinových</t>
  </si>
  <si>
    <t>Napuštění vody do otopného systému - bez kotle</t>
  </si>
  <si>
    <t>783324140R00</t>
  </si>
  <si>
    <t>Nátěr syntetický litin. radiátorů Z +1x + 1x email</t>
  </si>
  <si>
    <t>783902811R00</t>
  </si>
  <si>
    <t>Odstranění nátěrů odstraňovačem s umytím</t>
  </si>
  <si>
    <t>SO 05 - UČEBNA FYZIKY</t>
  </si>
  <si>
    <t>SO 05.1 - stavební část</t>
  </si>
  <si>
    <t xml:space="preserve">    786 - Dokončovací práce - čalounické úpravy</t>
  </si>
  <si>
    <t>303336250</t>
  </si>
  <si>
    <t>1483349506</t>
  </si>
  <si>
    <t>-1840435972</t>
  </si>
  <si>
    <t>822886247</t>
  </si>
  <si>
    <t>-972947615</t>
  </si>
  <si>
    <t>67686378</t>
  </si>
  <si>
    <t>194528830</t>
  </si>
  <si>
    <t>-158795277</t>
  </si>
  <si>
    <t>1133869595</t>
  </si>
  <si>
    <t>789580339</t>
  </si>
  <si>
    <t>1924961237</t>
  </si>
  <si>
    <t>622480183</t>
  </si>
  <si>
    <t>1219765762</t>
  </si>
  <si>
    <t>85*1,05 'Přepočtené koeficientem množství</t>
  </si>
  <si>
    <t>-649500101</t>
  </si>
  <si>
    <t>-481836255</t>
  </si>
  <si>
    <t>1683395860</t>
  </si>
  <si>
    <t>-1604208019</t>
  </si>
  <si>
    <t>1601591616</t>
  </si>
  <si>
    <t>-1730276647</t>
  </si>
  <si>
    <t>-1669708738</t>
  </si>
  <si>
    <t>86*1,1 'Přepočtené koeficientem množství</t>
  </si>
  <si>
    <t>851871241</t>
  </si>
  <si>
    <t>-2166764</t>
  </si>
  <si>
    <t>688150260</t>
  </si>
  <si>
    <t>-481025292</t>
  </si>
  <si>
    <t>-13137286</t>
  </si>
  <si>
    <t>248442764</t>
  </si>
  <si>
    <t>4,42*1,05 'Přepočtené koeficientem množství</t>
  </si>
  <si>
    <t>-731192178</t>
  </si>
  <si>
    <t>-995683173</t>
  </si>
  <si>
    <t>-1946816038</t>
  </si>
  <si>
    <t>2014882347</t>
  </si>
  <si>
    <t>-1854971715</t>
  </si>
  <si>
    <t>-1976237191</t>
  </si>
  <si>
    <t>224656585</t>
  </si>
  <si>
    <t>-1660636312</t>
  </si>
  <si>
    <t>-550205428</t>
  </si>
  <si>
    <t>786</t>
  </si>
  <si>
    <t>Dokončovací práce - čalounické úpravy</t>
  </si>
  <si>
    <t>786-001</t>
  </si>
  <si>
    <t>Demontáž stávajících okenních žaluzií</t>
  </si>
  <si>
    <t>-375686505</t>
  </si>
  <si>
    <t>1,1*1,3*8</t>
  </si>
  <si>
    <t>1,1*0,94*8</t>
  </si>
  <si>
    <t>786-002</t>
  </si>
  <si>
    <t>D+M nových okenních žaluzií - specifikace viz PD</t>
  </si>
  <si>
    <t>-928055062</t>
  </si>
  <si>
    <t>1570922566</t>
  </si>
  <si>
    <t>920520843</t>
  </si>
  <si>
    <t>SO 05.2 - EI</t>
  </si>
  <si>
    <t>M62 - Doplnění stáv.rozvaděče RS3</t>
  </si>
  <si>
    <t>M63 - Rozvaděč R-FY</t>
  </si>
  <si>
    <t>210 01-0004.R00</t>
  </si>
  <si>
    <t>Trubka ohebná pod omítku, typ 23.. 29 mm</t>
  </si>
  <si>
    <t>Trubka elektroinst. ohebná PVC 32mm, 750N</t>
  </si>
  <si>
    <t>210 10-PC011</t>
  </si>
  <si>
    <t>Ukončení a označení vodičů ve stáv. rozvaděči RS3</t>
  </si>
  <si>
    <t>Ukončení a označení vodičů v rozvaděči R-FY</t>
  </si>
  <si>
    <t>348-PC028</t>
  </si>
  <si>
    <t>341-PC029</t>
  </si>
  <si>
    <t>210 80-2319.R00</t>
  </si>
  <si>
    <t>Šňůra CYSY 5 x 2,50 mm2 volně uložená</t>
  </si>
  <si>
    <t>Šňůra lehká s Cu jádrem CYSY H05 VV-F 5G2,50 mm2</t>
  </si>
  <si>
    <t>210 81-PC045</t>
  </si>
  <si>
    <t>341-PC046</t>
  </si>
  <si>
    <t>Náklady na zednické výpomoci</t>
  </si>
  <si>
    <t>Doplnění stáv.rozvaděče RS3</t>
  </si>
  <si>
    <t>345-PC048</t>
  </si>
  <si>
    <t>358-PC051</t>
  </si>
  <si>
    <t>345-PC052</t>
  </si>
  <si>
    <t>Rozvaděč R-FY</t>
  </si>
  <si>
    <t>357-PC053</t>
  </si>
  <si>
    <t>345-PC056</t>
  </si>
  <si>
    <t>358-PC059</t>
  </si>
  <si>
    <t>Jistič do 63 A 1pólový charakter. C16/1</t>
  </si>
  <si>
    <t>345-PC060</t>
  </si>
  <si>
    <t>358-PC065</t>
  </si>
  <si>
    <t>345-PC066</t>
  </si>
  <si>
    <t>220 26-PC067</t>
  </si>
  <si>
    <t>220 26-PC068</t>
  </si>
  <si>
    <t>Krabice přístr. 68mm do SDK</t>
  </si>
  <si>
    <t>220 26-PC069</t>
  </si>
  <si>
    <t>Trubka ohebná z PVC 25mm, 750N ekvivalentní položka</t>
  </si>
  <si>
    <t>220 26-PC070</t>
  </si>
  <si>
    <t>220 28-PC071</t>
  </si>
  <si>
    <t>Kabel UTP CAT6 uložený do žlabu</t>
  </si>
  <si>
    <t>341-PC072</t>
  </si>
  <si>
    <t>220 30-PC073</t>
  </si>
  <si>
    <t>Zásuvka SK CAT6 UTP 1xRJ45 kmplet včetně příslušenství</t>
  </si>
  <si>
    <t>220 30-PC074</t>
  </si>
  <si>
    <t>220 41-PC076</t>
  </si>
  <si>
    <t>220 27-PC077</t>
  </si>
  <si>
    <t>Zatažení vodiče CY 1.5 mm2 do trubek/lišt včetně dodávky vodiče</t>
  </si>
  <si>
    <t>220 11-PC078</t>
  </si>
  <si>
    <t>SO 05.3 - Zdravotní instalace</t>
  </si>
  <si>
    <t>SO 06 - STAVEBNÍ ÚPRAVY - VSTUPY</t>
  </si>
  <si>
    <t>SO 06.1 - stavební část</t>
  </si>
  <si>
    <t xml:space="preserve">    1 - Zemní práce</t>
  </si>
  <si>
    <t xml:space="preserve">    5 - Komunikace pozemní</t>
  </si>
  <si>
    <t>Zemní práce</t>
  </si>
  <si>
    <t>113106171</t>
  </si>
  <si>
    <t>Rozebrání dlažeb pl do 50 m2 ze zámkové dlažby do lože z kameniva</t>
  </si>
  <si>
    <t>1024767502</t>
  </si>
  <si>
    <t>113107111</t>
  </si>
  <si>
    <t>Odstranění podkladu pl do 50 m2 z kameniva těženého tl 50 mm</t>
  </si>
  <si>
    <t>886059309</t>
  </si>
  <si>
    <t>113201111</t>
  </si>
  <si>
    <t>Vytrhání obrub chodníkových ležatých</t>
  </si>
  <si>
    <t>-486460194</t>
  </si>
  <si>
    <t>181102302</t>
  </si>
  <si>
    <t>Úprava pláně v zářezech se zhutněním</t>
  </si>
  <si>
    <t>-410464035</t>
  </si>
  <si>
    <t>zhutnění podkladu</t>
  </si>
  <si>
    <t>1545735662</t>
  </si>
  <si>
    <t>1,2*10,4/1000</t>
  </si>
  <si>
    <t>621941347</t>
  </si>
  <si>
    <t>1,2*0,12*2</t>
  </si>
  <si>
    <t>596310421</t>
  </si>
  <si>
    <t>2*0,2</t>
  </si>
  <si>
    <t>-384682289</t>
  </si>
  <si>
    <t>451504111</t>
  </si>
  <si>
    <t>Zřízení podkladní vrstvy z kameniva pod dlažbu tl do 100 mm</t>
  </si>
  <si>
    <t>-788809577</t>
  </si>
  <si>
    <t>583441700</t>
  </si>
  <si>
    <t>štěrkodrť frakce 11-22</t>
  </si>
  <si>
    <t>-2089743999</t>
  </si>
  <si>
    <t>použit odstraňovaný štěrk</t>
  </si>
  <si>
    <t>doplnění 50%</t>
  </si>
  <si>
    <t>17*0,06*1,9*0,5</t>
  </si>
  <si>
    <t>Komunikace pozemní</t>
  </si>
  <si>
    <t>591411111</t>
  </si>
  <si>
    <t>Kladení dlažby z mozaiky jednobarevné komunikací pro pěší lože z kameniva</t>
  </si>
  <si>
    <t>-1285044220</t>
  </si>
  <si>
    <t>746658558</t>
  </si>
  <si>
    <t>u zvětšovaného otvoru poz. G</t>
  </si>
  <si>
    <t>1981048273</t>
  </si>
  <si>
    <t>2*(0,9+2*2)</t>
  </si>
  <si>
    <t>916231213</t>
  </si>
  <si>
    <t>Osazení chodníkového obrubníku betonového stojatého s boční opěrou do lože z betonu prostého</t>
  </si>
  <si>
    <t>-1319686346</t>
  </si>
  <si>
    <t>-225055478</t>
  </si>
  <si>
    <t>u zvětšovaného otvoru</t>
  </si>
  <si>
    <t>-1464559130</t>
  </si>
  <si>
    <t>967041112</t>
  </si>
  <si>
    <t>Přisekání rovných ostění v betonu</t>
  </si>
  <si>
    <t>-92166674</t>
  </si>
  <si>
    <t>rozšíření otvoru o cca 110 mm</t>
  </si>
  <si>
    <t>2*0,4</t>
  </si>
  <si>
    <t>438796982</t>
  </si>
  <si>
    <t>-1132670566</t>
  </si>
  <si>
    <t>140291201</t>
  </si>
  <si>
    <t>979024442</t>
  </si>
  <si>
    <t>Očištění vybouraných obrubníků a krajníků chodníkových</t>
  </si>
  <si>
    <t>-1583686774</t>
  </si>
  <si>
    <t>979071131</t>
  </si>
  <si>
    <t>Očištění dlažebních kostek mozaikových kamenivem těženým nebo MV</t>
  </si>
  <si>
    <t>1676372736</t>
  </si>
  <si>
    <t>1634726179</t>
  </si>
  <si>
    <t>467222742</t>
  </si>
  <si>
    <t>4,538*20</t>
  </si>
  <si>
    <t>-23555537</t>
  </si>
  <si>
    <t>-835716475</t>
  </si>
  <si>
    <t>998011001</t>
  </si>
  <si>
    <t>Přesun hmot pro budovy zděné v do 6 m</t>
  </si>
  <si>
    <t>-512158355</t>
  </si>
  <si>
    <t>Úprava stávajících jednokřídlích dveří ozn A, dveře budou z obou stran doplněny o vodorovná nerezová madla a opatřeny do výšky 400 mm okopovím plechem, dveřní kování koule bude nahrazeno za kliku ergonomického tvaru - viz PD</t>
  </si>
  <si>
    <t>-4403057</t>
  </si>
  <si>
    <t>Úprava stávajících jednokřídlích dveří ozn B, dveře budou z obou stran doplněny o vodorovná nerezová madla a opatřeny do výšky 400 mm okopovím plechem, dveřní kování koule bude nahrazeno za kliku ergonomického tvaru - viz PD</t>
  </si>
  <si>
    <t>-96343227</t>
  </si>
  <si>
    <t>D+M dveře ozn. C dřevěné hladké v horní části v 1/3 prosklenné o rozměrech 1450/1970, dveře opatřeny do výšky 400 mm okopovím plechem, z obou stran vodorovné nerezové madlo, dveřní klika ergonomického tvaru, zámek bezpečnostní vložkový</t>
  </si>
  <si>
    <t>-1152582146</t>
  </si>
  <si>
    <t>Úprava vstupních plastových dvoukřídlích dveří ozn. D, dveře budou oboustraně doplněny vodorovnými nerezovými madly, bude osazen elektrický zámek, dveře budou oboustraně opatřeny okopovím plechem</t>
  </si>
  <si>
    <t>822134163</t>
  </si>
  <si>
    <t>766-005</t>
  </si>
  <si>
    <t xml:space="preserve">D+M dveře ozn. E dřevěné hladké v horní části v 2/3 prosklenné o rozměrech 1350/2080, dveře opatřeny do výšky 400 mm okopovím plechem, z obou stran vodorovné nerezové madlo, dveřní klika ergonomického tvaru, elektrický zámek na čip </t>
  </si>
  <si>
    <t>-629598298</t>
  </si>
  <si>
    <t>766-006</t>
  </si>
  <si>
    <t>Úprava vstupních dvoukřídlových hliníkových dveří ozn. F, zámek dveří bude z exteriéru opatřen kličkou, do dveří bude navrácena válečková střelka</t>
  </si>
  <si>
    <t>-700303039</t>
  </si>
  <si>
    <t>766-007</t>
  </si>
  <si>
    <t>D+M dveří jednokřídlé, hladké, plné otevíravé 900/1970 mm, provedení z lakovaných MDF desek, dveře opatřeny do výšky 400 mm okopovím plechem, z obou stran vodorovné nerezové madlo, dveřní klika z interiéru ergonomického tvaru, zámek bezpečnostní vložkový</t>
  </si>
  <si>
    <t>844074846</t>
  </si>
  <si>
    <t>-195342060</t>
  </si>
  <si>
    <t>C</t>
  </si>
  <si>
    <t>3*2</t>
  </si>
  <si>
    <t>E</t>
  </si>
  <si>
    <t>F</t>
  </si>
  <si>
    <t>D+M ozn. 01 ocelový plech plech 2000 x 1897.5 x 5 mm - kompletní kce viz výpis prvků</t>
  </si>
  <si>
    <t>68275365</t>
  </si>
  <si>
    <t>D+M ozn. 02 ocelový plech plech 1897.5 x 1897.5 x 5 mm - kompletní kce viz výpis prvků</t>
  </si>
  <si>
    <t>2040360032</t>
  </si>
  <si>
    <t>D+M ozn. 03 svařená ocelová nosná konstrukce - kompletní kce viz výpis prvků</t>
  </si>
  <si>
    <t>-313728035</t>
  </si>
  <si>
    <t>D+M ozn. 04 ocelové zábradlí, povrchová úprava žárově zinkovaný - kompletní kce viz výpis prvků</t>
  </si>
  <si>
    <t>159063397</t>
  </si>
  <si>
    <t>-1414600233</t>
  </si>
  <si>
    <t>1178642556</t>
  </si>
  <si>
    <t>SO 06.2 - EI</t>
  </si>
  <si>
    <t>M81 - Instalace přístupového systému</t>
  </si>
  <si>
    <t>Instalace přístupového systému</t>
  </si>
  <si>
    <t>Krabice rozv. 100x100mm ve zdi včetně vys. lůžka bez svorkovnice</t>
  </si>
  <si>
    <t>220 26-PC</t>
  </si>
  <si>
    <t>Žlab kabelový PVC 2 x 20 mm HF včetně příslušenství</t>
  </si>
  <si>
    <t>220 26-PC.1</t>
  </si>
  <si>
    <t>Značení trasy vedení</t>
  </si>
  <si>
    <t>Kabel UTP CAT5E, CYH uložený do žlabu</t>
  </si>
  <si>
    <t>Kabel sdělovací s Cu jádrem UTP CAT5E</t>
  </si>
  <si>
    <t>341-PC</t>
  </si>
  <si>
    <t>Šňůra lehká CYH 2x1 bílá</t>
  </si>
  <si>
    <t>220 49-PC</t>
  </si>
  <si>
    <t>Řídící jednotka - Tous VOS-Control včetně montáže do stáv.RACK</t>
  </si>
  <si>
    <t>220 49-PC.1</t>
  </si>
  <si>
    <t>Komunikační prvek VOS</t>
  </si>
  <si>
    <t>220 49-PC.2</t>
  </si>
  <si>
    <t>Externí čtečka na sklo - přístup včetně montáže</t>
  </si>
  <si>
    <t>220 49-PC.3</t>
  </si>
  <si>
    <t>Záložní zdroj včetně montáže do RACK</t>
  </si>
  <si>
    <t>220 49-PC.4</t>
  </si>
  <si>
    <t>Elektromagnetický zámek nízkoodběrový standart včetně montáže do dveří, úprava dveří</t>
  </si>
  <si>
    <t>220 49-PC.5</t>
  </si>
  <si>
    <t>Komunikační skript včetně upgrade programu</t>
  </si>
  <si>
    <t>220 49-PC.6</t>
  </si>
  <si>
    <t>Oživení, nastavení, integrace do systému</t>
  </si>
  <si>
    <t>Cestovní výlohy</t>
  </si>
  <si>
    <t>SO 09 - ÚPRAVA ZELENĚ</t>
  </si>
  <si>
    <t>SO 09.1 - Úprava zeleně</t>
  </si>
  <si>
    <t>2 - Výsadba stromů</t>
  </si>
  <si>
    <t>3 - Výsadba záhonů</t>
  </si>
  <si>
    <t xml:space="preserve">    1 - Kácení</t>
  </si>
  <si>
    <t>Výsadba stromů</t>
  </si>
  <si>
    <t>100785</t>
  </si>
  <si>
    <t>PLATANUS ACERIFOLIA 'PYRAMIDALIS' 16/18</t>
  </si>
  <si>
    <t>KUS</t>
  </si>
  <si>
    <t>-907017505</t>
  </si>
  <si>
    <t>183101216</t>
  </si>
  <si>
    <t>Jamky výměna 50% půdy horn 1-4 1m3</t>
  </si>
  <si>
    <t>-325697805</t>
  </si>
  <si>
    <t>184202117</t>
  </si>
  <si>
    <t>Výsadba stromu do předem vyhloubené jamky bal d 0,8m</t>
  </si>
  <si>
    <t>721815313</t>
  </si>
  <si>
    <t>184501111</t>
  </si>
  <si>
    <t>Zhotovení obalu juta 1 vrstva</t>
  </si>
  <si>
    <t>-1250360836</t>
  </si>
  <si>
    <t>185802114</t>
  </si>
  <si>
    <t>Hnojení umělým hnojivem rozdělení k rostlinám</t>
  </si>
  <si>
    <t>1233787415</t>
  </si>
  <si>
    <t>531005578</t>
  </si>
  <si>
    <t>ZAHRADNICKÝ SUBSTRÁT</t>
  </si>
  <si>
    <t>M3</t>
  </si>
  <si>
    <t>-18834366</t>
  </si>
  <si>
    <t>70811416</t>
  </si>
  <si>
    <t>HNOJIVO SILVAMIX FORTE</t>
  </si>
  <si>
    <t>-23386502</t>
  </si>
  <si>
    <t>710984009</t>
  </si>
  <si>
    <t>JUTA</t>
  </si>
  <si>
    <t>M2</t>
  </si>
  <si>
    <t>1154671520</t>
  </si>
  <si>
    <t>711211210</t>
  </si>
  <si>
    <t>KŮLY ODKORNĚNÉ D. DO 3 M</t>
  </si>
  <si>
    <t>322167690</t>
  </si>
  <si>
    <t>711211252</t>
  </si>
  <si>
    <t>KŮLY PŘÍČNÉ ODKORNĚNÉ D. 60 CM</t>
  </si>
  <si>
    <t>1966299166</t>
  </si>
  <si>
    <t>716151604</t>
  </si>
  <si>
    <t>POPRUH NA VYVAZOVÁNÍ</t>
  </si>
  <si>
    <t>1173405193</t>
  </si>
  <si>
    <t>Výsadba záhonů</t>
  </si>
  <si>
    <t>181301101</t>
  </si>
  <si>
    <t>Rozprostření substrátu do 10cm</t>
  </si>
  <si>
    <t>744033016</t>
  </si>
  <si>
    <t>182001121</t>
  </si>
  <si>
    <t>Plošná úprava terénu zemina tř 1 až 4 nerovnosti do +/- 150 mm v rovinně a svahu do 1:5</t>
  </si>
  <si>
    <t>1099016751</t>
  </si>
  <si>
    <t>183101111</t>
  </si>
  <si>
    <t>Jamky bez výměny horn 1-4 0,01m3</t>
  </si>
  <si>
    <t>1994134625</t>
  </si>
  <si>
    <t>183101113</t>
  </si>
  <si>
    <t>Jamky výměna 50% půdy horn 1-4 0,04m3</t>
  </si>
  <si>
    <t>74233023</t>
  </si>
  <si>
    <t>183101214</t>
  </si>
  <si>
    <t>Jamky výměna 50% půdy horn 1-4 0,125m3</t>
  </si>
  <si>
    <t>1699842419</t>
  </si>
  <si>
    <t>183204115</t>
  </si>
  <si>
    <t>Výsadba květin hrnkových D květináče do 120 mm</t>
  </si>
  <si>
    <t>1747960026</t>
  </si>
  <si>
    <t>183204255</t>
  </si>
  <si>
    <t>Výsadba cibulovin</t>
  </si>
  <si>
    <t>-1645645420</t>
  </si>
  <si>
    <t>183403113</t>
  </si>
  <si>
    <t>Obděl půdy frézování rovina</t>
  </si>
  <si>
    <t>-813175074</t>
  </si>
  <si>
    <t>1077201088</t>
  </si>
  <si>
    <t>183403153</t>
  </si>
  <si>
    <t>Obděl půdy hrabání v rovině</t>
  </si>
  <si>
    <t>-77650129</t>
  </si>
  <si>
    <t>184202112</t>
  </si>
  <si>
    <t>Výsadba dřevin do předem vyhloubené jamky bal d 0,2m</t>
  </si>
  <si>
    <t>1176978601</t>
  </si>
  <si>
    <t>184202113</t>
  </si>
  <si>
    <t>Výsadba dřevin do předem vyhloubené jamky bal d 0,4m</t>
  </si>
  <si>
    <t>1392458374</t>
  </si>
  <si>
    <t>184802111</t>
  </si>
  <si>
    <t>Chemické odplevelení před založením 2x</t>
  </si>
  <si>
    <t>-686597068</t>
  </si>
  <si>
    <t>184921093</t>
  </si>
  <si>
    <t>Mulčování rostlin tl do 0,1m rovina</t>
  </si>
  <si>
    <t>-1782965636</t>
  </si>
  <si>
    <t>435677420</t>
  </si>
  <si>
    <t>200384</t>
  </si>
  <si>
    <t>AMELANCHIER LAMARCKII (KEŘOVÝ TVAR) 200/225</t>
  </si>
  <si>
    <t>926276277</t>
  </si>
  <si>
    <t>200795</t>
  </si>
  <si>
    <t>CORNUS ALBA 'SPAETHII' 60/80</t>
  </si>
  <si>
    <t>-1036956560</t>
  </si>
  <si>
    <t>2653005</t>
  </si>
  <si>
    <t>Položení geotextilie vč. ukotvení kolíky</t>
  </si>
  <si>
    <t>881522285</t>
  </si>
  <si>
    <t>400806</t>
  </si>
  <si>
    <t>SPIRAEA JAPONICA 'SHIROBANA'</t>
  </si>
  <si>
    <t>154921655</t>
  </si>
  <si>
    <t>400807</t>
  </si>
  <si>
    <t>COTONEASTER DAMMERI 'MOONCREEPER'</t>
  </si>
  <si>
    <t>1261781008</t>
  </si>
  <si>
    <t>400811</t>
  </si>
  <si>
    <t>MOLINIA COERULEA 'HEIDEBRAUT'</t>
  </si>
  <si>
    <t>1715593960</t>
  </si>
  <si>
    <t>500634</t>
  </si>
  <si>
    <t>ALLIUM AFLATUNENSE</t>
  </si>
  <si>
    <t>-861106683</t>
  </si>
  <si>
    <t>2019291601</t>
  </si>
  <si>
    <t>620058</t>
  </si>
  <si>
    <t>AGROTEX EKO</t>
  </si>
  <si>
    <t>-1595009222</t>
  </si>
  <si>
    <t>620086</t>
  </si>
  <si>
    <t>KOLÍKY</t>
  </si>
  <si>
    <t>-352375967</t>
  </si>
  <si>
    <t>702151803</t>
  </si>
  <si>
    <t>DRCENÁ BORKA</t>
  </si>
  <si>
    <t>1592430425</t>
  </si>
  <si>
    <t>703183563</t>
  </si>
  <si>
    <t>ROUNDUP</t>
  </si>
  <si>
    <t>L</t>
  </si>
  <si>
    <t>-886515906</t>
  </si>
  <si>
    <t>-1398707561</t>
  </si>
  <si>
    <t>Kácení</t>
  </si>
  <si>
    <t>111212131</t>
  </si>
  <si>
    <t>Odstranění nevhodných dřevin výšky nad 1m s odstraněním pařezů v rovině nebo svahu 1:5</t>
  </si>
  <si>
    <t>-1391774037</t>
  </si>
  <si>
    <t>111251111</t>
  </si>
  <si>
    <t>Drcení ořezaných větví D do 100 mm s odvozem do 20 km</t>
  </si>
  <si>
    <t>1407233637</t>
  </si>
  <si>
    <t>112101221</t>
  </si>
  <si>
    <t>Kácení stromů  s odstraněním větví a kmene D do 200 mm v rovině nebo ve svahu do 1:5</t>
  </si>
  <si>
    <t>32035358</t>
  </si>
  <si>
    <t>112101222</t>
  </si>
  <si>
    <t>Kácení stromů  s odstraněním větví a kmene D do 300 mm v rovině nebo ve svahu do 1:5</t>
  </si>
  <si>
    <t>-469149743</t>
  </si>
  <si>
    <t>112101223</t>
  </si>
  <si>
    <t>Kácení stromů s odstraněním větví a kmene D do 400 mm v rovině nebo ve svahu do 1:5</t>
  </si>
  <si>
    <t>97043586</t>
  </si>
  <si>
    <t>112201111</t>
  </si>
  <si>
    <t>Odstranění pařezů s odklizením do 20 m se zasypáním jámy D do 0,2 m v rovině a svahu 1:5</t>
  </si>
  <si>
    <t>1331687814</t>
  </si>
  <si>
    <t>112201112</t>
  </si>
  <si>
    <t>Odstranění pařezů s odklizením do 20 m se zasypáním jámy D do 0,3 m v rovině a svahu 1:5</t>
  </si>
  <si>
    <t>1904956579</t>
  </si>
  <si>
    <t>112201113</t>
  </si>
  <si>
    <t>Odstranění pařezů s odklizením do 20 m se zasypáním jámy D do 0,4 m v rovině a svahu 1:5</t>
  </si>
  <si>
    <t>-2145813373</t>
  </si>
  <si>
    <t>162301421</t>
  </si>
  <si>
    <t>Vodorovné přemístění pařezů do 5 km D do 300 mm</t>
  </si>
  <si>
    <t>1610274792</t>
  </si>
  <si>
    <t>162301422</t>
  </si>
  <si>
    <t>Vodorovné přemístění pařezů do 5 km D do 500 mm</t>
  </si>
  <si>
    <t>-1693352118</t>
  </si>
  <si>
    <t>R1</t>
  </si>
  <si>
    <t>Skládkovné</t>
  </si>
  <si>
    <t>-942338953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</si>
</sst>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55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57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56</v>
      </c>
      <c r="AI60" s="42"/>
      <c r="AJ60" s="42"/>
      <c r="AK60" s="42"/>
      <c r="AL60" s="42"/>
      <c r="AM60" s="64" t="s">
        <v>57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59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57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56</v>
      </c>
      <c r="AI75" s="42"/>
      <c r="AJ75" s="42"/>
      <c r="AK75" s="42"/>
      <c r="AL75" s="42"/>
      <c r="AM75" s="64" t="s">
        <v>57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20200601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Bezbariérovost a modernizace odborných učeben fyziky a biologie ZŠ Za Nádražím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Český Krumlov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19. 2. 2021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Český Krumlov, nám. Svornosti 1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34</v>
      </c>
      <c r="AJ89" s="40"/>
      <c r="AK89" s="40"/>
      <c r="AL89" s="40"/>
      <c r="AM89" s="80" t="str">
        <f>IF(E17="","",E17)</f>
        <v>WÍZNER AA</v>
      </c>
      <c r="AN89" s="71"/>
      <c r="AO89" s="71"/>
      <c r="AP89" s="71"/>
      <c r="AQ89" s="40"/>
      <c r="AR89" s="44"/>
      <c r="AS89" s="81" t="s">
        <v>61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32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Filip Šimek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62</v>
      </c>
      <c r="D92" s="94"/>
      <c r="E92" s="94"/>
      <c r="F92" s="94"/>
      <c r="G92" s="94"/>
      <c r="H92" s="95"/>
      <c r="I92" s="96" t="s">
        <v>63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64</v>
      </c>
      <c r="AH92" s="94"/>
      <c r="AI92" s="94"/>
      <c r="AJ92" s="94"/>
      <c r="AK92" s="94"/>
      <c r="AL92" s="94"/>
      <c r="AM92" s="94"/>
      <c r="AN92" s="96" t="s">
        <v>65</v>
      </c>
      <c r="AO92" s="94"/>
      <c r="AP92" s="98"/>
      <c r="AQ92" s="99" t="s">
        <v>66</v>
      </c>
      <c r="AR92" s="44"/>
      <c r="AS92" s="100" t="s">
        <v>67</v>
      </c>
      <c r="AT92" s="101" t="s">
        <v>68</v>
      </c>
      <c r="AU92" s="101" t="s">
        <v>69</v>
      </c>
      <c r="AV92" s="101" t="s">
        <v>70</v>
      </c>
      <c r="AW92" s="101" t="s">
        <v>71</v>
      </c>
      <c r="AX92" s="101" t="s">
        <v>72</v>
      </c>
      <c r="AY92" s="101" t="s">
        <v>73</v>
      </c>
      <c r="AZ92" s="101" t="s">
        <v>74</v>
      </c>
      <c r="BA92" s="101" t="s">
        <v>75</v>
      </c>
      <c r="BB92" s="101" t="s">
        <v>76</v>
      </c>
      <c r="BC92" s="101" t="s">
        <v>77</v>
      </c>
      <c r="BD92" s="102" t="s">
        <v>78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ROUND(AG95+AG100+AG105+AG108+AG112+AG116+AG119,2)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ROUND(AS95+AS100+AS105+AS108+AS112+AS116+AS119,2)</f>
        <v>0</v>
      </c>
      <c r="AT94" s="114">
        <f>ROUND(SUM(AV94:AW94),2)</f>
        <v>0</v>
      </c>
      <c r="AU94" s="115">
        <f>ROUND(AU95+AU100+AU105+AU108+AU112+AU116+AU119,5)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ROUND(AZ95+AZ100+AZ105+AZ108+AZ112+AZ116+AZ119,2)</f>
        <v>0</v>
      </c>
      <c r="BA94" s="114">
        <f>ROUND(BA95+BA100+BA105+BA108+BA112+BA116+BA119,2)</f>
        <v>0</v>
      </c>
      <c r="BB94" s="114">
        <f>ROUND(BB95+BB100+BB105+BB108+BB112+BB116+BB119,2)</f>
        <v>0</v>
      </c>
      <c r="BC94" s="114">
        <f>ROUND(BC95+BC100+BC105+BC108+BC112+BC116+BC119,2)</f>
        <v>0</v>
      </c>
      <c r="BD94" s="116">
        <f>ROUND(BD95+BD100+BD105+BD108+BD112+BD116+BD119,2)</f>
        <v>0</v>
      </c>
      <c r="BE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5</v>
      </c>
      <c r="BX94" s="117" t="s">
        <v>84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85</v>
      </c>
      <c r="E95" s="121"/>
      <c r="F95" s="121"/>
      <c r="G95" s="121"/>
      <c r="H95" s="121"/>
      <c r="I95" s="122"/>
      <c r="J95" s="121" t="s">
        <v>86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ROUND(SUM(AG96:AG99),2)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87</v>
      </c>
      <c r="AR95" s="126"/>
      <c r="AS95" s="127">
        <f>ROUND(SUM(AS96:AS99),2)</f>
        <v>0</v>
      </c>
      <c r="AT95" s="128">
        <f>ROUND(SUM(AV95:AW95),2)</f>
        <v>0</v>
      </c>
      <c r="AU95" s="129">
        <f>ROUND(SUM(AU96:AU99),5)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ROUND(SUM(AZ96:AZ99),2)</f>
        <v>0</v>
      </c>
      <c r="BA95" s="128">
        <f>ROUND(SUM(BA96:BA99),2)</f>
        <v>0</v>
      </c>
      <c r="BB95" s="128">
        <f>ROUND(SUM(BB96:BB99),2)</f>
        <v>0</v>
      </c>
      <c r="BC95" s="128">
        <f>ROUND(SUM(BC96:BC99),2)</f>
        <v>0</v>
      </c>
      <c r="BD95" s="130">
        <f>ROUND(SUM(BD96:BD99),2)</f>
        <v>0</v>
      </c>
      <c r="BE95" s="7"/>
      <c r="BS95" s="131" t="s">
        <v>80</v>
      </c>
      <c r="BT95" s="131" t="s">
        <v>21</v>
      </c>
      <c r="BU95" s="131" t="s">
        <v>82</v>
      </c>
      <c r="BV95" s="131" t="s">
        <v>83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0" s="4" customFormat="1" ht="16.5" customHeight="1">
      <c r="A96" s="132" t="s">
        <v>90</v>
      </c>
      <c r="B96" s="70"/>
      <c r="C96" s="133"/>
      <c r="D96" s="133"/>
      <c r="E96" s="134" t="s">
        <v>91</v>
      </c>
      <c r="F96" s="134"/>
      <c r="G96" s="134"/>
      <c r="H96" s="134"/>
      <c r="I96" s="134"/>
      <c r="J96" s="133"/>
      <c r="K96" s="134" t="s">
        <v>92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01.1 - stavební část'!J32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93</v>
      </c>
      <c r="AR96" s="72"/>
      <c r="AS96" s="137">
        <v>0</v>
      </c>
      <c r="AT96" s="138">
        <f>ROUND(SUM(AV96:AW96),2)</f>
        <v>0</v>
      </c>
      <c r="AU96" s="139">
        <f>'SO 01.1 - stavební část'!P138</f>
        <v>0</v>
      </c>
      <c r="AV96" s="138">
        <f>'SO 01.1 - stavební část'!J35</f>
        <v>0</v>
      </c>
      <c r="AW96" s="138">
        <f>'SO 01.1 - stavební část'!J36</f>
        <v>0</v>
      </c>
      <c r="AX96" s="138">
        <f>'SO 01.1 - stavební část'!J37</f>
        <v>0</v>
      </c>
      <c r="AY96" s="138">
        <f>'SO 01.1 - stavební část'!J38</f>
        <v>0</v>
      </c>
      <c r="AZ96" s="138">
        <f>'SO 01.1 - stavební část'!F35</f>
        <v>0</v>
      </c>
      <c r="BA96" s="138">
        <f>'SO 01.1 - stavební část'!F36</f>
        <v>0</v>
      </c>
      <c r="BB96" s="138">
        <f>'SO 01.1 - stavební část'!F37</f>
        <v>0</v>
      </c>
      <c r="BC96" s="138">
        <f>'SO 01.1 - stavební část'!F38</f>
        <v>0</v>
      </c>
      <c r="BD96" s="140">
        <f>'SO 01.1 - stavební část'!F39</f>
        <v>0</v>
      </c>
      <c r="BE96" s="4"/>
      <c r="BT96" s="141" t="s">
        <v>89</v>
      </c>
      <c r="BV96" s="141" t="s">
        <v>83</v>
      </c>
      <c r="BW96" s="141" t="s">
        <v>94</v>
      </c>
      <c r="BX96" s="141" t="s">
        <v>88</v>
      </c>
      <c r="CL96" s="141" t="s">
        <v>1</v>
      </c>
    </row>
    <row r="97" spans="1:90" s="4" customFormat="1" ht="16.5" customHeight="1">
      <c r="A97" s="132" t="s">
        <v>90</v>
      </c>
      <c r="B97" s="70"/>
      <c r="C97" s="133"/>
      <c r="D97" s="133"/>
      <c r="E97" s="134" t="s">
        <v>95</v>
      </c>
      <c r="F97" s="134"/>
      <c r="G97" s="134"/>
      <c r="H97" s="134"/>
      <c r="I97" s="134"/>
      <c r="J97" s="133"/>
      <c r="K97" s="134" t="s">
        <v>96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01.2 - EI'!J32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93</v>
      </c>
      <c r="AR97" s="72"/>
      <c r="AS97" s="137">
        <v>0</v>
      </c>
      <c r="AT97" s="138">
        <f>ROUND(SUM(AV97:AW97),2)</f>
        <v>0</v>
      </c>
      <c r="AU97" s="139">
        <f>'SO 01.2 - EI'!P124</f>
        <v>0</v>
      </c>
      <c r="AV97" s="138">
        <f>'SO 01.2 - EI'!J35</f>
        <v>0</v>
      </c>
      <c r="AW97" s="138">
        <f>'SO 01.2 - EI'!J36</f>
        <v>0</v>
      </c>
      <c r="AX97" s="138">
        <f>'SO 01.2 - EI'!J37</f>
        <v>0</v>
      </c>
      <c r="AY97" s="138">
        <f>'SO 01.2 - EI'!J38</f>
        <v>0</v>
      </c>
      <c r="AZ97" s="138">
        <f>'SO 01.2 - EI'!F35</f>
        <v>0</v>
      </c>
      <c r="BA97" s="138">
        <f>'SO 01.2 - EI'!F36</f>
        <v>0</v>
      </c>
      <c r="BB97" s="138">
        <f>'SO 01.2 - EI'!F37</f>
        <v>0</v>
      </c>
      <c r="BC97" s="138">
        <f>'SO 01.2 - EI'!F38</f>
        <v>0</v>
      </c>
      <c r="BD97" s="140">
        <f>'SO 01.2 - EI'!F39</f>
        <v>0</v>
      </c>
      <c r="BE97" s="4"/>
      <c r="BT97" s="141" t="s">
        <v>89</v>
      </c>
      <c r="BV97" s="141" t="s">
        <v>83</v>
      </c>
      <c r="BW97" s="141" t="s">
        <v>97</v>
      </c>
      <c r="BX97" s="141" t="s">
        <v>88</v>
      </c>
      <c r="CL97" s="141" t="s">
        <v>1</v>
      </c>
    </row>
    <row r="98" spans="1:90" s="4" customFormat="1" ht="16.5" customHeight="1">
      <c r="A98" s="132" t="s">
        <v>90</v>
      </c>
      <c r="B98" s="70"/>
      <c r="C98" s="133"/>
      <c r="D98" s="133"/>
      <c r="E98" s="134" t="s">
        <v>98</v>
      </c>
      <c r="F98" s="134"/>
      <c r="G98" s="134"/>
      <c r="H98" s="134"/>
      <c r="I98" s="134"/>
      <c r="J98" s="133"/>
      <c r="K98" s="134" t="s">
        <v>99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01.3 - Ústřední vytápění'!J32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93</v>
      </c>
      <c r="AR98" s="72"/>
      <c r="AS98" s="137">
        <v>0</v>
      </c>
      <c r="AT98" s="138">
        <f>ROUND(SUM(AV98:AW98),2)</f>
        <v>0</v>
      </c>
      <c r="AU98" s="139">
        <f>'SO 01.3 - Ústřední vytápění'!P130</f>
        <v>0</v>
      </c>
      <c r="AV98" s="138">
        <f>'SO 01.3 - Ústřední vytápění'!J35</f>
        <v>0</v>
      </c>
      <c r="AW98" s="138">
        <f>'SO 01.3 - Ústřední vytápění'!J36</f>
        <v>0</v>
      </c>
      <c r="AX98" s="138">
        <f>'SO 01.3 - Ústřední vytápění'!J37</f>
        <v>0</v>
      </c>
      <c r="AY98" s="138">
        <f>'SO 01.3 - Ústřední vytápění'!J38</f>
        <v>0</v>
      </c>
      <c r="AZ98" s="138">
        <f>'SO 01.3 - Ústřední vytápění'!F35</f>
        <v>0</v>
      </c>
      <c r="BA98" s="138">
        <f>'SO 01.3 - Ústřední vytápění'!F36</f>
        <v>0</v>
      </c>
      <c r="BB98" s="138">
        <f>'SO 01.3 - Ústřední vytápění'!F37</f>
        <v>0</v>
      </c>
      <c r="BC98" s="138">
        <f>'SO 01.3 - Ústřední vytápění'!F38</f>
        <v>0</v>
      </c>
      <c r="BD98" s="140">
        <f>'SO 01.3 - Ústřední vytápění'!F39</f>
        <v>0</v>
      </c>
      <c r="BE98" s="4"/>
      <c r="BT98" s="141" t="s">
        <v>89</v>
      </c>
      <c r="BV98" s="141" t="s">
        <v>83</v>
      </c>
      <c r="BW98" s="141" t="s">
        <v>100</v>
      </c>
      <c r="BX98" s="141" t="s">
        <v>88</v>
      </c>
      <c r="CL98" s="141" t="s">
        <v>1</v>
      </c>
    </row>
    <row r="99" spans="1:90" s="4" customFormat="1" ht="16.5" customHeight="1">
      <c r="A99" s="132" t="s">
        <v>90</v>
      </c>
      <c r="B99" s="70"/>
      <c r="C99" s="133"/>
      <c r="D99" s="133"/>
      <c r="E99" s="134" t="s">
        <v>101</v>
      </c>
      <c r="F99" s="134"/>
      <c r="G99" s="134"/>
      <c r="H99" s="134"/>
      <c r="I99" s="134"/>
      <c r="J99" s="133"/>
      <c r="K99" s="134" t="s">
        <v>102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01.4 - Zdravotní insta...'!J32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93</v>
      </c>
      <c r="AR99" s="72"/>
      <c r="AS99" s="137">
        <v>0</v>
      </c>
      <c r="AT99" s="138">
        <f>ROUND(SUM(AV99:AW99),2)</f>
        <v>0</v>
      </c>
      <c r="AU99" s="139">
        <f>'SO 01.4 - Zdravotní insta...'!P131</f>
        <v>0</v>
      </c>
      <c r="AV99" s="138">
        <f>'SO 01.4 - Zdravotní insta...'!J35</f>
        <v>0</v>
      </c>
      <c r="AW99" s="138">
        <f>'SO 01.4 - Zdravotní insta...'!J36</f>
        <v>0</v>
      </c>
      <c r="AX99" s="138">
        <f>'SO 01.4 - Zdravotní insta...'!J37</f>
        <v>0</v>
      </c>
      <c r="AY99" s="138">
        <f>'SO 01.4 - Zdravotní insta...'!J38</f>
        <v>0</v>
      </c>
      <c r="AZ99" s="138">
        <f>'SO 01.4 - Zdravotní insta...'!F35</f>
        <v>0</v>
      </c>
      <c r="BA99" s="138">
        <f>'SO 01.4 - Zdravotní insta...'!F36</f>
        <v>0</v>
      </c>
      <c r="BB99" s="138">
        <f>'SO 01.4 - Zdravotní insta...'!F37</f>
        <v>0</v>
      </c>
      <c r="BC99" s="138">
        <f>'SO 01.4 - Zdravotní insta...'!F38</f>
        <v>0</v>
      </c>
      <c r="BD99" s="140">
        <f>'SO 01.4 - Zdravotní insta...'!F39</f>
        <v>0</v>
      </c>
      <c r="BE99" s="4"/>
      <c r="BT99" s="141" t="s">
        <v>89</v>
      </c>
      <c r="BV99" s="141" t="s">
        <v>83</v>
      </c>
      <c r="BW99" s="141" t="s">
        <v>103</v>
      </c>
      <c r="BX99" s="141" t="s">
        <v>88</v>
      </c>
      <c r="CL99" s="141" t="s">
        <v>1</v>
      </c>
    </row>
    <row r="100" spans="1:91" s="7" customFormat="1" ht="16.5" customHeight="1">
      <c r="A100" s="7"/>
      <c r="B100" s="119"/>
      <c r="C100" s="120"/>
      <c r="D100" s="121" t="s">
        <v>104</v>
      </c>
      <c r="E100" s="121"/>
      <c r="F100" s="121"/>
      <c r="G100" s="121"/>
      <c r="H100" s="121"/>
      <c r="I100" s="122"/>
      <c r="J100" s="121" t="s">
        <v>105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ROUND(SUM(AG101:AG104),2)</f>
        <v>0</v>
      </c>
      <c r="AH100" s="122"/>
      <c r="AI100" s="122"/>
      <c r="AJ100" s="122"/>
      <c r="AK100" s="122"/>
      <c r="AL100" s="122"/>
      <c r="AM100" s="122"/>
      <c r="AN100" s="124">
        <f>SUM(AG100,AT100)</f>
        <v>0</v>
      </c>
      <c r="AO100" s="122"/>
      <c r="AP100" s="122"/>
      <c r="AQ100" s="125" t="s">
        <v>87</v>
      </c>
      <c r="AR100" s="126"/>
      <c r="AS100" s="127">
        <f>ROUND(SUM(AS101:AS104),2)</f>
        <v>0</v>
      </c>
      <c r="AT100" s="128">
        <f>ROUND(SUM(AV100:AW100),2)</f>
        <v>0</v>
      </c>
      <c r="AU100" s="129">
        <f>ROUND(SUM(AU101:AU104),5)</f>
        <v>0</v>
      </c>
      <c r="AV100" s="128">
        <f>ROUND(AZ100*L29,2)</f>
        <v>0</v>
      </c>
      <c r="AW100" s="128">
        <f>ROUND(BA100*L30,2)</f>
        <v>0</v>
      </c>
      <c r="AX100" s="128">
        <f>ROUND(BB100*L29,2)</f>
        <v>0</v>
      </c>
      <c r="AY100" s="128">
        <f>ROUND(BC100*L30,2)</f>
        <v>0</v>
      </c>
      <c r="AZ100" s="128">
        <f>ROUND(SUM(AZ101:AZ104),2)</f>
        <v>0</v>
      </c>
      <c r="BA100" s="128">
        <f>ROUND(SUM(BA101:BA104),2)</f>
        <v>0</v>
      </c>
      <c r="BB100" s="128">
        <f>ROUND(SUM(BB101:BB104),2)</f>
        <v>0</v>
      </c>
      <c r="BC100" s="128">
        <f>ROUND(SUM(BC101:BC104),2)</f>
        <v>0</v>
      </c>
      <c r="BD100" s="130">
        <f>ROUND(SUM(BD101:BD104),2)</f>
        <v>0</v>
      </c>
      <c r="BE100" s="7"/>
      <c r="BS100" s="131" t="s">
        <v>80</v>
      </c>
      <c r="BT100" s="131" t="s">
        <v>21</v>
      </c>
      <c r="BU100" s="131" t="s">
        <v>82</v>
      </c>
      <c r="BV100" s="131" t="s">
        <v>83</v>
      </c>
      <c r="BW100" s="131" t="s">
        <v>106</v>
      </c>
      <c r="BX100" s="131" t="s">
        <v>5</v>
      </c>
      <c r="CL100" s="131" t="s">
        <v>1</v>
      </c>
      <c r="CM100" s="131" t="s">
        <v>89</v>
      </c>
    </row>
    <row r="101" spans="1:90" s="4" customFormat="1" ht="16.5" customHeight="1">
      <c r="A101" s="132" t="s">
        <v>90</v>
      </c>
      <c r="B101" s="70"/>
      <c r="C101" s="133"/>
      <c r="D101" s="133"/>
      <c r="E101" s="134" t="s">
        <v>107</v>
      </c>
      <c r="F101" s="134"/>
      <c r="G101" s="134"/>
      <c r="H101" s="134"/>
      <c r="I101" s="134"/>
      <c r="J101" s="133"/>
      <c r="K101" s="134" t="s">
        <v>92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02.1 - stavební část'!J32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93</v>
      </c>
      <c r="AR101" s="72"/>
      <c r="AS101" s="137">
        <v>0</v>
      </c>
      <c r="AT101" s="138">
        <f>ROUND(SUM(AV101:AW101),2)</f>
        <v>0</v>
      </c>
      <c r="AU101" s="139">
        <f>'SO 02.1 - stavební část'!P138</f>
        <v>0</v>
      </c>
      <c r="AV101" s="138">
        <f>'SO 02.1 - stavební část'!J35</f>
        <v>0</v>
      </c>
      <c r="AW101" s="138">
        <f>'SO 02.1 - stavební část'!J36</f>
        <v>0</v>
      </c>
      <c r="AX101" s="138">
        <f>'SO 02.1 - stavební část'!J37</f>
        <v>0</v>
      </c>
      <c r="AY101" s="138">
        <f>'SO 02.1 - stavební část'!J38</f>
        <v>0</v>
      </c>
      <c r="AZ101" s="138">
        <f>'SO 02.1 - stavební část'!F35</f>
        <v>0</v>
      </c>
      <c r="BA101" s="138">
        <f>'SO 02.1 - stavební část'!F36</f>
        <v>0</v>
      </c>
      <c r="BB101" s="138">
        <f>'SO 02.1 - stavební část'!F37</f>
        <v>0</v>
      </c>
      <c r="BC101" s="138">
        <f>'SO 02.1 - stavební část'!F38</f>
        <v>0</v>
      </c>
      <c r="BD101" s="140">
        <f>'SO 02.1 - stavební část'!F39</f>
        <v>0</v>
      </c>
      <c r="BE101" s="4"/>
      <c r="BT101" s="141" t="s">
        <v>89</v>
      </c>
      <c r="BV101" s="141" t="s">
        <v>83</v>
      </c>
      <c r="BW101" s="141" t="s">
        <v>108</v>
      </c>
      <c r="BX101" s="141" t="s">
        <v>106</v>
      </c>
      <c r="CL101" s="141" t="s">
        <v>1</v>
      </c>
    </row>
    <row r="102" spans="1:90" s="4" customFormat="1" ht="16.5" customHeight="1">
      <c r="A102" s="132" t="s">
        <v>90</v>
      </c>
      <c r="B102" s="70"/>
      <c r="C102" s="133"/>
      <c r="D102" s="133"/>
      <c r="E102" s="134" t="s">
        <v>109</v>
      </c>
      <c r="F102" s="134"/>
      <c r="G102" s="134"/>
      <c r="H102" s="134"/>
      <c r="I102" s="134"/>
      <c r="J102" s="133"/>
      <c r="K102" s="134" t="s">
        <v>96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02.2 - EI'!J32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93</v>
      </c>
      <c r="AR102" s="72"/>
      <c r="AS102" s="137">
        <v>0</v>
      </c>
      <c r="AT102" s="138">
        <f>ROUND(SUM(AV102:AW102),2)</f>
        <v>0</v>
      </c>
      <c r="AU102" s="139">
        <f>'SO 02.2 - EI'!P124</f>
        <v>0</v>
      </c>
      <c r="AV102" s="138">
        <f>'SO 02.2 - EI'!J35</f>
        <v>0</v>
      </c>
      <c r="AW102" s="138">
        <f>'SO 02.2 - EI'!J36</f>
        <v>0</v>
      </c>
      <c r="AX102" s="138">
        <f>'SO 02.2 - EI'!J37</f>
        <v>0</v>
      </c>
      <c r="AY102" s="138">
        <f>'SO 02.2 - EI'!J38</f>
        <v>0</v>
      </c>
      <c r="AZ102" s="138">
        <f>'SO 02.2 - EI'!F35</f>
        <v>0</v>
      </c>
      <c r="BA102" s="138">
        <f>'SO 02.2 - EI'!F36</f>
        <v>0</v>
      </c>
      <c r="BB102" s="138">
        <f>'SO 02.2 - EI'!F37</f>
        <v>0</v>
      </c>
      <c r="BC102" s="138">
        <f>'SO 02.2 - EI'!F38</f>
        <v>0</v>
      </c>
      <c r="BD102" s="140">
        <f>'SO 02.2 - EI'!F39</f>
        <v>0</v>
      </c>
      <c r="BE102" s="4"/>
      <c r="BT102" s="141" t="s">
        <v>89</v>
      </c>
      <c r="BV102" s="141" t="s">
        <v>83</v>
      </c>
      <c r="BW102" s="141" t="s">
        <v>110</v>
      </c>
      <c r="BX102" s="141" t="s">
        <v>106</v>
      </c>
      <c r="CL102" s="141" t="s">
        <v>1</v>
      </c>
    </row>
    <row r="103" spans="1:90" s="4" customFormat="1" ht="16.5" customHeight="1">
      <c r="A103" s="132" t="s">
        <v>90</v>
      </c>
      <c r="B103" s="70"/>
      <c r="C103" s="133"/>
      <c r="D103" s="133"/>
      <c r="E103" s="134" t="s">
        <v>111</v>
      </c>
      <c r="F103" s="134"/>
      <c r="G103" s="134"/>
      <c r="H103" s="134"/>
      <c r="I103" s="134"/>
      <c r="J103" s="133"/>
      <c r="K103" s="134" t="s">
        <v>99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'SO 02.3 - Ústřední vytápění'!J32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93</v>
      </c>
      <c r="AR103" s="72"/>
      <c r="AS103" s="137">
        <v>0</v>
      </c>
      <c r="AT103" s="138">
        <f>ROUND(SUM(AV103:AW103),2)</f>
        <v>0</v>
      </c>
      <c r="AU103" s="139">
        <f>'SO 02.3 - Ústřední vytápění'!P131</f>
        <v>0</v>
      </c>
      <c r="AV103" s="138">
        <f>'SO 02.3 - Ústřední vytápění'!J35</f>
        <v>0</v>
      </c>
      <c r="AW103" s="138">
        <f>'SO 02.3 - Ústřední vytápění'!J36</f>
        <v>0</v>
      </c>
      <c r="AX103" s="138">
        <f>'SO 02.3 - Ústřední vytápění'!J37</f>
        <v>0</v>
      </c>
      <c r="AY103" s="138">
        <f>'SO 02.3 - Ústřední vytápění'!J38</f>
        <v>0</v>
      </c>
      <c r="AZ103" s="138">
        <f>'SO 02.3 - Ústřední vytápění'!F35</f>
        <v>0</v>
      </c>
      <c r="BA103" s="138">
        <f>'SO 02.3 - Ústřední vytápění'!F36</f>
        <v>0</v>
      </c>
      <c r="BB103" s="138">
        <f>'SO 02.3 - Ústřední vytápění'!F37</f>
        <v>0</v>
      </c>
      <c r="BC103" s="138">
        <f>'SO 02.3 - Ústřední vytápění'!F38</f>
        <v>0</v>
      </c>
      <c r="BD103" s="140">
        <f>'SO 02.3 - Ústřední vytápění'!F39</f>
        <v>0</v>
      </c>
      <c r="BE103" s="4"/>
      <c r="BT103" s="141" t="s">
        <v>89</v>
      </c>
      <c r="BV103" s="141" t="s">
        <v>83</v>
      </c>
      <c r="BW103" s="141" t="s">
        <v>112</v>
      </c>
      <c r="BX103" s="141" t="s">
        <v>106</v>
      </c>
      <c r="CL103" s="141" t="s">
        <v>1</v>
      </c>
    </row>
    <row r="104" spans="1:90" s="4" customFormat="1" ht="16.5" customHeight="1">
      <c r="A104" s="132" t="s">
        <v>90</v>
      </c>
      <c r="B104" s="70"/>
      <c r="C104" s="133"/>
      <c r="D104" s="133"/>
      <c r="E104" s="134" t="s">
        <v>113</v>
      </c>
      <c r="F104" s="134"/>
      <c r="G104" s="134"/>
      <c r="H104" s="134"/>
      <c r="I104" s="134"/>
      <c r="J104" s="133"/>
      <c r="K104" s="134" t="s">
        <v>102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02.4 - Zdravotní insta...'!J32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93</v>
      </c>
      <c r="AR104" s="72"/>
      <c r="AS104" s="137">
        <v>0</v>
      </c>
      <c r="AT104" s="138">
        <f>ROUND(SUM(AV104:AW104),2)</f>
        <v>0</v>
      </c>
      <c r="AU104" s="139">
        <f>'SO 02.4 - Zdravotní insta...'!P131</f>
        <v>0</v>
      </c>
      <c r="AV104" s="138">
        <f>'SO 02.4 - Zdravotní insta...'!J35</f>
        <v>0</v>
      </c>
      <c r="AW104" s="138">
        <f>'SO 02.4 - Zdravotní insta...'!J36</f>
        <v>0</v>
      </c>
      <c r="AX104" s="138">
        <f>'SO 02.4 - Zdravotní insta...'!J37</f>
        <v>0</v>
      </c>
      <c r="AY104" s="138">
        <f>'SO 02.4 - Zdravotní insta...'!J38</f>
        <v>0</v>
      </c>
      <c r="AZ104" s="138">
        <f>'SO 02.4 - Zdravotní insta...'!F35</f>
        <v>0</v>
      </c>
      <c r="BA104" s="138">
        <f>'SO 02.4 - Zdravotní insta...'!F36</f>
        <v>0</v>
      </c>
      <c r="BB104" s="138">
        <f>'SO 02.4 - Zdravotní insta...'!F37</f>
        <v>0</v>
      </c>
      <c r="BC104" s="138">
        <f>'SO 02.4 - Zdravotní insta...'!F38</f>
        <v>0</v>
      </c>
      <c r="BD104" s="140">
        <f>'SO 02.4 - Zdravotní insta...'!F39</f>
        <v>0</v>
      </c>
      <c r="BE104" s="4"/>
      <c r="BT104" s="141" t="s">
        <v>89</v>
      </c>
      <c r="BV104" s="141" t="s">
        <v>83</v>
      </c>
      <c r="BW104" s="141" t="s">
        <v>114</v>
      </c>
      <c r="BX104" s="141" t="s">
        <v>106</v>
      </c>
      <c r="CL104" s="141" t="s">
        <v>1</v>
      </c>
    </row>
    <row r="105" spans="1:91" s="7" customFormat="1" ht="16.5" customHeight="1">
      <c r="A105" s="7"/>
      <c r="B105" s="119"/>
      <c r="C105" s="120"/>
      <c r="D105" s="121" t="s">
        <v>115</v>
      </c>
      <c r="E105" s="121"/>
      <c r="F105" s="121"/>
      <c r="G105" s="121"/>
      <c r="H105" s="121"/>
      <c r="I105" s="122"/>
      <c r="J105" s="121" t="s">
        <v>116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ROUND(SUM(AG106:AG107),2)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87</v>
      </c>
      <c r="AR105" s="126"/>
      <c r="AS105" s="127">
        <f>ROUND(SUM(AS106:AS107),2)</f>
        <v>0</v>
      </c>
      <c r="AT105" s="128">
        <f>ROUND(SUM(AV105:AW105),2)</f>
        <v>0</v>
      </c>
      <c r="AU105" s="129">
        <f>ROUND(SUM(AU106:AU107),5)</f>
        <v>0</v>
      </c>
      <c r="AV105" s="128">
        <f>ROUND(AZ105*L29,2)</f>
        <v>0</v>
      </c>
      <c r="AW105" s="128">
        <f>ROUND(BA105*L30,2)</f>
        <v>0</v>
      </c>
      <c r="AX105" s="128">
        <f>ROUND(BB105*L29,2)</f>
        <v>0</v>
      </c>
      <c r="AY105" s="128">
        <f>ROUND(BC105*L30,2)</f>
        <v>0</v>
      </c>
      <c r="AZ105" s="128">
        <f>ROUND(SUM(AZ106:AZ107),2)</f>
        <v>0</v>
      </c>
      <c r="BA105" s="128">
        <f>ROUND(SUM(BA106:BA107),2)</f>
        <v>0</v>
      </c>
      <c r="BB105" s="128">
        <f>ROUND(SUM(BB106:BB107),2)</f>
        <v>0</v>
      </c>
      <c r="BC105" s="128">
        <f>ROUND(SUM(BC106:BC107),2)</f>
        <v>0</v>
      </c>
      <c r="BD105" s="130">
        <f>ROUND(SUM(BD106:BD107),2)</f>
        <v>0</v>
      </c>
      <c r="BE105" s="7"/>
      <c r="BS105" s="131" t="s">
        <v>80</v>
      </c>
      <c r="BT105" s="131" t="s">
        <v>21</v>
      </c>
      <c r="BU105" s="131" t="s">
        <v>82</v>
      </c>
      <c r="BV105" s="131" t="s">
        <v>83</v>
      </c>
      <c r="BW105" s="131" t="s">
        <v>117</v>
      </c>
      <c r="BX105" s="131" t="s">
        <v>5</v>
      </c>
      <c r="CL105" s="131" t="s">
        <v>1</v>
      </c>
      <c r="CM105" s="131" t="s">
        <v>89</v>
      </c>
    </row>
    <row r="106" spans="1:90" s="4" customFormat="1" ht="16.5" customHeight="1">
      <c r="A106" s="132" t="s">
        <v>90</v>
      </c>
      <c r="B106" s="70"/>
      <c r="C106" s="133"/>
      <c r="D106" s="133"/>
      <c r="E106" s="134" t="s">
        <v>118</v>
      </c>
      <c r="F106" s="134"/>
      <c r="G106" s="134"/>
      <c r="H106" s="134"/>
      <c r="I106" s="134"/>
      <c r="J106" s="133"/>
      <c r="K106" s="134" t="s">
        <v>119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03.1 - Stavební část'!J32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93</v>
      </c>
      <c r="AR106" s="72"/>
      <c r="AS106" s="137">
        <v>0</v>
      </c>
      <c r="AT106" s="138">
        <f>ROUND(SUM(AV106:AW106),2)</f>
        <v>0</v>
      </c>
      <c r="AU106" s="139">
        <f>'SO 03.1 - Stavební část'!P129</f>
        <v>0</v>
      </c>
      <c r="AV106" s="138">
        <f>'SO 03.1 - Stavební část'!J35</f>
        <v>0</v>
      </c>
      <c r="AW106" s="138">
        <f>'SO 03.1 - Stavební část'!J36</f>
        <v>0</v>
      </c>
      <c r="AX106" s="138">
        <f>'SO 03.1 - Stavební část'!J37</f>
        <v>0</v>
      </c>
      <c r="AY106" s="138">
        <f>'SO 03.1 - Stavební část'!J38</f>
        <v>0</v>
      </c>
      <c r="AZ106" s="138">
        <f>'SO 03.1 - Stavební část'!F35</f>
        <v>0</v>
      </c>
      <c r="BA106" s="138">
        <f>'SO 03.1 - Stavební část'!F36</f>
        <v>0</v>
      </c>
      <c r="BB106" s="138">
        <f>'SO 03.1 - Stavební část'!F37</f>
        <v>0</v>
      </c>
      <c r="BC106" s="138">
        <f>'SO 03.1 - Stavební část'!F38</f>
        <v>0</v>
      </c>
      <c r="BD106" s="140">
        <f>'SO 03.1 - Stavební část'!F39</f>
        <v>0</v>
      </c>
      <c r="BE106" s="4"/>
      <c r="BT106" s="141" t="s">
        <v>89</v>
      </c>
      <c r="BV106" s="141" t="s">
        <v>83</v>
      </c>
      <c r="BW106" s="141" t="s">
        <v>120</v>
      </c>
      <c r="BX106" s="141" t="s">
        <v>117</v>
      </c>
      <c r="CL106" s="141" t="s">
        <v>1</v>
      </c>
    </row>
    <row r="107" spans="1:90" s="4" customFormat="1" ht="16.5" customHeight="1">
      <c r="A107" s="132" t="s">
        <v>90</v>
      </c>
      <c r="B107" s="70"/>
      <c r="C107" s="133"/>
      <c r="D107" s="133"/>
      <c r="E107" s="134" t="s">
        <v>121</v>
      </c>
      <c r="F107" s="134"/>
      <c r="G107" s="134"/>
      <c r="H107" s="134"/>
      <c r="I107" s="134"/>
      <c r="J107" s="133"/>
      <c r="K107" s="134" t="s">
        <v>96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03.2 - EI'!J32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93</v>
      </c>
      <c r="AR107" s="72"/>
      <c r="AS107" s="137">
        <v>0</v>
      </c>
      <c r="AT107" s="138">
        <f>ROUND(SUM(AV107:AW107),2)</f>
        <v>0</v>
      </c>
      <c r="AU107" s="139">
        <f>'SO 03.2 - EI'!P123</f>
        <v>0</v>
      </c>
      <c r="AV107" s="138">
        <f>'SO 03.2 - EI'!J35</f>
        <v>0</v>
      </c>
      <c r="AW107" s="138">
        <f>'SO 03.2 - EI'!J36</f>
        <v>0</v>
      </c>
      <c r="AX107" s="138">
        <f>'SO 03.2 - EI'!J37</f>
        <v>0</v>
      </c>
      <c r="AY107" s="138">
        <f>'SO 03.2 - EI'!J38</f>
        <v>0</v>
      </c>
      <c r="AZ107" s="138">
        <f>'SO 03.2 - EI'!F35</f>
        <v>0</v>
      </c>
      <c r="BA107" s="138">
        <f>'SO 03.2 - EI'!F36</f>
        <v>0</v>
      </c>
      <c r="BB107" s="138">
        <f>'SO 03.2 - EI'!F37</f>
        <v>0</v>
      </c>
      <c r="BC107" s="138">
        <f>'SO 03.2 - EI'!F38</f>
        <v>0</v>
      </c>
      <c r="BD107" s="140">
        <f>'SO 03.2 - EI'!F39</f>
        <v>0</v>
      </c>
      <c r="BE107" s="4"/>
      <c r="BT107" s="141" t="s">
        <v>89</v>
      </c>
      <c r="BV107" s="141" t="s">
        <v>83</v>
      </c>
      <c r="BW107" s="141" t="s">
        <v>122</v>
      </c>
      <c r="BX107" s="141" t="s">
        <v>117</v>
      </c>
      <c r="CL107" s="141" t="s">
        <v>1</v>
      </c>
    </row>
    <row r="108" spans="1:91" s="7" customFormat="1" ht="16.5" customHeight="1">
      <c r="A108" s="7"/>
      <c r="B108" s="119"/>
      <c r="C108" s="120"/>
      <c r="D108" s="121" t="s">
        <v>123</v>
      </c>
      <c r="E108" s="121"/>
      <c r="F108" s="121"/>
      <c r="G108" s="121"/>
      <c r="H108" s="121"/>
      <c r="I108" s="122"/>
      <c r="J108" s="121" t="s">
        <v>124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3">
        <f>ROUND(SUM(AG109:AG111),2)</f>
        <v>0</v>
      </c>
      <c r="AH108" s="122"/>
      <c r="AI108" s="122"/>
      <c r="AJ108" s="122"/>
      <c r="AK108" s="122"/>
      <c r="AL108" s="122"/>
      <c r="AM108" s="122"/>
      <c r="AN108" s="124">
        <f>SUM(AG108,AT108)</f>
        <v>0</v>
      </c>
      <c r="AO108" s="122"/>
      <c r="AP108" s="122"/>
      <c r="AQ108" s="125" t="s">
        <v>87</v>
      </c>
      <c r="AR108" s="126"/>
      <c r="AS108" s="127">
        <f>ROUND(SUM(AS109:AS111),2)</f>
        <v>0</v>
      </c>
      <c r="AT108" s="128">
        <f>ROUND(SUM(AV108:AW108),2)</f>
        <v>0</v>
      </c>
      <c r="AU108" s="129">
        <f>ROUND(SUM(AU109:AU111),5)</f>
        <v>0</v>
      </c>
      <c r="AV108" s="128">
        <f>ROUND(AZ108*L29,2)</f>
        <v>0</v>
      </c>
      <c r="AW108" s="128">
        <f>ROUND(BA108*L30,2)</f>
        <v>0</v>
      </c>
      <c r="AX108" s="128">
        <f>ROUND(BB108*L29,2)</f>
        <v>0</v>
      </c>
      <c r="AY108" s="128">
        <f>ROUND(BC108*L30,2)</f>
        <v>0</v>
      </c>
      <c r="AZ108" s="128">
        <f>ROUND(SUM(AZ109:AZ111),2)</f>
        <v>0</v>
      </c>
      <c r="BA108" s="128">
        <f>ROUND(SUM(BA109:BA111),2)</f>
        <v>0</v>
      </c>
      <c r="BB108" s="128">
        <f>ROUND(SUM(BB109:BB111),2)</f>
        <v>0</v>
      </c>
      <c r="BC108" s="128">
        <f>ROUND(SUM(BC109:BC111),2)</f>
        <v>0</v>
      </c>
      <c r="BD108" s="130">
        <f>ROUND(SUM(BD109:BD111),2)</f>
        <v>0</v>
      </c>
      <c r="BE108" s="7"/>
      <c r="BS108" s="131" t="s">
        <v>80</v>
      </c>
      <c r="BT108" s="131" t="s">
        <v>21</v>
      </c>
      <c r="BU108" s="131" t="s">
        <v>82</v>
      </c>
      <c r="BV108" s="131" t="s">
        <v>83</v>
      </c>
      <c r="BW108" s="131" t="s">
        <v>125</v>
      </c>
      <c r="BX108" s="131" t="s">
        <v>5</v>
      </c>
      <c r="CL108" s="131" t="s">
        <v>1</v>
      </c>
      <c r="CM108" s="131" t="s">
        <v>89</v>
      </c>
    </row>
    <row r="109" spans="1:90" s="4" customFormat="1" ht="16.5" customHeight="1">
      <c r="A109" s="132" t="s">
        <v>90</v>
      </c>
      <c r="B109" s="70"/>
      <c r="C109" s="133"/>
      <c r="D109" s="133"/>
      <c r="E109" s="134" t="s">
        <v>126</v>
      </c>
      <c r="F109" s="134"/>
      <c r="G109" s="134"/>
      <c r="H109" s="134"/>
      <c r="I109" s="134"/>
      <c r="J109" s="133"/>
      <c r="K109" s="134" t="s">
        <v>92</v>
      </c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'SO 04.1 - stavební část'!J32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93</v>
      </c>
      <c r="AR109" s="72"/>
      <c r="AS109" s="137">
        <v>0</v>
      </c>
      <c r="AT109" s="138">
        <f>ROUND(SUM(AV109:AW109),2)</f>
        <v>0</v>
      </c>
      <c r="AU109" s="139">
        <f>'SO 04.1 - stavební část'!P136</f>
        <v>0</v>
      </c>
      <c r="AV109" s="138">
        <f>'SO 04.1 - stavební část'!J35</f>
        <v>0</v>
      </c>
      <c r="AW109" s="138">
        <f>'SO 04.1 - stavební část'!J36</f>
        <v>0</v>
      </c>
      <c r="AX109" s="138">
        <f>'SO 04.1 - stavební část'!J37</f>
        <v>0</v>
      </c>
      <c r="AY109" s="138">
        <f>'SO 04.1 - stavební část'!J38</f>
        <v>0</v>
      </c>
      <c r="AZ109" s="138">
        <f>'SO 04.1 - stavební část'!F35</f>
        <v>0</v>
      </c>
      <c r="BA109" s="138">
        <f>'SO 04.1 - stavební část'!F36</f>
        <v>0</v>
      </c>
      <c r="BB109" s="138">
        <f>'SO 04.1 - stavební část'!F37</f>
        <v>0</v>
      </c>
      <c r="BC109" s="138">
        <f>'SO 04.1 - stavební část'!F38</f>
        <v>0</v>
      </c>
      <c r="BD109" s="140">
        <f>'SO 04.1 - stavební část'!F39</f>
        <v>0</v>
      </c>
      <c r="BE109" s="4"/>
      <c r="BT109" s="141" t="s">
        <v>89</v>
      </c>
      <c r="BV109" s="141" t="s">
        <v>83</v>
      </c>
      <c r="BW109" s="141" t="s">
        <v>127</v>
      </c>
      <c r="BX109" s="141" t="s">
        <v>125</v>
      </c>
      <c r="CL109" s="141" t="s">
        <v>1</v>
      </c>
    </row>
    <row r="110" spans="1:90" s="4" customFormat="1" ht="16.5" customHeight="1">
      <c r="A110" s="132" t="s">
        <v>90</v>
      </c>
      <c r="B110" s="70"/>
      <c r="C110" s="133"/>
      <c r="D110" s="133"/>
      <c r="E110" s="134" t="s">
        <v>128</v>
      </c>
      <c r="F110" s="134"/>
      <c r="G110" s="134"/>
      <c r="H110" s="134"/>
      <c r="I110" s="134"/>
      <c r="J110" s="133"/>
      <c r="K110" s="134" t="s">
        <v>96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'SO 04.2 - EI'!J32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93</v>
      </c>
      <c r="AR110" s="72"/>
      <c r="AS110" s="137">
        <v>0</v>
      </c>
      <c r="AT110" s="138">
        <f>ROUND(SUM(AV110:AW110),2)</f>
        <v>0</v>
      </c>
      <c r="AU110" s="139">
        <f>'SO 04.2 - EI'!P128</f>
        <v>0</v>
      </c>
      <c r="AV110" s="138">
        <f>'SO 04.2 - EI'!J35</f>
        <v>0</v>
      </c>
      <c r="AW110" s="138">
        <f>'SO 04.2 - EI'!J36</f>
        <v>0</v>
      </c>
      <c r="AX110" s="138">
        <f>'SO 04.2 - EI'!J37</f>
        <v>0</v>
      </c>
      <c r="AY110" s="138">
        <f>'SO 04.2 - EI'!J38</f>
        <v>0</v>
      </c>
      <c r="AZ110" s="138">
        <f>'SO 04.2 - EI'!F35</f>
        <v>0</v>
      </c>
      <c r="BA110" s="138">
        <f>'SO 04.2 - EI'!F36</f>
        <v>0</v>
      </c>
      <c r="BB110" s="138">
        <f>'SO 04.2 - EI'!F37</f>
        <v>0</v>
      </c>
      <c r="BC110" s="138">
        <f>'SO 04.2 - EI'!F38</f>
        <v>0</v>
      </c>
      <c r="BD110" s="140">
        <f>'SO 04.2 - EI'!F39</f>
        <v>0</v>
      </c>
      <c r="BE110" s="4"/>
      <c r="BT110" s="141" t="s">
        <v>89</v>
      </c>
      <c r="BV110" s="141" t="s">
        <v>83</v>
      </c>
      <c r="BW110" s="141" t="s">
        <v>129</v>
      </c>
      <c r="BX110" s="141" t="s">
        <v>125</v>
      </c>
      <c r="CL110" s="141" t="s">
        <v>1</v>
      </c>
    </row>
    <row r="111" spans="1:90" s="4" customFormat="1" ht="16.5" customHeight="1">
      <c r="A111" s="132" t="s">
        <v>90</v>
      </c>
      <c r="B111" s="70"/>
      <c r="C111" s="133"/>
      <c r="D111" s="133"/>
      <c r="E111" s="134" t="s">
        <v>130</v>
      </c>
      <c r="F111" s="134"/>
      <c r="G111" s="134"/>
      <c r="H111" s="134"/>
      <c r="I111" s="134"/>
      <c r="J111" s="133"/>
      <c r="K111" s="134" t="s">
        <v>102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>
        <f>'SO 04.3 - Zdravotní insta...'!J32</f>
        <v>0</v>
      </c>
      <c r="AH111" s="133"/>
      <c r="AI111" s="133"/>
      <c r="AJ111" s="133"/>
      <c r="AK111" s="133"/>
      <c r="AL111" s="133"/>
      <c r="AM111" s="133"/>
      <c r="AN111" s="135">
        <f>SUM(AG111,AT111)</f>
        <v>0</v>
      </c>
      <c r="AO111" s="133"/>
      <c r="AP111" s="133"/>
      <c r="AQ111" s="136" t="s">
        <v>93</v>
      </c>
      <c r="AR111" s="72"/>
      <c r="AS111" s="137">
        <v>0</v>
      </c>
      <c r="AT111" s="138">
        <f>ROUND(SUM(AV111:AW111),2)</f>
        <v>0</v>
      </c>
      <c r="AU111" s="139">
        <f>'SO 04.3 - Zdravotní insta...'!P136</f>
        <v>0</v>
      </c>
      <c r="AV111" s="138">
        <f>'SO 04.3 - Zdravotní insta...'!J35</f>
        <v>0</v>
      </c>
      <c r="AW111" s="138">
        <f>'SO 04.3 - Zdravotní insta...'!J36</f>
        <v>0</v>
      </c>
      <c r="AX111" s="138">
        <f>'SO 04.3 - Zdravotní insta...'!J37</f>
        <v>0</v>
      </c>
      <c r="AY111" s="138">
        <f>'SO 04.3 - Zdravotní insta...'!J38</f>
        <v>0</v>
      </c>
      <c r="AZ111" s="138">
        <f>'SO 04.3 - Zdravotní insta...'!F35</f>
        <v>0</v>
      </c>
      <c r="BA111" s="138">
        <f>'SO 04.3 - Zdravotní insta...'!F36</f>
        <v>0</v>
      </c>
      <c r="BB111" s="138">
        <f>'SO 04.3 - Zdravotní insta...'!F37</f>
        <v>0</v>
      </c>
      <c r="BC111" s="138">
        <f>'SO 04.3 - Zdravotní insta...'!F38</f>
        <v>0</v>
      </c>
      <c r="BD111" s="140">
        <f>'SO 04.3 - Zdravotní insta...'!F39</f>
        <v>0</v>
      </c>
      <c r="BE111" s="4"/>
      <c r="BT111" s="141" t="s">
        <v>89</v>
      </c>
      <c r="BV111" s="141" t="s">
        <v>83</v>
      </c>
      <c r="BW111" s="141" t="s">
        <v>131</v>
      </c>
      <c r="BX111" s="141" t="s">
        <v>125</v>
      </c>
      <c r="CL111" s="141" t="s">
        <v>1</v>
      </c>
    </row>
    <row r="112" spans="1:91" s="7" customFormat="1" ht="16.5" customHeight="1">
      <c r="A112" s="7"/>
      <c r="B112" s="119"/>
      <c r="C112" s="120"/>
      <c r="D112" s="121" t="s">
        <v>132</v>
      </c>
      <c r="E112" s="121"/>
      <c r="F112" s="121"/>
      <c r="G112" s="121"/>
      <c r="H112" s="121"/>
      <c r="I112" s="122"/>
      <c r="J112" s="121" t="s">
        <v>133</v>
      </c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3">
        <f>ROUND(SUM(AG113:AG115),2)</f>
        <v>0</v>
      </c>
      <c r="AH112" s="122"/>
      <c r="AI112" s="122"/>
      <c r="AJ112" s="122"/>
      <c r="AK112" s="122"/>
      <c r="AL112" s="122"/>
      <c r="AM112" s="122"/>
      <c r="AN112" s="124">
        <f>SUM(AG112,AT112)</f>
        <v>0</v>
      </c>
      <c r="AO112" s="122"/>
      <c r="AP112" s="122"/>
      <c r="AQ112" s="125" t="s">
        <v>87</v>
      </c>
      <c r="AR112" s="126"/>
      <c r="AS112" s="127">
        <f>ROUND(SUM(AS113:AS115),2)</f>
        <v>0</v>
      </c>
      <c r="AT112" s="128">
        <f>ROUND(SUM(AV112:AW112),2)</f>
        <v>0</v>
      </c>
      <c r="AU112" s="129">
        <f>ROUND(SUM(AU113:AU115),5)</f>
        <v>0</v>
      </c>
      <c r="AV112" s="128">
        <f>ROUND(AZ112*L29,2)</f>
        <v>0</v>
      </c>
      <c r="AW112" s="128">
        <f>ROUND(BA112*L30,2)</f>
        <v>0</v>
      </c>
      <c r="AX112" s="128">
        <f>ROUND(BB112*L29,2)</f>
        <v>0</v>
      </c>
      <c r="AY112" s="128">
        <f>ROUND(BC112*L30,2)</f>
        <v>0</v>
      </c>
      <c r="AZ112" s="128">
        <f>ROUND(SUM(AZ113:AZ115),2)</f>
        <v>0</v>
      </c>
      <c r="BA112" s="128">
        <f>ROUND(SUM(BA113:BA115),2)</f>
        <v>0</v>
      </c>
      <c r="BB112" s="128">
        <f>ROUND(SUM(BB113:BB115),2)</f>
        <v>0</v>
      </c>
      <c r="BC112" s="128">
        <f>ROUND(SUM(BC113:BC115),2)</f>
        <v>0</v>
      </c>
      <c r="BD112" s="130">
        <f>ROUND(SUM(BD113:BD115),2)</f>
        <v>0</v>
      </c>
      <c r="BE112" s="7"/>
      <c r="BS112" s="131" t="s">
        <v>80</v>
      </c>
      <c r="BT112" s="131" t="s">
        <v>21</v>
      </c>
      <c r="BU112" s="131" t="s">
        <v>82</v>
      </c>
      <c r="BV112" s="131" t="s">
        <v>83</v>
      </c>
      <c r="BW112" s="131" t="s">
        <v>134</v>
      </c>
      <c r="BX112" s="131" t="s">
        <v>5</v>
      </c>
      <c r="CL112" s="131" t="s">
        <v>1</v>
      </c>
      <c r="CM112" s="131" t="s">
        <v>89</v>
      </c>
    </row>
    <row r="113" spans="1:90" s="4" customFormat="1" ht="16.5" customHeight="1">
      <c r="A113" s="132" t="s">
        <v>90</v>
      </c>
      <c r="B113" s="70"/>
      <c r="C113" s="133"/>
      <c r="D113" s="133"/>
      <c r="E113" s="134" t="s">
        <v>135</v>
      </c>
      <c r="F113" s="134"/>
      <c r="G113" s="134"/>
      <c r="H113" s="134"/>
      <c r="I113" s="134"/>
      <c r="J113" s="133"/>
      <c r="K113" s="134" t="s">
        <v>92</v>
      </c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>
        <f>'SO 05.1 - stavební část'!J32</f>
        <v>0</v>
      </c>
      <c r="AH113" s="133"/>
      <c r="AI113" s="133"/>
      <c r="AJ113" s="133"/>
      <c r="AK113" s="133"/>
      <c r="AL113" s="133"/>
      <c r="AM113" s="133"/>
      <c r="AN113" s="135">
        <f>SUM(AG113,AT113)</f>
        <v>0</v>
      </c>
      <c r="AO113" s="133"/>
      <c r="AP113" s="133"/>
      <c r="AQ113" s="136" t="s">
        <v>93</v>
      </c>
      <c r="AR113" s="72"/>
      <c r="AS113" s="137">
        <v>0</v>
      </c>
      <c r="AT113" s="138">
        <f>ROUND(SUM(AV113:AW113),2)</f>
        <v>0</v>
      </c>
      <c r="AU113" s="139">
        <f>'SO 05.1 - stavební část'!P134</f>
        <v>0</v>
      </c>
      <c r="AV113" s="138">
        <f>'SO 05.1 - stavební část'!J35</f>
        <v>0</v>
      </c>
      <c r="AW113" s="138">
        <f>'SO 05.1 - stavební část'!J36</f>
        <v>0</v>
      </c>
      <c r="AX113" s="138">
        <f>'SO 05.1 - stavební část'!J37</f>
        <v>0</v>
      </c>
      <c r="AY113" s="138">
        <f>'SO 05.1 - stavební část'!J38</f>
        <v>0</v>
      </c>
      <c r="AZ113" s="138">
        <f>'SO 05.1 - stavební část'!F35</f>
        <v>0</v>
      </c>
      <c r="BA113" s="138">
        <f>'SO 05.1 - stavební část'!F36</f>
        <v>0</v>
      </c>
      <c r="BB113" s="138">
        <f>'SO 05.1 - stavební část'!F37</f>
        <v>0</v>
      </c>
      <c r="BC113" s="138">
        <f>'SO 05.1 - stavební část'!F38</f>
        <v>0</v>
      </c>
      <c r="BD113" s="140">
        <f>'SO 05.1 - stavební část'!F39</f>
        <v>0</v>
      </c>
      <c r="BE113" s="4"/>
      <c r="BT113" s="141" t="s">
        <v>89</v>
      </c>
      <c r="BV113" s="141" t="s">
        <v>83</v>
      </c>
      <c r="BW113" s="141" t="s">
        <v>136</v>
      </c>
      <c r="BX113" s="141" t="s">
        <v>134</v>
      </c>
      <c r="CL113" s="141" t="s">
        <v>1</v>
      </c>
    </row>
    <row r="114" spans="1:90" s="4" customFormat="1" ht="16.5" customHeight="1">
      <c r="A114" s="132" t="s">
        <v>90</v>
      </c>
      <c r="B114" s="70"/>
      <c r="C114" s="133"/>
      <c r="D114" s="133"/>
      <c r="E114" s="134" t="s">
        <v>137</v>
      </c>
      <c r="F114" s="134"/>
      <c r="G114" s="134"/>
      <c r="H114" s="134"/>
      <c r="I114" s="134"/>
      <c r="J114" s="133"/>
      <c r="K114" s="134" t="s">
        <v>96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'SO 05.2 - EI'!J32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93</v>
      </c>
      <c r="AR114" s="72"/>
      <c r="AS114" s="137">
        <v>0</v>
      </c>
      <c r="AT114" s="138">
        <f>ROUND(SUM(AV114:AW114),2)</f>
        <v>0</v>
      </c>
      <c r="AU114" s="139">
        <f>'SO 05.2 - EI'!P127</f>
        <v>0</v>
      </c>
      <c r="AV114" s="138">
        <f>'SO 05.2 - EI'!J35</f>
        <v>0</v>
      </c>
      <c r="AW114" s="138">
        <f>'SO 05.2 - EI'!J36</f>
        <v>0</v>
      </c>
      <c r="AX114" s="138">
        <f>'SO 05.2 - EI'!J37</f>
        <v>0</v>
      </c>
      <c r="AY114" s="138">
        <f>'SO 05.2 - EI'!J38</f>
        <v>0</v>
      </c>
      <c r="AZ114" s="138">
        <f>'SO 05.2 - EI'!F35</f>
        <v>0</v>
      </c>
      <c r="BA114" s="138">
        <f>'SO 05.2 - EI'!F36</f>
        <v>0</v>
      </c>
      <c r="BB114" s="138">
        <f>'SO 05.2 - EI'!F37</f>
        <v>0</v>
      </c>
      <c r="BC114" s="138">
        <f>'SO 05.2 - EI'!F38</f>
        <v>0</v>
      </c>
      <c r="BD114" s="140">
        <f>'SO 05.2 - EI'!F39</f>
        <v>0</v>
      </c>
      <c r="BE114" s="4"/>
      <c r="BT114" s="141" t="s">
        <v>89</v>
      </c>
      <c r="BV114" s="141" t="s">
        <v>83</v>
      </c>
      <c r="BW114" s="141" t="s">
        <v>138</v>
      </c>
      <c r="BX114" s="141" t="s">
        <v>134</v>
      </c>
      <c r="CL114" s="141" t="s">
        <v>1</v>
      </c>
    </row>
    <row r="115" spans="1:90" s="4" customFormat="1" ht="16.5" customHeight="1">
      <c r="A115" s="132" t="s">
        <v>90</v>
      </c>
      <c r="B115" s="70"/>
      <c r="C115" s="133"/>
      <c r="D115" s="133"/>
      <c r="E115" s="134" t="s">
        <v>139</v>
      </c>
      <c r="F115" s="134"/>
      <c r="G115" s="134"/>
      <c r="H115" s="134"/>
      <c r="I115" s="134"/>
      <c r="J115" s="133"/>
      <c r="K115" s="134" t="s">
        <v>102</v>
      </c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5">
        <f>'SO 05.3 - Zdravotní insta...'!J32</f>
        <v>0</v>
      </c>
      <c r="AH115" s="133"/>
      <c r="AI115" s="133"/>
      <c r="AJ115" s="133"/>
      <c r="AK115" s="133"/>
      <c r="AL115" s="133"/>
      <c r="AM115" s="133"/>
      <c r="AN115" s="135">
        <f>SUM(AG115,AT115)</f>
        <v>0</v>
      </c>
      <c r="AO115" s="133"/>
      <c r="AP115" s="133"/>
      <c r="AQ115" s="136" t="s">
        <v>93</v>
      </c>
      <c r="AR115" s="72"/>
      <c r="AS115" s="137">
        <v>0</v>
      </c>
      <c r="AT115" s="138">
        <f>ROUND(SUM(AV115:AW115),2)</f>
        <v>0</v>
      </c>
      <c r="AU115" s="139">
        <f>'SO 05.3 - Zdravotní insta...'!P136</f>
        <v>0</v>
      </c>
      <c r="AV115" s="138">
        <f>'SO 05.3 - Zdravotní insta...'!J35</f>
        <v>0</v>
      </c>
      <c r="AW115" s="138">
        <f>'SO 05.3 - Zdravotní insta...'!J36</f>
        <v>0</v>
      </c>
      <c r="AX115" s="138">
        <f>'SO 05.3 - Zdravotní insta...'!J37</f>
        <v>0</v>
      </c>
      <c r="AY115" s="138">
        <f>'SO 05.3 - Zdravotní insta...'!J38</f>
        <v>0</v>
      </c>
      <c r="AZ115" s="138">
        <f>'SO 05.3 - Zdravotní insta...'!F35</f>
        <v>0</v>
      </c>
      <c r="BA115" s="138">
        <f>'SO 05.3 - Zdravotní insta...'!F36</f>
        <v>0</v>
      </c>
      <c r="BB115" s="138">
        <f>'SO 05.3 - Zdravotní insta...'!F37</f>
        <v>0</v>
      </c>
      <c r="BC115" s="138">
        <f>'SO 05.3 - Zdravotní insta...'!F38</f>
        <v>0</v>
      </c>
      <c r="BD115" s="140">
        <f>'SO 05.3 - Zdravotní insta...'!F39</f>
        <v>0</v>
      </c>
      <c r="BE115" s="4"/>
      <c r="BT115" s="141" t="s">
        <v>89</v>
      </c>
      <c r="BV115" s="141" t="s">
        <v>83</v>
      </c>
      <c r="BW115" s="141" t="s">
        <v>140</v>
      </c>
      <c r="BX115" s="141" t="s">
        <v>134</v>
      </c>
      <c r="CL115" s="141" t="s">
        <v>1</v>
      </c>
    </row>
    <row r="116" spans="1:91" s="7" customFormat="1" ht="16.5" customHeight="1">
      <c r="A116" s="7"/>
      <c r="B116" s="119"/>
      <c r="C116" s="120"/>
      <c r="D116" s="121" t="s">
        <v>141</v>
      </c>
      <c r="E116" s="121"/>
      <c r="F116" s="121"/>
      <c r="G116" s="121"/>
      <c r="H116" s="121"/>
      <c r="I116" s="122"/>
      <c r="J116" s="121" t="s">
        <v>142</v>
      </c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3">
        <f>ROUND(SUM(AG117:AG118),2)</f>
        <v>0</v>
      </c>
      <c r="AH116" s="122"/>
      <c r="AI116" s="122"/>
      <c r="AJ116" s="122"/>
      <c r="AK116" s="122"/>
      <c r="AL116" s="122"/>
      <c r="AM116" s="122"/>
      <c r="AN116" s="124">
        <f>SUM(AG116,AT116)</f>
        <v>0</v>
      </c>
      <c r="AO116" s="122"/>
      <c r="AP116" s="122"/>
      <c r="AQ116" s="125" t="s">
        <v>87</v>
      </c>
      <c r="AR116" s="126"/>
      <c r="AS116" s="127">
        <f>ROUND(SUM(AS117:AS118),2)</f>
        <v>0</v>
      </c>
      <c r="AT116" s="128">
        <f>ROUND(SUM(AV116:AW116),2)</f>
        <v>0</v>
      </c>
      <c r="AU116" s="129">
        <f>ROUND(SUM(AU117:AU118),5)</f>
        <v>0</v>
      </c>
      <c r="AV116" s="128">
        <f>ROUND(AZ116*L29,2)</f>
        <v>0</v>
      </c>
      <c r="AW116" s="128">
        <f>ROUND(BA116*L30,2)</f>
        <v>0</v>
      </c>
      <c r="AX116" s="128">
        <f>ROUND(BB116*L29,2)</f>
        <v>0</v>
      </c>
      <c r="AY116" s="128">
        <f>ROUND(BC116*L30,2)</f>
        <v>0</v>
      </c>
      <c r="AZ116" s="128">
        <f>ROUND(SUM(AZ117:AZ118),2)</f>
        <v>0</v>
      </c>
      <c r="BA116" s="128">
        <f>ROUND(SUM(BA117:BA118),2)</f>
        <v>0</v>
      </c>
      <c r="BB116" s="128">
        <f>ROUND(SUM(BB117:BB118),2)</f>
        <v>0</v>
      </c>
      <c r="BC116" s="128">
        <f>ROUND(SUM(BC117:BC118),2)</f>
        <v>0</v>
      </c>
      <c r="BD116" s="130">
        <f>ROUND(SUM(BD117:BD118),2)</f>
        <v>0</v>
      </c>
      <c r="BE116" s="7"/>
      <c r="BS116" s="131" t="s">
        <v>80</v>
      </c>
      <c r="BT116" s="131" t="s">
        <v>21</v>
      </c>
      <c r="BU116" s="131" t="s">
        <v>82</v>
      </c>
      <c r="BV116" s="131" t="s">
        <v>83</v>
      </c>
      <c r="BW116" s="131" t="s">
        <v>143</v>
      </c>
      <c r="BX116" s="131" t="s">
        <v>5</v>
      </c>
      <c r="CL116" s="131" t="s">
        <v>1</v>
      </c>
      <c r="CM116" s="131" t="s">
        <v>89</v>
      </c>
    </row>
    <row r="117" spans="1:90" s="4" customFormat="1" ht="16.5" customHeight="1">
      <c r="A117" s="132" t="s">
        <v>90</v>
      </c>
      <c r="B117" s="70"/>
      <c r="C117" s="133"/>
      <c r="D117" s="133"/>
      <c r="E117" s="134" t="s">
        <v>144</v>
      </c>
      <c r="F117" s="134"/>
      <c r="G117" s="134"/>
      <c r="H117" s="134"/>
      <c r="I117" s="134"/>
      <c r="J117" s="133"/>
      <c r="K117" s="134" t="s">
        <v>92</v>
      </c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>
        <f>'SO 06.1 - stavební část'!J32</f>
        <v>0</v>
      </c>
      <c r="AH117" s="133"/>
      <c r="AI117" s="133"/>
      <c r="AJ117" s="133"/>
      <c r="AK117" s="133"/>
      <c r="AL117" s="133"/>
      <c r="AM117" s="133"/>
      <c r="AN117" s="135">
        <f>SUM(AG117,AT117)</f>
        <v>0</v>
      </c>
      <c r="AO117" s="133"/>
      <c r="AP117" s="133"/>
      <c r="AQ117" s="136" t="s">
        <v>93</v>
      </c>
      <c r="AR117" s="72"/>
      <c r="AS117" s="137">
        <v>0</v>
      </c>
      <c r="AT117" s="138">
        <f>ROUND(SUM(AV117:AW117),2)</f>
        <v>0</v>
      </c>
      <c r="AU117" s="139">
        <f>'SO 06.1 - stavební část'!P135</f>
        <v>0</v>
      </c>
      <c r="AV117" s="138">
        <f>'SO 06.1 - stavební část'!J35</f>
        <v>0</v>
      </c>
      <c r="AW117" s="138">
        <f>'SO 06.1 - stavební část'!J36</f>
        <v>0</v>
      </c>
      <c r="AX117" s="138">
        <f>'SO 06.1 - stavební část'!J37</f>
        <v>0</v>
      </c>
      <c r="AY117" s="138">
        <f>'SO 06.1 - stavební část'!J38</f>
        <v>0</v>
      </c>
      <c r="AZ117" s="138">
        <f>'SO 06.1 - stavební část'!F35</f>
        <v>0</v>
      </c>
      <c r="BA117" s="138">
        <f>'SO 06.1 - stavební část'!F36</f>
        <v>0</v>
      </c>
      <c r="BB117" s="138">
        <f>'SO 06.1 - stavební část'!F37</f>
        <v>0</v>
      </c>
      <c r="BC117" s="138">
        <f>'SO 06.1 - stavební část'!F38</f>
        <v>0</v>
      </c>
      <c r="BD117" s="140">
        <f>'SO 06.1 - stavební část'!F39</f>
        <v>0</v>
      </c>
      <c r="BE117" s="4"/>
      <c r="BT117" s="141" t="s">
        <v>89</v>
      </c>
      <c r="BV117" s="141" t="s">
        <v>83</v>
      </c>
      <c r="BW117" s="141" t="s">
        <v>145</v>
      </c>
      <c r="BX117" s="141" t="s">
        <v>143</v>
      </c>
      <c r="CL117" s="141" t="s">
        <v>1</v>
      </c>
    </row>
    <row r="118" spans="1:90" s="4" customFormat="1" ht="16.5" customHeight="1">
      <c r="A118" s="132" t="s">
        <v>90</v>
      </c>
      <c r="B118" s="70"/>
      <c r="C118" s="133"/>
      <c r="D118" s="133"/>
      <c r="E118" s="134" t="s">
        <v>146</v>
      </c>
      <c r="F118" s="134"/>
      <c r="G118" s="134"/>
      <c r="H118" s="134"/>
      <c r="I118" s="134"/>
      <c r="J118" s="133"/>
      <c r="K118" s="134" t="s">
        <v>96</v>
      </c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5">
        <f>'SO 06.2 - EI'!J32</f>
        <v>0</v>
      </c>
      <c r="AH118" s="133"/>
      <c r="AI118" s="133"/>
      <c r="AJ118" s="133"/>
      <c r="AK118" s="133"/>
      <c r="AL118" s="133"/>
      <c r="AM118" s="133"/>
      <c r="AN118" s="135">
        <f>SUM(AG118,AT118)</f>
        <v>0</v>
      </c>
      <c r="AO118" s="133"/>
      <c r="AP118" s="133"/>
      <c r="AQ118" s="136" t="s">
        <v>93</v>
      </c>
      <c r="AR118" s="72"/>
      <c r="AS118" s="137">
        <v>0</v>
      </c>
      <c r="AT118" s="138">
        <f>ROUND(SUM(AV118:AW118),2)</f>
        <v>0</v>
      </c>
      <c r="AU118" s="139">
        <f>'SO 06.2 - EI'!P122</f>
        <v>0</v>
      </c>
      <c r="AV118" s="138">
        <f>'SO 06.2 - EI'!J35</f>
        <v>0</v>
      </c>
      <c r="AW118" s="138">
        <f>'SO 06.2 - EI'!J36</f>
        <v>0</v>
      </c>
      <c r="AX118" s="138">
        <f>'SO 06.2 - EI'!J37</f>
        <v>0</v>
      </c>
      <c r="AY118" s="138">
        <f>'SO 06.2 - EI'!J38</f>
        <v>0</v>
      </c>
      <c r="AZ118" s="138">
        <f>'SO 06.2 - EI'!F35</f>
        <v>0</v>
      </c>
      <c r="BA118" s="138">
        <f>'SO 06.2 - EI'!F36</f>
        <v>0</v>
      </c>
      <c r="BB118" s="138">
        <f>'SO 06.2 - EI'!F37</f>
        <v>0</v>
      </c>
      <c r="BC118" s="138">
        <f>'SO 06.2 - EI'!F38</f>
        <v>0</v>
      </c>
      <c r="BD118" s="140">
        <f>'SO 06.2 - EI'!F39</f>
        <v>0</v>
      </c>
      <c r="BE118" s="4"/>
      <c r="BT118" s="141" t="s">
        <v>89</v>
      </c>
      <c r="BV118" s="141" t="s">
        <v>83</v>
      </c>
      <c r="BW118" s="141" t="s">
        <v>147</v>
      </c>
      <c r="BX118" s="141" t="s">
        <v>143</v>
      </c>
      <c r="CL118" s="141" t="s">
        <v>1</v>
      </c>
    </row>
    <row r="119" spans="1:91" s="7" customFormat="1" ht="16.5" customHeight="1">
      <c r="A119" s="7"/>
      <c r="B119" s="119"/>
      <c r="C119" s="120"/>
      <c r="D119" s="121" t="s">
        <v>148</v>
      </c>
      <c r="E119" s="121"/>
      <c r="F119" s="121"/>
      <c r="G119" s="121"/>
      <c r="H119" s="121"/>
      <c r="I119" s="122"/>
      <c r="J119" s="121" t="s">
        <v>149</v>
      </c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3">
        <f>ROUND(AG120,2)</f>
        <v>0</v>
      </c>
      <c r="AH119" s="122"/>
      <c r="AI119" s="122"/>
      <c r="AJ119" s="122"/>
      <c r="AK119" s="122"/>
      <c r="AL119" s="122"/>
      <c r="AM119" s="122"/>
      <c r="AN119" s="124">
        <f>SUM(AG119,AT119)</f>
        <v>0</v>
      </c>
      <c r="AO119" s="122"/>
      <c r="AP119" s="122"/>
      <c r="AQ119" s="125" t="s">
        <v>87</v>
      </c>
      <c r="AR119" s="126"/>
      <c r="AS119" s="127">
        <f>ROUND(AS120,2)</f>
        <v>0</v>
      </c>
      <c r="AT119" s="128">
        <f>ROUND(SUM(AV119:AW119),2)</f>
        <v>0</v>
      </c>
      <c r="AU119" s="129">
        <f>ROUND(AU120,5)</f>
        <v>0</v>
      </c>
      <c r="AV119" s="128">
        <f>ROUND(AZ119*L29,2)</f>
        <v>0</v>
      </c>
      <c r="AW119" s="128">
        <f>ROUND(BA119*L30,2)</f>
        <v>0</v>
      </c>
      <c r="AX119" s="128">
        <f>ROUND(BB119*L29,2)</f>
        <v>0</v>
      </c>
      <c r="AY119" s="128">
        <f>ROUND(BC119*L30,2)</f>
        <v>0</v>
      </c>
      <c r="AZ119" s="128">
        <f>ROUND(AZ120,2)</f>
        <v>0</v>
      </c>
      <c r="BA119" s="128">
        <f>ROUND(BA120,2)</f>
        <v>0</v>
      </c>
      <c r="BB119" s="128">
        <f>ROUND(BB120,2)</f>
        <v>0</v>
      </c>
      <c r="BC119" s="128">
        <f>ROUND(BC120,2)</f>
        <v>0</v>
      </c>
      <c r="BD119" s="130">
        <f>ROUND(BD120,2)</f>
        <v>0</v>
      </c>
      <c r="BE119" s="7"/>
      <c r="BS119" s="131" t="s">
        <v>80</v>
      </c>
      <c r="BT119" s="131" t="s">
        <v>21</v>
      </c>
      <c r="BU119" s="131" t="s">
        <v>82</v>
      </c>
      <c r="BV119" s="131" t="s">
        <v>83</v>
      </c>
      <c r="BW119" s="131" t="s">
        <v>150</v>
      </c>
      <c r="BX119" s="131" t="s">
        <v>5</v>
      </c>
      <c r="CL119" s="131" t="s">
        <v>1</v>
      </c>
      <c r="CM119" s="131" t="s">
        <v>89</v>
      </c>
    </row>
    <row r="120" spans="1:90" s="4" customFormat="1" ht="16.5" customHeight="1">
      <c r="A120" s="132" t="s">
        <v>90</v>
      </c>
      <c r="B120" s="70"/>
      <c r="C120" s="133"/>
      <c r="D120" s="133"/>
      <c r="E120" s="134" t="s">
        <v>151</v>
      </c>
      <c r="F120" s="134"/>
      <c r="G120" s="134"/>
      <c r="H120" s="134"/>
      <c r="I120" s="134"/>
      <c r="J120" s="133"/>
      <c r="K120" s="134" t="s">
        <v>152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5">
        <f>'SO 09.1 - Úprava zeleně'!J32</f>
        <v>0</v>
      </c>
      <c r="AH120" s="133"/>
      <c r="AI120" s="133"/>
      <c r="AJ120" s="133"/>
      <c r="AK120" s="133"/>
      <c r="AL120" s="133"/>
      <c r="AM120" s="133"/>
      <c r="AN120" s="135">
        <f>SUM(AG120,AT120)</f>
        <v>0</v>
      </c>
      <c r="AO120" s="133"/>
      <c r="AP120" s="133"/>
      <c r="AQ120" s="136" t="s">
        <v>93</v>
      </c>
      <c r="AR120" s="72"/>
      <c r="AS120" s="142">
        <v>0</v>
      </c>
      <c r="AT120" s="143">
        <f>ROUND(SUM(AV120:AW120),2)</f>
        <v>0</v>
      </c>
      <c r="AU120" s="144">
        <f>'SO 09.1 - Úprava zeleně'!P124</f>
        <v>0</v>
      </c>
      <c r="AV120" s="143">
        <f>'SO 09.1 - Úprava zeleně'!J35</f>
        <v>0</v>
      </c>
      <c r="AW120" s="143">
        <f>'SO 09.1 - Úprava zeleně'!J36</f>
        <v>0</v>
      </c>
      <c r="AX120" s="143">
        <f>'SO 09.1 - Úprava zeleně'!J37</f>
        <v>0</v>
      </c>
      <c r="AY120" s="143">
        <f>'SO 09.1 - Úprava zeleně'!J38</f>
        <v>0</v>
      </c>
      <c r="AZ120" s="143">
        <f>'SO 09.1 - Úprava zeleně'!F35</f>
        <v>0</v>
      </c>
      <c r="BA120" s="143">
        <f>'SO 09.1 - Úprava zeleně'!F36</f>
        <v>0</v>
      </c>
      <c r="BB120" s="143">
        <f>'SO 09.1 - Úprava zeleně'!F37</f>
        <v>0</v>
      </c>
      <c r="BC120" s="143">
        <f>'SO 09.1 - Úprava zeleně'!F38</f>
        <v>0</v>
      </c>
      <c r="BD120" s="145">
        <f>'SO 09.1 - Úprava zeleně'!F39</f>
        <v>0</v>
      </c>
      <c r="BE120" s="4"/>
      <c r="BT120" s="141" t="s">
        <v>89</v>
      </c>
      <c r="BV120" s="141" t="s">
        <v>83</v>
      </c>
      <c r="BW120" s="141" t="s">
        <v>153</v>
      </c>
      <c r="BX120" s="141" t="s">
        <v>150</v>
      </c>
      <c r="CL120" s="141" t="s">
        <v>1</v>
      </c>
    </row>
    <row r="121" spans="1:57" s="2" customFormat="1" ht="30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4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44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</sheetData>
  <sheetProtection password="CC35" sheet="1" objects="1" scenarios="1" formatColumns="0" formatRows="0"/>
  <mergeCells count="142">
    <mergeCell ref="E104:I104"/>
    <mergeCell ref="K104:AF104"/>
    <mergeCell ref="D105:H105"/>
    <mergeCell ref="J105:AF105"/>
    <mergeCell ref="E106:I106"/>
    <mergeCell ref="K106:AF106"/>
    <mergeCell ref="E107:I107"/>
    <mergeCell ref="K107:AF107"/>
    <mergeCell ref="D108:H108"/>
    <mergeCell ref="J108:AF108"/>
    <mergeCell ref="K109:AF109"/>
    <mergeCell ref="E109:I109"/>
    <mergeCell ref="E110:I110"/>
    <mergeCell ref="K110:AF110"/>
    <mergeCell ref="E111:I111"/>
    <mergeCell ref="K111:AF111"/>
    <mergeCell ref="D112:H112"/>
    <mergeCell ref="J112:AF112"/>
    <mergeCell ref="E113:I113"/>
    <mergeCell ref="K113:AF113"/>
    <mergeCell ref="K114:AF114"/>
    <mergeCell ref="E114:I114"/>
    <mergeCell ref="E115:I115"/>
    <mergeCell ref="K115:AF115"/>
    <mergeCell ref="D116:H116"/>
    <mergeCell ref="J116:AF116"/>
    <mergeCell ref="E117:I117"/>
    <mergeCell ref="K117:AF117"/>
    <mergeCell ref="K118:AF118"/>
    <mergeCell ref="E118:I118"/>
    <mergeCell ref="D119:H119"/>
    <mergeCell ref="J119:AF119"/>
    <mergeCell ref="E120:I120"/>
    <mergeCell ref="K120:AF120"/>
    <mergeCell ref="AG101:AM101"/>
    <mergeCell ref="AN101:AP101"/>
    <mergeCell ref="AG102:AM102"/>
    <mergeCell ref="AN102:AP102"/>
    <mergeCell ref="AG103:AM103"/>
    <mergeCell ref="AN103:AP10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L85:AO85"/>
    <mergeCell ref="I92:AF92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K99:AF99"/>
    <mergeCell ref="E99:I99"/>
    <mergeCell ref="J100:AF100"/>
    <mergeCell ref="D100:H100"/>
    <mergeCell ref="E101:I101"/>
    <mergeCell ref="K101:AF101"/>
    <mergeCell ref="K102:AF102"/>
    <mergeCell ref="E102:I102"/>
    <mergeCell ref="K103:AF103"/>
    <mergeCell ref="E103:I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 01.1 - stavební část'!C2" display="/"/>
    <hyperlink ref="A97" location="'SO 01.2 - EI'!C2" display="/"/>
    <hyperlink ref="A98" location="'SO 01.3 - Ústřední vytápění'!C2" display="/"/>
    <hyperlink ref="A99" location="'SO 01.4 - Zdravotní insta...'!C2" display="/"/>
    <hyperlink ref="A101" location="'SO 02.1 - stavební část'!C2" display="/"/>
    <hyperlink ref="A102" location="'SO 02.2 - EI'!C2" display="/"/>
    <hyperlink ref="A103" location="'SO 02.3 - Ústřední vytápění'!C2" display="/"/>
    <hyperlink ref="A104" location="'SO 02.4 - Zdravotní insta...'!C2" display="/"/>
    <hyperlink ref="A106" location="'SO 03.1 - Stavební část'!C2" display="/"/>
    <hyperlink ref="A107" location="'SO 03.2 - EI'!C2" display="/"/>
    <hyperlink ref="A109" location="'SO 04.1 - stavební část'!C2" display="/"/>
    <hyperlink ref="A110" location="'SO 04.2 - EI'!C2" display="/"/>
    <hyperlink ref="A111" location="'SO 04.3 - Zdravotní insta...'!C2" display="/"/>
    <hyperlink ref="A113" location="'SO 05.1 - stavební část'!C2" display="/"/>
    <hyperlink ref="A114" location="'SO 05.2 - EI'!C2" display="/"/>
    <hyperlink ref="A115" location="'SO 05.3 - Zdravotní insta...'!C2" display="/"/>
    <hyperlink ref="A117" location="'SO 06.1 - stavební část'!C2" display="/"/>
    <hyperlink ref="A118" location="'SO 06.2 - EI'!C2" display="/"/>
    <hyperlink ref="A120" location="'SO 09.1 - Úprava zeleně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1406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1407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0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0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ROUND((SUM(BE129:BE184)),2)</f>
        <v>0</v>
      </c>
      <c r="G35" s="38"/>
      <c r="H35" s="38"/>
      <c r="I35" s="164">
        <v>0.21</v>
      </c>
      <c r="J35" s="163">
        <f>ROUND(((SUM(BE129:BE184))*I35),2)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ROUND((SUM(BF129:BF184)),2)</f>
        <v>0</v>
      </c>
      <c r="G36" s="38"/>
      <c r="H36" s="38"/>
      <c r="I36" s="164">
        <v>0.15</v>
      </c>
      <c r="J36" s="163">
        <f>ROUND(((SUM(BF129:BF184))*I36),2)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ROUND((SUM(BG129:BG184)),2)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ROUND((SUM(BH129:BH184)),2)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ROUND((SUM(BI129:BI184)),2)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1406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03.1 -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>Český Krumlov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164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168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88"/>
      <c r="C101" s="189"/>
      <c r="D101" s="190" t="s">
        <v>171</v>
      </c>
      <c r="E101" s="191"/>
      <c r="F101" s="191"/>
      <c r="G101" s="191"/>
      <c r="H101" s="191"/>
      <c r="I101" s="191"/>
      <c r="J101" s="192">
        <f>J140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94"/>
      <c r="C102" s="133"/>
      <c r="D102" s="195" t="s">
        <v>175</v>
      </c>
      <c r="E102" s="196"/>
      <c r="F102" s="196"/>
      <c r="G102" s="196"/>
      <c r="H102" s="196"/>
      <c r="I102" s="196"/>
      <c r="J102" s="197">
        <f>J141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8"/>
      <c r="C103" s="189"/>
      <c r="D103" s="190" t="s">
        <v>1408</v>
      </c>
      <c r="E103" s="191"/>
      <c r="F103" s="191"/>
      <c r="G103" s="191"/>
      <c r="H103" s="191"/>
      <c r="I103" s="191"/>
      <c r="J103" s="192">
        <f>J162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94"/>
      <c r="C104" s="133"/>
      <c r="D104" s="195" t="s">
        <v>1409</v>
      </c>
      <c r="E104" s="196"/>
      <c r="F104" s="196"/>
      <c r="G104" s="196"/>
      <c r="H104" s="196"/>
      <c r="I104" s="196"/>
      <c r="J104" s="197">
        <f>J163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88"/>
      <c r="C105" s="189"/>
      <c r="D105" s="190" t="s">
        <v>179</v>
      </c>
      <c r="E105" s="191"/>
      <c r="F105" s="191"/>
      <c r="G105" s="191"/>
      <c r="H105" s="191"/>
      <c r="I105" s="191"/>
      <c r="J105" s="192">
        <f>J180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94"/>
      <c r="C106" s="133"/>
      <c r="D106" s="195" t="s">
        <v>180</v>
      </c>
      <c r="E106" s="196"/>
      <c r="F106" s="196"/>
      <c r="G106" s="196"/>
      <c r="H106" s="196"/>
      <c r="I106" s="196"/>
      <c r="J106" s="197">
        <f>J181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94"/>
      <c r="C107" s="133"/>
      <c r="D107" s="195" t="s">
        <v>181</v>
      </c>
      <c r="E107" s="196"/>
      <c r="F107" s="196"/>
      <c r="G107" s="196"/>
      <c r="H107" s="196"/>
      <c r="I107" s="196"/>
      <c r="J107" s="197">
        <f>J183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 hidden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 hidden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t="12" hidden="1"/>
    <row r="111" ht="12" hidden="1"/>
    <row r="112" ht="12" hidden="1"/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182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40"/>
      <c r="D117" s="40"/>
      <c r="E117" s="183" t="str">
        <f>E7</f>
        <v>Bezbariérovost a modernizace odborných učeben fyziky a biologie ZŠ Za Nádražím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155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3" t="s">
        <v>1406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157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SO 03.1 - Stavební část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22</v>
      </c>
      <c r="D123" s="40"/>
      <c r="E123" s="40"/>
      <c r="F123" s="27" t="str">
        <f>F14</f>
        <v>Český Krumlov</v>
      </c>
      <c r="G123" s="40"/>
      <c r="H123" s="40"/>
      <c r="I123" s="32" t="s">
        <v>24</v>
      </c>
      <c r="J123" s="79" t="str">
        <f>IF(J14="","",J14)</f>
        <v>19. 2. 2021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E17</f>
        <v>Město Český Krumlov, nám. Svornosti 1</v>
      </c>
      <c r="G125" s="40"/>
      <c r="H125" s="40"/>
      <c r="I125" s="32" t="s">
        <v>34</v>
      </c>
      <c r="J125" s="36" t="str">
        <f>E23</f>
        <v>WÍZNER AA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32</v>
      </c>
      <c r="D126" s="40"/>
      <c r="E126" s="40"/>
      <c r="F126" s="27" t="str">
        <f>IF(E20="","",E20)</f>
        <v>Vyplň údaj</v>
      </c>
      <c r="G126" s="40"/>
      <c r="H126" s="40"/>
      <c r="I126" s="32" t="s">
        <v>37</v>
      </c>
      <c r="J126" s="36" t="str">
        <f>E26</f>
        <v>Filip Šimek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9"/>
      <c r="B128" s="200"/>
      <c r="C128" s="201" t="s">
        <v>183</v>
      </c>
      <c r="D128" s="202" t="s">
        <v>66</v>
      </c>
      <c r="E128" s="202" t="s">
        <v>62</v>
      </c>
      <c r="F128" s="202" t="s">
        <v>63</v>
      </c>
      <c r="G128" s="202" t="s">
        <v>184</v>
      </c>
      <c r="H128" s="202" t="s">
        <v>185</v>
      </c>
      <c r="I128" s="202" t="s">
        <v>186</v>
      </c>
      <c r="J128" s="202" t="s">
        <v>161</v>
      </c>
      <c r="K128" s="203" t="s">
        <v>187</v>
      </c>
      <c r="L128" s="204"/>
      <c r="M128" s="100" t="s">
        <v>1</v>
      </c>
      <c r="N128" s="101" t="s">
        <v>45</v>
      </c>
      <c r="O128" s="101" t="s">
        <v>188</v>
      </c>
      <c r="P128" s="101" t="s">
        <v>189</v>
      </c>
      <c r="Q128" s="101" t="s">
        <v>190</v>
      </c>
      <c r="R128" s="101" t="s">
        <v>191</v>
      </c>
      <c r="S128" s="101" t="s">
        <v>192</v>
      </c>
      <c r="T128" s="102" t="s">
        <v>193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63" s="2" customFormat="1" ht="22.8" customHeight="1">
      <c r="A129" s="38"/>
      <c r="B129" s="39"/>
      <c r="C129" s="107" t="s">
        <v>194</v>
      </c>
      <c r="D129" s="40"/>
      <c r="E129" s="40"/>
      <c r="F129" s="40"/>
      <c r="G129" s="40"/>
      <c r="H129" s="40"/>
      <c r="I129" s="40"/>
      <c r="J129" s="205">
        <f>BK129</f>
        <v>0</v>
      </c>
      <c r="K129" s="40"/>
      <c r="L129" s="44"/>
      <c r="M129" s="103"/>
      <c r="N129" s="206"/>
      <c r="O129" s="104"/>
      <c r="P129" s="207">
        <f>P130+P140+P162+P180</f>
        <v>0</v>
      </c>
      <c r="Q129" s="104"/>
      <c r="R129" s="207">
        <f>R130+R140+R162+R180</f>
        <v>0.004</v>
      </c>
      <c r="S129" s="104"/>
      <c r="T129" s="208">
        <f>T130+T140+T162+T180</f>
        <v>0.256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80</v>
      </c>
      <c r="AU129" s="17" t="s">
        <v>163</v>
      </c>
      <c r="BK129" s="209">
        <f>BK130+BK140+BK162+BK180</f>
        <v>0</v>
      </c>
    </row>
    <row r="130" spans="1:63" s="12" customFormat="1" ht="25.9" customHeight="1">
      <c r="A130" s="12"/>
      <c r="B130" s="210"/>
      <c r="C130" s="211"/>
      <c r="D130" s="212" t="s">
        <v>80</v>
      </c>
      <c r="E130" s="213" t="s">
        <v>195</v>
      </c>
      <c r="F130" s="213" t="s">
        <v>196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</f>
        <v>0</v>
      </c>
      <c r="Q130" s="218"/>
      <c r="R130" s="219">
        <f>R131</f>
        <v>0.004</v>
      </c>
      <c r="S130" s="218"/>
      <c r="T130" s="22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21</v>
      </c>
      <c r="AT130" s="222" t="s">
        <v>80</v>
      </c>
      <c r="AU130" s="222" t="s">
        <v>81</v>
      </c>
      <c r="AY130" s="221" t="s">
        <v>197</v>
      </c>
      <c r="BK130" s="223">
        <f>BK131</f>
        <v>0</v>
      </c>
    </row>
    <row r="131" spans="1:63" s="12" customFormat="1" ht="22.8" customHeight="1">
      <c r="A131" s="12"/>
      <c r="B131" s="210"/>
      <c r="C131" s="211"/>
      <c r="D131" s="212" t="s">
        <v>80</v>
      </c>
      <c r="E131" s="224" t="s">
        <v>251</v>
      </c>
      <c r="F131" s="224" t="s">
        <v>299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SUM(P132:P139)</f>
        <v>0</v>
      </c>
      <c r="Q131" s="218"/>
      <c r="R131" s="219">
        <f>SUM(R132:R139)</f>
        <v>0.004</v>
      </c>
      <c r="S131" s="218"/>
      <c r="T131" s="220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21</v>
      </c>
      <c r="AT131" s="222" t="s">
        <v>80</v>
      </c>
      <c r="AU131" s="222" t="s">
        <v>21</v>
      </c>
      <c r="AY131" s="221" t="s">
        <v>197</v>
      </c>
      <c r="BK131" s="223">
        <f>SUM(BK132:BK139)</f>
        <v>0</v>
      </c>
    </row>
    <row r="132" spans="1:65" s="2" customFormat="1" ht="12">
      <c r="A132" s="38"/>
      <c r="B132" s="39"/>
      <c r="C132" s="226" t="s">
        <v>21</v>
      </c>
      <c r="D132" s="226" t="s">
        <v>200</v>
      </c>
      <c r="E132" s="227" t="s">
        <v>1410</v>
      </c>
      <c r="F132" s="228" t="s">
        <v>1411</v>
      </c>
      <c r="G132" s="229" t="s">
        <v>1412</v>
      </c>
      <c r="H132" s="230">
        <v>2</v>
      </c>
      <c r="I132" s="231"/>
      <c r="J132" s="232">
        <f>ROUND(I132*H132,2)</f>
        <v>0</v>
      </c>
      <c r="K132" s="228" t="s">
        <v>211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89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1413</v>
      </c>
    </row>
    <row r="133" spans="1:65" s="2" customFormat="1" ht="33" customHeight="1">
      <c r="A133" s="38"/>
      <c r="B133" s="39"/>
      <c r="C133" s="226" t="s">
        <v>89</v>
      </c>
      <c r="D133" s="226" t="s">
        <v>200</v>
      </c>
      <c r="E133" s="227" t="s">
        <v>1414</v>
      </c>
      <c r="F133" s="228" t="s">
        <v>1415</v>
      </c>
      <c r="G133" s="229" t="s">
        <v>1412</v>
      </c>
      <c r="H133" s="230">
        <v>60</v>
      </c>
      <c r="I133" s="231"/>
      <c r="J133" s="232">
        <f>ROUND(I133*H133,2)</f>
        <v>0</v>
      </c>
      <c r="K133" s="228" t="s">
        <v>211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89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1416</v>
      </c>
    </row>
    <row r="134" spans="1:51" s="14" customFormat="1" ht="12">
      <c r="A134" s="14"/>
      <c r="B134" s="251"/>
      <c r="C134" s="252"/>
      <c r="D134" s="241" t="s">
        <v>207</v>
      </c>
      <c r="E134" s="253" t="s">
        <v>1</v>
      </c>
      <c r="F134" s="254" t="s">
        <v>1417</v>
      </c>
      <c r="G134" s="252"/>
      <c r="H134" s="253" t="s">
        <v>1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207</v>
      </c>
      <c r="AU134" s="260" t="s">
        <v>89</v>
      </c>
      <c r="AV134" s="14" t="s">
        <v>21</v>
      </c>
      <c r="AW134" s="14" t="s">
        <v>36</v>
      </c>
      <c r="AX134" s="14" t="s">
        <v>81</v>
      </c>
      <c r="AY134" s="260" t="s">
        <v>197</v>
      </c>
    </row>
    <row r="135" spans="1:51" s="13" customFormat="1" ht="12">
      <c r="A135" s="13"/>
      <c r="B135" s="239"/>
      <c r="C135" s="240"/>
      <c r="D135" s="241" t="s">
        <v>207</v>
      </c>
      <c r="E135" s="242" t="s">
        <v>1</v>
      </c>
      <c r="F135" s="243" t="s">
        <v>1418</v>
      </c>
      <c r="G135" s="240"/>
      <c r="H135" s="244">
        <v>60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207</v>
      </c>
      <c r="AU135" s="250" t="s">
        <v>89</v>
      </c>
      <c r="AV135" s="13" t="s">
        <v>89</v>
      </c>
      <c r="AW135" s="13" t="s">
        <v>36</v>
      </c>
      <c r="AX135" s="13" t="s">
        <v>21</v>
      </c>
      <c r="AY135" s="250" t="s">
        <v>197</v>
      </c>
    </row>
    <row r="136" spans="1:65" s="2" customFormat="1" ht="12">
      <c r="A136" s="38"/>
      <c r="B136" s="39"/>
      <c r="C136" s="226" t="s">
        <v>198</v>
      </c>
      <c r="D136" s="226" t="s">
        <v>200</v>
      </c>
      <c r="E136" s="227" t="s">
        <v>1419</v>
      </c>
      <c r="F136" s="228" t="s">
        <v>1420</v>
      </c>
      <c r="G136" s="229" t="s">
        <v>1412</v>
      </c>
      <c r="H136" s="230">
        <v>2</v>
      </c>
      <c r="I136" s="231"/>
      <c r="J136" s="232">
        <f>ROUND(I136*H136,2)</f>
        <v>0</v>
      </c>
      <c r="K136" s="228" t="s">
        <v>211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89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1421</v>
      </c>
    </row>
    <row r="137" spans="1:65" s="2" customFormat="1" ht="12">
      <c r="A137" s="38"/>
      <c r="B137" s="39"/>
      <c r="C137" s="226" t="s">
        <v>205</v>
      </c>
      <c r="D137" s="226" t="s">
        <v>200</v>
      </c>
      <c r="E137" s="227" t="s">
        <v>1422</v>
      </c>
      <c r="F137" s="228" t="s">
        <v>1423</v>
      </c>
      <c r="G137" s="229" t="s">
        <v>203</v>
      </c>
      <c r="H137" s="230">
        <v>1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89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1424</v>
      </c>
    </row>
    <row r="138" spans="1:65" s="2" customFormat="1" ht="12">
      <c r="A138" s="38"/>
      <c r="B138" s="39"/>
      <c r="C138" s="226" t="s">
        <v>227</v>
      </c>
      <c r="D138" s="226" t="s">
        <v>200</v>
      </c>
      <c r="E138" s="227" t="s">
        <v>305</v>
      </c>
      <c r="F138" s="228" t="s">
        <v>306</v>
      </c>
      <c r="G138" s="229" t="s">
        <v>217</v>
      </c>
      <c r="H138" s="230">
        <v>50</v>
      </c>
      <c r="I138" s="231"/>
      <c r="J138" s="232">
        <f>ROUND(I138*H138,2)</f>
        <v>0</v>
      </c>
      <c r="K138" s="228" t="s">
        <v>211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4E-05</v>
      </c>
      <c r="R138" s="235">
        <f>Q138*H138</f>
        <v>0.002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89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1425</v>
      </c>
    </row>
    <row r="139" spans="1:65" s="2" customFormat="1" ht="16.5" customHeight="1">
      <c r="A139" s="38"/>
      <c r="B139" s="39"/>
      <c r="C139" s="226" t="s">
        <v>232</v>
      </c>
      <c r="D139" s="226" t="s">
        <v>200</v>
      </c>
      <c r="E139" s="227" t="s">
        <v>309</v>
      </c>
      <c r="F139" s="228" t="s">
        <v>310</v>
      </c>
      <c r="G139" s="229" t="s">
        <v>217</v>
      </c>
      <c r="H139" s="230">
        <v>50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4E-05</v>
      </c>
      <c r="R139" s="235">
        <f>Q139*H139</f>
        <v>0.002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89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1426</v>
      </c>
    </row>
    <row r="140" spans="1:63" s="12" customFormat="1" ht="25.9" customHeight="1">
      <c r="A140" s="12"/>
      <c r="B140" s="210"/>
      <c r="C140" s="211"/>
      <c r="D140" s="212" t="s">
        <v>80</v>
      </c>
      <c r="E140" s="213" t="s">
        <v>379</v>
      </c>
      <c r="F140" s="213" t="s">
        <v>380</v>
      </c>
      <c r="G140" s="211"/>
      <c r="H140" s="211"/>
      <c r="I140" s="214"/>
      <c r="J140" s="215">
        <f>BK140</f>
        <v>0</v>
      </c>
      <c r="K140" s="211"/>
      <c r="L140" s="216"/>
      <c r="M140" s="217"/>
      <c r="N140" s="218"/>
      <c r="O140" s="218"/>
      <c r="P140" s="219">
        <f>P141</f>
        <v>0</v>
      </c>
      <c r="Q140" s="218"/>
      <c r="R140" s="219">
        <f>R141</f>
        <v>0</v>
      </c>
      <c r="S140" s="218"/>
      <c r="T140" s="220">
        <f>T141</f>
        <v>0.256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89</v>
      </c>
      <c r="AT140" s="222" t="s">
        <v>80</v>
      </c>
      <c r="AU140" s="222" t="s">
        <v>81</v>
      </c>
      <c r="AY140" s="221" t="s">
        <v>197</v>
      </c>
      <c r="BK140" s="223">
        <f>BK141</f>
        <v>0</v>
      </c>
    </row>
    <row r="141" spans="1:63" s="12" customFormat="1" ht="22.8" customHeight="1">
      <c r="A141" s="12"/>
      <c r="B141" s="210"/>
      <c r="C141" s="211"/>
      <c r="D141" s="212" t="s">
        <v>80</v>
      </c>
      <c r="E141" s="224" t="s">
        <v>463</v>
      </c>
      <c r="F141" s="224" t="s">
        <v>464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SUM(P142:P161)</f>
        <v>0</v>
      </c>
      <c r="Q141" s="218"/>
      <c r="R141" s="219">
        <f>SUM(R142:R161)</f>
        <v>0</v>
      </c>
      <c r="S141" s="218"/>
      <c r="T141" s="220">
        <f>SUM(T142:T161)</f>
        <v>0.256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89</v>
      </c>
      <c r="AT141" s="222" t="s">
        <v>80</v>
      </c>
      <c r="AU141" s="222" t="s">
        <v>21</v>
      </c>
      <c r="AY141" s="221" t="s">
        <v>197</v>
      </c>
      <c r="BK141" s="223">
        <f>SUM(BK142:BK161)</f>
        <v>0</v>
      </c>
    </row>
    <row r="142" spans="1:65" s="2" customFormat="1" ht="21.75" customHeight="1">
      <c r="A142" s="38"/>
      <c r="B142" s="39"/>
      <c r="C142" s="226" t="s">
        <v>238</v>
      </c>
      <c r="D142" s="226" t="s">
        <v>200</v>
      </c>
      <c r="E142" s="227" t="s">
        <v>466</v>
      </c>
      <c r="F142" s="228" t="s">
        <v>1427</v>
      </c>
      <c r="G142" s="229" t="s">
        <v>203</v>
      </c>
      <c r="H142" s="230">
        <v>1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290</v>
      </c>
      <c r="AT142" s="237" t="s">
        <v>200</v>
      </c>
      <c r="AU142" s="237" t="s">
        <v>89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290</v>
      </c>
      <c r="BM142" s="237" t="s">
        <v>1428</v>
      </c>
    </row>
    <row r="143" spans="1:51" s="14" customFormat="1" ht="12">
      <c r="A143" s="14"/>
      <c r="B143" s="251"/>
      <c r="C143" s="252"/>
      <c r="D143" s="241" t="s">
        <v>207</v>
      </c>
      <c r="E143" s="253" t="s">
        <v>1</v>
      </c>
      <c r="F143" s="254" t="s">
        <v>1429</v>
      </c>
      <c r="G143" s="252"/>
      <c r="H143" s="253" t="s">
        <v>1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207</v>
      </c>
      <c r="AU143" s="260" t="s">
        <v>89</v>
      </c>
      <c r="AV143" s="14" t="s">
        <v>21</v>
      </c>
      <c r="AW143" s="14" t="s">
        <v>36</v>
      </c>
      <c r="AX143" s="14" t="s">
        <v>81</v>
      </c>
      <c r="AY143" s="260" t="s">
        <v>197</v>
      </c>
    </row>
    <row r="144" spans="1:51" s="13" customFormat="1" ht="12">
      <c r="A144" s="13"/>
      <c r="B144" s="239"/>
      <c r="C144" s="240"/>
      <c r="D144" s="241" t="s">
        <v>207</v>
      </c>
      <c r="E144" s="242" t="s">
        <v>1</v>
      </c>
      <c r="F144" s="243" t="s">
        <v>21</v>
      </c>
      <c r="G144" s="240"/>
      <c r="H144" s="244">
        <v>1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207</v>
      </c>
      <c r="AU144" s="250" t="s">
        <v>89</v>
      </c>
      <c r="AV144" s="13" t="s">
        <v>89</v>
      </c>
      <c r="AW144" s="13" t="s">
        <v>36</v>
      </c>
      <c r="AX144" s="13" t="s">
        <v>21</v>
      </c>
      <c r="AY144" s="250" t="s">
        <v>197</v>
      </c>
    </row>
    <row r="145" spans="1:65" s="2" customFormat="1" ht="12">
      <c r="A145" s="38"/>
      <c r="B145" s="39"/>
      <c r="C145" s="226" t="s">
        <v>246</v>
      </c>
      <c r="D145" s="226" t="s">
        <v>200</v>
      </c>
      <c r="E145" s="227" t="s">
        <v>1430</v>
      </c>
      <c r="F145" s="228" t="s">
        <v>1431</v>
      </c>
      <c r="G145" s="229" t="s">
        <v>203</v>
      </c>
      <c r="H145" s="230">
        <v>1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290</v>
      </c>
      <c r="AT145" s="237" t="s">
        <v>200</v>
      </c>
      <c r="AU145" s="237" t="s">
        <v>89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290</v>
      </c>
      <c r="BM145" s="237" t="s">
        <v>1432</v>
      </c>
    </row>
    <row r="146" spans="1:51" s="14" customFormat="1" ht="12">
      <c r="A146" s="14"/>
      <c r="B146" s="251"/>
      <c r="C146" s="252"/>
      <c r="D146" s="241" t="s">
        <v>207</v>
      </c>
      <c r="E146" s="253" t="s">
        <v>1</v>
      </c>
      <c r="F146" s="254" t="s">
        <v>1433</v>
      </c>
      <c r="G146" s="252"/>
      <c r="H146" s="253" t="s">
        <v>1</v>
      </c>
      <c r="I146" s="255"/>
      <c r="J146" s="252"/>
      <c r="K146" s="252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207</v>
      </c>
      <c r="AU146" s="260" t="s">
        <v>89</v>
      </c>
      <c r="AV146" s="14" t="s">
        <v>21</v>
      </c>
      <c r="AW146" s="14" t="s">
        <v>36</v>
      </c>
      <c r="AX146" s="14" t="s">
        <v>81</v>
      </c>
      <c r="AY146" s="260" t="s">
        <v>197</v>
      </c>
    </row>
    <row r="147" spans="1:51" s="13" customFormat="1" ht="12">
      <c r="A147" s="13"/>
      <c r="B147" s="239"/>
      <c r="C147" s="240"/>
      <c r="D147" s="241" t="s">
        <v>207</v>
      </c>
      <c r="E147" s="242" t="s">
        <v>1</v>
      </c>
      <c r="F147" s="243" t="s">
        <v>21</v>
      </c>
      <c r="G147" s="240"/>
      <c r="H147" s="244">
        <v>1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207</v>
      </c>
      <c r="AU147" s="250" t="s">
        <v>89</v>
      </c>
      <c r="AV147" s="13" t="s">
        <v>89</v>
      </c>
      <c r="AW147" s="13" t="s">
        <v>36</v>
      </c>
      <c r="AX147" s="13" t="s">
        <v>21</v>
      </c>
      <c r="AY147" s="250" t="s">
        <v>197</v>
      </c>
    </row>
    <row r="148" spans="1:65" s="2" customFormat="1" ht="12">
      <c r="A148" s="38"/>
      <c r="B148" s="39"/>
      <c r="C148" s="226" t="s">
        <v>251</v>
      </c>
      <c r="D148" s="226" t="s">
        <v>200</v>
      </c>
      <c r="E148" s="227" t="s">
        <v>1434</v>
      </c>
      <c r="F148" s="228" t="s">
        <v>1435</v>
      </c>
      <c r="G148" s="229" t="s">
        <v>203</v>
      </c>
      <c r="H148" s="230">
        <v>1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290</v>
      </c>
      <c r="AT148" s="237" t="s">
        <v>200</v>
      </c>
      <c r="AU148" s="237" t="s">
        <v>89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290</v>
      </c>
      <c r="BM148" s="237" t="s">
        <v>1436</v>
      </c>
    </row>
    <row r="149" spans="1:51" s="14" customFormat="1" ht="12">
      <c r="A149" s="14"/>
      <c r="B149" s="251"/>
      <c r="C149" s="252"/>
      <c r="D149" s="241" t="s">
        <v>207</v>
      </c>
      <c r="E149" s="253" t="s">
        <v>1</v>
      </c>
      <c r="F149" s="254" t="s">
        <v>1433</v>
      </c>
      <c r="G149" s="252"/>
      <c r="H149" s="253" t="s">
        <v>1</v>
      </c>
      <c r="I149" s="255"/>
      <c r="J149" s="252"/>
      <c r="K149" s="252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207</v>
      </c>
      <c r="AU149" s="260" t="s">
        <v>89</v>
      </c>
      <c r="AV149" s="14" t="s">
        <v>21</v>
      </c>
      <c r="AW149" s="14" t="s">
        <v>36</v>
      </c>
      <c r="AX149" s="14" t="s">
        <v>81</v>
      </c>
      <c r="AY149" s="260" t="s">
        <v>197</v>
      </c>
    </row>
    <row r="150" spans="1:51" s="13" customFormat="1" ht="12">
      <c r="A150" s="13"/>
      <c r="B150" s="239"/>
      <c r="C150" s="240"/>
      <c r="D150" s="241" t="s">
        <v>207</v>
      </c>
      <c r="E150" s="242" t="s">
        <v>1</v>
      </c>
      <c r="F150" s="243" t="s">
        <v>21</v>
      </c>
      <c r="G150" s="240"/>
      <c r="H150" s="244">
        <v>1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207</v>
      </c>
      <c r="AU150" s="250" t="s">
        <v>89</v>
      </c>
      <c r="AV150" s="13" t="s">
        <v>89</v>
      </c>
      <c r="AW150" s="13" t="s">
        <v>36</v>
      </c>
      <c r="AX150" s="13" t="s">
        <v>21</v>
      </c>
      <c r="AY150" s="250" t="s">
        <v>197</v>
      </c>
    </row>
    <row r="151" spans="1:65" s="2" customFormat="1" ht="12">
      <c r="A151" s="38"/>
      <c r="B151" s="39"/>
      <c r="C151" s="226" t="s">
        <v>26</v>
      </c>
      <c r="D151" s="226" t="s">
        <v>200</v>
      </c>
      <c r="E151" s="227" t="s">
        <v>1437</v>
      </c>
      <c r="F151" s="228" t="s">
        <v>1438</v>
      </c>
      <c r="G151" s="229" t="s">
        <v>203</v>
      </c>
      <c r="H151" s="230">
        <v>1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290</v>
      </c>
      <c r="AT151" s="237" t="s">
        <v>200</v>
      </c>
      <c r="AU151" s="237" t="s">
        <v>89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290</v>
      </c>
      <c r="BM151" s="237" t="s">
        <v>1439</v>
      </c>
    </row>
    <row r="152" spans="1:51" s="14" customFormat="1" ht="12">
      <c r="A152" s="14"/>
      <c r="B152" s="251"/>
      <c r="C152" s="252"/>
      <c r="D152" s="241" t="s">
        <v>207</v>
      </c>
      <c r="E152" s="253" t="s">
        <v>1</v>
      </c>
      <c r="F152" s="254" t="s">
        <v>1433</v>
      </c>
      <c r="G152" s="252"/>
      <c r="H152" s="253" t="s">
        <v>1</v>
      </c>
      <c r="I152" s="255"/>
      <c r="J152" s="252"/>
      <c r="K152" s="252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207</v>
      </c>
      <c r="AU152" s="260" t="s">
        <v>89</v>
      </c>
      <c r="AV152" s="14" t="s">
        <v>21</v>
      </c>
      <c r="AW152" s="14" t="s">
        <v>36</v>
      </c>
      <c r="AX152" s="14" t="s">
        <v>81</v>
      </c>
      <c r="AY152" s="260" t="s">
        <v>197</v>
      </c>
    </row>
    <row r="153" spans="1:51" s="13" customFormat="1" ht="12">
      <c r="A153" s="13"/>
      <c r="B153" s="239"/>
      <c r="C153" s="240"/>
      <c r="D153" s="241" t="s">
        <v>207</v>
      </c>
      <c r="E153" s="242" t="s">
        <v>1</v>
      </c>
      <c r="F153" s="243" t="s">
        <v>21</v>
      </c>
      <c r="G153" s="240"/>
      <c r="H153" s="244">
        <v>1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207</v>
      </c>
      <c r="AU153" s="250" t="s">
        <v>89</v>
      </c>
      <c r="AV153" s="13" t="s">
        <v>89</v>
      </c>
      <c r="AW153" s="13" t="s">
        <v>36</v>
      </c>
      <c r="AX153" s="13" t="s">
        <v>21</v>
      </c>
      <c r="AY153" s="250" t="s">
        <v>197</v>
      </c>
    </row>
    <row r="154" spans="1:65" s="2" customFormat="1" ht="12">
      <c r="A154" s="38"/>
      <c r="B154" s="39"/>
      <c r="C154" s="226" t="s">
        <v>260</v>
      </c>
      <c r="D154" s="226" t="s">
        <v>200</v>
      </c>
      <c r="E154" s="227" t="s">
        <v>1440</v>
      </c>
      <c r="F154" s="228" t="s">
        <v>1441</v>
      </c>
      <c r="G154" s="229" t="s">
        <v>203</v>
      </c>
      <c r="H154" s="230">
        <v>1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290</v>
      </c>
      <c r="AT154" s="237" t="s">
        <v>200</v>
      </c>
      <c r="AU154" s="237" t="s">
        <v>89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290</v>
      </c>
      <c r="BM154" s="237" t="s">
        <v>1442</v>
      </c>
    </row>
    <row r="155" spans="1:51" s="14" customFormat="1" ht="12">
      <c r="A155" s="14"/>
      <c r="B155" s="251"/>
      <c r="C155" s="252"/>
      <c r="D155" s="241" t="s">
        <v>207</v>
      </c>
      <c r="E155" s="253" t="s">
        <v>1</v>
      </c>
      <c r="F155" s="254" t="s">
        <v>1433</v>
      </c>
      <c r="G155" s="252"/>
      <c r="H155" s="253" t="s">
        <v>1</v>
      </c>
      <c r="I155" s="255"/>
      <c r="J155" s="252"/>
      <c r="K155" s="252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207</v>
      </c>
      <c r="AU155" s="260" t="s">
        <v>89</v>
      </c>
      <c r="AV155" s="14" t="s">
        <v>21</v>
      </c>
      <c r="AW155" s="14" t="s">
        <v>36</v>
      </c>
      <c r="AX155" s="14" t="s">
        <v>81</v>
      </c>
      <c r="AY155" s="260" t="s">
        <v>197</v>
      </c>
    </row>
    <row r="156" spans="1:51" s="13" customFormat="1" ht="12">
      <c r="A156" s="13"/>
      <c r="B156" s="239"/>
      <c r="C156" s="240"/>
      <c r="D156" s="241" t="s">
        <v>207</v>
      </c>
      <c r="E156" s="242" t="s">
        <v>1</v>
      </c>
      <c r="F156" s="243" t="s">
        <v>21</v>
      </c>
      <c r="G156" s="240"/>
      <c r="H156" s="244">
        <v>1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207</v>
      </c>
      <c r="AU156" s="250" t="s">
        <v>89</v>
      </c>
      <c r="AV156" s="13" t="s">
        <v>89</v>
      </c>
      <c r="AW156" s="13" t="s">
        <v>36</v>
      </c>
      <c r="AX156" s="13" t="s">
        <v>21</v>
      </c>
      <c r="AY156" s="250" t="s">
        <v>197</v>
      </c>
    </row>
    <row r="157" spans="1:65" s="2" customFormat="1" ht="21.75" customHeight="1">
      <c r="A157" s="38"/>
      <c r="B157" s="39"/>
      <c r="C157" s="226" t="s">
        <v>266</v>
      </c>
      <c r="D157" s="226" t="s">
        <v>200</v>
      </c>
      <c r="E157" s="227" t="s">
        <v>1443</v>
      </c>
      <c r="F157" s="228" t="s">
        <v>1444</v>
      </c>
      <c r="G157" s="229" t="s">
        <v>203</v>
      </c>
      <c r="H157" s="230">
        <v>1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290</v>
      </c>
      <c r="AT157" s="237" t="s">
        <v>200</v>
      </c>
      <c r="AU157" s="237" t="s">
        <v>89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290</v>
      </c>
      <c r="BM157" s="237" t="s">
        <v>1445</v>
      </c>
    </row>
    <row r="158" spans="1:51" s="14" customFormat="1" ht="12">
      <c r="A158" s="14"/>
      <c r="B158" s="251"/>
      <c r="C158" s="252"/>
      <c r="D158" s="241" t="s">
        <v>207</v>
      </c>
      <c r="E158" s="253" t="s">
        <v>1</v>
      </c>
      <c r="F158" s="254" t="s">
        <v>1433</v>
      </c>
      <c r="G158" s="252"/>
      <c r="H158" s="253" t="s">
        <v>1</v>
      </c>
      <c r="I158" s="255"/>
      <c r="J158" s="252"/>
      <c r="K158" s="252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207</v>
      </c>
      <c r="AU158" s="260" t="s">
        <v>89</v>
      </c>
      <c r="AV158" s="14" t="s">
        <v>21</v>
      </c>
      <c r="AW158" s="14" t="s">
        <v>36</v>
      </c>
      <c r="AX158" s="14" t="s">
        <v>81</v>
      </c>
      <c r="AY158" s="260" t="s">
        <v>197</v>
      </c>
    </row>
    <row r="159" spans="1:51" s="13" customFormat="1" ht="12">
      <c r="A159" s="13"/>
      <c r="B159" s="239"/>
      <c r="C159" s="240"/>
      <c r="D159" s="241" t="s">
        <v>207</v>
      </c>
      <c r="E159" s="242" t="s">
        <v>1</v>
      </c>
      <c r="F159" s="243" t="s">
        <v>21</v>
      </c>
      <c r="G159" s="240"/>
      <c r="H159" s="244">
        <v>1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207</v>
      </c>
      <c r="AU159" s="250" t="s">
        <v>89</v>
      </c>
      <c r="AV159" s="13" t="s">
        <v>89</v>
      </c>
      <c r="AW159" s="13" t="s">
        <v>36</v>
      </c>
      <c r="AX159" s="13" t="s">
        <v>21</v>
      </c>
      <c r="AY159" s="250" t="s">
        <v>197</v>
      </c>
    </row>
    <row r="160" spans="1:65" s="2" customFormat="1" ht="12">
      <c r="A160" s="38"/>
      <c r="B160" s="39"/>
      <c r="C160" s="226" t="s">
        <v>271</v>
      </c>
      <c r="D160" s="226" t="s">
        <v>200</v>
      </c>
      <c r="E160" s="227" t="s">
        <v>1446</v>
      </c>
      <c r="F160" s="228" t="s">
        <v>1447</v>
      </c>
      <c r="G160" s="229" t="s">
        <v>286</v>
      </c>
      <c r="H160" s="230">
        <v>16</v>
      </c>
      <c r="I160" s="231"/>
      <c r="J160" s="232">
        <f>ROUND(I160*H160,2)</f>
        <v>0</v>
      </c>
      <c r="K160" s="228" t="s">
        <v>211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0.016</v>
      </c>
      <c r="T160" s="236">
        <f>S160*H160</f>
        <v>0.256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548</v>
      </c>
      <c r="AT160" s="237" t="s">
        <v>200</v>
      </c>
      <c r="AU160" s="237" t="s">
        <v>89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548</v>
      </c>
      <c r="BM160" s="237" t="s">
        <v>1448</v>
      </c>
    </row>
    <row r="161" spans="1:51" s="13" customFormat="1" ht="12">
      <c r="A161" s="13"/>
      <c r="B161" s="239"/>
      <c r="C161" s="240"/>
      <c r="D161" s="241" t="s">
        <v>207</v>
      </c>
      <c r="E161" s="242" t="s">
        <v>1</v>
      </c>
      <c r="F161" s="243" t="s">
        <v>1449</v>
      </c>
      <c r="G161" s="240"/>
      <c r="H161" s="244">
        <v>16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207</v>
      </c>
      <c r="AU161" s="250" t="s">
        <v>89</v>
      </c>
      <c r="AV161" s="13" t="s">
        <v>89</v>
      </c>
      <c r="AW161" s="13" t="s">
        <v>36</v>
      </c>
      <c r="AX161" s="13" t="s">
        <v>21</v>
      </c>
      <c r="AY161" s="250" t="s">
        <v>197</v>
      </c>
    </row>
    <row r="162" spans="1:63" s="12" customFormat="1" ht="25.9" customHeight="1">
      <c r="A162" s="12"/>
      <c r="B162" s="210"/>
      <c r="C162" s="211"/>
      <c r="D162" s="212" t="s">
        <v>80</v>
      </c>
      <c r="E162" s="213" t="s">
        <v>295</v>
      </c>
      <c r="F162" s="213" t="s">
        <v>1450</v>
      </c>
      <c r="G162" s="211"/>
      <c r="H162" s="211"/>
      <c r="I162" s="214"/>
      <c r="J162" s="215">
        <f>BK162</f>
        <v>0</v>
      </c>
      <c r="K162" s="211"/>
      <c r="L162" s="216"/>
      <c r="M162" s="217"/>
      <c r="N162" s="218"/>
      <c r="O162" s="218"/>
      <c r="P162" s="219">
        <f>P163</f>
        <v>0</v>
      </c>
      <c r="Q162" s="218"/>
      <c r="R162" s="219">
        <f>R163</f>
        <v>0</v>
      </c>
      <c r="S162" s="218"/>
      <c r="T162" s="220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198</v>
      </c>
      <c r="AT162" s="222" t="s">
        <v>80</v>
      </c>
      <c r="AU162" s="222" t="s">
        <v>81</v>
      </c>
      <c r="AY162" s="221" t="s">
        <v>197</v>
      </c>
      <c r="BK162" s="223">
        <f>BK163</f>
        <v>0</v>
      </c>
    </row>
    <row r="163" spans="1:63" s="12" customFormat="1" ht="22.8" customHeight="1">
      <c r="A163" s="12"/>
      <c r="B163" s="210"/>
      <c r="C163" s="211"/>
      <c r="D163" s="212" t="s">
        <v>80</v>
      </c>
      <c r="E163" s="224" t="s">
        <v>1451</v>
      </c>
      <c r="F163" s="224" t="s">
        <v>1452</v>
      </c>
      <c r="G163" s="211"/>
      <c r="H163" s="211"/>
      <c r="I163" s="214"/>
      <c r="J163" s="225">
        <f>BK163</f>
        <v>0</v>
      </c>
      <c r="K163" s="211"/>
      <c r="L163" s="216"/>
      <c r="M163" s="217"/>
      <c r="N163" s="218"/>
      <c r="O163" s="218"/>
      <c r="P163" s="219">
        <f>SUM(P164:P179)</f>
        <v>0</v>
      </c>
      <c r="Q163" s="218"/>
      <c r="R163" s="219">
        <f>SUM(R164:R179)</f>
        <v>0</v>
      </c>
      <c r="S163" s="218"/>
      <c r="T163" s="220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198</v>
      </c>
      <c r="AT163" s="222" t="s">
        <v>80</v>
      </c>
      <c r="AU163" s="222" t="s">
        <v>21</v>
      </c>
      <c r="AY163" s="221" t="s">
        <v>197</v>
      </c>
      <c r="BK163" s="223">
        <f>SUM(BK164:BK179)</f>
        <v>0</v>
      </c>
    </row>
    <row r="164" spans="1:65" s="2" customFormat="1" ht="16.5" customHeight="1">
      <c r="A164" s="38"/>
      <c r="B164" s="39"/>
      <c r="C164" s="226" t="s">
        <v>277</v>
      </c>
      <c r="D164" s="226" t="s">
        <v>200</v>
      </c>
      <c r="E164" s="227" t="s">
        <v>1453</v>
      </c>
      <c r="F164" s="228" t="s">
        <v>1454</v>
      </c>
      <c r="G164" s="229" t="s">
        <v>203</v>
      </c>
      <c r="H164" s="230">
        <v>1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548</v>
      </c>
      <c r="AT164" s="237" t="s">
        <v>200</v>
      </c>
      <c r="AU164" s="237" t="s">
        <v>89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548</v>
      </c>
      <c r="BM164" s="237" t="s">
        <v>1455</v>
      </c>
    </row>
    <row r="165" spans="1:51" s="14" customFormat="1" ht="12">
      <c r="A165" s="14"/>
      <c r="B165" s="251"/>
      <c r="C165" s="252"/>
      <c r="D165" s="241" t="s">
        <v>207</v>
      </c>
      <c r="E165" s="253" t="s">
        <v>1</v>
      </c>
      <c r="F165" s="254" t="s">
        <v>1456</v>
      </c>
      <c r="G165" s="252"/>
      <c r="H165" s="253" t="s">
        <v>1</v>
      </c>
      <c r="I165" s="255"/>
      <c r="J165" s="252"/>
      <c r="K165" s="252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207</v>
      </c>
      <c r="AU165" s="260" t="s">
        <v>89</v>
      </c>
      <c r="AV165" s="14" t="s">
        <v>21</v>
      </c>
      <c r="AW165" s="14" t="s">
        <v>36</v>
      </c>
      <c r="AX165" s="14" t="s">
        <v>81</v>
      </c>
      <c r="AY165" s="260" t="s">
        <v>197</v>
      </c>
    </row>
    <row r="166" spans="1:51" s="14" customFormat="1" ht="12">
      <c r="A166" s="14"/>
      <c r="B166" s="251"/>
      <c r="C166" s="252"/>
      <c r="D166" s="241" t="s">
        <v>207</v>
      </c>
      <c r="E166" s="253" t="s">
        <v>1</v>
      </c>
      <c r="F166" s="254" t="s">
        <v>1457</v>
      </c>
      <c r="G166" s="252"/>
      <c r="H166" s="253" t="s">
        <v>1</v>
      </c>
      <c r="I166" s="255"/>
      <c r="J166" s="252"/>
      <c r="K166" s="252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207</v>
      </c>
      <c r="AU166" s="260" t="s">
        <v>89</v>
      </c>
      <c r="AV166" s="14" t="s">
        <v>21</v>
      </c>
      <c r="AW166" s="14" t="s">
        <v>36</v>
      </c>
      <c r="AX166" s="14" t="s">
        <v>81</v>
      </c>
      <c r="AY166" s="260" t="s">
        <v>197</v>
      </c>
    </row>
    <row r="167" spans="1:51" s="14" customFormat="1" ht="12">
      <c r="A167" s="14"/>
      <c r="B167" s="251"/>
      <c r="C167" s="252"/>
      <c r="D167" s="241" t="s">
        <v>207</v>
      </c>
      <c r="E167" s="253" t="s">
        <v>1</v>
      </c>
      <c r="F167" s="254" t="s">
        <v>1458</v>
      </c>
      <c r="G167" s="252"/>
      <c r="H167" s="253" t="s">
        <v>1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207</v>
      </c>
      <c r="AU167" s="260" t="s">
        <v>89</v>
      </c>
      <c r="AV167" s="14" t="s">
        <v>21</v>
      </c>
      <c r="AW167" s="14" t="s">
        <v>36</v>
      </c>
      <c r="AX167" s="14" t="s">
        <v>81</v>
      </c>
      <c r="AY167" s="260" t="s">
        <v>197</v>
      </c>
    </row>
    <row r="168" spans="1:51" s="14" customFormat="1" ht="12">
      <c r="A168" s="14"/>
      <c r="B168" s="251"/>
      <c r="C168" s="252"/>
      <c r="D168" s="241" t="s">
        <v>207</v>
      </c>
      <c r="E168" s="253" t="s">
        <v>1</v>
      </c>
      <c r="F168" s="254" t="s">
        <v>1459</v>
      </c>
      <c r="G168" s="252"/>
      <c r="H168" s="253" t="s">
        <v>1</v>
      </c>
      <c r="I168" s="255"/>
      <c r="J168" s="252"/>
      <c r="K168" s="252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207</v>
      </c>
      <c r="AU168" s="260" t="s">
        <v>89</v>
      </c>
      <c r="AV168" s="14" t="s">
        <v>21</v>
      </c>
      <c r="AW168" s="14" t="s">
        <v>36</v>
      </c>
      <c r="AX168" s="14" t="s">
        <v>81</v>
      </c>
      <c r="AY168" s="260" t="s">
        <v>197</v>
      </c>
    </row>
    <row r="169" spans="1:51" s="14" customFormat="1" ht="12">
      <c r="A169" s="14"/>
      <c r="B169" s="251"/>
      <c r="C169" s="252"/>
      <c r="D169" s="241" t="s">
        <v>207</v>
      </c>
      <c r="E169" s="253" t="s">
        <v>1</v>
      </c>
      <c r="F169" s="254" t="s">
        <v>1460</v>
      </c>
      <c r="G169" s="252"/>
      <c r="H169" s="253" t="s">
        <v>1</v>
      </c>
      <c r="I169" s="255"/>
      <c r="J169" s="252"/>
      <c r="K169" s="252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207</v>
      </c>
      <c r="AU169" s="260" t="s">
        <v>89</v>
      </c>
      <c r="AV169" s="14" t="s">
        <v>21</v>
      </c>
      <c r="AW169" s="14" t="s">
        <v>36</v>
      </c>
      <c r="AX169" s="14" t="s">
        <v>81</v>
      </c>
      <c r="AY169" s="260" t="s">
        <v>197</v>
      </c>
    </row>
    <row r="170" spans="1:51" s="14" customFormat="1" ht="12">
      <c r="A170" s="14"/>
      <c r="B170" s="251"/>
      <c r="C170" s="252"/>
      <c r="D170" s="241" t="s">
        <v>207</v>
      </c>
      <c r="E170" s="253" t="s">
        <v>1</v>
      </c>
      <c r="F170" s="254" t="s">
        <v>1461</v>
      </c>
      <c r="G170" s="252"/>
      <c r="H170" s="253" t="s">
        <v>1</v>
      </c>
      <c r="I170" s="255"/>
      <c r="J170" s="252"/>
      <c r="K170" s="252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207</v>
      </c>
      <c r="AU170" s="260" t="s">
        <v>89</v>
      </c>
      <c r="AV170" s="14" t="s">
        <v>21</v>
      </c>
      <c r="AW170" s="14" t="s">
        <v>36</v>
      </c>
      <c r="AX170" s="14" t="s">
        <v>81</v>
      </c>
      <c r="AY170" s="260" t="s">
        <v>197</v>
      </c>
    </row>
    <row r="171" spans="1:51" s="14" customFormat="1" ht="12">
      <c r="A171" s="14"/>
      <c r="B171" s="251"/>
      <c r="C171" s="252"/>
      <c r="D171" s="241" t="s">
        <v>207</v>
      </c>
      <c r="E171" s="253" t="s">
        <v>1</v>
      </c>
      <c r="F171" s="254" t="s">
        <v>1462</v>
      </c>
      <c r="G171" s="252"/>
      <c r="H171" s="253" t="s">
        <v>1</v>
      </c>
      <c r="I171" s="255"/>
      <c r="J171" s="252"/>
      <c r="K171" s="252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207</v>
      </c>
      <c r="AU171" s="260" t="s">
        <v>89</v>
      </c>
      <c r="AV171" s="14" t="s">
        <v>21</v>
      </c>
      <c r="AW171" s="14" t="s">
        <v>36</v>
      </c>
      <c r="AX171" s="14" t="s">
        <v>81</v>
      </c>
      <c r="AY171" s="260" t="s">
        <v>197</v>
      </c>
    </row>
    <row r="172" spans="1:51" s="14" customFormat="1" ht="12">
      <c r="A172" s="14"/>
      <c r="B172" s="251"/>
      <c r="C172" s="252"/>
      <c r="D172" s="241" t="s">
        <v>207</v>
      </c>
      <c r="E172" s="253" t="s">
        <v>1</v>
      </c>
      <c r="F172" s="254" t="s">
        <v>1463</v>
      </c>
      <c r="G172" s="252"/>
      <c r="H172" s="253" t="s">
        <v>1</v>
      </c>
      <c r="I172" s="255"/>
      <c r="J172" s="252"/>
      <c r="K172" s="252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207</v>
      </c>
      <c r="AU172" s="260" t="s">
        <v>89</v>
      </c>
      <c r="AV172" s="14" t="s">
        <v>21</v>
      </c>
      <c r="AW172" s="14" t="s">
        <v>36</v>
      </c>
      <c r="AX172" s="14" t="s">
        <v>81</v>
      </c>
      <c r="AY172" s="260" t="s">
        <v>197</v>
      </c>
    </row>
    <row r="173" spans="1:51" s="14" customFormat="1" ht="12">
      <c r="A173" s="14"/>
      <c r="B173" s="251"/>
      <c r="C173" s="252"/>
      <c r="D173" s="241" t="s">
        <v>207</v>
      </c>
      <c r="E173" s="253" t="s">
        <v>1</v>
      </c>
      <c r="F173" s="254" t="s">
        <v>1464</v>
      </c>
      <c r="G173" s="252"/>
      <c r="H173" s="253" t="s">
        <v>1</v>
      </c>
      <c r="I173" s="255"/>
      <c r="J173" s="252"/>
      <c r="K173" s="252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207</v>
      </c>
      <c r="AU173" s="260" t="s">
        <v>89</v>
      </c>
      <c r="AV173" s="14" t="s">
        <v>21</v>
      </c>
      <c r="AW173" s="14" t="s">
        <v>36</v>
      </c>
      <c r="AX173" s="14" t="s">
        <v>81</v>
      </c>
      <c r="AY173" s="260" t="s">
        <v>197</v>
      </c>
    </row>
    <row r="174" spans="1:51" s="14" customFormat="1" ht="12">
      <c r="A174" s="14"/>
      <c r="B174" s="251"/>
      <c r="C174" s="252"/>
      <c r="D174" s="241" t="s">
        <v>207</v>
      </c>
      <c r="E174" s="253" t="s">
        <v>1</v>
      </c>
      <c r="F174" s="254" t="s">
        <v>1465</v>
      </c>
      <c r="G174" s="252"/>
      <c r="H174" s="253" t="s">
        <v>1</v>
      </c>
      <c r="I174" s="255"/>
      <c r="J174" s="252"/>
      <c r="K174" s="252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207</v>
      </c>
      <c r="AU174" s="260" t="s">
        <v>89</v>
      </c>
      <c r="AV174" s="14" t="s">
        <v>21</v>
      </c>
      <c r="AW174" s="14" t="s">
        <v>36</v>
      </c>
      <c r="AX174" s="14" t="s">
        <v>81</v>
      </c>
      <c r="AY174" s="260" t="s">
        <v>197</v>
      </c>
    </row>
    <row r="175" spans="1:51" s="14" customFormat="1" ht="12">
      <c r="A175" s="14"/>
      <c r="B175" s="251"/>
      <c r="C175" s="252"/>
      <c r="D175" s="241" t="s">
        <v>207</v>
      </c>
      <c r="E175" s="253" t="s">
        <v>1</v>
      </c>
      <c r="F175" s="254" t="s">
        <v>1466</v>
      </c>
      <c r="G175" s="252"/>
      <c r="H175" s="253" t="s">
        <v>1</v>
      </c>
      <c r="I175" s="255"/>
      <c r="J175" s="252"/>
      <c r="K175" s="252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207</v>
      </c>
      <c r="AU175" s="260" t="s">
        <v>89</v>
      </c>
      <c r="AV175" s="14" t="s">
        <v>21</v>
      </c>
      <c r="AW175" s="14" t="s">
        <v>36</v>
      </c>
      <c r="AX175" s="14" t="s">
        <v>81</v>
      </c>
      <c r="AY175" s="260" t="s">
        <v>197</v>
      </c>
    </row>
    <row r="176" spans="1:51" s="14" customFormat="1" ht="12">
      <c r="A176" s="14"/>
      <c r="B176" s="251"/>
      <c r="C176" s="252"/>
      <c r="D176" s="241" t="s">
        <v>207</v>
      </c>
      <c r="E176" s="253" t="s">
        <v>1</v>
      </c>
      <c r="F176" s="254" t="s">
        <v>1467</v>
      </c>
      <c r="G176" s="252"/>
      <c r="H176" s="253" t="s">
        <v>1</v>
      </c>
      <c r="I176" s="255"/>
      <c r="J176" s="252"/>
      <c r="K176" s="252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207</v>
      </c>
      <c r="AU176" s="260" t="s">
        <v>89</v>
      </c>
      <c r="AV176" s="14" t="s">
        <v>21</v>
      </c>
      <c r="AW176" s="14" t="s">
        <v>36</v>
      </c>
      <c r="AX176" s="14" t="s">
        <v>81</v>
      </c>
      <c r="AY176" s="260" t="s">
        <v>197</v>
      </c>
    </row>
    <row r="177" spans="1:51" s="14" customFormat="1" ht="12">
      <c r="A177" s="14"/>
      <c r="B177" s="251"/>
      <c r="C177" s="252"/>
      <c r="D177" s="241" t="s">
        <v>207</v>
      </c>
      <c r="E177" s="253" t="s">
        <v>1</v>
      </c>
      <c r="F177" s="254" t="s">
        <v>1468</v>
      </c>
      <c r="G177" s="252"/>
      <c r="H177" s="253" t="s">
        <v>1</v>
      </c>
      <c r="I177" s="255"/>
      <c r="J177" s="252"/>
      <c r="K177" s="252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207</v>
      </c>
      <c r="AU177" s="260" t="s">
        <v>89</v>
      </c>
      <c r="AV177" s="14" t="s">
        <v>21</v>
      </c>
      <c r="AW177" s="14" t="s">
        <v>36</v>
      </c>
      <c r="AX177" s="14" t="s">
        <v>81</v>
      </c>
      <c r="AY177" s="260" t="s">
        <v>197</v>
      </c>
    </row>
    <row r="178" spans="1:51" s="14" customFormat="1" ht="12">
      <c r="A178" s="14"/>
      <c r="B178" s="251"/>
      <c r="C178" s="252"/>
      <c r="D178" s="241" t="s">
        <v>207</v>
      </c>
      <c r="E178" s="253" t="s">
        <v>1</v>
      </c>
      <c r="F178" s="254" t="s">
        <v>1469</v>
      </c>
      <c r="G178" s="252"/>
      <c r="H178" s="253" t="s">
        <v>1</v>
      </c>
      <c r="I178" s="255"/>
      <c r="J178" s="252"/>
      <c r="K178" s="252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207</v>
      </c>
      <c r="AU178" s="260" t="s">
        <v>89</v>
      </c>
      <c r="AV178" s="14" t="s">
        <v>21</v>
      </c>
      <c r="AW178" s="14" t="s">
        <v>36</v>
      </c>
      <c r="AX178" s="14" t="s">
        <v>81</v>
      </c>
      <c r="AY178" s="260" t="s">
        <v>197</v>
      </c>
    </row>
    <row r="179" spans="1:51" s="13" customFormat="1" ht="12">
      <c r="A179" s="13"/>
      <c r="B179" s="239"/>
      <c r="C179" s="240"/>
      <c r="D179" s="241" t="s">
        <v>207</v>
      </c>
      <c r="E179" s="242" t="s">
        <v>1</v>
      </c>
      <c r="F179" s="243" t="s">
        <v>21</v>
      </c>
      <c r="G179" s="240"/>
      <c r="H179" s="244">
        <v>1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207</v>
      </c>
      <c r="AU179" s="250" t="s">
        <v>89</v>
      </c>
      <c r="AV179" s="13" t="s">
        <v>89</v>
      </c>
      <c r="AW179" s="13" t="s">
        <v>36</v>
      </c>
      <c r="AX179" s="13" t="s">
        <v>21</v>
      </c>
      <c r="AY179" s="250" t="s">
        <v>197</v>
      </c>
    </row>
    <row r="180" spans="1:63" s="12" customFormat="1" ht="25.9" customHeight="1">
      <c r="A180" s="12"/>
      <c r="B180" s="210"/>
      <c r="C180" s="211"/>
      <c r="D180" s="212" t="s">
        <v>80</v>
      </c>
      <c r="E180" s="213" t="s">
        <v>610</v>
      </c>
      <c r="F180" s="213" t="s">
        <v>611</v>
      </c>
      <c r="G180" s="211"/>
      <c r="H180" s="211"/>
      <c r="I180" s="214"/>
      <c r="J180" s="215">
        <f>BK180</f>
        <v>0</v>
      </c>
      <c r="K180" s="211"/>
      <c r="L180" s="216"/>
      <c r="M180" s="217"/>
      <c r="N180" s="218"/>
      <c r="O180" s="218"/>
      <c r="P180" s="219">
        <f>P181+P183</f>
        <v>0</v>
      </c>
      <c r="Q180" s="218"/>
      <c r="R180" s="219">
        <f>R181+R183</f>
        <v>0</v>
      </c>
      <c r="S180" s="218"/>
      <c r="T180" s="220">
        <f>T181+T183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227</v>
      </c>
      <c r="AT180" s="222" t="s">
        <v>80</v>
      </c>
      <c r="AU180" s="222" t="s">
        <v>81</v>
      </c>
      <c r="AY180" s="221" t="s">
        <v>197</v>
      </c>
      <c r="BK180" s="223">
        <f>BK181+BK183</f>
        <v>0</v>
      </c>
    </row>
    <row r="181" spans="1:63" s="12" customFormat="1" ht="22.8" customHeight="1">
      <c r="A181" s="12"/>
      <c r="B181" s="210"/>
      <c r="C181" s="211"/>
      <c r="D181" s="212" t="s">
        <v>80</v>
      </c>
      <c r="E181" s="224" t="s">
        <v>612</v>
      </c>
      <c r="F181" s="224" t="s">
        <v>613</v>
      </c>
      <c r="G181" s="211"/>
      <c r="H181" s="211"/>
      <c r="I181" s="214"/>
      <c r="J181" s="225">
        <f>BK181</f>
        <v>0</v>
      </c>
      <c r="K181" s="211"/>
      <c r="L181" s="216"/>
      <c r="M181" s="217"/>
      <c r="N181" s="218"/>
      <c r="O181" s="218"/>
      <c r="P181" s="219">
        <f>P182</f>
        <v>0</v>
      </c>
      <c r="Q181" s="218"/>
      <c r="R181" s="219">
        <f>R182</f>
        <v>0</v>
      </c>
      <c r="S181" s="218"/>
      <c r="T181" s="22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227</v>
      </c>
      <c r="AT181" s="222" t="s">
        <v>80</v>
      </c>
      <c r="AU181" s="222" t="s">
        <v>21</v>
      </c>
      <c r="AY181" s="221" t="s">
        <v>197</v>
      </c>
      <c r="BK181" s="223">
        <f>BK182</f>
        <v>0</v>
      </c>
    </row>
    <row r="182" spans="1:65" s="2" customFormat="1" ht="16.5" customHeight="1">
      <c r="A182" s="38"/>
      <c r="B182" s="39"/>
      <c r="C182" s="226" t="s">
        <v>8</v>
      </c>
      <c r="D182" s="226" t="s">
        <v>200</v>
      </c>
      <c r="E182" s="227" t="s">
        <v>615</v>
      </c>
      <c r="F182" s="228" t="s">
        <v>613</v>
      </c>
      <c r="G182" s="229" t="s">
        <v>616</v>
      </c>
      <c r="H182" s="230">
        <v>1</v>
      </c>
      <c r="I182" s="231"/>
      <c r="J182" s="232">
        <f>ROUND(I182*H182,2)</f>
        <v>0</v>
      </c>
      <c r="K182" s="228" t="s">
        <v>211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617</v>
      </c>
      <c r="AT182" s="237" t="s">
        <v>200</v>
      </c>
      <c r="AU182" s="237" t="s">
        <v>89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617</v>
      </c>
      <c r="BM182" s="237" t="s">
        <v>1470</v>
      </c>
    </row>
    <row r="183" spans="1:63" s="12" customFormat="1" ht="22.8" customHeight="1">
      <c r="A183" s="12"/>
      <c r="B183" s="210"/>
      <c r="C183" s="211"/>
      <c r="D183" s="212" t="s">
        <v>80</v>
      </c>
      <c r="E183" s="224" t="s">
        <v>619</v>
      </c>
      <c r="F183" s="224" t="s">
        <v>620</v>
      </c>
      <c r="G183" s="211"/>
      <c r="H183" s="211"/>
      <c r="I183" s="214"/>
      <c r="J183" s="225">
        <f>BK183</f>
        <v>0</v>
      </c>
      <c r="K183" s="211"/>
      <c r="L183" s="216"/>
      <c r="M183" s="217"/>
      <c r="N183" s="218"/>
      <c r="O183" s="218"/>
      <c r="P183" s="219">
        <f>P184</f>
        <v>0</v>
      </c>
      <c r="Q183" s="218"/>
      <c r="R183" s="219">
        <f>R184</f>
        <v>0</v>
      </c>
      <c r="S183" s="218"/>
      <c r="T183" s="220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1" t="s">
        <v>227</v>
      </c>
      <c r="AT183" s="222" t="s">
        <v>80</v>
      </c>
      <c r="AU183" s="222" t="s">
        <v>21</v>
      </c>
      <c r="AY183" s="221" t="s">
        <v>197</v>
      </c>
      <c r="BK183" s="223">
        <f>BK184</f>
        <v>0</v>
      </c>
    </row>
    <row r="184" spans="1:65" s="2" customFormat="1" ht="16.5" customHeight="1">
      <c r="A184" s="38"/>
      <c r="B184" s="39"/>
      <c r="C184" s="226" t="s">
        <v>290</v>
      </c>
      <c r="D184" s="226" t="s">
        <v>200</v>
      </c>
      <c r="E184" s="227" t="s">
        <v>622</v>
      </c>
      <c r="F184" s="228" t="s">
        <v>620</v>
      </c>
      <c r="G184" s="229" t="s">
        <v>616</v>
      </c>
      <c r="H184" s="230">
        <v>1</v>
      </c>
      <c r="I184" s="231"/>
      <c r="J184" s="232">
        <f>ROUND(I184*H184,2)</f>
        <v>0</v>
      </c>
      <c r="K184" s="228" t="s">
        <v>211</v>
      </c>
      <c r="L184" s="44"/>
      <c r="M184" s="282" t="s">
        <v>1</v>
      </c>
      <c r="N184" s="283" t="s">
        <v>46</v>
      </c>
      <c r="O184" s="284"/>
      <c r="P184" s="285">
        <f>O184*H184</f>
        <v>0</v>
      </c>
      <c r="Q184" s="285">
        <v>0</v>
      </c>
      <c r="R184" s="285">
        <f>Q184*H184</f>
        <v>0</v>
      </c>
      <c r="S184" s="285">
        <v>0</v>
      </c>
      <c r="T184" s="28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617</v>
      </c>
      <c r="AT184" s="237" t="s">
        <v>200</v>
      </c>
      <c r="AU184" s="237" t="s">
        <v>89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617</v>
      </c>
      <c r="BM184" s="237" t="s">
        <v>1471</v>
      </c>
    </row>
    <row r="185" spans="1:31" s="2" customFormat="1" ht="6.95" customHeight="1">
      <c r="A185" s="38"/>
      <c r="B185" s="66"/>
      <c r="C185" s="67"/>
      <c r="D185" s="67"/>
      <c r="E185" s="67"/>
      <c r="F185" s="67"/>
      <c r="G185" s="67"/>
      <c r="H185" s="67"/>
      <c r="I185" s="67"/>
      <c r="J185" s="67"/>
      <c r="K185" s="67"/>
      <c r="L185" s="44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sheetProtection password="CC35" sheet="1" objects="1" scenarios="1" formatColumns="0" formatRows="0" autoFilter="0"/>
  <autoFilter ref="C128:K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1406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1472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ROUND((SUM(BE123:BE148)),2)</f>
        <v>0</v>
      </c>
      <c r="G35" s="38"/>
      <c r="H35" s="38"/>
      <c r="I35" s="164">
        <v>0.21</v>
      </c>
      <c r="J35" s="163">
        <f>ROUND(((SUM(BE123:BE148))*I35),2)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ROUND((SUM(BF123:BF148)),2)</f>
        <v>0</v>
      </c>
      <c r="G36" s="38"/>
      <c r="H36" s="38"/>
      <c r="I36" s="164">
        <v>0.15</v>
      </c>
      <c r="J36" s="163">
        <f>ROUND(((SUM(BF123:BF148))*I36),2)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ROUND((SUM(BG123:BG148)),2)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ROUND((SUM(BH123:BH148)),2)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ROUND((SUM(BI123:BI148)),2)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1406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03.2 - EI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627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1473</v>
      </c>
      <c r="E100" s="191"/>
      <c r="F100" s="191"/>
      <c r="G100" s="191"/>
      <c r="H100" s="191"/>
      <c r="I100" s="191"/>
      <c r="J100" s="192">
        <f>J142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629</v>
      </c>
      <c r="E101" s="191"/>
      <c r="F101" s="191"/>
      <c r="G101" s="191"/>
      <c r="H101" s="191"/>
      <c r="I101" s="191"/>
      <c r="J101" s="192">
        <f>J147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 hidden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 hidden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t="12" hidden="1"/>
    <row r="105" ht="12" hidden="1"/>
    <row r="106" ht="12" hidden="1"/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182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83" t="str">
        <f>E7</f>
        <v>Bezbariérovost a modernizace odborných učeben fyziky a biologie ZŠ Za Nádražím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155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1406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157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03.2 - EI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22</v>
      </c>
      <c r="D117" s="40"/>
      <c r="E117" s="40"/>
      <c r="F117" s="27" t="str">
        <f>F14</f>
        <v xml:space="preserve"> </v>
      </c>
      <c r="G117" s="40"/>
      <c r="H117" s="40"/>
      <c r="I117" s="32" t="s">
        <v>24</v>
      </c>
      <c r="J117" s="79" t="str">
        <f>IF(J14="","",J14)</f>
        <v>19. 2. 2021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E17</f>
        <v>Město Český Krumlov, nám. Svornosti 1</v>
      </c>
      <c r="G119" s="40"/>
      <c r="H119" s="40"/>
      <c r="I119" s="32" t="s">
        <v>34</v>
      </c>
      <c r="J119" s="36" t="str">
        <f>E23</f>
        <v>WÍZNER AA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32</v>
      </c>
      <c r="D120" s="40"/>
      <c r="E120" s="40"/>
      <c r="F120" s="27" t="str">
        <f>IF(E20="","",E20)</f>
        <v>Vyplň údaj</v>
      </c>
      <c r="G120" s="40"/>
      <c r="H120" s="40"/>
      <c r="I120" s="32" t="s">
        <v>37</v>
      </c>
      <c r="J120" s="36" t="str">
        <f>E26</f>
        <v>Filip Šimek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183</v>
      </c>
      <c r="D122" s="202" t="s">
        <v>66</v>
      </c>
      <c r="E122" s="202" t="s">
        <v>62</v>
      </c>
      <c r="F122" s="202" t="s">
        <v>63</v>
      </c>
      <c r="G122" s="202" t="s">
        <v>184</v>
      </c>
      <c r="H122" s="202" t="s">
        <v>185</v>
      </c>
      <c r="I122" s="202" t="s">
        <v>186</v>
      </c>
      <c r="J122" s="202" t="s">
        <v>161</v>
      </c>
      <c r="K122" s="203" t="s">
        <v>187</v>
      </c>
      <c r="L122" s="204"/>
      <c r="M122" s="100" t="s">
        <v>1</v>
      </c>
      <c r="N122" s="101" t="s">
        <v>45</v>
      </c>
      <c r="O122" s="101" t="s">
        <v>188</v>
      </c>
      <c r="P122" s="101" t="s">
        <v>189</v>
      </c>
      <c r="Q122" s="101" t="s">
        <v>190</v>
      </c>
      <c r="R122" s="101" t="s">
        <v>191</v>
      </c>
      <c r="S122" s="101" t="s">
        <v>192</v>
      </c>
      <c r="T122" s="102" t="s">
        <v>193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194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P124+P142+P147</f>
        <v>0</v>
      </c>
      <c r="Q123" s="104"/>
      <c r="R123" s="207">
        <f>R124+R142+R147</f>
        <v>0</v>
      </c>
      <c r="S123" s="104"/>
      <c r="T123" s="208">
        <f>T124+T142+T147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80</v>
      </c>
      <c r="AU123" s="17" t="s">
        <v>163</v>
      </c>
      <c r="BK123" s="209">
        <f>BK124+BK142+BK147</f>
        <v>0</v>
      </c>
    </row>
    <row r="124" spans="1:63" s="12" customFormat="1" ht="25.9" customHeight="1">
      <c r="A124" s="12"/>
      <c r="B124" s="210"/>
      <c r="C124" s="211"/>
      <c r="D124" s="212" t="s">
        <v>80</v>
      </c>
      <c r="E124" s="213" t="s">
        <v>635</v>
      </c>
      <c r="F124" s="213" t="s">
        <v>636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SUM(P125:P141)</f>
        <v>0</v>
      </c>
      <c r="Q124" s="218"/>
      <c r="R124" s="219">
        <f>SUM(R125:R141)</f>
        <v>0</v>
      </c>
      <c r="S124" s="218"/>
      <c r="T124" s="220">
        <f>SUM(T125:T141)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21</v>
      </c>
      <c r="AT124" s="222" t="s">
        <v>80</v>
      </c>
      <c r="AU124" s="222" t="s">
        <v>81</v>
      </c>
      <c r="AY124" s="221" t="s">
        <v>197</v>
      </c>
      <c r="BK124" s="223">
        <f>SUM(BK125:BK141)</f>
        <v>0</v>
      </c>
    </row>
    <row r="125" spans="1:65" s="2" customFormat="1" ht="21.75" customHeight="1">
      <c r="A125" s="38"/>
      <c r="B125" s="39"/>
      <c r="C125" s="226" t="s">
        <v>21</v>
      </c>
      <c r="D125" s="226" t="s">
        <v>200</v>
      </c>
      <c r="E125" s="227" t="s">
        <v>1474</v>
      </c>
      <c r="F125" s="228" t="s">
        <v>1475</v>
      </c>
      <c r="G125" s="229" t="s">
        <v>286</v>
      </c>
      <c r="H125" s="230">
        <v>17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46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205</v>
      </c>
      <c r="AT125" s="237" t="s">
        <v>200</v>
      </c>
      <c r="AU125" s="237" t="s">
        <v>21</v>
      </c>
      <c r="AY125" s="17" t="s">
        <v>197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21</v>
      </c>
      <c r="BK125" s="238">
        <f>ROUND(I125*H125,2)</f>
        <v>0</v>
      </c>
      <c r="BL125" s="17" t="s">
        <v>205</v>
      </c>
      <c r="BM125" s="237" t="s">
        <v>89</v>
      </c>
    </row>
    <row r="126" spans="1:65" s="2" customFormat="1" ht="12">
      <c r="A126" s="38"/>
      <c r="B126" s="39"/>
      <c r="C126" s="226" t="s">
        <v>89</v>
      </c>
      <c r="D126" s="226" t="s">
        <v>200</v>
      </c>
      <c r="E126" s="227" t="s">
        <v>1476</v>
      </c>
      <c r="F126" s="228" t="s">
        <v>1477</v>
      </c>
      <c r="G126" s="229" t="s">
        <v>286</v>
      </c>
      <c r="H126" s="230">
        <v>4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46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205</v>
      </c>
      <c r="AT126" s="237" t="s">
        <v>200</v>
      </c>
      <c r="AU126" s="237" t="s">
        <v>21</v>
      </c>
      <c r="AY126" s="17" t="s">
        <v>197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21</v>
      </c>
      <c r="BK126" s="238">
        <f>ROUND(I126*H126,2)</f>
        <v>0</v>
      </c>
      <c r="BL126" s="17" t="s">
        <v>205</v>
      </c>
      <c r="BM126" s="237" t="s">
        <v>205</v>
      </c>
    </row>
    <row r="127" spans="1:65" s="2" customFormat="1" ht="21.75" customHeight="1">
      <c r="A127" s="38"/>
      <c r="B127" s="39"/>
      <c r="C127" s="226" t="s">
        <v>198</v>
      </c>
      <c r="D127" s="226" t="s">
        <v>200</v>
      </c>
      <c r="E127" s="227" t="s">
        <v>1478</v>
      </c>
      <c r="F127" s="228" t="s">
        <v>1479</v>
      </c>
      <c r="G127" s="229" t="s">
        <v>203</v>
      </c>
      <c r="H127" s="230">
        <v>1</v>
      </c>
      <c r="I127" s="231"/>
      <c r="J127" s="232">
        <f>ROUND(I127*H127,2)</f>
        <v>0</v>
      </c>
      <c r="K127" s="228" t="s">
        <v>1</v>
      </c>
      <c r="L127" s="44"/>
      <c r="M127" s="233" t="s">
        <v>1</v>
      </c>
      <c r="N127" s="234" t="s">
        <v>46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205</v>
      </c>
      <c r="AT127" s="237" t="s">
        <v>200</v>
      </c>
      <c r="AU127" s="237" t="s">
        <v>21</v>
      </c>
      <c r="AY127" s="17" t="s">
        <v>197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21</v>
      </c>
      <c r="BK127" s="238">
        <f>ROUND(I127*H127,2)</f>
        <v>0</v>
      </c>
      <c r="BL127" s="17" t="s">
        <v>205</v>
      </c>
      <c r="BM127" s="237" t="s">
        <v>232</v>
      </c>
    </row>
    <row r="128" spans="1:65" s="2" customFormat="1" ht="21.75" customHeight="1">
      <c r="A128" s="38"/>
      <c r="B128" s="39"/>
      <c r="C128" s="226" t="s">
        <v>205</v>
      </c>
      <c r="D128" s="226" t="s">
        <v>200</v>
      </c>
      <c r="E128" s="227" t="s">
        <v>653</v>
      </c>
      <c r="F128" s="228" t="s">
        <v>654</v>
      </c>
      <c r="G128" s="229" t="s">
        <v>203</v>
      </c>
      <c r="H128" s="230">
        <v>25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46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205</v>
      </c>
      <c r="AT128" s="237" t="s">
        <v>200</v>
      </c>
      <c r="AU128" s="237" t="s">
        <v>21</v>
      </c>
      <c r="AY128" s="17" t="s">
        <v>197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21</v>
      </c>
      <c r="BK128" s="238">
        <f>ROUND(I128*H128,2)</f>
        <v>0</v>
      </c>
      <c r="BL128" s="17" t="s">
        <v>205</v>
      </c>
      <c r="BM128" s="237" t="s">
        <v>246</v>
      </c>
    </row>
    <row r="129" spans="1:65" s="2" customFormat="1" ht="21.75" customHeight="1">
      <c r="A129" s="38"/>
      <c r="B129" s="39"/>
      <c r="C129" s="226" t="s">
        <v>227</v>
      </c>
      <c r="D129" s="226" t="s">
        <v>200</v>
      </c>
      <c r="E129" s="227" t="s">
        <v>655</v>
      </c>
      <c r="F129" s="228" t="s">
        <v>656</v>
      </c>
      <c r="G129" s="229" t="s">
        <v>203</v>
      </c>
      <c r="H129" s="230">
        <v>9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46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205</v>
      </c>
      <c r="AT129" s="237" t="s">
        <v>200</v>
      </c>
      <c r="AU129" s="237" t="s">
        <v>21</v>
      </c>
      <c r="AY129" s="17" t="s">
        <v>197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21</v>
      </c>
      <c r="BK129" s="238">
        <f>ROUND(I129*H129,2)</f>
        <v>0</v>
      </c>
      <c r="BL129" s="17" t="s">
        <v>205</v>
      </c>
      <c r="BM129" s="237" t="s">
        <v>26</v>
      </c>
    </row>
    <row r="130" spans="1:65" s="2" customFormat="1" ht="21.75" customHeight="1">
      <c r="A130" s="38"/>
      <c r="B130" s="39"/>
      <c r="C130" s="226" t="s">
        <v>232</v>
      </c>
      <c r="D130" s="226" t="s">
        <v>200</v>
      </c>
      <c r="E130" s="227" t="s">
        <v>1480</v>
      </c>
      <c r="F130" s="228" t="s">
        <v>1481</v>
      </c>
      <c r="G130" s="229" t="s">
        <v>203</v>
      </c>
      <c r="H130" s="230">
        <v>1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46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205</v>
      </c>
      <c r="AT130" s="237" t="s">
        <v>200</v>
      </c>
      <c r="AU130" s="237" t="s">
        <v>21</v>
      </c>
      <c r="AY130" s="17" t="s">
        <v>197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21</v>
      </c>
      <c r="BK130" s="238">
        <f>ROUND(I130*H130,2)</f>
        <v>0</v>
      </c>
      <c r="BL130" s="17" t="s">
        <v>205</v>
      </c>
      <c r="BM130" s="237" t="s">
        <v>266</v>
      </c>
    </row>
    <row r="131" spans="1:65" s="2" customFormat="1" ht="21.75" customHeight="1">
      <c r="A131" s="38"/>
      <c r="B131" s="39"/>
      <c r="C131" s="226" t="s">
        <v>238</v>
      </c>
      <c r="D131" s="226" t="s">
        <v>200</v>
      </c>
      <c r="E131" s="227" t="s">
        <v>1482</v>
      </c>
      <c r="F131" s="228" t="s">
        <v>1483</v>
      </c>
      <c r="G131" s="229" t="s">
        <v>203</v>
      </c>
      <c r="H131" s="230">
        <v>1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46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205</v>
      </c>
      <c r="AT131" s="237" t="s">
        <v>200</v>
      </c>
      <c r="AU131" s="237" t="s">
        <v>21</v>
      </c>
      <c r="AY131" s="17" t="s">
        <v>197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21</v>
      </c>
      <c r="BK131" s="238">
        <f>ROUND(I131*H131,2)</f>
        <v>0</v>
      </c>
      <c r="BL131" s="17" t="s">
        <v>205</v>
      </c>
      <c r="BM131" s="237" t="s">
        <v>277</v>
      </c>
    </row>
    <row r="132" spans="1:65" s="2" customFormat="1" ht="16.5" customHeight="1">
      <c r="A132" s="38"/>
      <c r="B132" s="39"/>
      <c r="C132" s="226" t="s">
        <v>246</v>
      </c>
      <c r="D132" s="226" t="s">
        <v>200</v>
      </c>
      <c r="E132" s="227" t="s">
        <v>691</v>
      </c>
      <c r="F132" s="228" t="s">
        <v>692</v>
      </c>
      <c r="G132" s="229" t="s">
        <v>203</v>
      </c>
      <c r="H132" s="230">
        <v>2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290</v>
      </c>
    </row>
    <row r="133" spans="1:65" s="2" customFormat="1" ht="21.75" customHeight="1">
      <c r="A133" s="38"/>
      <c r="B133" s="39"/>
      <c r="C133" s="226" t="s">
        <v>251</v>
      </c>
      <c r="D133" s="226" t="s">
        <v>200</v>
      </c>
      <c r="E133" s="227" t="s">
        <v>1484</v>
      </c>
      <c r="F133" s="228" t="s">
        <v>1485</v>
      </c>
      <c r="G133" s="229" t="s">
        <v>203</v>
      </c>
      <c r="H133" s="230">
        <v>1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300</v>
      </c>
    </row>
    <row r="134" spans="1:65" s="2" customFormat="1" ht="16.5" customHeight="1">
      <c r="A134" s="38"/>
      <c r="B134" s="39"/>
      <c r="C134" s="226" t="s">
        <v>26</v>
      </c>
      <c r="D134" s="226" t="s">
        <v>200</v>
      </c>
      <c r="E134" s="227" t="s">
        <v>1486</v>
      </c>
      <c r="F134" s="228" t="s">
        <v>1487</v>
      </c>
      <c r="G134" s="229" t="s">
        <v>286</v>
      </c>
      <c r="H134" s="230">
        <v>21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205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205</v>
      </c>
      <c r="BM134" s="237" t="s">
        <v>308</v>
      </c>
    </row>
    <row r="135" spans="1:65" s="2" customFormat="1" ht="16.5" customHeight="1">
      <c r="A135" s="38"/>
      <c r="B135" s="39"/>
      <c r="C135" s="226" t="s">
        <v>260</v>
      </c>
      <c r="D135" s="226" t="s">
        <v>200</v>
      </c>
      <c r="E135" s="227" t="s">
        <v>1488</v>
      </c>
      <c r="F135" s="228" t="s">
        <v>1489</v>
      </c>
      <c r="G135" s="229" t="s">
        <v>286</v>
      </c>
      <c r="H135" s="230">
        <v>21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205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205</v>
      </c>
      <c r="BM135" s="237" t="s">
        <v>315</v>
      </c>
    </row>
    <row r="136" spans="1:65" s="2" customFormat="1" ht="21.75" customHeight="1">
      <c r="A136" s="38"/>
      <c r="B136" s="39"/>
      <c r="C136" s="226" t="s">
        <v>266</v>
      </c>
      <c r="D136" s="226" t="s">
        <v>200</v>
      </c>
      <c r="E136" s="227" t="s">
        <v>1490</v>
      </c>
      <c r="F136" s="228" t="s">
        <v>1491</v>
      </c>
      <c r="G136" s="229" t="s">
        <v>286</v>
      </c>
      <c r="H136" s="230">
        <v>21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325</v>
      </c>
    </row>
    <row r="137" spans="1:65" s="2" customFormat="1" ht="21.75" customHeight="1">
      <c r="A137" s="38"/>
      <c r="B137" s="39"/>
      <c r="C137" s="226" t="s">
        <v>271</v>
      </c>
      <c r="D137" s="226" t="s">
        <v>200</v>
      </c>
      <c r="E137" s="227" t="s">
        <v>1492</v>
      </c>
      <c r="F137" s="228" t="s">
        <v>1493</v>
      </c>
      <c r="G137" s="229" t="s">
        <v>286</v>
      </c>
      <c r="H137" s="230">
        <v>21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338</v>
      </c>
    </row>
    <row r="138" spans="1:65" s="2" customFormat="1" ht="16.5" customHeight="1">
      <c r="A138" s="38"/>
      <c r="B138" s="39"/>
      <c r="C138" s="226" t="s">
        <v>277</v>
      </c>
      <c r="D138" s="226" t="s">
        <v>200</v>
      </c>
      <c r="E138" s="227" t="s">
        <v>705</v>
      </c>
      <c r="F138" s="228" t="s">
        <v>706</v>
      </c>
      <c r="G138" s="229" t="s">
        <v>707</v>
      </c>
      <c r="H138" s="287"/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347</v>
      </c>
    </row>
    <row r="139" spans="1:65" s="2" customFormat="1" ht="16.5" customHeight="1">
      <c r="A139" s="38"/>
      <c r="B139" s="39"/>
      <c r="C139" s="226" t="s">
        <v>8</v>
      </c>
      <c r="D139" s="226" t="s">
        <v>200</v>
      </c>
      <c r="E139" s="227" t="s">
        <v>708</v>
      </c>
      <c r="F139" s="228" t="s">
        <v>709</v>
      </c>
      <c r="G139" s="229" t="s">
        <v>707</v>
      </c>
      <c r="H139" s="287"/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359</v>
      </c>
    </row>
    <row r="140" spans="1:65" s="2" customFormat="1" ht="12">
      <c r="A140" s="38"/>
      <c r="B140" s="39"/>
      <c r="C140" s="226" t="s">
        <v>290</v>
      </c>
      <c r="D140" s="226" t="s">
        <v>200</v>
      </c>
      <c r="E140" s="227" t="s">
        <v>710</v>
      </c>
      <c r="F140" s="228" t="s">
        <v>711</v>
      </c>
      <c r="G140" s="229" t="s">
        <v>707</v>
      </c>
      <c r="H140" s="287"/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369</v>
      </c>
    </row>
    <row r="141" spans="1:65" s="2" customFormat="1" ht="16.5" customHeight="1">
      <c r="A141" s="38"/>
      <c r="B141" s="39"/>
      <c r="C141" s="226" t="s">
        <v>294</v>
      </c>
      <c r="D141" s="226" t="s">
        <v>200</v>
      </c>
      <c r="E141" s="227" t="s">
        <v>713</v>
      </c>
      <c r="F141" s="228" t="s">
        <v>714</v>
      </c>
      <c r="G141" s="229" t="s">
        <v>707</v>
      </c>
      <c r="H141" s="287"/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383</v>
      </c>
    </row>
    <row r="142" spans="1:63" s="12" customFormat="1" ht="25.9" customHeight="1">
      <c r="A142" s="12"/>
      <c r="B142" s="210"/>
      <c r="C142" s="211"/>
      <c r="D142" s="212" t="s">
        <v>80</v>
      </c>
      <c r="E142" s="213" t="s">
        <v>1494</v>
      </c>
      <c r="F142" s="213" t="s">
        <v>1495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f>SUM(P143:P146)</f>
        <v>0</v>
      </c>
      <c r="Q142" s="218"/>
      <c r="R142" s="219">
        <f>SUM(R143:R146)</f>
        <v>0</v>
      </c>
      <c r="S142" s="218"/>
      <c r="T142" s="22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21</v>
      </c>
      <c r="AT142" s="222" t="s">
        <v>80</v>
      </c>
      <c r="AU142" s="222" t="s">
        <v>81</v>
      </c>
      <c r="AY142" s="221" t="s">
        <v>197</v>
      </c>
      <c r="BK142" s="223">
        <f>SUM(BK143:BK146)</f>
        <v>0</v>
      </c>
    </row>
    <row r="143" spans="1:65" s="2" customFormat="1" ht="16.5" customHeight="1">
      <c r="A143" s="38"/>
      <c r="B143" s="39"/>
      <c r="C143" s="226" t="s">
        <v>300</v>
      </c>
      <c r="D143" s="226" t="s">
        <v>200</v>
      </c>
      <c r="E143" s="227" t="s">
        <v>651</v>
      </c>
      <c r="F143" s="228" t="s">
        <v>1496</v>
      </c>
      <c r="G143" s="229" t="s">
        <v>203</v>
      </c>
      <c r="H143" s="230">
        <v>1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396</v>
      </c>
    </row>
    <row r="144" spans="1:65" s="2" customFormat="1" ht="16.5" customHeight="1">
      <c r="A144" s="38"/>
      <c r="B144" s="39"/>
      <c r="C144" s="226" t="s">
        <v>304</v>
      </c>
      <c r="D144" s="226" t="s">
        <v>200</v>
      </c>
      <c r="E144" s="227" t="s">
        <v>1497</v>
      </c>
      <c r="F144" s="228" t="s">
        <v>1498</v>
      </c>
      <c r="G144" s="229" t="s">
        <v>203</v>
      </c>
      <c r="H144" s="230">
        <v>1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205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205</v>
      </c>
      <c r="BM144" s="237" t="s">
        <v>406</v>
      </c>
    </row>
    <row r="145" spans="1:65" s="2" customFormat="1" ht="16.5" customHeight="1">
      <c r="A145" s="38"/>
      <c r="B145" s="39"/>
      <c r="C145" s="226" t="s">
        <v>308</v>
      </c>
      <c r="D145" s="226" t="s">
        <v>200</v>
      </c>
      <c r="E145" s="227" t="s">
        <v>1499</v>
      </c>
      <c r="F145" s="228" t="s">
        <v>1500</v>
      </c>
      <c r="G145" s="229" t="s">
        <v>203</v>
      </c>
      <c r="H145" s="230">
        <v>1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416</v>
      </c>
    </row>
    <row r="146" spans="1:65" s="2" customFormat="1" ht="16.5" customHeight="1">
      <c r="A146" s="38"/>
      <c r="B146" s="39"/>
      <c r="C146" s="226" t="s">
        <v>7</v>
      </c>
      <c r="D146" s="226" t="s">
        <v>200</v>
      </c>
      <c r="E146" s="227" t="s">
        <v>1501</v>
      </c>
      <c r="F146" s="228" t="s">
        <v>1502</v>
      </c>
      <c r="G146" s="229" t="s">
        <v>203</v>
      </c>
      <c r="H146" s="230">
        <v>1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424</v>
      </c>
    </row>
    <row r="147" spans="1:63" s="12" customFormat="1" ht="25.9" customHeight="1">
      <c r="A147" s="12"/>
      <c r="B147" s="210"/>
      <c r="C147" s="211"/>
      <c r="D147" s="212" t="s">
        <v>80</v>
      </c>
      <c r="E147" s="213" t="s">
        <v>747</v>
      </c>
      <c r="F147" s="213" t="s">
        <v>748</v>
      </c>
      <c r="G147" s="211"/>
      <c r="H147" s="211"/>
      <c r="I147" s="214"/>
      <c r="J147" s="215">
        <f>BK147</f>
        <v>0</v>
      </c>
      <c r="K147" s="211"/>
      <c r="L147" s="216"/>
      <c r="M147" s="217"/>
      <c r="N147" s="218"/>
      <c r="O147" s="218"/>
      <c r="P147" s="219">
        <f>P148</f>
        <v>0</v>
      </c>
      <c r="Q147" s="218"/>
      <c r="R147" s="219">
        <f>R148</f>
        <v>0</v>
      </c>
      <c r="S147" s="218"/>
      <c r="T147" s="22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21</v>
      </c>
      <c r="AT147" s="222" t="s">
        <v>80</v>
      </c>
      <c r="AU147" s="222" t="s">
        <v>81</v>
      </c>
      <c r="AY147" s="221" t="s">
        <v>197</v>
      </c>
      <c r="BK147" s="223">
        <f>BK148</f>
        <v>0</v>
      </c>
    </row>
    <row r="148" spans="1:65" s="2" customFormat="1" ht="16.5" customHeight="1">
      <c r="A148" s="38"/>
      <c r="B148" s="39"/>
      <c r="C148" s="226" t="s">
        <v>315</v>
      </c>
      <c r="D148" s="226" t="s">
        <v>200</v>
      </c>
      <c r="E148" s="227" t="s">
        <v>1503</v>
      </c>
      <c r="F148" s="228" t="s">
        <v>748</v>
      </c>
      <c r="G148" s="229" t="s">
        <v>634</v>
      </c>
      <c r="H148" s="230">
        <v>4</v>
      </c>
      <c r="I148" s="231"/>
      <c r="J148" s="232">
        <f>ROUND(I148*H148,2)</f>
        <v>0</v>
      </c>
      <c r="K148" s="228" t="s">
        <v>1</v>
      </c>
      <c r="L148" s="44"/>
      <c r="M148" s="282" t="s">
        <v>1</v>
      </c>
      <c r="N148" s="283" t="s">
        <v>46</v>
      </c>
      <c r="O148" s="284"/>
      <c r="P148" s="285">
        <f>O148*H148</f>
        <v>0</v>
      </c>
      <c r="Q148" s="285">
        <v>0</v>
      </c>
      <c r="R148" s="285">
        <f>Q148*H148</f>
        <v>0</v>
      </c>
      <c r="S148" s="285">
        <v>0</v>
      </c>
      <c r="T148" s="28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432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22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1504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1505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0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0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ROUND((SUM(BE136:BE229)),2)</f>
        <v>0</v>
      </c>
      <c r="G35" s="38"/>
      <c r="H35" s="38"/>
      <c r="I35" s="164">
        <v>0.21</v>
      </c>
      <c r="J35" s="163">
        <f>ROUND(((SUM(BE136:BE229))*I35),2)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ROUND((SUM(BF136:BF229)),2)</f>
        <v>0</v>
      </c>
      <c r="G36" s="38"/>
      <c r="H36" s="38"/>
      <c r="I36" s="164">
        <v>0.15</v>
      </c>
      <c r="J36" s="163">
        <f>ROUND(((SUM(BF136:BF229))*I36),2)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ROUND((SUM(BG136:BG229)),2)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ROUND((SUM(BH136:BH229)),2)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ROUND((SUM(BI136:BI229)),2)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1504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04.1 -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>Český Krumlov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164</v>
      </c>
      <c r="E99" s="191"/>
      <c r="F99" s="191"/>
      <c r="G99" s="191"/>
      <c r="H99" s="191"/>
      <c r="I99" s="191"/>
      <c r="J99" s="192">
        <f>J137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165</v>
      </c>
      <c r="E100" s="196"/>
      <c r="F100" s="196"/>
      <c r="G100" s="196"/>
      <c r="H100" s="196"/>
      <c r="I100" s="196"/>
      <c r="J100" s="197">
        <f>J138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166</v>
      </c>
      <c r="E101" s="196"/>
      <c r="F101" s="196"/>
      <c r="G101" s="196"/>
      <c r="H101" s="196"/>
      <c r="I101" s="196"/>
      <c r="J101" s="197">
        <f>J146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167</v>
      </c>
      <c r="E102" s="196"/>
      <c r="F102" s="196"/>
      <c r="G102" s="196"/>
      <c r="H102" s="196"/>
      <c r="I102" s="196"/>
      <c r="J102" s="197">
        <f>J148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168</v>
      </c>
      <c r="E103" s="196"/>
      <c r="F103" s="196"/>
      <c r="G103" s="196"/>
      <c r="H103" s="196"/>
      <c r="I103" s="196"/>
      <c r="J103" s="197">
        <f>J161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4"/>
      <c r="C104" s="133"/>
      <c r="D104" s="195" t="s">
        <v>169</v>
      </c>
      <c r="E104" s="196"/>
      <c r="F104" s="196"/>
      <c r="G104" s="196"/>
      <c r="H104" s="196"/>
      <c r="I104" s="196"/>
      <c r="J104" s="197">
        <f>J171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4"/>
      <c r="C105" s="133"/>
      <c r="D105" s="195" t="s">
        <v>170</v>
      </c>
      <c r="E105" s="196"/>
      <c r="F105" s="196"/>
      <c r="G105" s="196"/>
      <c r="H105" s="196"/>
      <c r="I105" s="196"/>
      <c r="J105" s="197">
        <f>J178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88"/>
      <c r="C106" s="189"/>
      <c r="D106" s="190" t="s">
        <v>171</v>
      </c>
      <c r="E106" s="191"/>
      <c r="F106" s="191"/>
      <c r="G106" s="191"/>
      <c r="H106" s="191"/>
      <c r="I106" s="191"/>
      <c r="J106" s="192">
        <f>J180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4"/>
      <c r="C107" s="133"/>
      <c r="D107" s="195" t="s">
        <v>1506</v>
      </c>
      <c r="E107" s="196"/>
      <c r="F107" s="196"/>
      <c r="G107" s="196"/>
      <c r="H107" s="196"/>
      <c r="I107" s="196"/>
      <c r="J107" s="197">
        <f>J181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4"/>
      <c r="C108" s="133"/>
      <c r="D108" s="195" t="s">
        <v>174</v>
      </c>
      <c r="E108" s="196"/>
      <c r="F108" s="196"/>
      <c r="G108" s="196"/>
      <c r="H108" s="196"/>
      <c r="I108" s="196"/>
      <c r="J108" s="197">
        <f>J185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4"/>
      <c r="C109" s="133"/>
      <c r="D109" s="195" t="s">
        <v>1507</v>
      </c>
      <c r="E109" s="196"/>
      <c r="F109" s="196"/>
      <c r="G109" s="196"/>
      <c r="H109" s="196"/>
      <c r="I109" s="196"/>
      <c r="J109" s="197">
        <f>J187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94"/>
      <c r="C110" s="133"/>
      <c r="D110" s="195" t="s">
        <v>177</v>
      </c>
      <c r="E110" s="196"/>
      <c r="F110" s="196"/>
      <c r="G110" s="196"/>
      <c r="H110" s="196"/>
      <c r="I110" s="196"/>
      <c r="J110" s="197">
        <f>J201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94"/>
      <c r="C111" s="133"/>
      <c r="D111" s="195" t="s">
        <v>178</v>
      </c>
      <c r="E111" s="196"/>
      <c r="F111" s="196"/>
      <c r="G111" s="196"/>
      <c r="H111" s="196"/>
      <c r="I111" s="196"/>
      <c r="J111" s="197">
        <f>J212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 hidden="1">
      <c r="A112" s="9"/>
      <c r="B112" s="188"/>
      <c r="C112" s="189"/>
      <c r="D112" s="190" t="s">
        <v>179</v>
      </c>
      <c r="E112" s="191"/>
      <c r="F112" s="191"/>
      <c r="G112" s="191"/>
      <c r="H112" s="191"/>
      <c r="I112" s="191"/>
      <c r="J112" s="192">
        <f>J225</f>
        <v>0</v>
      </c>
      <c r="K112" s="189"/>
      <c r="L112" s="193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 hidden="1">
      <c r="A113" s="10"/>
      <c r="B113" s="194"/>
      <c r="C113" s="133"/>
      <c r="D113" s="195" t="s">
        <v>180</v>
      </c>
      <c r="E113" s="196"/>
      <c r="F113" s="196"/>
      <c r="G113" s="196"/>
      <c r="H113" s="196"/>
      <c r="I113" s="196"/>
      <c r="J113" s="197">
        <f>J226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94"/>
      <c r="C114" s="133"/>
      <c r="D114" s="195" t="s">
        <v>181</v>
      </c>
      <c r="E114" s="196"/>
      <c r="F114" s="196"/>
      <c r="G114" s="196"/>
      <c r="H114" s="196"/>
      <c r="I114" s="196"/>
      <c r="J114" s="197">
        <f>J228</f>
        <v>0</v>
      </c>
      <c r="K114" s="133"/>
      <c r="L114" s="19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 hidden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 hidden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t="12" hidden="1"/>
    <row r="118" ht="12" hidden="1"/>
    <row r="119" ht="12" hidden="1"/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182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3" t="str">
        <f>E7</f>
        <v>Bezbariérovost a modernizace odborných učeben fyziky a biologie ZŠ Za Nádražím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155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3" t="s">
        <v>1504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157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04.1 - stavební část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22</v>
      </c>
      <c r="D130" s="40"/>
      <c r="E130" s="40"/>
      <c r="F130" s="27" t="str">
        <f>F14</f>
        <v>Český Krumlov</v>
      </c>
      <c r="G130" s="40"/>
      <c r="H130" s="40"/>
      <c r="I130" s="32" t="s">
        <v>24</v>
      </c>
      <c r="J130" s="79" t="str">
        <f>IF(J14="","",J14)</f>
        <v>19. 2. 2021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E17</f>
        <v>Město Český Krumlov, nám. Svornosti 1</v>
      </c>
      <c r="G132" s="40"/>
      <c r="H132" s="40"/>
      <c r="I132" s="32" t="s">
        <v>34</v>
      </c>
      <c r="J132" s="36" t="str">
        <f>E23</f>
        <v>WÍZNER AA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32</v>
      </c>
      <c r="D133" s="40"/>
      <c r="E133" s="40"/>
      <c r="F133" s="27" t="str">
        <f>IF(E20="","",E20)</f>
        <v>Vyplň údaj</v>
      </c>
      <c r="G133" s="40"/>
      <c r="H133" s="40"/>
      <c r="I133" s="32" t="s">
        <v>37</v>
      </c>
      <c r="J133" s="36" t="str">
        <f>E26</f>
        <v>Filip Šimek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99"/>
      <c r="B135" s="200"/>
      <c r="C135" s="201" t="s">
        <v>183</v>
      </c>
      <c r="D135" s="202" t="s">
        <v>66</v>
      </c>
      <c r="E135" s="202" t="s">
        <v>62</v>
      </c>
      <c r="F135" s="202" t="s">
        <v>63</v>
      </c>
      <c r="G135" s="202" t="s">
        <v>184</v>
      </c>
      <c r="H135" s="202" t="s">
        <v>185</v>
      </c>
      <c r="I135" s="202" t="s">
        <v>186</v>
      </c>
      <c r="J135" s="202" t="s">
        <v>161</v>
      </c>
      <c r="K135" s="203" t="s">
        <v>187</v>
      </c>
      <c r="L135" s="204"/>
      <c r="M135" s="100" t="s">
        <v>1</v>
      </c>
      <c r="N135" s="101" t="s">
        <v>45</v>
      </c>
      <c r="O135" s="101" t="s">
        <v>188</v>
      </c>
      <c r="P135" s="101" t="s">
        <v>189</v>
      </c>
      <c r="Q135" s="101" t="s">
        <v>190</v>
      </c>
      <c r="R135" s="101" t="s">
        <v>191</v>
      </c>
      <c r="S135" s="101" t="s">
        <v>192</v>
      </c>
      <c r="T135" s="102" t="s">
        <v>193</v>
      </c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</row>
    <row r="136" spans="1:63" s="2" customFormat="1" ht="22.8" customHeight="1">
      <c r="A136" s="38"/>
      <c r="B136" s="39"/>
      <c r="C136" s="107" t="s">
        <v>194</v>
      </c>
      <c r="D136" s="40"/>
      <c r="E136" s="40"/>
      <c r="F136" s="40"/>
      <c r="G136" s="40"/>
      <c r="H136" s="40"/>
      <c r="I136" s="40"/>
      <c r="J136" s="205">
        <f>BK136</f>
        <v>0</v>
      </c>
      <c r="K136" s="40"/>
      <c r="L136" s="44"/>
      <c r="M136" s="103"/>
      <c r="N136" s="206"/>
      <c r="O136" s="104"/>
      <c r="P136" s="207">
        <f>P137+P180+P225</f>
        <v>0</v>
      </c>
      <c r="Q136" s="104"/>
      <c r="R136" s="207">
        <f>R137+R180+R225</f>
        <v>4.99578973</v>
      </c>
      <c r="S136" s="104"/>
      <c r="T136" s="208">
        <f>T137+T180+T225</f>
        <v>1.2269199999999998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80</v>
      </c>
      <c r="AU136" s="17" t="s">
        <v>163</v>
      </c>
      <c r="BK136" s="209">
        <f>BK137+BK180+BK225</f>
        <v>0</v>
      </c>
    </row>
    <row r="137" spans="1:63" s="12" customFormat="1" ht="25.9" customHeight="1">
      <c r="A137" s="12"/>
      <c r="B137" s="210"/>
      <c r="C137" s="211"/>
      <c r="D137" s="212" t="s">
        <v>80</v>
      </c>
      <c r="E137" s="213" t="s">
        <v>195</v>
      </c>
      <c r="F137" s="213" t="s">
        <v>196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P138+P146+P148+P161+P171+P178</f>
        <v>0</v>
      </c>
      <c r="Q137" s="218"/>
      <c r="R137" s="219">
        <f>R138+R146+R148+R161+R171+R178</f>
        <v>3.86628238</v>
      </c>
      <c r="S137" s="218"/>
      <c r="T137" s="220">
        <f>T138+T146+T148+T161+T171+T178</f>
        <v>0.8474999999999999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21</v>
      </c>
      <c r="AT137" s="222" t="s">
        <v>80</v>
      </c>
      <c r="AU137" s="222" t="s">
        <v>81</v>
      </c>
      <c r="AY137" s="221" t="s">
        <v>197</v>
      </c>
      <c r="BK137" s="223">
        <f>BK138+BK146+BK148+BK161+BK171+BK178</f>
        <v>0</v>
      </c>
    </row>
    <row r="138" spans="1:63" s="12" customFormat="1" ht="22.8" customHeight="1">
      <c r="A138" s="12"/>
      <c r="B138" s="210"/>
      <c r="C138" s="211"/>
      <c r="D138" s="212" t="s">
        <v>80</v>
      </c>
      <c r="E138" s="224" t="s">
        <v>198</v>
      </c>
      <c r="F138" s="224" t="s">
        <v>199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SUM(P139:P145)</f>
        <v>0</v>
      </c>
      <c r="Q138" s="218"/>
      <c r="R138" s="219">
        <f>SUM(R139:R145)</f>
        <v>0.2689475</v>
      </c>
      <c r="S138" s="218"/>
      <c r="T138" s="220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21</v>
      </c>
      <c r="AT138" s="222" t="s">
        <v>80</v>
      </c>
      <c r="AU138" s="222" t="s">
        <v>21</v>
      </c>
      <c r="AY138" s="221" t="s">
        <v>197</v>
      </c>
      <c r="BK138" s="223">
        <f>SUM(BK139:BK145)</f>
        <v>0</v>
      </c>
    </row>
    <row r="139" spans="1:65" s="2" customFormat="1" ht="12">
      <c r="A139" s="38"/>
      <c r="B139" s="39"/>
      <c r="C139" s="226" t="s">
        <v>21</v>
      </c>
      <c r="D139" s="226" t="s">
        <v>200</v>
      </c>
      <c r="E139" s="227" t="s">
        <v>208</v>
      </c>
      <c r="F139" s="228" t="s">
        <v>209</v>
      </c>
      <c r="G139" s="229" t="s">
        <v>210</v>
      </c>
      <c r="H139" s="230">
        <v>0.022</v>
      </c>
      <c r="I139" s="231"/>
      <c r="J139" s="232">
        <f>ROUND(I139*H139,2)</f>
        <v>0</v>
      </c>
      <c r="K139" s="228" t="s">
        <v>211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1.09</v>
      </c>
      <c r="R139" s="235">
        <f>Q139*H139</f>
        <v>0.02398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89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1508</v>
      </c>
    </row>
    <row r="140" spans="1:51" s="13" customFormat="1" ht="12">
      <c r="A140" s="13"/>
      <c r="B140" s="239"/>
      <c r="C140" s="240"/>
      <c r="D140" s="241" t="s">
        <v>207</v>
      </c>
      <c r="E140" s="242" t="s">
        <v>1</v>
      </c>
      <c r="F140" s="243" t="s">
        <v>1509</v>
      </c>
      <c r="G140" s="240"/>
      <c r="H140" s="244">
        <v>0.022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207</v>
      </c>
      <c r="AU140" s="250" t="s">
        <v>89</v>
      </c>
      <c r="AV140" s="13" t="s">
        <v>89</v>
      </c>
      <c r="AW140" s="13" t="s">
        <v>36</v>
      </c>
      <c r="AX140" s="13" t="s">
        <v>21</v>
      </c>
      <c r="AY140" s="250" t="s">
        <v>197</v>
      </c>
    </row>
    <row r="141" spans="1:65" s="2" customFormat="1" ht="12">
      <c r="A141" s="38"/>
      <c r="B141" s="39"/>
      <c r="C141" s="226" t="s">
        <v>89</v>
      </c>
      <c r="D141" s="226" t="s">
        <v>200</v>
      </c>
      <c r="E141" s="227" t="s">
        <v>233</v>
      </c>
      <c r="F141" s="228" t="s">
        <v>234</v>
      </c>
      <c r="G141" s="229" t="s">
        <v>217</v>
      </c>
      <c r="H141" s="230">
        <v>0.25</v>
      </c>
      <c r="I141" s="231"/>
      <c r="J141" s="232">
        <f>ROUND(I141*H141,2)</f>
        <v>0</v>
      </c>
      <c r="K141" s="228" t="s">
        <v>211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0.17818</v>
      </c>
      <c r="R141" s="235">
        <f>Q141*H141</f>
        <v>0.044545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89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1510</v>
      </c>
    </row>
    <row r="142" spans="1:51" s="13" customFormat="1" ht="12">
      <c r="A142" s="13"/>
      <c r="B142" s="239"/>
      <c r="C142" s="240"/>
      <c r="D142" s="241" t="s">
        <v>207</v>
      </c>
      <c r="E142" s="242" t="s">
        <v>1</v>
      </c>
      <c r="F142" s="243" t="s">
        <v>1511</v>
      </c>
      <c r="G142" s="240"/>
      <c r="H142" s="244">
        <v>0.25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207</v>
      </c>
      <c r="AU142" s="250" t="s">
        <v>89</v>
      </c>
      <c r="AV142" s="13" t="s">
        <v>89</v>
      </c>
      <c r="AW142" s="13" t="s">
        <v>36</v>
      </c>
      <c r="AX142" s="13" t="s">
        <v>21</v>
      </c>
      <c r="AY142" s="250" t="s">
        <v>197</v>
      </c>
    </row>
    <row r="143" spans="1:65" s="2" customFormat="1" ht="21.75" customHeight="1">
      <c r="A143" s="38"/>
      <c r="B143" s="39"/>
      <c r="C143" s="226" t="s">
        <v>198</v>
      </c>
      <c r="D143" s="226" t="s">
        <v>200</v>
      </c>
      <c r="E143" s="227" t="s">
        <v>239</v>
      </c>
      <c r="F143" s="228" t="s">
        <v>240</v>
      </c>
      <c r="G143" s="229" t="s">
        <v>217</v>
      </c>
      <c r="H143" s="230">
        <v>0.75</v>
      </c>
      <c r="I143" s="231"/>
      <c r="J143" s="232">
        <f>ROUND(I143*H143,2)</f>
        <v>0</v>
      </c>
      <c r="K143" s="228" t="s">
        <v>211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0.26723</v>
      </c>
      <c r="R143" s="235">
        <f>Q143*H143</f>
        <v>0.2004225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89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1512</v>
      </c>
    </row>
    <row r="144" spans="1:51" s="14" customFormat="1" ht="12">
      <c r="A144" s="14"/>
      <c r="B144" s="251"/>
      <c r="C144" s="252"/>
      <c r="D144" s="241" t="s">
        <v>207</v>
      </c>
      <c r="E144" s="253" t="s">
        <v>1</v>
      </c>
      <c r="F144" s="254" t="s">
        <v>1513</v>
      </c>
      <c r="G144" s="252"/>
      <c r="H144" s="253" t="s">
        <v>1</v>
      </c>
      <c r="I144" s="255"/>
      <c r="J144" s="252"/>
      <c r="K144" s="252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207</v>
      </c>
      <c r="AU144" s="260" t="s">
        <v>89</v>
      </c>
      <c r="AV144" s="14" t="s">
        <v>21</v>
      </c>
      <c r="AW144" s="14" t="s">
        <v>36</v>
      </c>
      <c r="AX144" s="14" t="s">
        <v>81</v>
      </c>
      <c r="AY144" s="260" t="s">
        <v>197</v>
      </c>
    </row>
    <row r="145" spans="1:51" s="13" customFormat="1" ht="12">
      <c r="A145" s="13"/>
      <c r="B145" s="239"/>
      <c r="C145" s="240"/>
      <c r="D145" s="241" t="s">
        <v>207</v>
      </c>
      <c r="E145" s="242" t="s">
        <v>1</v>
      </c>
      <c r="F145" s="243" t="s">
        <v>1514</v>
      </c>
      <c r="G145" s="240"/>
      <c r="H145" s="244">
        <v>0.75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207</v>
      </c>
      <c r="AU145" s="250" t="s">
        <v>89</v>
      </c>
      <c r="AV145" s="13" t="s">
        <v>89</v>
      </c>
      <c r="AW145" s="13" t="s">
        <v>36</v>
      </c>
      <c r="AX145" s="13" t="s">
        <v>21</v>
      </c>
      <c r="AY145" s="250" t="s">
        <v>197</v>
      </c>
    </row>
    <row r="146" spans="1:63" s="12" customFormat="1" ht="22.8" customHeight="1">
      <c r="A146" s="12"/>
      <c r="B146" s="210"/>
      <c r="C146" s="211"/>
      <c r="D146" s="212" t="s">
        <v>80</v>
      </c>
      <c r="E146" s="224" t="s">
        <v>205</v>
      </c>
      <c r="F146" s="224" t="s">
        <v>245</v>
      </c>
      <c r="G146" s="211"/>
      <c r="H146" s="211"/>
      <c r="I146" s="214"/>
      <c r="J146" s="225">
        <f>BK146</f>
        <v>0</v>
      </c>
      <c r="K146" s="211"/>
      <c r="L146" s="216"/>
      <c r="M146" s="217"/>
      <c r="N146" s="218"/>
      <c r="O146" s="218"/>
      <c r="P146" s="219">
        <f>P147</f>
        <v>0</v>
      </c>
      <c r="Q146" s="218"/>
      <c r="R146" s="219">
        <f>R147</f>
        <v>0.09112</v>
      </c>
      <c r="S146" s="218"/>
      <c r="T146" s="22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21</v>
      </c>
      <c r="AT146" s="222" t="s">
        <v>80</v>
      </c>
      <c r="AU146" s="222" t="s">
        <v>21</v>
      </c>
      <c r="AY146" s="221" t="s">
        <v>197</v>
      </c>
      <c r="BK146" s="223">
        <f>BK147</f>
        <v>0</v>
      </c>
    </row>
    <row r="147" spans="1:65" s="2" customFormat="1" ht="21.75" customHeight="1">
      <c r="A147" s="38"/>
      <c r="B147" s="39"/>
      <c r="C147" s="226" t="s">
        <v>205</v>
      </c>
      <c r="D147" s="226" t="s">
        <v>200</v>
      </c>
      <c r="E147" s="227" t="s">
        <v>247</v>
      </c>
      <c r="F147" s="228" t="s">
        <v>248</v>
      </c>
      <c r="G147" s="229" t="s">
        <v>203</v>
      </c>
      <c r="H147" s="230">
        <v>4</v>
      </c>
      <c r="I147" s="231"/>
      <c r="J147" s="232">
        <f>ROUND(I147*H147,2)</f>
        <v>0</v>
      </c>
      <c r="K147" s="228" t="s">
        <v>211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0.02278</v>
      </c>
      <c r="R147" s="235">
        <f>Q147*H147</f>
        <v>0.09112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89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1515</v>
      </c>
    </row>
    <row r="148" spans="1:63" s="12" customFormat="1" ht="22.8" customHeight="1">
      <c r="A148" s="12"/>
      <c r="B148" s="210"/>
      <c r="C148" s="211"/>
      <c r="D148" s="212" t="s">
        <v>80</v>
      </c>
      <c r="E148" s="224" t="s">
        <v>232</v>
      </c>
      <c r="F148" s="224" t="s">
        <v>250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SUM(P149:P160)</f>
        <v>0</v>
      </c>
      <c r="Q148" s="218"/>
      <c r="R148" s="219">
        <f>SUM(R149:R160)</f>
        <v>3.4514148799999997</v>
      </c>
      <c r="S148" s="218"/>
      <c r="T148" s="220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21</v>
      </c>
      <c r="AT148" s="222" t="s">
        <v>80</v>
      </c>
      <c r="AU148" s="222" t="s">
        <v>21</v>
      </c>
      <c r="AY148" s="221" t="s">
        <v>197</v>
      </c>
      <c r="BK148" s="223">
        <f>SUM(BK149:BK160)</f>
        <v>0</v>
      </c>
    </row>
    <row r="149" spans="1:65" s="2" customFormat="1" ht="12">
      <c r="A149" s="38"/>
      <c r="B149" s="39"/>
      <c r="C149" s="226" t="s">
        <v>227</v>
      </c>
      <c r="D149" s="226" t="s">
        <v>200</v>
      </c>
      <c r="E149" s="227" t="s">
        <v>267</v>
      </c>
      <c r="F149" s="228" t="s">
        <v>268</v>
      </c>
      <c r="G149" s="229" t="s">
        <v>203</v>
      </c>
      <c r="H149" s="230">
        <v>2</v>
      </c>
      <c r="I149" s="231"/>
      <c r="J149" s="232">
        <f>ROUND(I149*H149,2)</f>
        <v>0</v>
      </c>
      <c r="K149" s="228" t="s">
        <v>211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0.1575</v>
      </c>
      <c r="R149" s="235">
        <f>Q149*H149</f>
        <v>0.315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89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1516</v>
      </c>
    </row>
    <row r="150" spans="1:51" s="14" customFormat="1" ht="12">
      <c r="A150" s="14"/>
      <c r="B150" s="251"/>
      <c r="C150" s="252"/>
      <c r="D150" s="241" t="s">
        <v>207</v>
      </c>
      <c r="E150" s="253" t="s">
        <v>1</v>
      </c>
      <c r="F150" s="254" t="s">
        <v>1517</v>
      </c>
      <c r="G150" s="252"/>
      <c r="H150" s="253" t="s">
        <v>1</v>
      </c>
      <c r="I150" s="255"/>
      <c r="J150" s="252"/>
      <c r="K150" s="252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207</v>
      </c>
      <c r="AU150" s="260" t="s">
        <v>89</v>
      </c>
      <c r="AV150" s="14" t="s">
        <v>21</v>
      </c>
      <c r="AW150" s="14" t="s">
        <v>36</v>
      </c>
      <c r="AX150" s="14" t="s">
        <v>81</v>
      </c>
      <c r="AY150" s="260" t="s">
        <v>197</v>
      </c>
    </row>
    <row r="151" spans="1:51" s="13" customFormat="1" ht="12">
      <c r="A151" s="13"/>
      <c r="B151" s="239"/>
      <c r="C151" s="240"/>
      <c r="D151" s="241" t="s">
        <v>207</v>
      </c>
      <c r="E151" s="242" t="s">
        <v>1</v>
      </c>
      <c r="F151" s="243" t="s">
        <v>89</v>
      </c>
      <c r="G151" s="240"/>
      <c r="H151" s="244">
        <v>2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207</v>
      </c>
      <c r="AU151" s="250" t="s">
        <v>89</v>
      </c>
      <c r="AV151" s="13" t="s">
        <v>89</v>
      </c>
      <c r="AW151" s="13" t="s">
        <v>36</v>
      </c>
      <c r="AX151" s="13" t="s">
        <v>21</v>
      </c>
      <c r="AY151" s="250" t="s">
        <v>197</v>
      </c>
    </row>
    <row r="152" spans="1:65" s="2" customFormat="1" ht="12">
      <c r="A152" s="38"/>
      <c r="B152" s="39"/>
      <c r="C152" s="226" t="s">
        <v>232</v>
      </c>
      <c r="D152" s="226" t="s">
        <v>200</v>
      </c>
      <c r="E152" s="227" t="s">
        <v>272</v>
      </c>
      <c r="F152" s="228" t="s">
        <v>273</v>
      </c>
      <c r="G152" s="229" t="s">
        <v>217</v>
      </c>
      <c r="H152" s="230">
        <v>4.1</v>
      </c>
      <c r="I152" s="231"/>
      <c r="J152" s="232">
        <f>ROUND(I152*H152,2)</f>
        <v>0</v>
      </c>
      <c r="K152" s="228" t="s">
        <v>211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0.0262</v>
      </c>
      <c r="R152" s="235">
        <f>Q152*H152</f>
        <v>0.10742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89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1518</v>
      </c>
    </row>
    <row r="153" spans="1:65" s="2" customFormat="1" ht="12">
      <c r="A153" s="38"/>
      <c r="B153" s="39"/>
      <c r="C153" s="226" t="s">
        <v>238</v>
      </c>
      <c r="D153" s="226" t="s">
        <v>200</v>
      </c>
      <c r="E153" s="227" t="s">
        <v>284</v>
      </c>
      <c r="F153" s="228" t="s">
        <v>285</v>
      </c>
      <c r="G153" s="229" t="s">
        <v>286</v>
      </c>
      <c r="H153" s="230">
        <v>15.7</v>
      </c>
      <c r="I153" s="231"/>
      <c r="J153" s="232">
        <f>ROUND(I153*H153,2)</f>
        <v>0</v>
      </c>
      <c r="K153" s="228" t="s">
        <v>211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0.0015</v>
      </c>
      <c r="R153" s="235">
        <f>Q153*H153</f>
        <v>0.023549999999999998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89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1519</v>
      </c>
    </row>
    <row r="154" spans="1:51" s="14" customFormat="1" ht="12">
      <c r="A154" s="14"/>
      <c r="B154" s="251"/>
      <c r="C154" s="252"/>
      <c r="D154" s="241" t="s">
        <v>207</v>
      </c>
      <c r="E154" s="253" t="s">
        <v>1</v>
      </c>
      <c r="F154" s="254" t="s">
        <v>288</v>
      </c>
      <c r="G154" s="252"/>
      <c r="H154" s="253" t="s">
        <v>1</v>
      </c>
      <c r="I154" s="255"/>
      <c r="J154" s="252"/>
      <c r="K154" s="252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207</v>
      </c>
      <c r="AU154" s="260" t="s">
        <v>89</v>
      </c>
      <c r="AV154" s="14" t="s">
        <v>21</v>
      </c>
      <c r="AW154" s="14" t="s">
        <v>36</v>
      </c>
      <c r="AX154" s="14" t="s">
        <v>81</v>
      </c>
      <c r="AY154" s="260" t="s">
        <v>197</v>
      </c>
    </row>
    <row r="155" spans="1:51" s="13" customFormat="1" ht="12">
      <c r="A155" s="13"/>
      <c r="B155" s="239"/>
      <c r="C155" s="240"/>
      <c r="D155" s="241" t="s">
        <v>207</v>
      </c>
      <c r="E155" s="242" t="s">
        <v>1</v>
      </c>
      <c r="F155" s="243" t="s">
        <v>289</v>
      </c>
      <c r="G155" s="240"/>
      <c r="H155" s="244">
        <v>10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207</v>
      </c>
      <c r="AU155" s="250" t="s">
        <v>89</v>
      </c>
      <c r="AV155" s="13" t="s">
        <v>89</v>
      </c>
      <c r="AW155" s="13" t="s">
        <v>36</v>
      </c>
      <c r="AX155" s="13" t="s">
        <v>81</v>
      </c>
      <c r="AY155" s="250" t="s">
        <v>197</v>
      </c>
    </row>
    <row r="156" spans="1:51" s="14" customFormat="1" ht="12">
      <c r="A156" s="14"/>
      <c r="B156" s="251"/>
      <c r="C156" s="252"/>
      <c r="D156" s="241" t="s">
        <v>207</v>
      </c>
      <c r="E156" s="253" t="s">
        <v>1</v>
      </c>
      <c r="F156" s="254" t="s">
        <v>1520</v>
      </c>
      <c r="G156" s="252"/>
      <c r="H156" s="253" t="s">
        <v>1</v>
      </c>
      <c r="I156" s="255"/>
      <c r="J156" s="252"/>
      <c r="K156" s="252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207</v>
      </c>
      <c r="AU156" s="260" t="s">
        <v>89</v>
      </c>
      <c r="AV156" s="14" t="s">
        <v>21</v>
      </c>
      <c r="AW156" s="14" t="s">
        <v>36</v>
      </c>
      <c r="AX156" s="14" t="s">
        <v>81</v>
      </c>
      <c r="AY156" s="260" t="s">
        <v>197</v>
      </c>
    </row>
    <row r="157" spans="1:51" s="13" customFormat="1" ht="12">
      <c r="A157" s="13"/>
      <c r="B157" s="239"/>
      <c r="C157" s="240"/>
      <c r="D157" s="241" t="s">
        <v>207</v>
      </c>
      <c r="E157" s="242" t="s">
        <v>1</v>
      </c>
      <c r="F157" s="243" t="s">
        <v>1521</v>
      </c>
      <c r="G157" s="240"/>
      <c r="H157" s="244">
        <v>5.7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207</v>
      </c>
      <c r="AU157" s="250" t="s">
        <v>89</v>
      </c>
      <c r="AV157" s="13" t="s">
        <v>89</v>
      </c>
      <c r="AW157" s="13" t="s">
        <v>36</v>
      </c>
      <c r="AX157" s="13" t="s">
        <v>81</v>
      </c>
      <c r="AY157" s="250" t="s">
        <v>197</v>
      </c>
    </row>
    <row r="158" spans="1:51" s="15" customFormat="1" ht="12">
      <c r="A158" s="15"/>
      <c r="B158" s="261"/>
      <c r="C158" s="262"/>
      <c r="D158" s="241" t="s">
        <v>207</v>
      </c>
      <c r="E158" s="263" t="s">
        <v>1</v>
      </c>
      <c r="F158" s="264" t="s">
        <v>226</v>
      </c>
      <c r="G158" s="262"/>
      <c r="H158" s="265">
        <v>15.7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1" t="s">
        <v>207</v>
      </c>
      <c r="AU158" s="271" t="s">
        <v>89</v>
      </c>
      <c r="AV158" s="15" t="s">
        <v>205</v>
      </c>
      <c r="AW158" s="15" t="s">
        <v>36</v>
      </c>
      <c r="AX158" s="15" t="s">
        <v>21</v>
      </c>
      <c r="AY158" s="271" t="s">
        <v>197</v>
      </c>
    </row>
    <row r="159" spans="1:65" s="2" customFormat="1" ht="33" customHeight="1">
      <c r="A159" s="38"/>
      <c r="B159" s="39"/>
      <c r="C159" s="226" t="s">
        <v>246</v>
      </c>
      <c r="D159" s="226" t="s">
        <v>200</v>
      </c>
      <c r="E159" s="227" t="s">
        <v>1522</v>
      </c>
      <c r="F159" s="228" t="s">
        <v>1523</v>
      </c>
      <c r="G159" s="229" t="s">
        <v>1524</v>
      </c>
      <c r="H159" s="230">
        <v>1.332</v>
      </c>
      <c r="I159" s="231"/>
      <c r="J159" s="232">
        <f>ROUND(I159*H159,2)</f>
        <v>0</v>
      </c>
      <c r="K159" s="228" t="s">
        <v>211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2.25634</v>
      </c>
      <c r="R159" s="235">
        <f>Q159*H159</f>
        <v>3.0054448799999998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89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1525</v>
      </c>
    </row>
    <row r="160" spans="1:51" s="13" customFormat="1" ht="12">
      <c r="A160" s="13"/>
      <c r="B160" s="239"/>
      <c r="C160" s="240"/>
      <c r="D160" s="241" t="s">
        <v>207</v>
      </c>
      <c r="E160" s="242" t="s">
        <v>1</v>
      </c>
      <c r="F160" s="243" t="s">
        <v>1526</v>
      </c>
      <c r="G160" s="240"/>
      <c r="H160" s="244">
        <v>1.332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207</v>
      </c>
      <c r="AU160" s="250" t="s">
        <v>89</v>
      </c>
      <c r="AV160" s="13" t="s">
        <v>89</v>
      </c>
      <c r="AW160" s="13" t="s">
        <v>36</v>
      </c>
      <c r="AX160" s="13" t="s">
        <v>21</v>
      </c>
      <c r="AY160" s="250" t="s">
        <v>197</v>
      </c>
    </row>
    <row r="161" spans="1:63" s="12" customFormat="1" ht="22.8" customHeight="1">
      <c r="A161" s="12"/>
      <c r="B161" s="210"/>
      <c r="C161" s="211"/>
      <c r="D161" s="212" t="s">
        <v>80</v>
      </c>
      <c r="E161" s="224" t="s">
        <v>251</v>
      </c>
      <c r="F161" s="224" t="s">
        <v>299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SUM(P162:P170)</f>
        <v>0</v>
      </c>
      <c r="Q161" s="218"/>
      <c r="R161" s="219">
        <f>SUM(R162:R170)</f>
        <v>0.0548</v>
      </c>
      <c r="S161" s="218"/>
      <c r="T161" s="220">
        <f>SUM(T162:T170)</f>
        <v>0.8474999999999999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21</v>
      </c>
      <c r="AT161" s="222" t="s">
        <v>80</v>
      </c>
      <c r="AU161" s="222" t="s">
        <v>21</v>
      </c>
      <c r="AY161" s="221" t="s">
        <v>197</v>
      </c>
      <c r="BK161" s="223">
        <f>SUM(BK162:BK170)</f>
        <v>0</v>
      </c>
    </row>
    <row r="162" spans="1:65" s="2" customFormat="1" ht="12">
      <c r="A162" s="38"/>
      <c r="B162" s="39"/>
      <c r="C162" s="226" t="s">
        <v>251</v>
      </c>
      <c r="D162" s="226" t="s">
        <v>200</v>
      </c>
      <c r="E162" s="227" t="s">
        <v>305</v>
      </c>
      <c r="F162" s="228" t="s">
        <v>306</v>
      </c>
      <c r="G162" s="229" t="s">
        <v>217</v>
      </c>
      <c r="H162" s="230">
        <v>85.5</v>
      </c>
      <c r="I162" s="231"/>
      <c r="J162" s="232">
        <f>ROUND(I162*H162,2)</f>
        <v>0</v>
      </c>
      <c r="K162" s="228" t="s">
        <v>211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4E-05</v>
      </c>
      <c r="R162" s="235">
        <f>Q162*H162</f>
        <v>0.0034200000000000003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89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1527</v>
      </c>
    </row>
    <row r="163" spans="1:65" s="2" customFormat="1" ht="16.5" customHeight="1">
      <c r="A163" s="38"/>
      <c r="B163" s="39"/>
      <c r="C163" s="226" t="s">
        <v>26</v>
      </c>
      <c r="D163" s="226" t="s">
        <v>200</v>
      </c>
      <c r="E163" s="227" t="s">
        <v>309</v>
      </c>
      <c r="F163" s="228" t="s">
        <v>310</v>
      </c>
      <c r="G163" s="229" t="s">
        <v>217</v>
      </c>
      <c r="H163" s="230">
        <v>50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4E-05</v>
      </c>
      <c r="R163" s="235">
        <f>Q163*H163</f>
        <v>0.002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89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1528</v>
      </c>
    </row>
    <row r="164" spans="1:65" s="2" customFormat="1" ht="12">
      <c r="A164" s="38"/>
      <c r="B164" s="39"/>
      <c r="C164" s="226" t="s">
        <v>260</v>
      </c>
      <c r="D164" s="226" t="s">
        <v>200</v>
      </c>
      <c r="E164" s="227" t="s">
        <v>339</v>
      </c>
      <c r="F164" s="228" t="s">
        <v>340</v>
      </c>
      <c r="G164" s="229" t="s">
        <v>217</v>
      </c>
      <c r="H164" s="230">
        <v>2</v>
      </c>
      <c r="I164" s="231"/>
      <c r="J164" s="232">
        <f>ROUND(I164*H164,2)</f>
        <v>0</v>
      </c>
      <c r="K164" s="228" t="s">
        <v>211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0.365</v>
      </c>
      <c r="T164" s="236">
        <f>S164*H164</f>
        <v>0.73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89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1529</v>
      </c>
    </row>
    <row r="165" spans="1:51" s="13" customFormat="1" ht="12">
      <c r="A165" s="13"/>
      <c r="B165" s="239"/>
      <c r="C165" s="240"/>
      <c r="D165" s="241" t="s">
        <v>207</v>
      </c>
      <c r="E165" s="242" t="s">
        <v>1</v>
      </c>
      <c r="F165" s="243" t="s">
        <v>219</v>
      </c>
      <c r="G165" s="240"/>
      <c r="H165" s="244">
        <v>2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207</v>
      </c>
      <c r="AU165" s="250" t="s">
        <v>89</v>
      </c>
      <c r="AV165" s="13" t="s">
        <v>89</v>
      </c>
      <c r="AW165" s="13" t="s">
        <v>36</v>
      </c>
      <c r="AX165" s="13" t="s">
        <v>21</v>
      </c>
      <c r="AY165" s="250" t="s">
        <v>197</v>
      </c>
    </row>
    <row r="166" spans="1:65" s="2" customFormat="1" ht="12">
      <c r="A166" s="38"/>
      <c r="B166" s="39"/>
      <c r="C166" s="226" t="s">
        <v>266</v>
      </c>
      <c r="D166" s="226" t="s">
        <v>200</v>
      </c>
      <c r="E166" s="227" t="s">
        <v>1530</v>
      </c>
      <c r="F166" s="228" t="s">
        <v>1531</v>
      </c>
      <c r="G166" s="229" t="s">
        <v>286</v>
      </c>
      <c r="H166" s="230">
        <v>2.5</v>
      </c>
      <c r="I166" s="231"/>
      <c r="J166" s="232">
        <f>ROUND(I166*H166,2)</f>
        <v>0</v>
      </c>
      <c r="K166" s="228" t="s">
        <v>211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0.047</v>
      </c>
      <c r="T166" s="236">
        <f>S166*H166</f>
        <v>0.1175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205</v>
      </c>
      <c r="AT166" s="237" t="s">
        <v>200</v>
      </c>
      <c r="AU166" s="237" t="s">
        <v>89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205</v>
      </c>
      <c r="BM166" s="237" t="s">
        <v>1532</v>
      </c>
    </row>
    <row r="167" spans="1:51" s="14" customFormat="1" ht="12">
      <c r="A167" s="14"/>
      <c r="B167" s="251"/>
      <c r="C167" s="252"/>
      <c r="D167" s="241" t="s">
        <v>207</v>
      </c>
      <c r="E167" s="253" t="s">
        <v>1</v>
      </c>
      <c r="F167" s="254" t="s">
        <v>1533</v>
      </c>
      <c r="G167" s="252"/>
      <c r="H167" s="253" t="s">
        <v>1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207</v>
      </c>
      <c r="AU167" s="260" t="s">
        <v>89</v>
      </c>
      <c r="AV167" s="14" t="s">
        <v>21</v>
      </c>
      <c r="AW167" s="14" t="s">
        <v>36</v>
      </c>
      <c r="AX167" s="14" t="s">
        <v>81</v>
      </c>
      <c r="AY167" s="260" t="s">
        <v>197</v>
      </c>
    </row>
    <row r="168" spans="1:51" s="13" customFormat="1" ht="12">
      <c r="A168" s="13"/>
      <c r="B168" s="239"/>
      <c r="C168" s="240"/>
      <c r="D168" s="241" t="s">
        <v>207</v>
      </c>
      <c r="E168" s="242" t="s">
        <v>1</v>
      </c>
      <c r="F168" s="243" t="s">
        <v>1534</v>
      </c>
      <c r="G168" s="240"/>
      <c r="H168" s="244">
        <v>2.5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207</v>
      </c>
      <c r="AU168" s="250" t="s">
        <v>89</v>
      </c>
      <c r="AV168" s="13" t="s">
        <v>89</v>
      </c>
      <c r="AW168" s="13" t="s">
        <v>36</v>
      </c>
      <c r="AX168" s="13" t="s">
        <v>21</v>
      </c>
      <c r="AY168" s="250" t="s">
        <v>197</v>
      </c>
    </row>
    <row r="169" spans="1:65" s="2" customFormat="1" ht="12">
      <c r="A169" s="38"/>
      <c r="B169" s="39"/>
      <c r="C169" s="226" t="s">
        <v>271</v>
      </c>
      <c r="D169" s="226" t="s">
        <v>200</v>
      </c>
      <c r="E169" s="227" t="s">
        <v>1535</v>
      </c>
      <c r="F169" s="228" t="s">
        <v>1536</v>
      </c>
      <c r="G169" s="229" t="s">
        <v>286</v>
      </c>
      <c r="H169" s="230">
        <v>1</v>
      </c>
      <c r="I169" s="231"/>
      <c r="J169" s="232">
        <f>ROUND(I169*H169,2)</f>
        <v>0</v>
      </c>
      <c r="K169" s="228" t="s">
        <v>211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0.04938</v>
      </c>
      <c r="R169" s="235">
        <f>Q169*H169</f>
        <v>0.04938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89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1537</v>
      </c>
    </row>
    <row r="170" spans="1:65" s="2" customFormat="1" ht="12">
      <c r="A170" s="38"/>
      <c r="B170" s="39"/>
      <c r="C170" s="226" t="s">
        <v>277</v>
      </c>
      <c r="D170" s="226" t="s">
        <v>200</v>
      </c>
      <c r="E170" s="227" t="s">
        <v>1538</v>
      </c>
      <c r="F170" s="228" t="s">
        <v>1539</v>
      </c>
      <c r="G170" s="229" t="s">
        <v>286</v>
      </c>
      <c r="H170" s="230">
        <v>37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89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1540</v>
      </c>
    </row>
    <row r="171" spans="1:63" s="12" customFormat="1" ht="22.8" customHeight="1">
      <c r="A171" s="12"/>
      <c r="B171" s="210"/>
      <c r="C171" s="211"/>
      <c r="D171" s="212" t="s">
        <v>80</v>
      </c>
      <c r="E171" s="224" t="s">
        <v>353</v>
      </c>
      <c r="F171" s="224" t="s">
        <v>354</v>
      </c>
      <c r="G171" s="211"/>
      <c r="H171" s="211"/>
      <c r="I171" s="214"/>
      <c r="J171" s="225">
        <f>BK171</f>
        <v>0</v>
      </c>
      <c r="K171" s="211"/>
      <c r="L171" s="216"/>
      <c r="M171" s="217"/>
      <c r="N171" s="218"/>
      <c r="O171" s="218"/>
      <c r="P171" s="219">
        <f>SUM(P172:P177)</f>
        <v>0</v>
      </c>
      <c r="Q171" s="218"/>
      <c r="R171" s="219">
        <f>SUM(R172:R177)</f>
        <v>0</v>
      </c>
      <c r="S171" s="218"/>
      <c r="T171" s="220">
        <f>SUM(T172:T177)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21</v>
      </c>
      <c r="AT171" s="222" t="s">
        <v>80</v>
      </c>
      <c r="AU171" s="222" t="s">
        <v>21</v>
      </c>
      <c r="AY171" s="221" t="s">
        <v>197</v>
      </c>
      <c r="BK171" s="223">
        <f>SUM(BK172:BK177)</f>
        <v>0</v>
      </c>
    </row>
    <row r="172" spans="1:65" s="2" customFormat="1" ht="12">
      <c r="A172" s="38"/>
      <c r="B172" s="39"/>
      <c r="C172" s="226" t="s">
        <v>8</v>
      </c>
      <c r="D172" s="226" t="s">
        <v>200</v>
      </c>
      <c r="E172" s="227" t="s">
        <v>356</v>
      </c>
      <c r="F172" s="228" t="s">
        <v>357</v>
      </c>
      <c r="G172" s="229" t="s">
        <v>210</v>
      </c>
      <c r="H172" s="230">
        <v>1.227</v>
      </c>
      <c r="I172" s="231"/>
      <c r="J172" s="232">
        <f>ROUND(I172*H172,2)</f>
        <v>0</v>
      </c>
      <c r="K172" s="228" t="s">
        <v>211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89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1541</v>
      </c>
    </row>
    <row r="173" spans="1:65" s="2" customFormat="1" ht="12">
      <c r="A173" s="38"/>
      <c r="B173" s="39"/>
      <c r="C173" s="226" t="s">
        <v>290</v>
      </c>
      <c r="D173" s="226" t="s">
        <v>200</v>
      </c>
      <c r="E173" s="227" t="s">
        <v>360</v>
      </c>
      <c r="F173" s="228" t="s">
        <v>361</v>
      </c>
      <c r="G173" s="229" t="s">
        <v>210</v>
      </c>
      <c r="H173" s="230">
        <v>30.675</v>
      </c>
      <c r="I173" s="231"/>
      <c r="J173" s="232">
        <f>ROUND(I173*H173,2)</f>
        <v>0</v>
      </c>
      <c r="K173" s="228" t="s">
        <v>211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89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1542</v>
      </c>
    </row>
    <row r="174" spans="1:51" s="14" customFormat="1" ht="12">
      <c r="A174" s="14"/>
      <c r="B174" s="251"/>
      <c r="C174" s="252"/>
      <c r="D174" s="241" t="s">
        <v>207</v>
      </c>
      <c r="E174" s="253" t="s">
        <v>1</v>
      </c>
      <c r="F174" s="254" t="s">
        <v>1543</v>
      </c>
      <c r="G174" s="252"/>
      <c r="H174" s="253" t="s">
        <v>1</v>
      </c>
      <c r="I174" s="255"/>
      <c r="J174" s="252"/>
      <c r="K174" s="252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207</v>
      </c>
      <c r="AU174" s="260" t="s">
        <v>89</v>
      </c>
      <c r="AV174" s="14" t="s">
        <v>21</v>
      </c>
      <c r="AW174" s="14" t="s">
        <v>36</v>
      </c>
      <c r="AX174" s="14" t="s">
        <v>81</v>
      </c>
      <c r="AY174" s="260" t="s">
        <v>197</v>
      </c>
    </row>
    <row r="175" spans="1:51" s="13" customFormat="1" ht="12">
      <c r="A175" s="13"/>
      <c r="B175" s="239"/>
      <c r="C175" s="240"/>
      <c r="D175" s="241" t="s">
        <v>207</v>
      </c>
      <c r="E175" s="242" t="s">
        <v>1</v>
      </c>
      <c r="F175" s="243" t="s">
        <v>1544</v>
      </c>
      <c r="G175" s="240"/>
      <c r="H175" s="244">
        <v>30.675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207</v>
      </c>
      <c r="AU175" s="250" t="s">
        <v>89</v>
      </c>
      <c r="AV175" s="13" t="s">
        <v>89</v>
      </c>
      <c r="AW175" s="13" t="s">
        <v>36</v>
      </c>
      <c r="AX175" s="13" t="s">
        <v>21</v>
      </c>
      <c r="AY175" s="250" t="s">
        <v>197</v>
      </c>
    </row>
    <row r="176" spans="1:65" s="2" customFormat="1" ht="33" customHeight="1">
      <c r="A176" s="38"/>
      <c r="B176" s="39"/>
      <c r="C176" s="226" t="s">
        <v>294</v>
      </c>
      <c r="D176" s="226" t="s">
        <v>200</v>
      </c>
      <c r="E176" s="227" t="s">
        <v>366</v>
      </c>
      <c r="F176" s="228" t="s">
        <v>367</v>
      </c>
      <c r="G176" s="229" t="s">
        <v>210</v>
      </c>
      <c r="H176" s="230">
        <v>1.227</v>
      </c>
      <c r="I176" s="231"/>
      <c r="J176" s="232">
        <f>ROUND(I176*H176,2)</f>
        <v>0</v>
      </c>
      <c r="K176" s="228" t="s">
        <v>211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89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1545</v>
      </c>
    </row>
    <row r="177" spans="1:65" s="2" customFormat="1" ht="12">
      <c r="A177" s="38"/>
      <c r="B177" s="39"/>
      <c r="C177" s="226" t="s">
        <v>300</v>
      </c>
      <c r="D177" s="226" t="s">
        <v>200</v>
      </c>
      <c r="E177" s="227" t="s">
        <v>370</v>
      </c>
      <c r="F177" s="228" t="s">
        <v>371</v>
      </c>
      <c r="G177" s="229" t="s">
        <v>210</v>
      </c>
      <c r="H177" s="230">
        <v>1.227</v>
      </c>
      <c r="I177" s="231"/>
      <c r="J177" s="232">
        <f>ROUND(I177*H177,2)</f>
        <v>0</v>
      </c>
      <c r="K177" s="228" t="s">
        <v>222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89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1546</v>
      </c>
    </row>
    <row r="178" spans="1:63" s="12" customFormat="1" ht="22.8" customHeight="1">
      <c r="A178" s="12"/>
      <c r="B178" s="210"/>
      <c r="C178" s="211"/>
      <c r="D178" s="212" t="s">
        <v>80</v>
      </c>
      <c r="E178" s="224" t="s">
        <v>373</v>
      </c>
      <c r="F178" s="224" t="s">
        <v>374</v>
      </c>
      <c r="G178" s="211"/>
      <c r="H178" s="211"/>
      <c r="I178" s="214"/>
      <c r="J178" s="225">
        <f>BK178</f>
        <v>0</v>
      </c>
      <c r="K178" s="211"/>
      <c r="L178" s="216"/>
      <c r="M178" s="217"/>
      <c r="N178" s="218"/>
      <c r="O178" s="218"/>
      <c r="P178" s="219">
        <f>P179</f>
        <v>0</v>
      </c>
      <c r="Q178" s="218"/>
      <c r="R178" s="219">
        <f>R179</f>
        <v>0</v>
      </c>
      <c r="S178" s="218"/>
      <c r="T178" s="22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21</v>
      </c>
      <c r="AT178" s="222" t="s">
        <v>80</v>
      </c>
      <c r="AU178" s="222" t="s">
        <v>21</v>
      </c>
      <c r="AY178" s="221" t="s">
        <v>197</v>
      </c>
      <c r="BK178" s="223">
        <f>BK179</f>
        <v>0</v>
      </c>
    </row>
    <row r="179" spans="1:65" s="2" customFormat="1" ht="16.5" customHeight="1">
      <c r="A179" s="38"/>
      <c r="B179" s="39"/>
      <c r="C179" s="226" t="s">
        <v>304</v>
      </c>
      <c r="D179" s="226" t="s">
        <v>200</v>
      </c>
      <c r="E179" s="227" t="s">
        <v>376</v>
      </c>
      <c r="F179" s="228" t="s">
        <v>377</v>
      </c>
      <c r="G179" s="229" t="s">
        <v>210</v>
      </c>
      <c r="H179" s="230">
        <v>3.866</v>
      </c>
      <c r="I179" s="231"/>
      <c r="J179" s="232">
        <f>ROUND(I179*H179,2)</f>
        <v>0</v>
      </c>
      <c r="K179" s="228" t="s">
        <v>211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89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1547</v>
      </c>
    </row>
    <row r="180" spans="1:63" s="12" customFormat="1" ht="25.9" customHeight="1">
      <c r="A180" s="12"/>
      <c r="B180" s="210"/>
      <c r="C180" s="211"/>
      <c r="D180" s="212" t="s">
        <v>80</v>
      </c>
      <c r="E180" s="213" t="s">
        <v>379</v>
      </c>
      <c r="F180" s="213" t="s">
        <v>380</v>
      </c>
      <c r="G180" s="211"/>
      <c r="H180" s="211"/>
      <c r="I180" s="214"/>
      <c r="J180" s="215">
        <f>BK180</f>
        <v>0</v>
      </c>
      <c r="K180" s="211"/>
      <c r="L180" s="216"/>
      <c r="M180" s="217"/>
      <c r="N180" s="218"/>
      <c r="O180" s="218"/>
      <c r="P180" s="219">
        <f>P181+P185+P187+P201+P212</f>
        <v>0</v>
      </c>
      <c r="Q180" s="218"/>
      <c r="R180" s="219">
        <f>R181+R185+R187+R201+R212</f>
        <v>1.12950735</v>
      </c>
      <c r="S180" s="218"/>
      <c r="T180" s="220">
        <f>T181+T185+T187+T201+T212</f>
        <v>0.37942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89</v>
      </c>
      <c r="AT180" s="222" t="s">
        <v>80</v>
      </c>
      <c r="AU180" s="222" t="s">
        <v>81</v>
      </c>
      <c r="AY180" s="221" t="s">
        <v>197</v>
      </c>
      <c r="BK180" s="223">
        <f>BK181+BK185+BK187+BK201+BK212</f>
        <v>0</v>
      </c>
    </row>
    <row r="181" spans="1:63" s="12" customFormat="1" ht="22.8" customHeight="1">
      <c r="A181" s="12"/>
      <c r="B181" s="210"/>
      <c r="C181" s="211"/>
      <c r="D181" s="212" t="s">
        <v>80</v>
      </c>
      <c r="E181" s="224" t="s">
        <v>1548</v>
      </c>
      <c r="F181" s="224" t="s">
        <v>1549</v>
      </c>
      <c r="G181" s="211"/>
      <c r="H181" s="211"/>
      <c r="I181" s="214"/>
      <c r="J181" s="225">
        <f>BK181</f>
        <v>0</v>
      </c>
      <c r="K181" s="211"/>
      <c r="L181" s="216"/>
      <c r="M181" s="217"/>
      <c r="N181" s="218"/>
      <c r="O181" s="218"/>
      <c r="P181" s="219">
        <f>SUM(P182:P184)</f>
        <v>0</v>
      </c>
      <c r="Q181" s="218"/>
      <c r="R181" s="219">
        <f>SUM(R182:R184)</f>
        <v>0.35267335000000005</v>
      </c>
      <c r="S181" s="218"/>
      <c r="T181" s="220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89</v>
      </c>
      <c r="AT181" s="222" t="s">
        <v>80</v>
      </c>
      <c r="AU181" s="222" t="s">
        <v>21</v>
      </c>
      <c r="AY181" s="221" t="s">
        <v>197</v>
      </c>
      <c r="BK181" s="223">
        <f>SUM(BK182:BK184)</f>
        <v>0</v>
      </c>
    </row>
    <row r="182" spans="1:65" s="2" customFormat="1" ht="12">
      <c r="A182" s="38"/>
      <c r="B182" s="39"/>
      <c r="C182" s="226" t="s">
        <v>308</v>
      </c>
      <c r="D182" s="226" t="s">
        <v>200</v>
      </c>
      <c r="E182" s="227" t="s">
        <v>1550</v>
      </c>
      <c r="F182" s="228" t="s">
        <v>1551</v>
      </c>
      <c r="G182" s="229" t="s">
        <v>217</v>
      </c>
      <c r="H182" s="230">
        <v>84.1</v>
      </c>
      <c r="I182" s="231"/>
      <c r="J182" s="232">
        <f>ROUND(I182*H182,2)</f>
        <v>0</v>
      </c>
      <c r="K182" s="228" t="s">
        <v>211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0.00118</v>
      </c>
      <c r="R182" s="235">
        <f>Q182*H182</f>
        <v>0.09923799999999999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290</v>
      </c>
      <c r="AT182" s="237" t="s">
        <v>200</v>
      </c>
      <c r="AU182" s="237" t="s">
        <v>89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290</v>
      </c>
      <c r="BM182" s="237" t="s">
        <v>1552</v>
      </c>
    </row>
    <row r="183" spans="1:65" s="2" customFormat="1" ht="16.5" customHeight="1">
      <c r="A183" s="38"/>
      <c r="B183" s="39"/>
      <c r="C183" s="272" t="s">
        <v>7</v>
      </c>
      <c r="D183" s="272" t="s">
        <v>295</v>
      </c>
      <c r="E183" s="273" t="s">
        <v>1553</v>
      </c>
      <c r="F183" s="274" t="s">
        <v>1554</v>
      </c>
      <c r="G183" s="275" t="s">
        <v>217</v>
      </c>
      <c r="H183" s="276">
        <v>88.305</v>
      </c>
      <c r="I183" s="277"/>
      <c r="J183" s="278">
        <f>ROUND(I183*H183,2)</f>
        <v>0</v>
      </c>
      <c r="K183" s="274" t="s">
        <v>222</v>
      </c>
      <c r="L183" s="279"/>
      <c r="M183" s="280" t="s">
        <v>1</v>
      </c>
      <c r="N183" s="281" t="s">
        <v>46</v>
      </c>
      <c r="O183" s="91"/>
      <c r="P183" s="235">
        <f>O183*H183</f>
        <v>0</v>
      </c>
      <c r="Q183" s="235">
        <v>0.00287</v>
      </c>
      <c r="R183" s="235">
        <f>Q183*H183</f>
        <v>0.25343535000000006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369</v>
      </c>
      <c r="AT183" s="237" t="s">
        <v>295</v>
      </c>
      <c r="AU183" s="237" t="s">
        <v>89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290</v>
      </c>
      <c r="BM183" s="237" t="s">
        <v>1555</v>
      </c>
    </row>
    <row r="184" spans="1:51" s="13" customFormat="1" ht="12">
      <c r="A184" s="13"/>
      <c r="B184" s="239"/>
      <c r="C184" s="240"/>
      <c r="D184" s="241" t="s">
        <v>207</v>
      </c>
      <c r="E184" s="240"/>
      <c r="F184" s="243" t="s">
        <v>1556</v>
      </c>
      <c r="G184" s="240"/>
      <c r="H184" s="244">
        <v>88.305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207</v>
      </c>
      <c r="AU184" s="250" t="s">
        <v>89</v>
      </c>
      <c r="AV184" s="13" t="s">
        <v>89</v>
      </c>
      <c r="AW184" s="13" t="s">
        <v>4</v>
      </c>
      <c r="AX184" s="13" t="s">
        <v>21</v>
      </c>
      <c r="AY184" s="250" t="s">
        <v>197</v>
      </c>
    </row>
    <row r="185" spans="1:63" s="12" customFormat="1" ht="22.8" customHeight="1">
      <c r="A185" s="12"/>
      <c r="B185" s="210"/>
      <c r="C185" s="211"/>
      <c r="D185" s="212" t="s">
        <v>80</v>
      </c>
      <c r="E185" s="224" t="s">
        <v>436</v>
      </c>
      <c r="F185" s="224" t="s">
        <v>437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P186</f>
        <v>0</v>
      </c>
      <c r="Q185" s="218"/>
      <c r="R185" s="219">
        <f>R186</f>
        <v>0</v>
      </c>
      <c r="S185" s="218"/>
      <c r="T185" s="220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89</v>
      </c>
      <c r="AT185" s="222" t="s">
        <v>80</v>
      </c>
      <c r="AU185" s="222" t="s">
        <v>21</v>
      </c>
      <c r="AY185" s="221" t="s">
        <v>197</v>
      </c>
      <c r="BK185" s="223">
        <f>BK186</f>
        <v>0</v>
      </c>
    </row>
    <row r="186" spans="1:65" s="2" customFormat="1" ht="12">
      <c r="A186" s="38"/>
      <c r="B186" s="39"/>
      <c r="C186" s="226" t="s">
        <v>315</v>
      </c>
      <c r="D186" s="226" t="s">
        <v>200</v>
      </c>
      <c r="E186" s="227" t="s">
        <v>443</v>
      </c>
      <c r="F186" s="228" t="s">
        <v>1557</v>
      </c>
      <c r="G186" s="229" t="s">
        <v>203</v>
      </c>
      <c r="H186" s="230">
        <v>1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290</v>
      </c>
      <c r="AT186" s="237" t="s">
        <v>200</v>
      </c>
      <c r="AU186" s="237" t="s">
        <v>89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290</v>
      </c>
      <c r="BM186" s="237" t="s">
        <v>1558</v>
      </c>
    </row>
    <row r="187" spans="1:63" s="12" customFormat="1" ht="22.8" customHeight="1">
      <c r="A187" s="12"/>
      <c r="B187" s="210"/>
      <c r="C187" s="211"/>
      <c r="D187" s="212" t="s">
        <v>80</v>
      </c>
      <c r="E187" s="224" t="s">
        <v>1559</v>
      </c>
      <c r="F187" s="224" t="s">
        <v>1560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SUM(P188:P200)</f>
        <v>0</v>
      </c>
      <c r="Q187" s="218"/>
      <c r="R187" s="219">
        <f>SUM(R188:R200)</f>
        <v>0.6976199999999999</v>
      </c>
      <c r="S187" s="218"/>
      <c r="T187" s="220">
        <f>SUM(T188:T200)</f>
        <v>0.2679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89</v>
      </c>
      <c r="AT187" s="222" t="s">
        <v>80</v>
      </c>
      <c r="AU187" s="222" t="s">
        <v>21</v>
      </c>
      <c r="AY187" s="221" t="s">
        <v>197</v>
      </c>
      <c r="BK187" s="223">
        <f>SUM(BK188:BK200)</f>
        <v>0</v>
      </c>
    </row>
    <row r="188" spans="1:65" s="2" customFormat="1" ht="12">
      <c r="A188" s="38"/>
      <c r="B188" s="39"/>
      <c r="C188" s="226" t="s">
        <v>320</v>
      </c>
      <c r="D188" s="226" t="s">
        <v>200</v>
      </c>
      <c r="E188" s="227" t="s">
        <v>1561</v>
      </c>
      <c r="F188" s="228" t="s">
        <v>1562</v>
      </c>
      <c r="G188" s="229" t="s">
        <v>217</v>
      </c>
      <c r="H188" s="230">
        <v>85.5</v>
      </c>
      <c r="I188" s="231"/>
      <c r="J188" s="232">
        <f>ROUND(I188*H188,2)</f>
        <v>0</v>
      </c>
      <c r="K188" s="228" t="s">
        <v>211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290</v>
      </c>
      <c r="AT188" s="237" t="s">
        <v>200</v>
      </c>
      <c r="AU188" s="237" t="s">
        <v>89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290</v>
      </c>
      <c r="BM188" s="237" t="s">
        <v>1563</v>
      </c>
    </row>
    <row r="189" spans="1:65" s="2" customFormat="1" ht="16.5" customHeight="1">
      <c r="A189" s="38"/>
      <c r="B189" s="39"/>
      <c r="C189" s="226" t="s">
        <v>325</v>
      </c>
      <c r="D189" s="226" t="s">
        <v>200</v>
      </c>
      <c r="E189" s="227" t="s">
        <v>1564</v>
      </c>
      <c r="F189" s="228" t="s">
        <v>1565</v>
      </c>
      <c r="G189" s="229" t="s">
        <v>217</v>
      </c>
      <c r="H189" s="230">
        <v>85.5</v>
      </c>
      <c r="I189" s="231"/>
      <c r="J189" s="232">
        <f>ROUND(I189*H189,2)</f>
        <v>0</v>
      </c>
      <c r="K189" s="228" t="s">
        <v>211</v>
      </c>
      <c r="L189" s="44"/>
      <c r="M189" s="233" t="s">
        <v>1</v>
      </c>
      <c r="N189" s="234" t="s">
        <v>46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290</v>
      </c>
      <c r="AT189" s="237" t="s">
        <v>200</v>
      </c>
      <c r="AU189" s="237" t="s">
        <v>89</v>
      </c>
      <c r="AY189" s="17" t="s">
        <v>197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21</v>
      </c>
      <c r="BK189" s="238">
        <f>ROUND(I189*H189,2)</f>
        <v>0</v>
      </c>
      <c r="BL189" s="17" t="s">
        <v>290</v>
      </c>
      <c r="BM189" s="237" t="s">
        <v>1566</v>
      </c>
    </row>
    <row r="190" spans="1:65" s="2" customFormat="1" ht="12">
      <c r="A190" s="38"/>
      <c r="B190" s="39"/>
      <c r="C190" s="226" t="s">
        <v>332</v>
      </c>
      <c r="D190" s="226" t="s">
        <v>200</v>
      </c>
      <c r="E190" s="227" t="s">
        <v>1567</v>
      </c>
      <c r="F190" s="228" t="s">
        <v>1568</v>
      </c>
      <c r="G190" s="229" t="s">
        <v>217</v>
      </c>
      <c r="H190" s="230">
        <v>85.5</v>
      </c>
      <c r="I190" s="231"/>
      <c r="J190" s="232">
        <f>ROUND(I190*H190,2)</f>
        <v>0</v>
      </c>
      <c r="K190" s="228" t="s">
        <v>211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3E-05</v>
      </c>
      <c r="R190" s="235">
        <f>Q190*H190</f>
        <v>0.002565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290</v>
      </c>
      <c r="AT190" s="237" t="s">
        <v>200</v>
      </c>
      <c r="AU190" s="237" t="s">
        <v>89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290</v>
      </c>
      <c r="BM190" s="237" t="s">
        <v>1569</v>
      </c>
    </row>
    <row r="191" spans="1:65" s="2" customFormat="1" ht="12">
      <c r="A191" s="38"/>
      <c r="B191" s="39"/>
      <c r="C191" s="226" t="s">
        <v>338</v>
      </c>
      <c r="D191" s="226" t="s">
        <v>200</v>
      </c>
      <c r="E191" s="227" t="s">
        <v>1570</v>
      </c>
      <c r="F191" s="228" t="s">
        <v>1571</v>
      </c>
      <c r="G191" s="229" t="s">
        <v>217</v>
      </c>
      <c r="H191" s="230">
        <v>85.5</v>
      </c>
      <c r="I191" s="231"/>
      <c r="J191" s="232">
        <f>ROUND(I191*H191,2)</f>
        <v>0</v>
      </c>
      <c r="K191" s="228" t="s">
        <v>211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0.0045</v>
      </c>
      <c r="R191" s="235">
        <f>Q191*H191</f>
        <v>0.38475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290</v>
      </c>
      <c r="AT191" s="237" t="s">
        <v>200</v>
      </c>
      <c r="AU191" s="237" t="s">
        <v>89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290</v>
      </c>
      <c r="BM191" s="237" t="s">
        <v>1572</v>
      </c>
    </row>
    <row r="192" spans="1:65" s="2" customFormat="1" ht="12">
      <c r="A192" s="38"/>
      <c r="B192" s="39"/>
      <c r="C192" s="226" t="s">
        <v>343</v>
      </c>
      <c r="D192" s="226" t="s">
        <v>200</v>
      </c>
      <c r="E192" s="227" t="s">
        <v>1573</v>
      </c>
      <c r="F192" s="228" t="s">
        <v>1574</v>
      </c>
      <c r="G192" s="229" t="s">
        <v>217</v>
      </c>
      <c r="H192" s="230">
        <v>85.5</v>
      </c>
      <c r="I192" s="231"/>
      <c r="J192" s="232">
        <f>ROUND(I192*H192,2)</f>
        <v>0</v>
      </c>
      <c r="K192" s="228" t="s">
        <v>211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0.003</v>
      </c>
      <c r="T192" s="236">
        <f>S192*H192</f>
        <v>0.2565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290</v>
      </c>
      <c r="AT192" s="237" t="s">
        <v>200</v>
      </c>
      <c r="AU192" s="237" t="s">
        <v>89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290</v>
      </c>
      <c r="BM192" s="237" t="s">
        <v>1575</v>
      </c>
    </row>
    <row r="193" spans="1:65" s="2" customFormat="1" ht="12">
      <c r="A193" s="38"/>
      <c r="B193" s="39"/>
      <c r="C193" s="226" t="s">
        <v>347</v>
      </c>
      <c r="D193" s="226" t="s">
        <v>200</v>
      </c>
      <c r="E193" s="227" t="s">
        <v>1576</v>
      </c>
      <c r="F193" s="228" t="s">
        <v>1577</v>
      </c>
      <c r="G193" s="229" t="s">
        <v>217</v>
      </c>
      <c r="H193" s="230">
        <v>85.5</v>
      </c>
      <c r="I193" s="231"/>
      <c r="J193" s="232">
        <f>ROUND(I193*H193,2)</f>
        <v>0</v>
      </c>
      <c r="K193" s="228" t="s">
        <v>211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0.0004</v>
      </c>
      <c r="R193" s="235">
        <f>Q193*H193</f>
        <v>0.0342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290</v>
      </c>
      <c r="AT193" s="237" t="s">
        <v>200</v>
      </c>
      <c r="AU193" s="237" t="s">
        <v>89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290</v>
      </c>
      <c r="BM193" s="237" t="s">
        <v>1578</v>
      </c>
    </row>
    <row r="194" spans="1:65" s="2" customFormat="1" ht="12">
      <c r="A194" s="38"/>
      <c r="B194" s="39"/>
      <c r="C194" s="272" t="s">
        <v>355</v>
      </c>
      <c r="D194" s="272" t="s">
        <v>295</v>
      </c>
      <c r="E194" s="273" t="s">
        <v>1579</v>
      </c>
      <c r="F194" s="274" t="s">
        <v>1580</v>
      </c>
      <c r="G194" s="275" t="s">
        <v>217</v>
      </c>
      <c r="H194" s="276">
        <v>94.05</v>
      </c>
      <c r="I194" s="277"/>
      <c r="J194" s="278">
        <f>ROUND(I194*H194,2)</f>
        <v>0</v>
      </c>
      <c r="K194" s="274" t="s">
        <v>222</v>
      </c>
      <c r="L194" s="279"/>
      <c r="M194" s="280" t="s">
        <v>1</v>
      </c>
      <c r="N194" s="281" t="s">
        <v>46</v>
      </c>
      <c r="O194" s="91"/>
      <c r="P194" s="235">
        <f>O194*H194</f>
        <v>0</v>
      </c>
      <c r="Q194" s="235">
        <v>0.0029</v>
      </c>
      <c r="R194" s="235">
        <f>Q194*H194</f>
        <v>0.27274499999999996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369</v>
      </c>
      <c r="AT194" s="237" t="s">
        <v>295</v>
      </c>
      <c r="AU194" s="237" t="s">
        <v>89</v>
      </c>
      <c r="AY194" s="17" t="s">
        <v>197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21</v>
      </c>
      <c r="BK194" s="238">
        <f>ROUND(I194*H194,2)</f>
        <v>0</v>
      </c>
      <c r="BL194" s="17" t="s">
        <v>290</v>
      </c>
      <c r="BM194" s="237" t="s">
        <v>1581</v>
      </c>
    </row>
    <row r="195" spans="1:51" s="13" customFormat="1" ht="12">
      <c r="A195" s="13"/>
      <c r="B195" s="239"/>
      <c r="C195" s="240"/>
      <c r="D195" s="241" t="s">
        <v>207</v>
      </c>
      <c r="E195" s="240"/>
      <c r="F195" s="243" t="s">
        <v>1582</v>
      </c>
      <c r="G195" s="240"/>
      <c r="H195" s="244">
        <v>94.05</v>
      </c>
      <c r="I195" s="245"/>
      <c r="J195" s="240"/>
      <c r="K195" s="240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207</v>
      </c>
      <c r="AU195" s="250" t="s">
        <v>89</v>
      </c>
      <c r="AV195" s="13" t="s">
        <v>89</v>
      </c>
      <c r="AW195" s="13" t="s">
        <v>4</v>
      </c>
      <c r="AX195" s="13" t="s">
        <v>21</v>
      </c>
      <c r="AY195" s="250" t="s">
        <v>197</v>
      </c>
    </row>
    <row r="196" spans="1:65" s="2" customFormat="1" ht="12">
      <c r="A196" s="38"/>
      <c r="B196" s="39"/>
      <c r="C196" s="226" t="s">
        <v>359</v>
      </c>
      <c r="D196" s="226" t="s">
        <v>200</v>
      </c>
      <c r="E196" s="227" t="s">
        <v>1583</v>
      </c>
      <c r="F196" s="228" t="s">
        <v>1584</v>
      </c>
      <c r="G196" s="229" t="s">
        <v>286</v>
      </c>
      <c r="H196" s="230">
        <v>168</v>
      </c>
      <c r="I196" s="231"/>
      <c r="J196" s="232">
        <f>ROUND(I196*H196,2)</f>
        <v>0</v>
      </c>
      <c r="K196" s="228" t="s">
        <v>211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2E-05</v>
      </c>
      <c r="R196" s="235">
        <f>Q196*H196</f>
        <v>0.00336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290</v>
      </c>
      <c r="AT196" s="237" t="s">
        <v>200</v>
      </c>
      <c r="AU196" s="237" t="s">
        <v>89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290</v>
      </c>
      <c r="BM196" s="237" t="s">
        <v>1585</v>
      </c>
    </row>
    <row r="197" spans="1:51" s="13" customFormat="1" ht="12">
      <c r="A197" s="13"/>
      <c r="B197" s="239"/>
      <c r="C197" s="240"/>
      <c r="D197" s="241" t="s">
        <v>207</v>
      </c>
      <c r="E197" s="242" t="s">
        <v>1</v>
      </c>
      <c r="F197" s="243" t="s">
        <v>1586</v>
      </c>
      <c r="G197" s="240"/>
      <c r="H197" s="244">
        <v>168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207</v>
      </c>
      <c r="AU197" s="250" t="s">
        <v>89</v>
      </c>
      <c r="AV197" s="13" t="s">
        <v>89</v>
      </c>
      <c r="AW197" s="13" t="s">
        <v>36</v>
      </c>
      <c r="AX197" s="13" t="s">
        <v>21</v>
      </c>
      <c r="AY197" s="250" t="s">
        <v>197</v>
      </c>
    </row>
    <row r="198" spans="1:65" s="2" customFormat="1" ht="21.75" customHeight="1">
      <c r="A198" s="38"/>
      <c r="B198" s="39"/>
      <c r="C198" s="226" t="s">
        <v>365</v>
      </c>
      <c r="D198" s="226" t="s">
        <v>200</v>
      </c>
      <c r="E198" s="227" t="s">
        <v>1587</v>
      </c>
      <c r="F198" s="228" t="s">
        <v>1588</v>
      </c>
      <c r="G198" s="229" t="s">
        <v>286</v>
      </c>
      <c r="H198" s="230">
        <v>38</v>
      </c>
      <c r="I198" s="231"/>
      <c r="J198" s="232">
        <f>ROUND(I198*H198,2)</f>
        <v>0</v>
      </c>
      <c r="K198" s="228" t="s">
        <v>211</v>
      </c>
      <c r="L198" s="44"/>
      <c r="M198" s="233" t="s">
        <v>1</v>
      </c>
      <c r="N198" s="234" t="s">
        <v>46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0.0003</v>
      </c>
      <c r="T198" s="236">
        <f>S198*H198</f>
        <v>0.011399999999999999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290</v>
      </c>
      <c r="AT198" s="237" t="s">
        <v>200</v>
      </c>
      <c r="AU198" s="237" t="s">
        <v>89</v>
      </c>
      <c r="AY198" s="17" t="s">
        <v>197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21</v>
      </c>
      <c r="BK198" s="238">
        <f>ROUND(I198*H198,2)</f>
        <v>0</v>
      </c>
      <c r="BL198" s="17" t="s">
        <v>290</v>
      </c>
      <c r="BM198" s="237" t="s">
        <v>1589</v>
      </c>
    </row>
    <row r="199" spans="1:51" s="13" customFormat="1" ht="12">
      <c r="A199" s="13"/>
      <c r="B199" s="239"/>
      <c r="C199" s="240"/>
      <c r="D199" s="241" t="s">
        <v>207</v>
      </c>
      <c r="E199" s="242" t="s">
        <v>1</v>
      </c>
      <c r="F199" s="243" t="s">
        <v>1590</v>
      </c>
      <c r="G199" s="240"/>
      <c r="H199" s="244">
        <v>38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207</v>
      </c>
      <c r="AU199" s="250" t="s">
        <v>89</v>
      </c>
      <c r="AV199" s="13" t="s">
        <v>89</v>
      </c>
      <c r="AW199" s="13" t="s">
        <v>36</v>
      </c>
      <c r="AX199" s="13" t="s">
        <v>21</v>
      </c>
      <c r="AY199" s="250" t="s">
        <v>197</v>
      </c>
    </row>
    <row r="200" spans="1:65" s="2" customFormat="1" ht="12">
      <c r="A200" s="38"/>
      <c r="B200" s="39"/>
      <c r="C200" s="226" t="s">
        <v>369</v>
      </c>
      <c r="D200" s="226" t="s">
        <v>200</v>
      </c>
      <c r="E200" s="227" t="s">
        <v>1591</v>
      </c>
      <c r="F200" s="228" t="s">
        <v>1592</v>
      </c>
      <c r="G200" s="229" t="s">
        <v>210</v>
      </c>
      <c r="H200" s="230">
        <v>0.698</v>
      </c>
      <c r="I200" s="231"/>
      <c r="J200" s="232">
        <f>ROUND(I200*H200,2)</f>
        <v>0</v>
      </c>
      <c r="K200" s="228" t="s">
        <v>211</v>
      </c>
      <c r="L200" s="44"/>
      <c r="M200" s="233" t="s">
        <v>1</v>
      </c>
      <c r="N200" s="234" t="s">
        <v>46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290</v>
      </c>
      <c r="AT200" s="237" t="s">
        <v>200</v>
      </c>
      <c r="AU200" s="237" t="s">
        <v>89</v>
      </c>
      <c r="AY200" s="17" t="s">
        <v>197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21</v>
      </c>
      <c r="BK200" s="238">
        <f>ROUND(I200*H200,2)</f>
        <v>0</v>
      </c>
      <c r="BL200" s="17" t="s">
        <v>290</v>
      </c>
      <c r="BM200" s="237" t="s">
        <v>1593</v>
      </c>
    </row>
    <row r="201" spans="1:63" s="12" customFormat="1" ht="22.8" customHeight="1">
      <c r="A201" s="12"/>
      <c r="B201" s="210"/>
      <c r="C201" s="211"/>
      <c r="D201" s="212" t="s">
        <v>80</v>
      </c>
      <c r="E201" s="224" t="s">
        <v>529</v>
      </c>
      <c r="F201" s="224" t="s">
        <v>530</v>
      </c>
      <c r="G201" s="211"/>
      <c r="H201" s="211"/>
      <c r="I201" s="214"/>
      <c r="J201" s="225">
        <f>BK201</f>
        <v>0</v>
      </c>
      <c r="K201" s="211"/>
      <c r="L201" s="216"/>
      <c r="M201" s="217"/>
      <c r="N201" s="218"/>
      <c r="O201" s="218"/>
      <c r="P201" s="219">
        <f>SUM(P202:P211)</f>
        <v>0</v>
      </c>
      <c r="Q201" s="218"/>
      <c r="R201" s="219">
        <f>SUM(R202:R211)</f>
        <v>0.07553399999999999</v>
      </c>
      <c r="S201" s="218"/>
      <c r="T201" s="220">
        <f>SUM(T202:T211)</f>
        <v>0.11151999999999998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1" t="s">
        <v>89</v>
      </c>
      <c r="AT201" s="222" t="s">
        <v>80</v>
      </c>
      <c r="AU201" s="222" t="s">
        <v>21</v>
      </c>
      <c r="AY201" s="221" t="s">
        <v>197</v>
      </c>
      <c r="BK201" s="223">
        <f>SUM(BK202:BK211)</f>
        <v>0</v>
      </c>
    </row>
    <row r="202" spans="1:65" s="2" customFormat="1" ht="12">
      <c r="A202" s="38"/>
      <c r="B202" s="39"/>
      <c r="C202" s="226" t="s">
        <v>375</v>
      </c>
      <c r="D202" s="226" t="s">
        <v>200</v>
      </c>
      <c r="E202" s="227" t="s">
        <v>532</v>
      </c>
      <c r="F202" s="228" t="s">
        <v>533</v>
      </c>
      <c r="G202" s="229" t="s">
        <v>217</v>
      </c>
      <c r="H202" s="230">
        <v>4.1</v>
      </c>
      <c r="I202" s="231"/>
      <c r="J202" s="232">
        <f>ROUND(I202*H202,2)</f>
        <v>0</v>
      </c>
      <c r="K202" s="228" t="s">
        <v>211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0.0272</v>
      </c>
      <c r="T202" s="236">
        <f>S202*H202</f>
        <v>0.11151999999999998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290</v>
      </c>
      <c r="AT202" s="237" t="s">
        <v>200</v>
      </c>
      <c r="AU202" s="237" t="s">
        <v>89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290</v>
      </c>
      <c r="BM202" s="237" t="s">
        <v>1594</v>
      </c>
    </row>
    <row r="203" spans="1:65" s="2" customFormat="1" ht="12">
      <c r="A203" s="38"/>
      <c r="B203" s="39"/>
      <c r="C203" s="226" t="s">
        <v>383</v>
      </c>
      <c r="D203" s="226" t="s">
        <v>200</v>
      </c>
      <c r="E203" s="227" t="s">
        <v>549</v>
      </c>
      <c r="F203" s="228" t="s">
        <v>550</v>
      </c>
      <c r="G203" s="229" t="s">
        <v>217</v>
      </c>
      <c r="H203" s="230">
        <v>4.1</v>
      </c>
      <c r="I203" s="231"/>
      <c r="J203" s="232">
        <f>ROUND(I203*H203,2)</f>
        <v>0</v>
      </c>
      <c r="K203" s="228" t="s">
        <v>211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0.00495</v>
      </c>
      <c r="R203" s="235">
        <f>Q203*H203</f>
        <v>0.020295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290</v>
      </c>
      <c r="AT203" s="237" t="s">
        <v>200</v>
      </c>
      <c r="AU203" s="237" t="s">
        <v>89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290</v>
      </c>
      <c r="BM203" s="237" t="s">
        <v>1595</v>
      </c>
    </row>
    <row r="204" spans="1:65" s="2" customFormat="1" ht="12">
      <c r="A204" s="38"/>
      <c r="B204" s="39"/>
      <c r="C204" s="272" t="s">
        <v>388</v>
      </c>
      <c r="D204" s="272" t="s">
        <v>295</v>
      </c>
      <c r="E204" s="273" t="s">
        <v>565</v>
      </c>
      <c r="F204" s="274" t="s">
        <v>506</v>
      </c>
      <c r="G204" s="275" t="s">
        <v>217</v>
      </c>
      <c r="H204" s="276">
        <v>4.305</v>
      </c>
      <c r="I204" s="277"/>
      <c r="J204" s="278">
        <f>ROUND(I204*H204,2)</f>
        <v>0</v>
      </c>
      <c r="K204" s="274" t="s">
        <v>204</v>
      </c>
      <c r="L204" s="279"/>
      <c r="M204" s="280" t="s">
        <v>1</v>
      </c>
      <c r="N204" s="281" t="s">
        <v>46</v>
      </c>
      <c r="O204" s="91"/>
      <c r="P204" s="235">
        <f>O204*H204</f>
        <v>0</v>
      </c>
      <c r="Q204" s="235">
        <v>0.0118</v>
      </c>
      <c r="R204" s="235">
        <f>Q204*H204</f>
        <v>0.050799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369</v>
      </c>
      <c r="AT204" s="237" t="s">
        <v>295</v>
      </c>
      <c r="AU204" s="237" t="s">
        <v>89</v>
      </c>
      <c r="AY204" s="17" t="s">
        <v>197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21</v>
      </c>
      <c r="BK204" s="238">
        <f>ROUND(I204*H204,2)</f>
        <v>0</v>
      </c>
      <c r="BL204" s="17" t="s">
        <v>290</v>
      </c>
      <c r="BM204" s="237" t="s">
        <v>1596</v>
      </c>
    </row>
    <row r="205" spans="1:51" s="13" customFormat="1" ht="12">
      <c r="A205" s="13"/>
      <c r="B205" s="239"/>
      <c r="C205" s="240"/>
      <c r="D205" s="241" t="s">
        <v>207</v>
      </c>
      <c r="E205" s="240"/>
      <c r="F205" s="243" t="s">
        <v>1597</v>
      </c>
      <c r="G205" s="240"/>
      <c r="H205" s="244">
        <v>4.305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207</v>
      </c>
      <c r="AU205" s="250" t="s">
        <v>89</v>
      </c>
      <c r="AV205" s="13" t="s">
        <v>89</v>
      </c>
      <c r="AW205" s="13" t="s">
        <v>4</v>
      </c>
      <c r="AX205" s="13" t="s">
        <v>21</v>
      </c>
      <c r="AY205" s="250" t="s">
        <v>197</v>
      </c>
    </row>
    <row r="206" spans="1:65" s="2" customFormat="1" ht="12">
      <c r="A206" s="38"/>
      <c r="B206" s="39"/>
      <c r="C206" s="226" t="s">
        <v>396</v>
      </c>
      <c r="D206" s="226" t="s">
        <v>200</v>
      </c>
      <c r="E206" s="227" t="s">
        <v>569</v>
      </c>
      <c r="F206" s="228" t="s">
        <v>570</v>
      </c>
      <c r="G206" s="229" t="s">
        <v>286</v>
      </c>
      <c r="H206" s="230">
        <v>5.7</v>
      </c>
      <c r="I206" s="231"/>
      <c r="J206" s="232">
        <f>ROUND(I206*H206,2)</f>
        <v>0</v>
      </c>
      <c r="K206" s="228" t="s">
        <v>211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0.00055</v>
      </c>
      <c r="R206" s="235">
        <f>Q206*H206</f>
        <v>0.003135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290</v>
      </c>
      <c r="AT206" s="237" t="s">
        <v>200</v>
      </c>
      <c r="AU206" s="237" t="s">
        <v>89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290</v>
      </c>
      <c r="BM206" s="237" t="s">
        <v>1598</v>
      </c>
    </row>
    <row r="207" spans="1:51" s="13" customFormat="1" ht="12">
      <c r="A207" s="13"/>
      <c r="B207" s="239"/>
      <c r="C207" s="240"/>
      <c r="D207" s="241" t="s">
        <v>207</v>
      </c>
      <c r="E207" s="242" t="s">
        <v>1</v>
      </c>
      <c r="F207" s="243" t="s">
        <v>1521</v>
      </c>
      <c r="G207" s="240"/>
      <c r="H207" s="244">
        <v>5.7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207</v>
      </c>
      <c r="AU207" s="250" t="s">
        <v>89</v>
      </c>
      <c r="AV207" s="13" t="s">
        <v>89</v>
      </c>
      <c r="AW207" s="13" t="s">
        <v>36</v>
      </c>
      <c r="AX207" s="13" t="s">
        <v>21</v>
      </c>
      <c r="AY207" s="250" t="s">
        <v>197</v>
      </c>
    </row>
    <row r="208" spans="1:65" s="2" customFormat="1" ht="16.5" customHeight="1">
      <c r="A208" s="38"/>
      <c r="B208" s="39"/>
      <c r="C208" s="226" t="s">
        <v>402</v>
      </c>
      <c r="D208" s="226" t="s">
        <v>200</v>
      </c>
      <c r="E208" s="227" t="s">
        <v>574</v>
      </c>
      <c r="F208" s="228" t="s">
        <v>575</v>
      </c>
      <c r="G208" s="229" t="s">
        <v>217</v>
      </c>
      <c r="H208" s="230">
        <v>4.1</v>
      </c>
      <c r="I208" s="231"/>
      <c r="J208" s="232">
        <f>ROUND(I208*H208,2)</f>
        <v>0</v>
      </c>
      <c r="K208" s="228" t="s">
        <v>211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0.0003</v>
      </c>
      <c r="R208" s="235">
        <f>Q208*H208</f>
        <v>0.0012299999999999998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290</v>
      </c>
      <c r="AT208" s="237" t="s">
        <v>200</v>
      </c>
      <c r="AU208" s="237" t="s">
        <v>89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290</v>
      </c>
      <c r="BM208" s="237" t="s">
        <v>1599</v>
      </c>
    </row>
    <row r="209" spans="1:65" s="2" customFormat="1" ht="16.5" customHeight="1">
      <c r="A209" s="38"/>
      <c r="B209" s="39"/>
      <c r="C209" s="226" t="s">
        <v>406</v>
      </c>
      <c r="D209" s="226" t="s">
        <v>200</v>
      </c>
      <c r="E209" s="227" t="s">
        <v>578</v>
      </c>
      <c r="F209" s="228" t="s">
        <v>579</v>
      </c>
      <c r="G209" s="229" t="s">
        <v>286</v>
      </c>
      <c r="H209" s="230">
        <v>2.5</v>
      </c>
      <c r="I209" s="231"/>
      <c r="J209" s="232">
        <f>ROUND(I209*H209,2)</f>
        <v>0</v>
      </c>
      <c r="K209" s="228" t="s">
        <v>211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3E-05</v>
      </c>
      <c r="R209" s="235">
        <f>Q209*H209</f>
        <v>7.500000000000001E-05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290</v>
      </c>
      <c r="AT209" s="237" t="s">
        <v>200</v>
      </c>
      <c r="AU209" s="237" t="s">
        <v>89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290</v>
      </c>
      <c r="BM209" s="237" t="s">
        <v>1600</v>
      </c>
    </row>
    <row r="210" spans="1:51" s="13" customFormat="1" ht="12">
      <c r="A210" s="13"/>
      <c r="B210" s="239"/>
      <c r="C210" s="240"/>
      <c r="D210" s="241" t="s">
        <v>207</v>
      </c>
      <c r="E210" s="242" t="s">
        <v>1</v>
      </c>
      <c r="F210" s="243" t="s">
        <v>1601</v>
      </c>
      <c r="G210" s="240"/>
      <c r="H210" s="244">
        <v>2.5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207</v>
      </c>
      <c r="AU210" s="250" t="s">
        <v>89</v>
      </c>
      <c r="AV210" s="13" t="s">
        <v>89</v>
      </c>
      <c r="AW210" s="13" t="s">
        <v>36</v>
      </c>
      <c r="AX210" s="13" t="s">
        <v>21</v>
      </c>
      <c r="AY210" s="250" t="s">
        <v>197</v>
      </c>
    </row>
    <row r="211" spans="1:65" s="2" customFormat="1" ht="12">
      <c r="A211" s="38"/>
      <c r="B211" s="39"/>
      <c r="C211" s="226" t="s">
        <v>410</v>
      </c>
      <c r="D211" s="226" t="s">
        <v>200</v>
      </c>
      <c r="E211" s="227" t="s">
        <v>584</v>
      </c>
      <c r="F211" s="228" t="s">
        <v>585</v>
      </c>
      <c r="G211" s="229" t="s">
        <v>210</v>
      </c>
      <c r="H211" s="230">
        <v>0.076</v>
      </c>
      <c r="I211" s="231"/>
      <c r="J211" s="232">
        <f>ROUND(I211*H211,2)</f>
        <v>0</v>
      </c>
      <c r="K211" s="228" t="s">
        <v>211</v>
      </c>
      <c r="L211" s="44"/>
      <c r="M211" s="233" t="s">
        <v>1</v>
      </c>
      <c r="N211" s="234" t="s">
        <v>46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290</v>
      </c>
      <c r="AT211" s="237" t="s">
        <v>200</v>
      </c>
      <c r="AU211" s="237" t="s">
        <v>89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290</v>
      </c>
      <c r="BM211" s="237" t="s">
        <v>1602</v>
      </c>
    </row>
    <row r="212" spans="1:63" s="12" customFormat="1" ht="22.8" customHeight="1">
      <c r="A212" s="12"/>
      <c r="B212" s="210"/>
      <c r="C212" s="211"/>
      <c r="D212" s="212" t="s">
        <v>80</v>
      </c>
      <c r="E212" s="224" t="s">
        <v>587</v>
      </c>
      <c r="F212" s="224" t="s">
        <v>588</v>
      </c>
      <c r="G212" s="211"/>
      <c r="H212" s="211"/>
      <c r="I212" s="214"/>
      <c r="J212" s="225">
        <f>BK212</f>
        <v>0</v>
      </c>
      <c r="K212" s="211"/>
      <c r="L212" s="216"/>
      <c r="M212" s="217"/>
      <c r="N212" s="218"/>
      <c r="O212" s="218"/>
      <c r="P212" s="219">
        <f>SUM(P213:P224)</f>
        <v>0</v>
      </c>
      <c r="Q212" s="218"/>
      <c r="R212" s="219">
        <f>SUM(R213:R224)</f>
        <v>0.00368</v>
      </c>
      <c r="S212" s="218"/>
      <c r="T212" s="220">
        <f>SUM(T213:T224)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1" t="s">
        <v>89</v>
      </c>
      <c r="AT212" s="222" t="s">
        <v>80</v>
      </c>
      <c r="AU212" s="222" t="s">
        <v>21</v>
      </c>
      <c r="AY212" s="221" t="s">
        <v>197</v>
      </c>
      <c r="BK212" s="223">
        <f>SUM(BK213:BK224)</f>
        <v>0</v>
      </c>
    </row>
    <row r="213" spans="1:65" s="2" customFormat="1" ht="16.5" customHeight="1">
      <c r="A213" s="38"/>
      <c r="B213" s="39"/>
      <c r="C213" s="226" t="s">
        <v>416</v>
      </c>
      <c r="D213" s="226" t="s">
        <v>200</v>
      </c>
      <c r="E213" s="227" t="s">
        <v>590</v>
      </c>
      <c r="F213" s="228" t="s">
        <v>591</v>
      </c>
      <c r="G213" s="229" t="s">
        <v>217</v>
      </c>
      <c r="H213" s="230">
        <v>10</v>
      </c>
      <c r="I213" s="231"/>
      <c r="J213" s="232">
        <f>ROUND(I213*H213,2)</f>
        <v>0</v>
      </c>
      <c r="K213" s="228" t="s">
        <v>211</v>
      </c>
      <c r="L213" s="44"/>
      <c r="M213" s="233" t="s">
        <v>1</v>
      </c>
      <c r="N213" s="234" t="s">
        <v>46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290</v>
      </c>
      <c r="AT213" s="237" t="s">
        <v>200</v>
      </c>
      <c r="AU213" s="237" t="s">
        <v>89</v>
      </c>
      <c r="AY213" s="17" t="s">
        <v>197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21</v>
      </c>
      <c r="BK213" s="238">
        <f>ROUND(I213*H213,2)</f>
        <v>0</v>
      </c>
      <c r="BL213" s="17" t="s">
        <v>290</v>
      </c>
      <c r="BM213" s="237" t="s">
        <v>1603</v>
      </c>
    </row>
    <row r="214" spans="1:65" s="2" customFormat="1" ht="12">
      <c r="A214" s="38"/>
      <c r="B214" s="39"/>
      <c r="C214" s="226" t="s">
        <v>420</v>
      </c>
      <c r="D214" s="226" t="s">
        <v>200</v>
      </c>
      <c r="E214" s="227" t="s">
        <v>594</v>
      </c>
      <c r="F214" s="228" t="s">
        <v>595</v>
      </c>
      <c r="G214" s="229" t="s">
        <v>217</v>
      </c>
      <c r="H214" s="230">
        <v>2</v>
      </c>
      <c r="I214" s="231"/>
      <c r="J214" s="232">
        <f>ROUND(I214*H214,2)</f>
        <v>0</v>
      </c>
      <c r="K214" s="228" t="s">
        <v>211</v>
      </c>
      <c r="L214" s="44"/>
      <c r="M214" s="233" t="s">
        <v>1</v>
      </c>
      <c r="N214" s="234" t="s">
        <v>46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290</v>
      </c>
      <c r="AT214" s="237" t="s">
        <v>200</v>
      </c>
      <c r="AU214" s="237" t="s">
        <v>89</v>
      </c>
      <c r="AY214" s="17" t="s">
        <v>197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21</v>
      </c>
      <c r="BK214" s="238">
        <f>ROUND(I214*H214,2)</f>
        <v>0</v>
      </c>
      <c r="BL214" s="17" t="s">
        <v>290</v>
      </c>
      <c r="BM214" s="237" t="s">
        <v>1604</v>
      </c>
    </row>
    <row r="215" spans="1:65" s="2" customFormat="1" ht="21.75" customHeight="1">
      <c r="A215" s="38"/>
      <c r="B215" s="39"/>
      <c r="C215" s="272" t="s">
        <v>424</v>
      </c>
      <c r="D215" s="272" t="s">
        <v>295</v>
      </c>
      <c r="E215" s="273" t="s">
        <v>598</v>
      </c>
      <c r="F215" s="274" t="s">
        <v>1341</v>
      </c>
      <c r="G215" s="275" t="s">
        <v>217</v>
      </c>
      <c r="H215" s="276">
        <v>12.2</v>
      </c>
      <c r="I215" s="277"/>
      <c r="J215" s="278">
        <f>ROUND(I215*H215,2)</f>
        <v>0</v>
      </c>
      <c r="K215" s="274" t="s">
        <v>222</v>
      </c>
      <c r="L215" s="279"/>
      <c r="M215" s="280" t="s">
        <v>1</v>
      </c>
      <c r="N215" s="281" t="s">
        <v>46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369</v>
      </c>
      <c r="AT215" s="237" t="s">
        <v>295</v>
      </c>
      <c r="AU215" s="237" t="s">
        <v>89</v>
      </c>
      <c r="AY215" s="17" t="s">
        <v>197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21</v>
      </c>
      <c r="BK215" s="238">
        <f>ROUND(I215*H215,2)</f>
        <v>0</v>
      </c>
      <c r="BL215" s="17" t="s">
        <v>290</v>
      </c>
      <c r="BM215" s="237" t="s">
        <v>1605</v>
      </c>
    </row>
    <row r="216" spans="1:51" s="13" customFormat="1" ht="12">
      <c r="A216" s="13"/>
      <c r="B216" s="239"/>
      <c r="C216" s="240"/>
      <c r="D216" s="241" t="s">
        <v>207</v>
      </c>
      <c r="E216" s="240"/>
      <c r="F216" s="243" t="s">
        <v>1606</v>
      </c>
      <c r="G216" s="240"/>
      <c r="H216" s="244">
        <v>12.2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207</v>
      </c>
      <c r="AU216" s="250" t="s">
        <v>89</v>
      </c>
      <c r="AV216" s="13" t="s">
        <v>89</v>
      </c>
      <c r="AW216" s="13" t="s">
        <v>4</v>
      </c>
      <c r="AX216" s="13" t="s">
        <v>21</v>
      </c>
      <c r="AY216" s="250" t="s">
        <v>197</v>
      </c>
    </row>
    <row r="217" spans="1:65" s="2" customFormat="1" ht="12">
      <c r="A217" s="38"/>
      <c r="B217" s="39"/>
      <c r="C217" s="226" t="s">
        <v>428</v>
      </c>
      <c r="D217" s="226" t="s">
        <v>200</v>
      </c>
      <c r="E217" s="227" t="s">
        <v>603</v>
      </c>
      <c r="F217" s="228" t="s">
        <v>604</v>
      </c>
      <c r="G217" s="229" t="s">
        <v>217</v>
      </c>
      <c r="H217" s="230">
        <v>8</v>
      </c>
      <c r="I217" s="231"/>
      <c r="J217" s="232">
        <f>ROUND(I217*H217,2)</f>
        <v>0</v>
      </c>
      <c r="K217" s="228" t="s">
        <v>211</v>
      </c>
      <c r="L217" s="44"/>
      <c r="M217" s="233" t="s">
        <v>1</v>
      </c>
      <c r="N217" s="234" t="s">
        <v>46</v>
      </c>
      <c r="O217" s="91"/>
      <c r="P217" s="235">
        <f>O217*H217</f>
        <v>0</v>
      </c>
      <c r="Q217" s="235">
        <v>0.0002</v>
      </c>
      <c r="R217" s="235">
        <f>Q217*H217</f>
        <v>0.0016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290</v>
      </c>
      <c r="AT217" s="237" t="s">
        <v>200</v>
      </c>
      <c r="AU217" s="237" t="s">
        <v>89</v>
      </c>
      <c r="AY217" s="17" t="s">
        <v>197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21</v>
      </c>
      <c r="BK217" s="238">
        <f>ROUND(I217*H217,2)</f>
        <v>0</v>
      </c>
      <c r="BL217" s="17" t="s">
        <v>290</v>
      </c>
      <c r="BM217" s="237" t="s">
        <v>1607</v>
      </c>
    </row>
    <row r="218" spans="1:51" s="14" customFormat="1" ht="12">
      <c r="A218" s="14"/>
      <c r="B218" s="251"/>
      <c r="C218" s="252"/>
      <c r="D218" s="241" t="s">
        <v>207</v>
      </c>
      <c r="E218" s="253" t="s">
        <v>1</v>
      </c>
      <c r="F218" s="254" t="s">
        <v>1608</v>
      </c>
      <c r="G218" s="252"/>
      <c r="H218" s="253" t="s">
        <v>1</v>
      </c>
      <c r="I218" s="255"/>
      <c r="J218" s="252"/>
      <c r="K218" s="252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207</v>
      </c>
      <c r="AU218" s="260" t="s">
        <v>89</v>
      </c>
      <c r="AV218" s="14" t="s">
        <v>21</v>
      </c>
      <c r="AW218" s="14" t="s">
        <v>36</v>
      </c>
      <c r="AX218" s="14" t="s">
        <v>81</v>
      </c>
      <c r="AY218" s="260" t="s">
        <v>197</v>
      </c>
    </row>
    <row r="219" spans="1:51" s="14" customFormat="1" ht="12">
      <c r="A219" s="14"/>
      <c r="B219" s="251"/>
      <c r="C219" s="252"/>
      <c r="D219" s="241" t="s">
        <v>207</v>
      </c>
      <c r="E219" s="253" t="s">
        <v>1</v>
      </c>
      <c r="F219" s="254" t="s">
        <v>1609</v>
      </c>
      <c r="G219" s="252"/>
      <c r="H219" s="253" t="s">
        <v>1</v>
      </c>
      <c r="I219" s="255"/>
      <c r="J219" s="252"/>
      <c r="K219" s="252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207</v>
      </c>
      <c r="AU219" s="260" t="s">
        <v>89</v>
      </c>
      <c r="AV219" s="14" t="s">
        <v>21</v>
      </c>
      <c r="AW219" s="14" t="s">
        <v>36</v>
      </c>
      <c r="AX219" s="14" t="s">
        <v>81</v>
      </c>
      <c r="AY219" s="260" t="s">
        <v>197</v>
      </c>
    </row>
    <row r="220" spans="1:51" s="13" customFormat="1" ht="12">
      <c r="A220" s="13"/>
      <c r="B220" s="239"/>
      <c r="C220" s="240"/>
      <c r="D220" s="241" t="s">
        <v>207</v>
      </c>
      <c r="E220" s="242" t="s">
        <v>1</v>
      </c>
      <c r="F220" s="243" t="s">
        <v>205</v>
      </c>
      <c r="G220" s="240"/>
      <c r="H220" s="244">
        <v>4</v>
      </c>
      <c r="I220" s="245"/>
      <c r="J220" s="240"/>
      <c r="K220" s="240"/>
      <c r="L220" s="246"/>
      <c r="M220" s="247"/>
      <c r="N220" s="248"/>
      <c r="O220" s="248"/>
      <c r="P220" s="248"/>
      <c r="Q220" s="248"/>
      <c r="R220" s="248"/>
      <c r="S220" s="248"/>
      <c r="T220" s="24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0" t="s">
        <v>207</v>
      </c>
      <c r="AU220" s="250" t="s">
        <v>89</v>
      </c>
      <c r="AV220" s="13" t="s">
        <v>89</v>
      </c>
      <c r="AW220" s="13" t="s">
        <v>36</v>
      </c>
      <c r="AX220" s="13" t="s">
        <v>81</v>
      </c>
      <c r="AY220" s="250" t="s">
        <v>197</v>
      </c>
    </row>
    <row r="221" spans="1:51" s="14" customFormat="1" ht="12">
      <c r="A221" s="14"/>
      <c r="B221" s="251"/>
      <c r="C221" s="252"/>
      <c r="D221" s="241" t="s">
        <v>207</v>
      </c>
      <c r="E221" s="253" t="s">
        <v>1</v>
      </c>
      <c r="F221" s="254" t="s">
        <v>1520</v>
      </c>
      <c r="G221" s="252"/>
      <c r="H221" s="253" t="s">
        <v>1</v>
      </c>
      <c r="I221" s="255"/>
      <c r="J221" s="252"/>
      <c r="K221" s="252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207</v>
      </c>
      <c r="AU221" s="260" t="s">
        <v>89</v>
      </c>
      <c r="AV221" s="14" t="s">
        <v>21</v>
      </c>
      <c r="AW221" s="14" t="s">
        <v>36</v>
      </c>
      <c r="AX221" s="14" t="s">
        <v>81</v>
      </c>
      <c r="AY221" s="260" t="s">
        <v>197</v>
      </c>
    </row>
    <row r="222" spans="1:51" s="13" customFormat="1" ht="12">
      <c r="A222" s="13"/>
      <c r="B222" s="239"/>
      <c r="C222" s="240"/>
      <c r="D222" s="241" t="s">
        <v>207</v>
      </c>
      <c r="E222" s="242" t="s">
        <v>1</v>
      </c>
      <c r="F222" s="243" t="s">
        <v>205</v>
      </c>
      <c r="G222" s="240"/>
      <c r="H222" s="244">
        <v>4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207</v>
      </c>
      <c r="AU222" s="250" t="s">
        <v>89</v>
      </c>
      <c r="AV222" s="13" t="s">
        <v>89</v>
      </c>
      <c r="AW222" s="13" t="s">
        <v>36</v>
      </c>
      <c r="AX222" s="13" t="s">
        <v>81</v>
      </c>
      <c r="AY222" s="250" t="s">
        <v>197</v>
      </c>
    </row>
    <row r="223" spans="1:51" s="15" customFormat="1" ht="12">
      <c r="A223" s="15"/>
      <c r="B223" s="261"/>
      <c r="C223" s="262"/>
      <c r="D223" s="241" t="s">
        <v>207</v>
      </c>
      <c r="E223" s="263" t="s">
        <v>1</v>
      </c>
      <c r="F223" s="264" t="s">
        <v>226</v>
      </c>
      <c r="G223" s="262"/>
      <c r="H223" s="265">
        <v>8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1" t="s">
        <v>207</v>
      </c>
      <c r="AU223" s="271" t="s">
        <v>89</v>
      </c>
      <c r="AV223" s="15" t="s">
        <v>205</v>
      </c>
      <c r="AW223" s="15" t="s">
        <v>36</v>
      </c>
      <c r="AX223" s="15" t="s">
        <v>21</v>
      </c>
      <c r="AY223" s="271" t="s">
        <v>197</v>
      </c>
    </row>
    <row r="224" spans="1:65" s="2" customFormat="1" ht="33" customHeight="1">
      <c r="A224" s="38"/>
      <c r="B224" s="39"/>
      <c r="C224" s="226" t="s">
        <v>432</v>
      </c>
      <c r="D224" s="226" t="s">
        <v>200</v>
      </c>
      <c r="E224" s="227" t="s">
        <v>607</v>
      </c>
      <c r="F224" s="228" t="s">
        <v>608</v>
      </c>
      <c r="G224" s="229" t="s">
        <v>217</v>
      </c>
      <c r="H224" s="230">
        <v>8</v>
      </c>
      <c r="I224" s="231"/>
      <c r="J224" s="232">
        <f>ROUND(I224*H224,2)</f>
        <v>0</v>
      </c>
      <c r="K224" s="228" t="s">
        <v>211</v>
      </c>
      <c r="L224" s="44"/>
      <c r="M224" s="233" t="s">
        <v>1</v>
      </c>
      <c r="N224" s="234" t="s">
        <v>46</v>
      </c>
      <c r="O224" s="91"/>
      <c r="P224" s="235">
        <f>O224*H224</f>
        <v>0</v>
      </c>
      <c r="Q224" s="235">
        <v>0.00026</v>
      </c>
      <c r="R224" s="235">
        <f>Q224*H224</f>
        <v>0.00208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290</v>
      </c>
      <c r="AT224" s="237" t="s">
        <v>200</v>
      </c>
      <c r="AU224" s="237" t="s">
        <v>89</v>
      </c>
      <c r="AY224" s="17" t="s">
        <v>197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21</v>
      </c>
      <c r="BK224" s="238">
        <f>ROUND(I224*H224,2)</f>
        <v>0</v>
      </c>
      <c r="BL224" s="17" t="s">
        <v>290</v>
      </c>
      <c r="BM224" s="237" t="s">
        <v>1610</v>
      </c>
    </row>
    <row r="225" spans="1:63" s="12" customFormat="1" ht="25.9" customHeight="1">
      <c r="A225" s="12"/>
      <c r="B225" s="210"/>
      <c r="C225" s="211"/>
      <c r="D225" s="212" t="s">
        <v>80</v>
      </c>
      <c r="E225" s="213" t="s">
        <v>610</v>
      </c>
      <c r="F225" s="213" t="s">
        <v>611</v>
      </c>
      <c r="G225" s="211"/>
      <c r="H225" s="211"/>
      <c r="I225" s="214"/>
      <c r="J225" s="215">
        <f>BK225</f>
        <v>0</v>
      </c>
      <c r="K225" s="211"/>
      <c r="L225" s="216"/>
      <c r="M225" s="217"/>
      <c r="N225" s="218"/>
      <c r="O225" s="218"/>
      <c r="P225" s="219">
        <f>P226+P228</f>
        <v>0</v>
      </c>
      <c r="Q225" s="218"/>
      <c r="R225" s="219">
        <f>R226+R228</f>
        <v>0</v>
      </c>
      <c r="S225" s="218"/>
      <c r="T225" s="220">
        <f>T226+T228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1" t="s">
        <v>227</v>
      </c>
      <c r="AT225" s="222" t="s">
        <v>80</v>
      </c>
      <c r="AU225" s="222" t="s">
        <v>81</v>
      </c>
      <c r="AY225" s="221" t="s">
        <v>197</v>
      </c>
      <c r="BK225" s="223">
        <f>BK226+BK228</f>
        <v>0</v>
      </c>
    </row>
    <row r="226" spans="1:63" s="12" customFormat="1" ht="22.8" customHeight="1">
      <c r="A226" s="12"/>
      <c r="B226" s="210"/>
      <c r="C226" s="211"/>
      <c r="D226" s="212" t="s">
        <v>80</v>
      </c>
      <c r="E226" s="224" t="s">
        <v>612</v>
      </c>
      <c r="F226" s="224" t="s">
        <v>613</v>
      </c>
      <c r="G226" s="211"/>
      <c r="H226" s="211"/>
      <c r="I226" s="214"/>
      <c r="J226" s="225">
        <f>BK226</f>
        <v>0</v>
      </c>
      <c r="K226" s="211"/>
      <c r="L226" s="216"/>
      <c r="M226" s="217"/>
      <c r="N226" s="218"/>
      <c r="O226" s="218"/>
      <c r="P226" s="219">
        <f>P227</f>
        <v>0</v>
      </c>
      <c r="Q226" s="218"/>
      <c r="R226" s="219">
        <f>R227</f>
        <v>0</v>
      </c>
      <c r="S226" s="218"/>
      <c r="T226" s="220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1" t="s">
        <v>227</v>
      </c>
      <c r="AT226" s="222" t="s">
        <v>80</v>
      </c>
      <c r="AU226" s="222" t="s">
        <v>21</v>
      </c>
      <c r="AY226" s="221" t="s">
        <v>197</v>
      </c>
      <c r="BK226" s="223">
        <f>BK227</f>
        <v>0</v>
      </c>
    </row>
    <row r="227" spans="1:65" s="2" customFormat="1" ht="16.5" customHeight="1">
      <c r="A227" s="38"/>
      <c r="B227" s="39"/>
      <c r="C227" s="226" t="s">
        <v>438</v>
      </c>
      <c r="D227" s="226" t="s">
        <v>200</v>
      </c>
      <c r="E227" s="227" t="s">
        <v>615</v>
      </c>
      <c r="F227" s="228" t="s">
        <v>613</v>
      </c>
      <c r="G227" s="229" t="s">
        <v>616</v>
      </c>
      <c r="H227" s="230">
        <v>1</v>
      </c>
      <c r="I227" s="231"/>
      <c r="J227" s="232">
        <f>ROUND(I227*H227,2)</f>
        <v>0</v>
      </c>
      <c r="K227" s="228" t="s">
        <v>211</v>
      </c>
      <c r="L227" s="44"/>
      <c r="M227" s="233" t="s">
        <v>1</v>
      </c>
      <c r="N227" s="234" t="s">
        <v>46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617</v>
      </c>
      <c r="AT227" s="237" t="s">
        <v>200</v>
      </c>
      <c r="AU227" s="237" t="s">
        <v>89</v>
      </c>
      <c r="AY227" s="17" t="s">
        <v>197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21</v>
      </c>
      <c r="BK227" s="238">
        <f>ROUND(I227*H227,2)</f>
        <v>0</v>
      </c>
      <c r="BL227" s="17" t="s">
        <v>617</v>
      </c>
      <c r="BM227" s="237" t="s">
        <v>1611</v>
      </c>
    </row>
    <row r="228" spans="1:63" s="12" customFormat="1" ht="22.8" customHeight="1">
      <c r="A228" s="12"/>
      <c r="B228" s="210"/>
      <c r="C228" s="211"/>
      <c r="D228" s="212" t="s">
        <v>80</v>
      </c>
      <c r="E228" s="224" t="s">
        <v>619</v>
      </c>
      <c r="F228" s="224" t="s">
        <v>620</v>
      </c>
      <c r="G228" s="211"/>
      <c r="H228" s="211"/>
      <c r="I228" s="214"/>
      <c r="J228" s="225">
        <f>BK228</f>
        <v>0</v>
      </c>
      <c r="K228" s="211"/>
      <c r="L228" s="216"/>
      <c r="M228" s="217"/>
      <c r="N228" s="218"/>
      <c r="O228" s="218"/>
      <c r="P228" s="219">
        <f>P229</f>
        <v>0</v>
      </c>
      <c r="Q228" s="218"/>
      <c r="R228" s="219">
        <f>R229</f>
        <v>0</v>
      </c>
      <c r="S228" s="218"/>
      <c r="T228" s="220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1" t="s">
        <v>227</v>
      </c>
      <c r="AT228" s="222" t="s">
        <v>80</v>
      </c>
      <c r="AU228" s="222" t="s">
        <v>21</v>
      </c>
      <c r="AY228" s="221" t="s">
        <v>197</v>
      </c>
      <c r="BK228" s="223">
        <f>BK229</f>
        <v>0</v>
      </c>
    </row>
    <row r="229" spans="1:65" s="2" customFormat="1" ht="16.5" customHeight="1">
      <c r="A229" s="38"/>
      <c r="B229" s="39"/>
      <c r="C229" s="226" t="s">
        <v>442</v>
      </c>
      <c r="D229" s="226" t="s">
        <v>200</v>
      </c>
      <c r="E229" s="227" t="s">
        <v>622</v>
      </c>
      <c r="F229" s="228" t="s">
        <v>620</v>
      </c>
      <c r="G229" s="229" t="s">
        <v>616</v>
      </c>
      <c r="H229" s="230">
        <v>1</v>
      </c>
      <c r="I229" s="231"/>
      <c r="J229" s="232">
        <f>ROUND(I229*H229,2)</f>
        <v>0</v>
      </c>
      <c r="K229" s="228" t="s">
        <v>211</v>
      </c>
      <c r="L229" s="44"/>
      <c r="M229" s="282" t="s">
        <v>1</v>
      </c>
      <c r="N229" s="283" t="s">
        <v>46</v>
      </c>
      <c r="O229" s="284"/>
      <c r="P229" s="285">
        <f>O229*H229</f>
        <v>0</v>
      </c>
      <c r="Q229" s="285">
        <v>0</v>
      </c>
      <c r="R229" s="285">
        <f>Q229*H229</f>
        <v>0</v>
      </c>
      <c r="S229" s="285">
        <v>0</v>
      </c>
      <c r="T229" s="28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617</v>
      </c>
      <c r="AT229" s="237" t="s">
        <v>200</v>
      </c>
      <c r="AU229" s="237" t="s">
        <v>89</v>
      </c>
      <c r="AY229" s="17" t="s">
        <v>197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21</v>
      </c>
      <c r="BK229" s="238">
        <f>ROUND(I229*H229,2)</f>
        <v>0</v>
      </c>
      <c r="BL229" s="17" t="s">
        <v>617</v>
      </c>
      <c r="BM229" s="237" t="s">
        <v>1612</v>
      </c>
    </row>
    <row r="230" spans="1:31" s="2" customFormat="1" ht="6.95" customHeight="1">
      <c r="A230" s="38"/>
      <c r="B230" s="66"/>
      <c r="C230" s="67"/>
      <c r="D230" s="67"/>
      <c r="E230" s="67"/>
      <c r="F230" s="67"/>
      <c r="G230" s="67"/>
      <c r="H230" s="67"/>
      <c r="I230" s="67"/>
      <c r="J230" s="67"/>
      <c r="K230" s="67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135:K2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1504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1613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ROUND((SUM(BE128:BE282)),2)</f>
        <v>0</v>
      </c>
      <c r="G35" s="38"/>
      <c r="H35" s="38"/>
      <c r="I35" s="164">
        <v>0.21</v>
      </c>
      <c r="J35" s="163">
        <f>ROUND(((SUM(BE128:BE282))*I35),2)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ROUND((SUM(BF128:BF282)),2)</f>
        <v>0</v>
      </c>
      <c r="G36" s="38"/>
      <c r="H36" s="38"/>
      <c r="I36" s="164">
        <v>0.15</v>
      </c>
      <c r="J36" s="163">
        <f>ROUND(((SUM(BF128:BF282))*I36),2)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ROUND((SUM(BG128:BG282)),2)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ROUND((SUM(BH128:BH282)),2)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ROUND((SUM(BI128:BI282)),2)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1504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04.2 - EI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626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627</v>
      </c>
      <c r="E100" s="191"/>
      <c r="F100" s="191"/>
      <c r="G100" s="191"/>
      <c r="H100" s="191"/>
      <c r="I100" s="191"/>
      <c r="J100" s="192">
        <f>J131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1614</v>
      </c>
      <c r="E101" s="191"/>
      <c r="F101" s="191"/>
      <c r="G101" s="191"/>
      <c r="H101" s="191"/>
      <c r="I101" s="191"/>
      <c r="J101" s="192">
        <f>J214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1615</v>
      </c>
      <c r="E102" s="191"/>
      <c r="F102" s="191"/>
      <c r="G102" s="191"/>
      <c r="H102" s="191"/>
      <c r="I102" s="191"/>
      <c r="J102" s="192">
        <f>J221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1616</v>
      </c>
      <c r="E103" s="191"/>
      <c r="F103" s="191"/>
      <c r="G103" s="191"/>
      <c r="H103" s="191"/>
      <c r="I103" s="191"/>
      <c r="J103" s="192">
        <f>J236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1617</v>
      </c>
      <c r="E104" s="191"/>
      <c r="F104" s="191"/>
      <c r="G104" s="191"/>
      <c r="H104" s="191"/>
      <c r="I104" s="191"/>
      <c r="J104" s="192">
        <f>J254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628</v>
      </c>
      <c r="E105" s="191"/>
      <c r="F105" s="191"/>
      <c r="G105" s="191"/>
      <c r="H105" s="191"/>
      <c r="I105" s="191"/>
      <c r="J105" s="192">
        <f>J268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88"/>
      <c r="C106" s="189"/>
      <c r="D106" s="190" t="s">
        <v>629</v>
      </c>
      <c r="E106" s="191"/>
      <c r="F106" s="191"/>
      <c r="G106" s="191"/>
      <c r="H106" s="191"/>
      <c r="I106" s="191"/>
      <c r="J106" s="192">
        <f>J281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 hidden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 hidden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ht="12" hidden="1"/>
    <row r="110" ht="12" hidden="1"/>
    <row r="111" ht="12" hidden="1"/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182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83" t="str">
        <f>E7</f>
        <v>Bezbariérovost a modernizace odborných učeben fyziky a biologie ZŠ Za Nádražím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155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83" t="s">
        <v>1504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157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SO 04.2 - EI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40"/>
      <c r="E122" s="40"/>
      <c r="F122" s="27" t="str">
        <f>F14</f>
        <v xml:space="preserve"> </v>
      </c>
      <c r="G122" s="40"/>
      <c r="H122" s="40"/>
      <c r="I122" s="32" t="s">
        <v>24</v>
      </c>
      <c r="J122" s="79" t="str">
        <f>IF(J14="","",J14)</f>
        <v>19. 2. 2021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E17</f>
        <v>Město Český Krumlov, nám. Svornosti 1</v>
      </c>
      <c r="G124" s="40"/>
      <c r="H124" s="40"/>
      <c r="I124" s="32" t="s">
        <v>34</v>
      </c>
      <c r="J124" s="36" t="str">
        <f>E23</f>
        <v>WÍZNER AA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32</v>
      </c>
      <c r="D125" s="40"/>
      <c r="E125" s="40"/>
      <c r="F125" s="27" t="str">
        <f>IF(E20="","",E20)</f>
        <v>Vyplň údaj</v>
      </c>
      <c r="G125" s="40"/>
      <c r="H125" s="40"/>
      <c r="I125" s="32" t="s">
        <v>37</v>
      </c>
      <c r="J125" s="36" t="str">
        <f>E26</f>
        <v>Filip Šimek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9"/>
      <c r="B127" s="200"/>
      <c r="C127" s="201" t="s">
        <v>183</v>
      </c>
      <c r="D127" s="202" t="s">
        <v>66</v>
      </c>
      <c r="E127" s="202" t="s">
        <v>62</v>
      </c>
      <c r="F127" s="202" t="s">
        <v>63</v>
      </c>
      <c r="G127" s="202" t="s">
        <v>184</v>
      </c>
      <c r="H127" s="202" t="s">
        <v>185</v>
      </c>
      <c r="I127" s="202" t="s">
        <v>186</v>
      </c>
      <c r="J127" s="202" t="s">
        <v>161</v>
      </c>
      <c r="K127" s="203" t="s">
        <v>187</v>
      </c>
      <c r="L127" s="204"/>
      <c r="M127" s="100" t="s">
        <v>1</v>
      </c>
      <c r="N127" s="101" t="s">
        <v>45</v>
      </c>
      <c r="O127" s="101" t="s">
        <v>188</v>
      </c>
      <c r="P127" s="101" t="s">
        <v>189</v>
      </c>
      <c r="Q127" s="101" t="s">
        <v>190</v>
      </c>
      <c r="R127" s="101" t="s">
        <v>191</v>
      </c>
      <c r="S127" s="101" t="s">
        <v>192</v>
      </c>
      <c r="T127" s="102" t="s">
        <v>193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63" s="2" customFormat="1" ht="22.8" customHeight="1">
      <c r="A128" s="38"/>
      <c r="B128" s="39"/>
      <c r="C128" s="107" t="s">
        <v>194</v>
      </c>
      <c r="D128" s="40"/>
      <c r="E128" s="40"/>
      <c r="F128" s="40"/>
      <c r="G128" s="40"/>
      <c r="H128" s="40"/>
      <c r="I128" s="40"/>
      <c r="J128" s="205">
        <f>BK128</f>
        <v>0</v>
      </c>
      <c r="K128" s="40"/>
      <c r="L128" s="44"/>
      <c r="M128" s="103"/>
      <c r="N128" s="206"/>
      <c r="O128" s="104"/>
      <c r="P128" s="207">
        <f>P129+P131+P214+P221+P236+P254+P268+P281</f>
        <v>0</v>
      </c>
      <c r="Q128" s="104"/>
      <c r="R128" s="207">
        <f>R129+R131+R214+R221+R236+R254+R268+R281</f>
        <v>0</v>
      </c>
      <c r="S128" s="104"/>
      <c r="T128" s="208">
        <f>T129+T131+T214+T221+T236+T254+T268+T281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80</v>
      </c>
      <c r="AU128" s="17" t="s">
        <v>163</v>
      </c>
      <c r="BK128" s="209">
        <f>BK129+BK131+BK214+BK221+BK236+BK254+BK268+BK281</f>
        <v>0</v>
      </c>
    </row>
    <row r="129" spans="1:63" s="12" customFormat="1" ht="25.9" customHeight="1">
      <c r="A129" s="12"/>
      <c r="B129" s="210"/>
      <c r="C129" s="211"/>
      <c r="D129" s="212" t="s">
        <v>80</v>
      </c>
      <c r="E129" s="213" t="s">
        <v>630</v>
      </c>
      <c r="F129" s="213" t="s">
        <v>631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</f>
        <v>0</v>
      </c>
      <c r="Q129" s="218"/>
      <c r="R129" s="219">
        <f>R130</f>
        <v>0</v>
      </c>
      <c r="S129" s="218"/>
      <c r="T129" s="22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21</v>
      </c>
      <c r="AT129" s="222" t="s">
        <v>80</v>
      </c>
      <c r="AU129" s="222" t="s">
        <v>81</v>
      </c>
      <c r="AY129" s="221" t="s">
        <v>197</v>
      </c>
      <c r="BK129" s="223">
        <f>BK130</f>
        <v>0</v>
      </c>
    </row>
    <row r="130" spans="1:65" s="2" customFormat="1" ht="16.5" customHeight="1">
      <c r="A130" s="38"/>
      <c r="B130" s="39"/>
      <c r="C130" s="226" t="s">
        <v>21</v>
      </c>
      <c r="D130" s="226" t="s">
        <v>200</v>
      </c>
      <c r="E130" s="227" t="s">
        <v>632</v>
      </c>
      <c r="F130" s="228" t="s">
        <v>633</v>
      </c>
      <c r="G130" s="229" t="s">
        <v>634</v>
      </c>
      <c r="H130" s="230">
        <v>24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46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205</v>
      </c>
      <c r="AT130" s="237" t="s">
        <v>200</v>
      </c>
      <c r="AU130" s="237" t="s">
        <v>21</v>
      </c>
      <c r="AY130" s="17" t="s">
        <v>197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21</v>
      </c>
      <c r="BK130" s="238">
        <f>ROUND(I130*H130,2)</f>
        <v>0</v>
      </c>
      <c r="BL130" s="17" t="s">
        <v>205</v>
      </c>
      <c r="BM130" s="237" t="s">
        <v>89</v>
      </c>
    </row>
    <row r="131" spans="1:63" s="12" customFormat="1" ht="25.9" customHeight="1">
      <c r="A131" s="12"/>
      <c r="B131" s="210"/>
      <c r="C131" s="211"/>
      <c r="D131" s="212" t="s">
        <v>80</v>
      </c>
      <c r="E131" s="213" t="s">
        <v>635</v>
      </c>
      <c r="F131" s="213" t="s">
        <v>636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SUM(P132:P213)</f>
        <v>0</v>
      </c>
      <c r="Q131" s="218"/>
      <c r="R131" s="219">
        <f>SUM(R132:R213)</f>
        <v>0</v>
      </c>
      <c r="S131" s="218"/>
      <c r="T131" s="220">
        <f>SUM(T132:T213)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21</v>
      </c>
      <c r="AT131" s="222" t="s">
        <v>80</v>
      </c>
      <c r="AU131" s="222" t="s">
        <v>81</v>
      </c>
      <c r="AY131" s="221" t="s">
        <v>197</v>
      </c>
      <c r="BK131" s="223">
        <f>SUM(BK132:BK213)</f>
        <v>0</v>
      </c>
    </row>
    <row r="132" spans="1:65" s="2" customFormat="1" ht="16.5" customHeight="1">
      <c r="A132" s="38"/>
      <c r="B132" s="39"/>
      <c r="C132" s="226" t="s">
        <v>89</v>
      </c>
      <c r="D132" s="226" t="s">
        <v>200</v>
      </c>
      <c r="E132" s="227" t="s">
        <v>637</v>
      </c>
      <c r="F132" s="228" t="s">
        <v>638</v>
      </c>
      <c r="G132" s="229" t="s">
        <v>286</v>
      </c>
      <c r="H132" s="230">
        <v>57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205</v>
      </c>
    </row>
    <row r="133" spans="1:65" s="2" customFormat="1" ht="16.5" customHeight="1">
      <c r="A133" s="38"/>
      <c r="B133" s="39"/>
      <c r="C133" s="226" t="s">
        <v>198</v>
      </c>
      <c r="D133" s="226" t="s">
        <v>200</v>
      </c>
      <c r="E133" s="227" t="s">
        <v>639</v>
      </c>
      <c r="F133" s="228" t="s">
        <v>640</v>
      </c>
      <c r="G133" s="229" t="s">
        <v>286</v>
      </c>
      <c r="H133" s="230">
        <v>57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232</v>
      </c>
    </row>
    <row r="134" spans="1:65" s="2" customFormat="1" ht="16.5" customHeight="1">
      <c r="A134" s="38"/>
      <c r="B134" s="39"/>
      <c r="C134" s="226" t="s">
        <v>205</v>
      </c>
      <c r="D134" s="226" t="s">
        <v>200</v>
      </c>
      <c r="E134" s="227" t="s">
        <v>1618</v>
      </c>
      <c r="F134" s="228" t="s">
        <v>1619</v>
      </c>
      <c r="G134" s="229" t="s">
        <v>286</v>
      </c>
      <c r="H134" s="230">
        <v>6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205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205</v>
      </c>
      <c r="BM134" s="237" t="s">
        <v>246</v>
      </c>
    </row>
    <row r="135" spans="1:65" s="2" customFormat="1" ht="12">
      <c r="A135" s="38"/>
      <c r="B135" s="39"/>
      <c r="C135" s="226" t="s">
        <v>227</v>
      </c>
      <c r="D135" s="226" t="s">
        <v>200</v>
      </c>
      <c r="E135" s="227" t="s">
        <v>1620</v>
      </c>
      <c r="F135" s="228" t="s">
        <v>1621</v>
      </c>
      <c r="G135" s="229" t="s">
        <v>286</v>
      </c>
      <c r="H135" s="230">
        <v>6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205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205</v>
      </c>
      <c r="BM135" s="237" t="s">
        <v>26</v>
      </c>
    </row>
    <row r="136" spans="1:65" s="2" customFormat="1" ht="16.5" customHeight="1">
      <c r="A136" s="38"/>
      <c r="B136" s="39"/>
      <c r="C136" s="226" t="s">
        <v>232</v>
      </c>
      <c r="D136" s="226" t="s">
        <v>200</v>
      </c>
      <c r="E136" s="227" t="s">
        <v>1622</v>
      </c>
      <c r="F136" s="228" t="s">
        <v>642</v>
      </c>
      <c r="G136" s="229" t="s">
        <v>203</v>
      </c>
      <c r="H136" s="230">
        <v>11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266</v>
      </c>
    </row>
    <row r="137" spans="1:65" s="2" customFormat="1" ht="12">
      <c r="A137" s="38"/>
      <c r="B137" s="39"/>
      <c r="C137" s="226" t="s">
        <v>238</v>
      </c>
      <c r="D137" s="226" t="s">
        <v>200</v>
      </c>
      <c r="E137" s="227" t="s">
        <v>643</v>
      </c>
      <c r="F137" s="228" t="s">
        <v>644</v>
      </c>
      <c r="G137" s="229" t="s">
        <v>203</v>
      </c>
      <c r="H137" s="230">
        <v>11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277</v>
      </c>
    </row>
    <row r="138" spans="1:65" s="2" customFormat="1" ht="16.5" customHeight="1">
      <c r="A138" s="38"/>
      <c r="B138" s="39"/>
      <c r="C138" s="226" t="s">
        <v>246</v>
      </c>
      <c r="D138" s="226" t="s">
        <v>200</v>
      </c>
      <c r="E138" s="227" t="s">
        <v>1623</v>
      </c>
      <c r="F138" s="228" t="s">
        <v>1624</v>
      </c>
      <c r="G138" s="229" t="s">
        <v>203</v>
      </c>
      <c r="H138" s="230">
        <v>1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290</v>
      </c>
    </row>
    <row r="139" spans="1:65" s="2" customFormat="1" ht="12">
      <c r="A139" s="38"/>
      <c r="B139" s="39"/>
      <c r="C139" s="226" t="s">
        <v>251</v>
      </c>
      <c r="D139" s="226" t="s">
        <v>200</v>
      </c>
      <c r="E139" s="227" t="s">
        <v>1625</v>
      </c>
      <c r="F139" s="228" t="s">
        <v>1626</v>
      </c>
      <c r="G139" s="229" t="s">
        <v>203</v>
      </c>
      <c r="H139" s="230">
        <v>1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300</v>
      </c>
    </row>
    <row r="140" spans="1:65" s="2" customFormat="1" ht="16.5" customHeight="1">
      <c r="A140" s="38"/>
      <c r="B140" s="39"/>
      <c r="C140" s="226" t="s">
        <v>26</v>
      </c>
      <c r="D140" s="226" t="s">
        <v>200</v>
      </c>
      <c r="E140" s="227" t="s">
        <v>645</v>
      </c>
      <c r="F140" s="228" t="s">
        <v>646</v>
      </c>
      <c r="G140" s="229" t="s">
        <v>203</v>
      </c>
      <c r="H140" s="230">
        <v>2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308</v>
      </c>
    </row>
    <row r="141" spans="1:65" s="2" customFormat="1" ht="16.5" customHeight="1">
      <c r="A141" s="38"/>
      <c r="B141" s="39"/>
      <c r="C141" s="226" t="s">
        <v>260</v>
      </c>
      <c r="D141" s="226" t="s">
        <v>200</v>
      </c>
      <c r="E141" s="227" t="s">
        <v>1497</v>
      </c>
      <c r="F141" s="228" t="s">
        <v>648</v>
      </c>
      <c r="G141" s="229" t="s">
        <v>203</v>
      </c>
      <c r="H141" s="230">
        <v>2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315</v>
      </c>
    </row>
    <row r="142" spans="1:65" s="2" customFormat="1" ht="16.5" customHeight="1">
      <c r="A142" s="38"/>
      <c r="B142" s="39"/>
      <c r="C142" s="226" t="s">
        <v>266</v>
      </c>
      <c r="D142" s="226" t="s">
        <v>200</v>
      </c>
      <c r="E142" s="227" t="s">
        <v>649</v>
      </c>
      <c r="F142" s="228" t="s">
        <v>650</v>
      </c>
      <c r="G142" s="229" t="s">
        <v>203</v>
      </c>
      <c r="H142" s="230">
        <v>2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325</v>
      </c>
    </row>
    <row r="143" spans="1:65" s="2" customFormat="1" ht="21.75" customHeight="1">
      <c r="A143" s="38"/>
      <c r="B143" s="39"/>
      <c r="C143" s="226" t="s">
        <v>271</v>
      </c>
      <c r="D143" s="226" t="s">
        <v>200</v>
      </c>
      <c r="E143" s="227" t="s">
        <v>663</v>
      </c>
      <c r="F143" s="228" t="s">
        <v>652</v>
      </c>
      <c r="G143" s="229" t="s">
        <v>203</v>
      </c>
      <c r="H143" s="230">
        <v>2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338</v>
      </c>
    </row>
    <row r="144" spans="1:65" s="2" customFormat="1" ht="16.5" customHeight="1">
      <c r="A144" s="38"/>
      <c r="B144" s="39"/>
      <c r="C144" s="226" t="s">
        <v>277</v>
      </c>
      <c r="D144" s="226" t="s">
        <v>200</v>
      </c>
      <c r="E144" s="227" t="s">
        <v>1627</v>
      </c>
      <c r="F144" s="228" t="s">
        <v>1628</v>
      </c>
      <c r="G144" s="229" t="s">
        <v>203</v>
      </c>
      <c r="H144" s="230">
        <v>1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205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205</v>
      </c>
      <c r="BM144" s="237" t="s">
        <v>347</v>
      </c>
    </row>
    <row r="145" spans="1:65" s="2" customFormat="1" ht="12">
      <c r="A145" s="38"/>
      <c r="B145" s="39"/>
      <c r="C145" s="226" t="s">
        <v>8</v>
      </c>
      <c r="D145" s="226" t="s">
        <v>200</v>
      </c>
      <c r="E145" s="227" t="s">
        <v>667</v>
      </c>
      <c r="F145" s="228" t="s">
        <v>1629</v>
      </c>
      <c r="G145" s="229" t="s">
        <v>203</v>
      </c>
      <c r="H145" s="230">
        <v>1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359</v>
      </c>
    </row>
    <row r="146" spans="1:65" s="2" customFormat="1" ht="16.5" customHeight="1">
      <c r="A146" s="38"/>
      <c r="B146" s="39"/>
      <c r="C146" s="226" t="s">
        <v>290</v>
      </c>
      <c r="D146" s="226" t="s">
        <v>200</v>
      </c>
      <c r="E146" s="227" t="s">
        <v>671</v>
      </c>
      <c r="F146" s="228" t="s">
        <v>1630</v>
      </c>
      <c r="G146" s="229" t="s">
        <v>203</v>
      </c>
      <c r="H146" s="230">
        <v>1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369</v>
      </c>
    </row>
    <row r="147" spans="1:65" s="2" customFormat="1" ht="21.75" customHeight="1">
      <c r="A147" s="38"/>
      <c r="B147" s="39"/>
      <c r="C147" s="226" t="s">
        <v>294</v>
      </c>
      <c r="D147" s="226" t="s">
        <v>200</v>
      </c>
      <c r="E147" s="227" t="s">
        <v>1631</v>
      </c>
      <c r="F147" s="228" t="s">
        <v>1632</v>
      </c>
      <c r="G147" s="229" t="s">
        <v>203</v>
      </c>
      <c r="H147" s="230">
        <v>1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383</v>
      </c>
    </row>
    <row r="148" spans="1:65" s="2" customFormat="1" ht="21.75" customHeight="1">
      <c r="A148" s="38"/>
      <c r="B148" s="39"/>
      <c r="C148" s="226" t="s">
        <v>300</v>
      </c>
      <c r="D148" s="226" t="s">
        <v>200</v>
      </c>
      <c r="E148" s="227" t="s">
        <v>653</v>
      </c>
      <c r="F148" s="228" t="s">
        <v>654</v>
      </c>
      <c r="G148" s="229" t="s">
        <v>203</v>
      </c>
      <c r="H148" s="230">
        <v>10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396</v>
      </c>
    </row>
    <row r="149" spans="1:65" s="2" customFormat="1" ht="21.75" customHeight="1">
      <c r="A149" s="38"/>
      <c r="B149" s="39"/>
      <c r="C149" s="226" t="s">
        <v>304</v>
      </c>
      <c r="D149" s="226" t="s">
        <v>200</v>
      </c>
      <c r="E149" s="227" t="s">
        <v>655</v>
      </c>
      <c r="F149" s="228" t="s">
        <v>656</v>
      </c>
      <c r="G149" s="229" t="s">
        <v>203</v>
      </c>
      <c r="H149" s="230">
        <v>9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406</v>
      </c>
    </row>
    <row r="150" spans="1:65" s="2" customFormat="1" ht="16.5" customHeight="1">
      <c r="A150" s="38"/>
      <c r="B150" s="39"/>
      <c r="C150" s="226" t="s">
        <v>308</v>
      </c>
      <c r="D150" s="226" t="s">
        <v>200</v>
      </c>
      <c r="E150" s="227" t="s">
        <v>657</v>
      </c>
      <c r="F150" s="228" t="s">
        <v>658</v>
      </c>
      <c r="G150" s="229" t="s">
        <v>203</v>
      </c>
      <c r="H150" s="230">
        <v>4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205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205</v>
      </c>
      <c r="BM150" s="237" t="s">
        <v>416</v>
      </c>
    </row>
    <row r="151" spans="1:65" s="2" customFormat="1" ht="21.75" customHeight="1">
      <c r="A151" s="38"/>
      <c r="B151" s="39"/>
      <c r="C151" s="226" t="s">
        <v>7</v>
      </c>
      <c r="D151" s="226" t="s">
        <v>200</v>
      </c>
      <c r="E151" s="227" t="s">
        <v>1633</v>
      </c>
      <c r="F151" s="228" t="s">
        <v>1634</v>
      </c>
      <c r="G151" s="229" t="s">
        <v>203</v>
      </c>
      <c r="H151" s="230">
        <v>1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424</v>
      </c>
    </row>
    <row r="152" spans="1:65" s="2" customFormat="1" ht="16.5" customHeight="1">
      <c r="A152" s="38"/>
      <c r="B152" s="39"/>
      <c r="C152" s="226" t="s">
        <v>315</v>
      </c>
      <c r="D152" s="226" t="s">
        <v>200</v>
      </c>
      <c r="E152" s="227" t="s">
        <v>1635</v>
      </c>
      <c r="F152" s="228" t="s">
        <v>1636</v>
      </c>
      <c r="G152" s="229" t="s">
        <v>203</v>
      </c>
      <c r="H152" s="230">
        <v>1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432</v>
      </c>
    </row>
    <row r="153" spans="1:65" s="2" customFormat="1" ht="16.5" customHeight="1">
      <c r="A153" s="38"/>
      <c r="B153" s="39"/>
      <c r="C153" s="226" t="s">
        <v>320</v>
      </c>
      <c r="D153" s="226" t="s">
        <v>200</v>
      </c>
      <c r="E153" s="227" t="s">
        <v>1637</v>
      </c>
      <c r="F153" s="228" t="s">
        <v>1638</v>
      </c>
      <c r="G153" s="229" t="s">
        <v>203</v>
      </c>
      <c r="H153" s="230">
        <v>1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442</v>
      </c>
    </row>
    <row r="154" spans="1:65" s="2" customFormat="1" ht="21.75" customHeight="1">
      <c r="A154" s="38"/>
      <c r="B154" s="39"/>
      <c r="C154" s="226" t="s">
        <v>325</v>
      </c>
      <c r="D154" s="226" t="s">
        <v>200</v>
      </c>
      <c r="E154" s="227" t="s">
        <v>1639</v>
      </c>
      <c r="F154" s="228" t="s">
        <v>1640</v>
      </c>
      <c r="G154" s="229" t="s">
        <v>203</v>
      </c>
      <c r="H154" s="230">
        <v>15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450</v>
      </c>
    </row>
    <row r="155" spans="1:65" s="2" customFormat="1" ht="21.75" customHeight="1">
      <c r="A155" s="38"/>
      <c r="B155" s="39"/>
      <c r="C155" s="226" t="s">
        <v>332</v>
      </c>
      <c r="D155" s="226" t="s">
        <v>200</v>
      </c>
      <c r="E155" s="227" t="s">
        <v>1641</v>
      </c>
      <c r="F155" s="228" t="s">
        <v>1642</v>
      </c>
      <c r="G155" s="229" t="s">
        <v>203</v>
      </c>
      <c r="H155" s="230">
        <v>30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459</v>
      </c>
    </row>
    <row r="156" spans="1:65" s="2" customFormat="1" ht="16.5" customHeight="1">
      <c r="A156" s="38"/>
      <c r="B156" s="39"/>
      <c r="C156" s="226" t="s">
        <v>338</v>
      </c>
      <c r="D156" s="226" t="s">
        <v>200</v>
      </c>
      <c r="E156" s="227" t="s">
        <v>1643</v>
      </c>
      <c r="F156" s="228" t="s">
        <v>1644</v>
      </c>
      <c r="G156" s="229" t="s">
        <v>203</v>
      </c>
      <c r="H156" s="230">
        <v>2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469</v>
      </c>
    </row>
    <row r="157" spans="1:65" s="2" customFormat="1" ht="16.5" customHeight="1">
      <c r="A157" s="38"/>
      <c r="B157" s="39"/>
      <c r="C157" s="226" t="s">
        <v>343</v>
      </c>
      <c r="D157" s="226" t="s">
        <v>200</v>
      </c>
      <c r="E157" s="227" t="s">
        <v>1645</v>
      </c>
      <c r="F157" s="228" t="s">
        <v>1646</v>
      </c>
      <c r="G157" s="229" t="s">
        <v>203</v>
      </c>
      <c r="H157" s="230">
        <v>2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483</v>
      </c>
    </row>
    <row r="158" spans="1:65" s="2" customFormat="1" ht="16.5" customHeight="1">
      <c r="A158" s="38"/>
      <c r="B158" s="39"/>
      <c r="C158" s="226" t="s">
        <v>347</v>
      </c>
      <c r="D158" s="226" t="s">
        <v>200</v>
      </c>
      <c r="E158" s="227" t="s">
        <v>1647</v>
      </c>
      <c r="F158" s="228" t="s">
        <v>1648</v>
      </c>
      <c r="G158" s="229" t="s">
        <v>203</v>
      </c>
      <c r="H158" s="230">
        <v>2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495</v>
      </c>
    </row>
    <row r="159" spans="1:65" s="2" customFormat="1" ht="16.5" customHeight="1">
      <c r="A159" s="38"/>
      <c r="B159" s="39"/>
      <c r="C159" s="226" t="s">
        <v>355</v>
      </c>
      <c r="D159" s="226" t="s">
        <v>200</v>
      </c>
      <c r="E159" s="227" t="s">
        <v>1649</v>
      </c>
      <c r="F159" s="228" t="s">
        <v>1630</v>
      </c>
      <c r="G159" s="229" t="s">
        <v>203</v>
      </c>
      <c r="H159" s="230">
        <v>2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21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504</v>
      </c>
    </row>
    <row r="160" spans="1:65" s="2" customFormat="1" ht="16.5" customHeight="1">
      <c r="A160" s="38"/>
      <c r="B160" s="39"/>
      <c r="C160" s="226" t="s">
        <v>359</v>
      </c>
      <c r="D160" s="226" t="s">
        <v>200</v>
      </c>
      <c r="E160" s="227" t="s">
        <v>1650</v>
      </c>
      <c r="F160" s="228" t="s">
        <v>1651</v>
      </c>
      <c r="G160" s="229" t="s">
        <v>203</v>
      </c>
      <c r="H160" s="230">
        <v>2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513</v>
      </c>
    </row>
    <row r="161" spans="1:65" s="2" customFormat="1" ht="16.5" customHeight="1">
      <c r="A161" s="38"/>
      <c r="B161" s="39"/>
      <c r="C161" s="226" t="s">
        <v>365</v>
      </c>
      <c r="D161" s="226" t="s">
        <v>200</v>
      </c>
      <c r="E161" s="227" t="s">
        <v>1652</v>
      </c>
      <c r="F161" s="228" t="s">
        <v>1653</v>
      </c>
      <c r="G161" s="229" t="s">
        <v>203</v>
      </c>
      <c r="H161" s="230">
        <v>2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525</v>
      </c>
    </row>
    <row r="162" spans="1:65" s="2" customFormat="1" ht="16.5" customHeight="1">
      <c r="A162" s="38"/>
      <c r="B162" s="39"/>
      <c r="C162" s="226" t="s">
        <v>369</v>
      </c>
      <c r="D162" s="226" t="s">
        <v>200</v>
      </c>
      <c r="E162" s="227" t="s">
        <v>1654</v>
      </c>
      <c r="F162" s="228" t="s">
        <v>1648</v>
      </c>
      <c r="G162" s="229" t="s">
        <v>203</v>
      </c>
      <c r="H162" s="230">
        <v>2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548</v>
      </c>
    </row>
    <row r="163" spans="1:65" s="2" customFormat="1" ht="16.5" customHeight="1">
      <c r="A163" s="38"/>
      <c r="B163" s="39"/>
      <c r="C163" s="226" t="s">
        <v>375</v>
      </c>
      <c r="D163" s="226" t="s">
        <v>200</v>
      </c>
      <c r="E163" s="227" t="s">
        <v>1655</v>
      </c>
      <c r="F163" s="228" t="s">
        <v>1630</v>
      </c>
      <c r="G163" s="229" t="s">
        <v>203</v>
      </c>
      <c r="H163" s="230">
        <v>2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568</v>
      </c>
    </row>
    <row r="164" spans="1:65" s="2" customFormat="1" ht="16.5" customHeight="1">
      <c r="A164" s="38"/>
      <c r="B164" s="39"/>
      <c r="C164" s="226" t="s">
        <v>383</v>
      </c>
      <c r="D164" s="226" t="s">
        <v>200</v>
      </c>
      <c r="E164" s="227" t="s">
        <v>1656</v>
      </c>
      <c r="F164" s="228" t="s">
        <v>1657</v>
      </c>
      <c r="G164" s="229" t="s">
        <v>203</v>
      </c>
      <c r="H164" s="230">
        <v>2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577</v>
      </c>
    </row>
    <row r="165" spans="1:65" s="2" customFormat="1" ht="16.5" customHeight="1">
      <c r="A165" s="38"/>
      <c r="B165" s="39"/>
      <c r="C165" s="226" t="s">
        <v>388</v>
      </c>
      <c r="D165" s="226" t="s">
        <v>200</v>
      </c>
      <c r="E165" s="227" t="s">
        <v>1658</v>
      </c>
      <c r="F165" s="228" t="s">
        <v>1659</v>
      </c>
      <c r="G165" s="229" t="s">
        <v>203</v>
      </c>
      <c r="H165" s="230">
        <v>2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589</v>
      </c>
    </row>
    <row r="166" spans="1:65" s="2" customFormat="1" ht="16.5" customHeight="1">
      <c r="A166" s="38"/>
      <c r="B166" s="39"/>
      <c r="C166" s="226" t="s">
        <v>396</v>
      </c>
      <c r="D166" s="226" t="s">
        <v>200</v>
      </c>
      <c r="E166" s="227" t="s">
        <v>1660</v>
      </c>
      <c r="F166" s="228" t="s">
        <v>1661</v>
      </c>
      <c r="G166" s="229" t="s">
        <v>203</v>
      </c>
      <c r="H166" s="230">
        <v>2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205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205</v>
      </c>
      <c r="BM166" s="237" t="s">
        <v>597</v>
      </c>
    </row>
    <row r="167" spans="1:65" s="2" customFormat="1" ht="16.5" customHeight="1">
      <c r="A167" s="38"/>
      <c r="B167" s="39"/>
      <c r="C167" s="226" t="s">
        <v>402</v>
      </c>
      <c r="D167" s="226" t="s">
        <v>200</v>
      </c>
      <c r="E167" s="227" t="s">
        <v>1662</v>
      </c>
      <c r="F167" s="228" t="s">
        <v>1630</v>
      </c>
      <c r="G167" s="229" t="s">
        <v>203</v>
      </c>
      <c r="H167" s="230">
        <v>2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205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205</v>
      </c>
      <c r="BM167" s="237" t="s">
        <v>606</v>
      </c>
    </row>
    <row r="168" spans="1:65" s="2" customFormat="1" ht="16.5" customHeight="1">
      <c r="A168" s="38"/>
      <c r="B168" s="39"/>
      <c r="C168" s="226" t="s">
        <v>406</v>
      </c>
      <c r="D168" s="226" t="s">
        <v>200</v>
      </c>
      <c r="E168" s="227" t="s">
        <v>1663</v>
      </c>
      <c r="F168" s="228" t="s">
        <v>1664</v>
      </c>
      <c r="G168" s="229" t="s">
        <v>203</v>
      </c>
      <c r="H168" s="230">
        <v>1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621</v>
      </c>
    </row>
    <row r="169" spans="1:65" s="2" customFormat="1" ht="12">
      <c r="A169" s="38"/>
      <c r="B169" s="39"/>
      <c r="C169" s="226" t="s">
        <v>410</v>
      </c>
      <c r="D169" s="226" t="s">
        <v>200</v>
      </c>
      <c r="E169" s="227" t="s">
        <v>1665</v>
      </c>
      <c r="F169" s="228" t="s">
        <v>1666</v>
      </c>
      <c r="G169" s="229" t="s">
        <v>203</v>
      </c>
      <c r="H169" s="230">
        <v>1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712</v>
      </c>
    </row>
    <row r="170" spans="1:65" s="2" customFormat="1" ht="16.5" customHeight="1">
      <c r="A170" s="38"/>
      <c r="B170" s="39"/>
      <c r="C170" s="226" t="s">
        <v>416</v>
      </c>
      <c r="D170" s="226" t="s">
        <v>200</v>
      </c>
      <c r="E170" s="227" t="s">
        <v>1667</v>
      </c>
      <c r="F170" s="228" t="s">
        <v>1630</v>
      </c>
      <c r="G170" s="229" t="s">
        <v>203</v>
      </c>
      <c r="H170" s="230">
        <v>1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715</v>
      </c>
    </row>
    <row r="171" spans="1:65" s="2" customFormat="1" ht="16.5" customHeight="1">
      <c r="A171" s="38"/>
      <c r="B171" s="39"/>
      <c r="C171" s="226" t="s">
        <v>420</v>
      </c>
      <c r="D171" s="226" t="s">
        <v>200</v>
      </c>
      <c r="E171" s="227" t="s">
        <v>1663</v>
      </c>
      <c r="F171" s="228" t="s">
        <v>1664</v>
      </c>
      <c r="G171" s="229" t="s">
        <v>203</v>
      </c>
      <c r="H171" s="230">
        <v>4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720</v>
      </c>
    </row>
    <row r="172" spans="1:65" s="2" customFormat="1" ht="33" customHeight="1">
      <c r="A172" s="38"/>
      <c r="B172" s="39"/>
      <c r="C172" s="226" t="s">
        <v>424</v>
      </c>
      <c r="D172" s="226" t="s">
        <v>200</v>
      </c>
      <c r="E172" s="227" t="s">
        <v>1668</v>
      </c>
      <c r="F172" s="228" t="s">
        <v>1669</v>
      </c>
      <c r="G172" s="229" t="s">
        <v>203</v>
      </c>
      <c r="H172" s="230">
        <v>4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723</v>
      </c>
    </row>
    <row r="173" spans="1:65" s="2" customFormat="1" ht="16.5" customHeight="1">
      <c r="A173" s="38"/>
      <c r="B173" s="39"/>
      <c r="C173" s="226" t="s">
        <v>428</v>
      </c>
      <c r="D173" s="226" t="s">
        <v>200</v>
      </c>
      <c r="E173" s="227" t="s">
        <v>1670</v>
      </c>
      <c r="F173" s="228" t="s">
        <v>1630</v>
      </c>
      <c r="G173" s="229" t="s">
        <v>203</v>
      </c>
      <c r="H173" s="230">
        <v>4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726</v>
      </c>
    </row>
    <row r="174" spans="1:65" s="2" customFormat="1" ht="12">
      <c r="A174" s="38"/>
      <c r="B174" s="39"/>
      <c r="C174" s="226" t="s">
        <v>432</v>
      </c>
      <c r="D174" s="226" t="s">
        <v>200</v>
      </c>
      <c r="E174" s="227" t="s">
        <v>1671</v>
      </c>
      <c r="F174" s="228" t="s">
        <v>1672</v>
      </c>
      <c r="G174" s="229" t="s">
        <v>203</v>
      </c>
      <c r="H174" s="230">
        <v>1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729</v>
      </c>
    </row>
    <row r="175" spans="1:65" s="2" customFormat="1" ht="16.5" customHeight="1">
      <c r="A175" s="38"/>
      <c r="B175" s="39"/>
      <c r="C175" s="226" t="s">
        <v>438</v>
      </c>
      <c r="D175" s="226" t="s">
        <v>200</v>
      </c>
      <c r="E175" s="227" t="s">
        <v>1673</v>
      </c>
      <c r="F175" s="228" t="s">
        <v>1674</v>
      </c>
      <c r="G175" s="229" t="s">
        <v>203</v>
      </c>
      <c r="H175" s="230">
        <v>1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732</v>
      </c>
    </row>
    <row r="176" spans="1:65" s="2" customFormat="1" ht="16.5" customHeight="1">
      <c r="A176" s="38"/>
      <c r="B176" s="39"/>
      <c r="C176" s="226" t="s">
        <v>442</v>
      </c>
      <c r="D176" s="226" t="s">
        <v>200</v>
      </c>
      <c r="E176" s="227" t="s">
        <v>1675</v>
      </c>
      <c r="F176" s="228" t="s">
        <v>1676</v>
      </c>
      <c r="G176" s="229" t="s">
        <v>203</v>
      </c>
      <c r="H176" s="230">
        <v>20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735</v>
      </c>
    </row>
    <row r="177" spans="1:65" s="2" customFormat="1" ht="33" customHeight="1">
      <c r="A177" s="38"/>
      <c r="B177" s="39"/>
      <c r="C177" s="226" t="s">
        <v>446</v>
      </c>
      <c r="D177" s="226" t="s">
        <v>200</v>
      </c>
      <c r="E177" s="227" t="s">
        <v>1677</v>
      </c>
      <c r="F177" s="228" t="s">
        <v>1678</v>
      </c>
      <c r="G177" s="229" t="s">
        <v>203</v>
      </c>
      <c r="H177" s="230">
        <v>20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738</v>
      </c>
    </row>
    <row r="178" spans="1:65" s="2" customFormat="1" ht="21.75" customHeight="1">
      <c r="A178" s="38"/>
      <c r="B178" s="39"/>
      <c r="C178" s="226" t="s">
        <v>450</v>
      </c>
      <c r="D178" s="226" t="s">
        <v>200</v>
      </c>
      <c r="E178" s="227" t="s">
        <v>1484</v>
      </c>
      <c r="F178" s="228" t="s">
        <v>1485</v>
      </c>
      <c r="G178" s="229" t="s">
        <v>203</v>
      </c>
      <c r="H178" s="230">
        <v>1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205</v>
      </c>
      <c r="AT178" s="237" t="s">
        <v>200</v>
      </c>
      <c r="AU178" s="237" t="s">
        <v>21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205</v>
      </c>
      <c r="BM178" s="237" t="s">
        <v>741</v>
      </c>
    </row>
    <row r="179" spans="1:65" s="2" customFormat="1" ht="16.5" customHeight="1">
      <c r="A179" s="38"/>
      <c r="B179" s="39"/>
      <c r="C179" s="226" t="s">
        <v>454</v>
      </c>
      <c r="D179" s="226" t="s">
        <v>200</v>
      </c>
      <c r="E179" s="227" t="s">
        <v>691</v>
      </c>
      <c r="F179" s="228" t="s">
        <v>692</v>
      </c>
      <c r="G179" s="229" t="s">
        <v>203</v>
      </c>
      <c r="H179" s="230">
        <v>3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21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744</v>
      </c>
    </row>
    <row r="180" spans="1:65" s="2" customFormat="1" ht="16.5" customHeight="1">
      <c r="A180" s="38"/>
      <c r="B180" s="39"/>
      <c r="C180" s="226" t="s">
        <v>459</v>
      </c>
      <c r="D180" s="226" t="s">
        <v>200</v>
      </c>
      <c r="E180" s="227" t="s">
        <v>1679</v>
      </c>
      <c r="F180" s="228" t="s">
        <v>1680</v>
      </c>
      <c r="G180" s="229" t="s">
        <v>286</v>
      </c>
      <c r="H180" s="230">
        <v>162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46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205</v>
      </c>
      <c r="AT180" s="237" t="s">
        <v>200</v>
      </c>
      <c r="AU180" s="237" t="s">
        <v>21</v>
      </c>
      <c r="AY180" s="17" t="s">
        <v>197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21</v>
      </c>
      <c r="BK180" s="238">
        <f>ROUND(I180*H180,2)</f>
        <v>0</v>
      </c>
      <c r="BL180" s="17" t="s">
        <v>205</v>
      </c>
      <c r="BM180" s="237" t="s">
        <v>27</v>
      </c>
    </row>
    <row r="181" spans="1:65" s="2" customFormat="1" ht="16.5" customHeight="1">
      <c r="A181" s="38"/>
      <c r="B181" s="39"/>
      <c r="C181" s="226" t="s">
        <v>465</v>
      </c>
      <c r="D181" s="226" t="s">
        <v>200</v>
      </c>
      <c r="E181" s="227" t="s">
        <v>1681</v>
      </c>
      <c r="F181" s="228" t="s">
        <v>1682</v>
      </c>
      <c r="G181" s="229" t="s">
        <v>286</v>
      </c>
      <c r="H181" s="230">
        <v>162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205</v>
      </c>
      <c r="AT181" s="237" t="s">
        <v>200</v>
      </c>
      <c r="AU181" s="237" t="s">
        <v>21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205</v>
      </c>
      <c r="BM181" s="237" t="s">
        <v>750</v>
      </c>
    </row>
    <row r="182" spans="1:65" s="2" customFormat="1" ht="16.5" customHeight="1">
      <c r="A182" s="38"/>
      <c r="B182" s="39"/>
      <c r="C182" s="226" t="s">
        <v>469</v>
      </c>
      <c r="D182" s="226" t="s">
        <v>200</v>
      </c>
      <c r="E182" s="227" t="s">
        <v>1486</v>
      </c>
      <c r="F182" s="228" t="s">
        <v>1487</v>
      </c>
      <c r="G182" s="229" t="s">
        <v>286</v>
      </c>
      <c r="H182" s="230">
        <v>6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205</v>
      </c>
      <c r="AT182" s="237" t="s">
        <v>200</v>
      </c>
      <c r="AU182" s="237" t="s">
        <v>21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205</v>
      </c>
      <c r="BM182" s="237" t="s">
        <v>977</v>
      </c>
    </row>
    <row r="183" spans="1:65" s="2" customFormat="1" ht="16.5" customHeight="1">
      <c r="A183" s="38"/>
      <c r="B183" s="39"/>
      <c r="C183" s="226" t="s">
        <v>478</v>
      </c>
      <c r="D183" s="226" t="s">
        <v>200</v>
      </c>
      <c r="E183" s="227" t="s">
        <v>1683</v>
      </c>
      <c r="F183" s="228" t="s">
        <v>1684</v>
      </c>
      <c r="G183" s="229" t="s">
        <v>286</v>
      </c>
      <c r="H183" s="230">
        <v>20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205</v>
      </c>
      <c r="AT183" s="237" t="s">
        <v>200</v>
      </c>
      <c r="AU183" s="237" t="s">
        <v>21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205</v>
      </c>
      <c r="BM183" s="237" t="s">
        <v>980</v>
      </c>
    </row>
    <row r="184" spans="1:65" s="2" customFormat="1" ht="16.5" customHeight="1">
      <c r="A184" s="38"/>
      <c r="B184" s="39"/>
      <c r="C184" s="226" t="s">
        <v>483</v>
      </c>
      <c r="D184" s="226" t="s">
        <v>200</v>
      </c>
      <c r="E184" s="227" t="s">
        <v>1685</v>
      </c>
      <c r="F184" s="228" t="s">
        <v>1489</v>
      </c>
      <c r="G184" s="229" t="s">
        <v>286</v>
      </c>
      <c r="H184" s="230">
        <v>26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205</v>
      </c>
      <c r="AT184" s="237" t="s">
        <v>200</v>
      </c>
      <c r="AU184" s="237" t="s">
        <v>21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205</v>
      </c>
      <c r="BM184" s="237" t="s">
        <v>983</v>
      </c>
    </row>
    <row r="185" spans="1:65" s="2" customFormat="1" ht="21.75" customHeight="1">
      <c r="A185" s="38"/>
      <c r="B185" s="39"/>
      <c r="C185" s="226" t="s">
        <v>489</v>
      </c>
      <c r="D185" s="226" t="s">
        <v>200</v>
      </c>
      <c r="E185" s="227" t="s">
        <v>1686</v>
      </c>
      <c r="F185" s="228" t="s">
        <v>1687</v>
      </c>
      <c r="G185" s="229" t="s">
        <v>286</v>
      </c>
      <c r="H185" s="230">
        <v>23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46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205</v>
      </c>
      <c r="AT185" s="237" t="s">
        <v>200</v>
      </c>
      <c r="AU185" s="237" t="s">
        <v>21</v>
      </c>
      <c r="AY185" s="17" t="s">
        <v>197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21</v>
      </c>
      <c r="BK185" s="238">
        <f>ROUND(I185*H185,2)</f>
        <v>0</v>
      </c>
      <c r="BL185" s="17" t="s">
        <v>205</v>
      </c>
      <c r="BM185" s="237" t="s">
        <v>986</v>
      </c>
    </row>
    <row r="186" spans="1:65" s="2" customFormat="1" ht="21.75" customHeight="1">
      <c r="A186" s="38"/>
      <c r="B186" s="39"/>
      <c r="C186" s="226" t="s">
        <v>495</v>
      </c>
      <c r="D186" s="226" t="s">
        <v>200</v>
      </c>
      <c r="E186" s="227" t="s">
        <v>1688</v>
      </c>
      <c r="F186" s="228" t="s">
        <v>1689</v>
      </c>
      <c r="G186" s="229" t="s">
        <v>286</v>
      </c>
      <c r="H186" s="230">
        <v>23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205</v>
      </c>
      <c r="AT186" s="237" t="s">
        <v>200</v>
      </c>
      <c r="AU186" s="237" t="s">
        <v>21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205</v>
      </c>
      <c r="BM186" s="237" t="s">
        <v>991</v>
      </c>
    </row>
    <row r="187" spans="1:65" s="2" customFormat="1" ht="21.75" customHeight="1">
      <c r="A187" s="38"/>
      <c r="B187" s="39"/>
      <c r="C187" s="226" t="s">
        <v>500</v>
      </c>
      <c r="D187" s="226" t="s">
        <v>200</v>
      </c>
      <c r="E187" s="227" t="s">
        <v>1686</v>
      </c>
      <c r="F187" s="228" t="s">
        <v>1687</v>
      </c>
      <c r="G187" s="229" t="s">
        <v>286</v>
      </c>
      <c r="H187" s="230">
        <v>43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21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994</v>
      </c>
    </row>
    <row r="188" spans="1:65" s="2" customFormat="1" ht="21.75" customHeight="1">
      <c r="A188" s="38"/>
      <c r="B188" s="39"/>
      <c r="C188" s="226" t="s">
        <v>504</v>
      </c>
      <c r="D188" s="226" t="s">
        <v>200</v>
      </c>
      <c r="E188" s="227" t="s">
        <v>1690</v>
      </c>
      <c r="F188" s="228" t="s">
        <v>1691</v>
      </c>
      <c r="G188" s="229" t="s">
        <v>286</v>
      </c>
      <c r="H188" s="230">
        <v>43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205</v>
      </c>
      <c r="AT188" s="237" t="s">
        <v>200</v>
      </c>
      <c r="AU188" s="237" t="s">
        <v>21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997</v>
      </c>
    </row>
    <row r="189" spans="1:65" s="2" customFormat="1" ht="21.75" customHeight="1">
      <c r="A189" s="38"/>
      <c r="B189" s="39"/>
      <c r="C189" s="226" t="s">
        <v>509</v>
      </c>
      <c r="D189" s="226" t="s">
        <v>200</v>
      </c>
      <c r="E189" s="227" t="s">
        <v>1692</v>
      </c>
      <c r="F189" s="228" t="s">
        <v>1693</v>
      </c>
      <c r="G189" s="229" t="s">
        <v>286</v>
      </c>
      <c r="H189" s="230">
        <v>35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46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205</v>
      </c>
      <c r="AT189" s="237" t="s">
        <v>200</v>
      </c>
      <c r="AU189" s="237" t="s">
        <v>21</v>
      </c>
      <c r="AY189" s="17" t="s">
        <v>197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21</v>
      </c>
      <c r="BK189" s="238">
        <f>ROUND(I189*H189,2)</f>
        <v>0</v>
      </c>
      <c r="BL189" s="17" t="s">
        <v>205</v>
      </c>
      <c r="BM189" s="237" t="s">
        <v>998</v>
      </c>
    </row>
    <row r="190" spans="1:65" s="2" customFormat="1" ht="21.75" customHeight="1">
      <c r="A190" s="38"/>
      <c r="B190" s="39"/>
      <c r="C190" s="226" t="s">
        <v>513</v>
      </c>
      <c r="D190" s="226" t="s">
        <v>200</v>
      </c>
      <c r="E190" s="227" t="s">
        <v>1694</v>
      </c>
      <c r="F190" s="228" t="s">
        <v>1695</v>
      </c>
      <c r="G190" s="229" t="s">
        <v>286</v>
      </c>
      <c r="H190" s="230">
        <v>35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205</v>
      </c>
      <c r="AT190" s="237" t="s">
        <v>200</v>
      </c>
      <c r="AU190" s="237" t="s">
        <v>21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205</v>
      </c>
      <c r="BM190" s="237" t="s">
        <v>1003</v>
      </c>
    </row>
    <row r="191" spans="1:65" s="2" customFormat="1" ht="21.75" customHeight="1">
      <c r="A191" s="38"/>
      <c r="B191" s="39"/>
      <c r="C191" s="226" t="s">
        <v>521</v>
      </c>
      <c r="D191" s="226" t="s">
        <v>200</v>
      </c>
      <c r="E191" s="227" t="s">
        <v>1696</v>
      </c>
      <c r="F191" s="228" t="s">
        <v>1697</v>
      </c>
      <c r="G191" s="229" t="s">
        <v>286</v>
      </c>
      <c r="H191" s="230">
        <v>5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205</v>
      </c>
      <c r="AT191" s="237" t="s">
        <v>200</v>
      </c>
      <c r="AU191" s="237" t="s">
        <v>21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205</v>
      </c>
      <c r="BM191" s="237" t="s">
        <v>1006</v>
      </c>
    </row>
    <row r="192" spans="1:65" s="2" customFormat="1" ht="21.75" customHeight="1">
      <c r="A192" s="38"/>
      <c r="B192" s="39"/>
      <c r="C192" s="226" t="s">
        <v>525</v>
      </c>
      <c r="D192" s="226" t="s">
        <v>200</v>
      </c>
      <c r="E192" s="227" t="s">
        <v>1698</v>
      </c>
      <c r="F192" s="228" t="s">
        <v>1699</v>
      </c>
      <c r="G192" s="229" t="s">
        <v>286</v>
      </c>
      <c r="H192" s="230">
        <v>5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205</v>
      </c>
      <c r="AT192" s="237" t="s">
        <v>200</v>
      </c>
      <c r="AU192" s="237" t="s">
        <v>21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205</v>
      </c>
      <c r="BM192" s="237" t="s">
        <v>1010</v>
      </c>
    </row>
    <row r="193" spans="1:65" s="2" customFormat="1" ht="21.75" customHeight="1">
      <c r="A193" s="38"/>
      <c r="B193" s="39"/>
      <c r="C193" s="226" t="s">
        <v>531</v>
      </c>
      <c r="D193" s="226" t="s">
        <v>200</v>
      </c>
      <c r="E193" s="227" t="s">
        <v>1700</v>
      </c>
      <c r="F193" s="228" t="s">
        <v>1701</v>
      </c>
      <c r="G193" s="229" t="s">
        <v>286</v>
      </c>
      <c r="H193" s="230">
        <v>9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205</v>
      </c>
      <c r="AT193" s="237" t="s">
        <v>200</v>
      </c>
      <c r="AU193" s="237" t="s">
        <v>21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205</v>
      </c>
      <c r="BM193" s="237" t="s">
        <v>1013</v>
      </c>
    </row>
    <row r="194" spans="1:65" s="2" customFormat="1" ht="21.75" customHeight="1">
      <c r="A194" s="38"/>
      <c r="B194" s="39"/>
      <c r="C194" s="226" t="s">
        <v>548</v>
      </c>
      <c r="D194" s="226" t="s">
        <v>200</v>
      </c>
      <c r="E194" s="227" t="s">
        <v>1702</v>
      </c>
      <c r="F194" s="228" t="s">
        <v>1703</v>
      </c>
      <c r="G194" s="229" t="s">
        <v>286</v>
      </c>
      <c r="H194" s="230">
        <v>9</v>
      </c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46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205</v>
      </c>
      <c r="AT194" s="237" t="s">
        <v>200</v>
      </c>
      <c r="AU194" s="237" t="s">
        <v>21</v>
      </c>
      <c r="AY194" s="17" t="s">
        <v>197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21</v>
      </c>
      <c r="BK194" s="238">
        <f>ROUND(I194*H194,2)</f>
        <v>0</v>
      </c>
      <c r="BL194" s="17" t="s">
        <v>205</v>
      </c>
      <c r="BM194" s="237" t="s">
        <v>1016</v>
      </c>
    </row>
    <row r="195" spans="1:65" s="2" customFormat="1" ht="21.75" customHeight="1">
      <c r="A195" s="38"/>
      <c r="B195" s="39"/>
      <c r="C195" s="226" t="s">
        <v>564</v>
      </c>
      <c r="D195" s="226" t="s">
        <v>200</v>
      </c>
      <c r="E195" s="227" t="s">
        <v>1704</v>
      </c>
      <c r="F195" s="228" t="s">
        <v>1705</v>
      </c>
      <c r="G195" s="229" t="s">
        <v>286</v>
      </c>
      <c r="H195" s="230">
        <v>12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205</v>
      </c>
      <c r="AT195" s="237" t="s">
        <v>200</v>
      </c>
      <c r="AU195" s="237" t="s">
        <v>21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205</v>
      </c>
      <c r="BM195" s="237" t="s">
        <v>1019</v>
      </c>
    </row>
    <row r="196" spans="1:65" s="2" customFormat="1" ht="21.75" customHeight="1">
      <c r="A196" s="38"/>
      <c r="B196" s="39"/>
      <c r="C196" s="226" t="s">
        <v>568</v>
      </c>
      <c r="D196" s="226" t="s">
        <v>200</v>
      </c>
      <c r="E196" s="227" t="s">
        <v>1706</v>
      </c>
      <c r="F196" s="228" t="s">
        <v>1707</v>
      </c>
      <c r="G196" s="229" t="s">
        <v>286</v>
      </c>
      <c r="H196" s="230">
        <v>12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205</v>
      </c>
      <c r="AT196" s="237" t="s">
        <v>200</v>
      </c>
      <c r="AU196" s="237" t="s">
        <v>21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205</v>
      </c>
      <c r="BM196" s="237" t="s">
        <v>1022</v>
      </c>
    </row>
    <row r="197" spans="1:65" s="2" customFormat="1" ht="21.75" customHeight="1">
      <c r="A197" s="38"/>
      <c r="B197" s="39"/>
      <c r="C197" s="226" t="s">
        <v>573</v>
      </c>
      <c r="D197" s="226" t="s">
        <v>200</v>
      </c>
      <c r="E197" s="227" t="s">
        <v>1708</v>
      </c>
      <c r="F197" s="228" t="s">
        <v>1709</v>
      </c>
      <c r="G197" s="229" t="s">
        <v>286</v>
      </c>
      <c r="H197" s="230">
        <v>118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205</v>
      </c>
      <c r="AT197" s="237" t="s">
        <v>200</v>
      </c>
      <c r="AU197" s="237" t="s">
        <v>21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205</v>
      </c>
      <c r="BM197" s="237" t="s">
        <v>1025</v>
      </c>
    </row>
    <row r="198" spans="1:65" s="2" customFormat="1" ht="21.75" customHeight="1">
      <c r="A198" s="38"/>
      <c r="B198" s="39"/>
      <c r="C198" s="226" t="s">
        <v>577</v>
      </c>
      <c r="D198" s="226" t="s">
        <v>200</v>
      </c>
      <c r="E198" s="227" t="s">
        <v>1710</v>
      </c>
      <c r="F198" s="228" t="s">
        <v>1711</v>
      </c>
      <c r="G198" s="229" t="s">
        <v>286</v>
      </c>
      <c r="H198" s="230">
        <v>118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46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205</v>
      </c>
      <c r="AT198" s="237" t="s">
        <v>200</v>
      </c>
      <c r="AU198" s="237" t="s">
        <v>21</v>
      </c>
      <c r="AY198" s="17" t="s">
        <v>197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21</v>
      </c>
      <c r="BK198" s="238">
        <f>ROUND(I198*H198,2)</f>
        <v>0</v>
      </c>
      <c r="BL198" s="17" t="s">
        <v>205</v>
      </c>
      <c r="BM198" s="237" t="s">
        <v>1028</v>
      </c>
    </row>
    <row r="199" spans="1:65" s="2" customFormat="1" ht="21.75" customHeight="1">
      <c r="A199" s="38"/>
      <c r="B199" s="39"/>
      <c r="C199" s="226" t="s">
        <v>583</v>
      </c>
      <c r="D199" s="226" t="s">
        <v>200</v>
      </c>
      <c r="E199" s="227" t="s">
        <v>1712</v>
      </c>
      <c r="F199" s="228" t="s">
        <v>1713</v>
      </c>
      <c r="G199" s="229" t="s">
        <v>286</v>
      </c>
      <c r="H199" s="230">
        <v>8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205</v>
      </c>
      <c r="AT199" s="237" t="s">
        <v>200</v>
      </c>
      <c r="AU199" s="237" t="s">
        <v>21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205</v>
      </c>
      <c r="BM199" s="237" t="s">
        <v>1031</v>
      </c>
    </row>
    <row r="200" spans="1:65" s="2" customFormat="1" ht="21.75" customHeight="1">
      <c r="A200" s="38"/>
      <c r="B200" s="39"/>
      <c r="C200" s="226" t="s">
        <v>589</v>
      </c>
      <c r="D200" s="226" t="s">
        <v>200</v>
      </c>
      <c r="E200" s="227" t="s">
        <v>1714</v>
      </c>
      <c r="F200" s="228" t="s">
        <v>1715</v>
      </c>
      <c r="G200" s="229" t="s">
        <v>286</v>
      </c>
      <c r="H200" s="230">
        <v>8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46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205</v>
      </c>
      <c r="AT200" s="237" t="s">
        <v>200</v>
      </c>
      <c r="AU200" s="237" t="s">
        <v>21</v>
      </c>
      <c r="AY200" s="17" t="s">
        <v>197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21</v>
      </c>
      <c r="BK200" s="238">
        <f>ROUND(I200*H200,2)</f>
        <v>0</v>
      </c>
      <c r="BL200" s="17" t="s">
        <v>205</v>
      </c>
      <c r="BM200" s="237" t="s">
        <v>1034</v>
      </c>
    </row>
    <row r="201" spans="1:65" s="2" customFormat="1" ht="12">
      <c r="A201" s="38"/>
      <c r="B201" s="39"/>
      <c r="C201" s="226" t="s">
        <v>593</v>
      </c>
      <c r="D201" s="226" t="s">
        <v>200</v>
      </c>
      <c r="E201" s="227" t="s">
        <v>1716</v>
      </c>
      <c r="F201" s="228" t="s">
        <v>1717</v>
      </c>
      <c r="G201" s="229" t="s">
        <v>286</v>
      </c>
      <c r="H201" s="230">
        <v>6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46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205</v>
      </c>
      <c r="AT201" s="237" t="s">
        <v>200</v>
      </c>
      <c r="AU201" s="237" t="s">
        <v>21</v>
      </c>
      <c r="AY201" s="17" t="s">
        <v>197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21</v>
      </c>
      <c r="BK201" s="238">
        <f>ROUND(I201*H201,2)</f>
        <v>0</v>
      </c>
      <c r="BL201" s="17" t="s">
        <v>205</v>
      </c>
      <c r="BM201" s="237" t="s">
        <v>1037</v>
      </c>
    </row>
    <row r="202" spans="1:65" s="2" customFormat="1" ht="21.75" customHeight="1">
      <c r="A202" s="38"/>
      <c r="B202" s="39"/>
      <c r="C202" s="226" t="s">
        <v>597</v>
      </c>
      <c r="D202" s="226" t="s">
        <v>200</v>
      </c>
      <c r="E202" s="227" t="s">
        <v>1718</v>
      </c>
      <c r="F202" s="228" t="s">
        <v>1703</v>
      </c>
      <c r="G202" s="229" t="s">
        <v>286</v>
      </c>
      <c r="H202" s="230">
        <v>6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205</v>
      </c>
      <c r="AT202" s="237" t="s">
        <v>200</v>
      </c>
      <c r="AU202" s="237" t="s">
        <v>21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205</v>
      </c>
      <c r="BM202" s="237" t="s">
        <v>1040</v>
      </c>
    </row>
    <row r="203" spans="1:65" s="2" customFormat="1" ht="21.75" customHeight="1">
      <c r="A203" s="38"/>
      <c r="B203" s="39"/>
      <c r="C203" s="226" t="s">
        <v>602</v>
      </c>
      <c r="D203" s="226" t="s">
        <v>200</v>
      </c>
      <c r="E203" s="227" t="s">
        <v>1719</v>
      </c>
      <c r="F203" s="228" t="s">
        <v>1720</v>
      </c>
      <c r="G203" s="229" t="s">
        <v>286</v>
      </c>
      <c r="H203" s="230">
        <v>94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205</v>
      </c>
      <c r="AT203" s="237" t="s">
        <v>200</v>
      </c>
      <c r="AU203" s="237" t="s">
        <v>21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205</v>
      </c>
      <c r="BM203" s="237" t="s">
        <v>1043</v>
      </c>
    </row>
    <row r="204" spans="1:65" s="2" customFormat="1" ht="21.75" customHeight="1">
      <c r="A204" s="38"/>
      <c r="B204" s="39"/>
      <c r="C204" s="226" t="s">
        <v>606</v>
      </c>
      <c r="D204" s="226" t="s">
        <v>200</v>
      </c>
      <c r="E204" s="227" t="s">
        <v>1721</v>
      </c>
      <c r="F204" s="228" t="s">
        <v>1707</v>
      </c>
      <c r="G204" s="229" t="s">
        <v>286</v>
      </c>
      <c r="H204" s="230">
        <v>94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46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205</v>
      </c>
      <c r="AT204" s="237" t="s">
        <v>200</v>
      </c>
      <c r="AU204" s="237" t="s">
        <v>21</v>
      </c>
      <c r="AY204" s="17" t="s">
        <v>197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21</v>
      </c>
      <c r="BK204" s="238">
        <f>ROUND(I204*H204,2)</f>
        <v>0</v>
      </c>
      <c r="BL204" s="17" t="s">
        <v>205</v>
      </c>
      <c r="BM204" s="237" t="s">
        <v>1046</v>
      </c>
    </row>
    <row r="205" spans="1:65" s="2" customFormat="1" ht="21.75" customHeight="1">
      <c r="A205" s="38"/>
      <c r="B205" s="39"/>
      <c r="C205" s="226" t="s">
        <v>614</v>
      </c>
      <c r="D205" s="226" t="s">
        <v>200</v>
      </c>
      <c r="E205" s="227" t="s">
        <v>1722</v>
      </c>
      <c r="F205" s="228" t="s">
        <v>1723</v>
      </c>
      <c r="G205" s="229" t="s">
        <v>286</v>
      </c>
      <c r="H205" s="230">
        <v>16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46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205</v>
      </c>
      <c r="AT205" s="237" t="s">
        <v>200</v>
      </c>
      <c r="AU205" s="237" t="s">
        <v>21</v>
      </c>
      <c r="AY205" s="17" t="s">
        <v>197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21</v>
      </c>
      <c r="BK205" s="238">
        <f>ROUND(I205*H205,2)</f>
        <v>0</v>
      </c>
      <c r="BL205" s="17" t="s">
        <v>205</v>
      </c>
      <c r="BM205" s="237" t="s">
        <v>1049</v>
      </c>
    </row>
    <row r="206" spans="1:65" s="2" customFormat="1" ht="21.75" customHeight="1">
      <c r="A206" s="38"/>
      <c r="B206" s="39"/>
      <c r="C206" s="226" t="s">
        <v>621</v>
      </c>
      <c r="D206" s="226" t="s">
        <v>200</v>
      </c>
      <c r="E206" s="227" t="s">
        <v>1724</v>
      </c>
      <c r="F206" s="228" t="s">
        <v>1711</v>
      </c>
      <c r="G206" s="229" t="s">
        <v>286</v>
      </c>
      <c r="H206" s="230">
        <v>16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205</v>
      </c>
      <c r="AT206" s="237" t="s">
        <v>200</v>
      </c>
      <c r="AU206" s="237" t="s">
        <v>21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205</v>
      </c>
      <c r="BM206" s="237" t="s">
        <v>1052</v>
      </c>
    </row>
    <row r="207" spans="1:65" s="2" customFormat="1" ht="12">
      <c r="A207" s="38"/>
      <c r="B207" s="39"/>
      <c r="C207" s="226" t="s">
        <v>1053</v>
      </c>
      <c r="D207" s="226" t="s">
        <v>200</v>
      </c>
      <c r="E207" s="227" t="s">
        <v>1725</v>
      </c>
      <c r="F207" s="228" t="s">
        <v>1726</v>
      </c>
      <c r="G207" s="229" t="s">
        <v>286</v>
      </c>
      <c r="H207" s="230">
        <v>7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46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205</v>
      </c>
      <c r="AT207" s="237" t="s">
        <v>200</v>
      </c>
      <c r="AU207" s="237" t="s">
        <v>21</v>
      </c>
      <c r="AY207" s="17" t="s">
        <v>197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21</v>
      </c>
      <c r="BK207" s="238">
        <f>ROUND(I207*H207,2)</f>
        <v>0</v>
      </c>
      <c r="BL207" s="17" t="s">
        <v>205</v>
      </c>
      <c r="BM207" s="237" t="s">
        <v>1056</v>
      </c>
    </row>
    <row r="208" spans="1:65" s="2" customFormat="1" ht="21.75" customHeight="1">
      <c r="A208" s="38"/>
      <c r="B208" s="39"/>
      <c r="C208" s="226" t="s">
        <v>712</v>
      </c>
      <c r="D208" s="226" t="s">
        <v>200</v>
      </c>
      <c r="E208" s="227" t="s">
        <v>1727</v>
      </c>
      <c r="F208" s="228" t="s">
        <v>1703</v>
      </c>
      <c r="G208" s="229" t="s">
        <v>286</v>
      </c>
      <c r="H208" s="230">
        <v>7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205</v>
      </c>
      <c r="AT208" s="237" t="s">
        <v>200</v>
      </c>
      <c r="AU208" s="237" t="s">
        <v>21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205</v>
      </c>
      <c r="BM208" s="237" t="s">
        <v>1059</v>
      </c>
    </row>
    <row r="209" spans="1:65" s="2" customFormat="1" ht="16.5" customHeight="1">
      <c r="A209" s="38"/>
      <c r="B209" s="39"/>
      <c r="C209" s="226" t="s">
        <v>1060</v>
      </c>
      <c r="D209" s="226" t="s">
        <v>200</v>
      </c>
      <c r="E209" s="227" t="s">
        <v>1728</v>
      </c>
      <c r="F209" s="228" t="s">
        <v>1729</v>
      </c>
      <c r="G209" s="229" t="s">
        <v>707</v>
      </c>
      <c r="H209" s="287"/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205</v>
      </c>
      <c r="AT209" s="237" t="s">
        <v>200</v>
      </c>
      <c r="AU209" s="237" t="s">
        <v>21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205</v>
      </c>
      <c r="BM209" s="237" t="s">
        <v>1063</v>
      </c>
    </row>
    <row r="210" spans="1:65" s="2" customFormat="1" ht="16.5" customHeight="1">
      <c r="A210" s="38"/>
      <c r="B210" s="39"/>
      <c r="C210" s="226" t="s">
        <v>715</v>
      </c>
      <c r="D210" s="226" t="s">
        <v>200</v>
      </c>
      <c r="E210" s="227" t="s">
        <v>1730</v>
      </c>
      <c r="F210" s="228" t="s">
        <v>1731</v>
      </c>
      <c r="G210" s="229" t="s">
        <v>707</v>
      </c>
      <c r="H210" s="287"/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205</v>
      </c>
      <c r="AT210" s="237" t="s">
        <v>200</v>
      </c>
      <c r="AU210" s="237" t="s">
        <v>21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205</v>
      </c>
      <c r="BM210" s="237" t="s">
        <v>1066</v>
      </c>
    </row>
    <row r="211" spans="1:65" s="2" customFormat="1" ht="16.5" customHeight="1">
      <c r="A211" s="38"/>
      <c r="B211" s="39"/>
      <c r="C211" s="226" t="s">
        <v>1067</v>
      </c>
      <c r="D211" s="226" t="s">
        <v>200</v>
      </c>
      <c r="E211" s="227" t="s">
        <v>708</v>
      </c>
      <c r="F211" s="228" t="s">
        <v>709</v>
      </c>
      <c r="G211" s="229" t="s">
        <v>707</v>
      </c>
      <c r="H211" s="287"/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46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205</v>
      </c>
      <c r="AT211" s="237" t="s">
        <v>200</v>
      </c>
      <c r="AU211" s="237" t="s">
        <v>21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205</v>
      </c>
      <c r="BM211" s="237" t="s">
        <v>1070</v>
      </c>
    </row>
    <row r="212" spans="1:65" s="2" customFormat="1" ht="12">
      <c r="A212" s="38"/>
      <c r="B212" s="39"/>
      <c r="C212" s="226" t="s">
        <v>720</v>
      </c>
      <c r="D212" s="226" t="s">
        <v>200</v>
      </c>
      <c r="E212" s="227" t="s">
        <v>710</v>
      </c>
      <c r="F212" s="228" t="s">
        <v>711</v>
      </c>
      <c r="G212" s="229" t="s">
        <v>707</v>
      </c>
      <c r="H212" s="287"/>
      <c r="I212" s="231"/>
      <c r="J212" s="232">
        <f>ROUND(I212*H212,2)</f>
        <v>0</v>
      </c>
      <c r="K212" s="228" t="s">
        <v>1</v>
      </c>
      <c r="L212" s="44"/>
      <c r="M212" s="233" t="s">
        <v>1</v>
      </c>
      <c r="N212" s="234" t="s">
        <v>46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205</v>
      </c>
      <c r="AT212" s="237" t="s">
        <v>200</v>
      </c>
      <c r="AU212" s="237" t="s">
        <v>21</v>
      </c>
      <c r="AY212" s="17" t="s">
        <v>197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21</v>
      </c>
      <c r="BK212" s="238">
        <f>ROUND(I212*H212,2)</f>
        <v>0</v>
      </c>
      <c r="BL212" s="17" t="s">
        <v>205</v>
      </c>
      <c r="BM212" s="237" t="s">
        <v>1073</v>
      </c>
    </row>
    <row r="213" spans="1:65" s="2" customFormat="1" ht="16.5" customHeight="1">
      <c r="A213" s="38"/>
      <c r="B213" s="39"/>
      <c r="C213" s="226" t="s">
        <v>1074</v>
      </c>
      <c r="D213" s="226" t="s">
        <v>200</v>
      </c>
      <c r="E213" s="227" t="s">
        <v>713</v>
      </c>
      <c r="F213" s="228" t="s">
        <v>714</v>
      </c>
      <c r="G213" s="229" t="s">
        <v>707</v>
      </c>
      <c r="H213" s="287"/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46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205</v>
      </c>
      <c r="AT213" s="237" t="s">
        <v>200</v>
      </c>
      <c r="AU213" s="237" t="s">
        <v>21</v>
      </c>
      <c r="AY213" s="17" t="s">
        <v>197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21</v>
      </c>
      <c r="BK213" s="238">
        <f>ROUND(I213*H213,2)</f>
        <v>0</v>
      </c>
      <c r="BL213" s="17" t="s">
        <v>205</v>
      </c>
      <c r="BM213" s="237" t="s">
        <v>1077</v>
      </c>
    </row>
    <row r="214" spans="1:63" s="12" customFormat="1" ht="25.9" customHeight="1">
      <c r="A214" s="12"/>
      <c r="B214" s="210"/>
      <c r="C214" s="211"/>
      <c r="D214" s="212" t="s">
        <v>80</v>
      </c>
      <c r="E214" s="213" t="s">
        <v>1494</v>
      </c>
      <c r="F214" s="213" t="s">
        <v>1732</v>
      </c>
      <c r="G214" s="211"/>
      <c r="H214" s="211"/>
      <c r="I214" s="214"/>
      <c r="J214" s="215">
        <f>BK214</f>
        <v>0</v>
      </c>
      <c r="K214" s="211"/>
      <c r="L214" s="216"/>
      <c r="M214" s="217"/>
      <c r="N214" s="218"/>
      <c r="O214" s="218"/>
      <c r="P214" s="219">
        <f>SUM(P215:P220)</f>
        <v>0</v>
      </c>
      <c r="Q214" s="218"/>
      <c r="R214" s="219">
        <f>SUM(R215:R220)</f>
        <v>0</v>
      </c>
      <c r="S214" s="218"/>
      <c r="T214" s="220">
        <f>SUM(T215:T220)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21</v>
      </c>
      <c r="AT214" s="222" t="s">
        <v>80</v>
      </c>
      <c r="AU214" s="222" t="s">
        <v>81</v>
      </c>
      <c r="AY214" s="221" t="s">
        <v>197</v>
      </c>
      <c r="BK214" s="223">
        <f>SUM(BK215:BK220)</f>
        <v>0</v>
      </c>
    </row>
    <row r="215" spans="1:65" s="2" customFormat="1" ht="16.5" customHeight="1">
      <c r="A215" s="38"/>
      <c r="B215" s="39"/>
      <c r="C215" s="226" t="s">
        <v>723</v>
      </c>
      <c r="D215" s="226" t="s">
        <v>200</v>
      </c>
      <c r="E215" s="227" t="s">
        <v>1733</v>
      </c>
      <c r="F215" s="228" t="s">
        <v>1496</v>
      </c>
      <c r="G215" s="229" t="s">
        <v>203</v>
      </c>
      <c r="H215" s="230">
        <v>4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46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205</v>
      </c>
      <c r="AT215" s="237" t="s">
        <v>200</v>
      </c>
      <c r="AU215" s="237" t="s">
        <v>21</v>
      </c>
      <c r="AY215" s="17" t="s">
        <v>197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21</v>
      </c>
      <c r="BK215" s="238">
        <f>ROUND(I215*H215,2)</f>
        <v>0</v>
      </c>
      <c r="BL215" s="17" t="s">
        <v>205</v>
      </c>
      <c r="BM215" s="237" t="s">
        <v>1080</v>
      </c>
    </row>
    <row r="216" spans="1:65" s="2" customFormat="1" ht="16.5" customHeight="1">
      <c r="A216" s="38"/>
      <c r="B216" s="39"/>
      <c r="C216" s="226" t="s">
        <v>1081</v>
      </c>
      <c r="D216" s="226" t="s">
        <v>200</v>
      </c>
      <c r="E216" s="227" t="s">
        <v>1734</v>
      </c>
      <c r="F216" s="228" t="s">
        <v>1498</v>
      </c>
      <c r="G216" s="229" t="s">
        <v>203</v>
      </c>
      <c r="H216" s="230">
        <v>7</v>
      </c>
      <c r="I216" s="231"/>
      <c r="J216" s="232">
        <f>ROUND(I216*H216,2)</f>
        <v>0</v>
      </c>
      <c r="K216" s="228" t="s">
        <v>1</v>
      </c>
      <c r="L216" s="44"/>
      <c r="M216" s="233" t="s">
        <v>1</v>
      </c>
      <c r="N216" s="234" t="s">
        <v>46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205</v>
      </c>
      <c r="AT216" s="237" t="s">
        <v>200</v>
      </c>
      <c r="AU216" s="237" t="s">
        <v>21</v>
      </c>
      <c r="AY216" s="17" t="s">
        <v>197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21</v>
      </c>
      <c r="BK216" s="238">
        <f>ROUND(I216*H216,2)</f>
        <v>0</v>
      </c>
      <c r="BL216" s="17" t="s">
        <v>205</v>
      </c>
      <c r="BM216" s="237" t="s">
        <v>1084</v>
      </c>
    </row>
    <row r="217" spans="1:65" s="2" customFormat="1" ht="16.5" customHeight="1">
      <c r="A217" s="38"/>
      <c r="B217" s="39"/>
      <c r="C217" s="226" t="s">
        <v>726</v>
      </c>
      <c r="D217" s="226" t="s">
        <v>200</v>
      </c>
      <c r="E217" s="227" t="s">
        <v>1735</v>
      </c>
      <c r="F217" s="228" t="s">
        <v>1736</v>
      </c>
      <c r="G217" s="229" t="s">
        <v>203</v>
      </c>
      <c r="H217" s="230">
        <v>2</v>
      </c>
      <c r="I217" s="231"/>
      <c r="J217" s="232">
        <f>ROUND(I217*H217,2)</f>
        <v>0</v>
      </c>
      <c r="K217" s="228" t="s">
        <v>1</v>
      </c>
      <c r="L217" s="44"/>
      <c r="M217" s="233" t="s">
        <v>1</v>
      </c>
      <c r="N217" s="234" t="s">
        <v>46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205</v>
      </c>
      <c r="AT217" s="237" t="s">
        <v>200</v>
      </c>
      <c r="AU217" s="237" t="s">
        <v>21</v>
      </c>
      <c r="AY217" s="17" t="s">
        <v>197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21</v>
      </c>
      <c r="BK217" s="238">
        <f>ROUND(I217*H217,2)</f>
        <v>0</v>
      </c>
      <c r="BL217" s="17" t="s">
        <v>205</v>
      </c>
      <c r="BM217" s="237" t="s">
        <v>1087</v>
      </c>
    </row>
    <row r="218" spans="1:65" s="2" customFormat="1" ht="16.5" customHeight="1">
      <c r="A218" s="38"/>
      <c r="B218" s="39"/>
      <c r="C218" s="226" t="s">
        <v>1088</v>
      </c>
      <c r="D218" s="226" t="s">
        <v>200</v>
      </c>
      <c r="E218" s="227" t="s">
        <v>1737</v>
      </c>
      <c r="F218" s="228" t="s">
        <v>1738</v>
      </c>
      <c r="G218" s="229" t="s">
        <v>203</v>
      </c>
      <c r="H218" s="230">
        <v>1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46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205</v>
      </c>
      <c r="AT218" s="237" t="s">
        <v>200</v>
      </c>
      <c r="AU218" s="237" t="s">
        <v>21</v>
      </c>
      <c r="AY218" s="17" t="s">
        <v>197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21</v>
      </c>
      <c r="BK218" s="238">
        <f>ROUND(I218*H218,2)</f>
        <v>0</v>
      </c>
      <c r="BL218" s="17" t="s">
        <v>205</v>
      </c>
      <c r="BM218" s="237" t="s">
        <v>1091</v>
      </c>
    </row>
    <row r="219" spans="1:65" s="2" customFormat="1" ht="12">
      <c r="A219" s="38"/>
      <c r="B219" s="39"/>
      <c r="C219" s="226" t="s">
        <v>729</v>
      </c>
      <c r="D219" s="226" t="s">
        <v>200</v>
      </c>
      <c r="E219" s="227" t="s">
        <v>1739</v>
      </c>
      <c r="F219" s="228" t="s">
        <v>1740</v>
      </c>
      <c r="G219" s="229" t="s">
        <v>203</v>
      </c>
      <c r="H219" s="230">
        <v>1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46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205</v>
      </c>
      <c r="AT219" s="237" t="s">
        <v>200</v>
      </c>
      <c r="AU219" s="237" t="s">
        <v>21</v>
      </c>
      <c r="AY219" s="17" t="s">
        <v>197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21</v>
      </c>
      <c r="BK219" s="238">
        <f>ROUND(I219*H219,2)</f>
        <v>0</v>
      </c>
      <c r="BL219" s="17" t="s">
        <v>205</v>
      </c>
      <c r="BM219" s="237" t="s">
        <v>1094</v>
      </c>
    </row>
    <row r="220" spans="1:65" s="2" customFormat="1" ht="16.5" customHeight="1">
      <c r="A220" s="38"/>
      <c r="B220" s="39"/>
      <c r="C220" s="226" t="s">
        <v>1095</v>
      </c>
      <c r="D220" s="226" t="s">
        <v>200</v>
      </c>
      <c r="E220" s="227" t="s">
        <v>1741</v>
      </c>
      <c r="F220" s="228" t="s">
        <v>1502</v>
      </c>
      <c r="G220" s="229" t="s">
        <v>203</v>
      </c>
      <c r="H220" s="230">
        <v>1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46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205</v>
      </c>
      <c r="AT220" s="237" t="s">
        <v>200</v>
      </c>
      <c r="AU220" s="237" t="s">
        <v>21</v>
      </c>
      <c r="AY220" s="17" t="s">
        <v>197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21</v>
      </c>
      <c r="BK220" s="238">
        <f>ROUND(I220*H220,2)</f>
        <v>0</v>
      </c>
      <c r="BL220" s="17" t="s">
        <v>205</v>
      </c>
      <c r="BM220" s="237" t="s">
        <v>1098</v>
      </c>
    </row>
    <row r="221" spans="1:63" s="12" customFormat="1" ht="25.9" customHeight="1">
      <c r="A221" s="12"/>
      <c r="B221" s="210"/>
      <c r="C221" s="211"/>
      <c r="D221" s="212" t="s">
        <v>80</v>
      </c>
      <c r="E221" s="213" t="s">
        <v>1742</v>
      </c>
      <c r="F221" s="213" t="s">
        <v>1743</v>
      </c>
      <c r="G221" s="211"/>
      <c r="H221" s="211"/>
      <c r="I221" s="214"/>
      <c r="J221" s="215">
        <f>BK221</f>
        <v>0</v>
      </c>
      <c r="K221" s="211"/>
      <c r="L221" s="216"/>
      <c r="M221" s="217"/>
      <c r="N221" s="218"/>
      <c r="O221" s="218"/>
      <c r="P221" s="219">
        <f>SUM(P222:P235)</f>
        <v>0</v>
      </c>
      <c r="Q221" s="218"/>
      <c r="R221" s="219">
        <f>SUM(R222:R235)</f>
        <v>0</v>
      </c>
      <c r="S221" s="218"/>
      <c r="T221" s="220">
        <f>SUM(T222:T235)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1" t="s">
        <v>21</v>
      </c>
      <c r="AT221" s="222" t="s">
        <v>80</v>
      </c>
      <c r="AU221" s="222" t="s">
        <v>81</v>
      </c>
      <c r="AY221" s="221" t="s">
        <v>197</v>
      </c>
      <c r="BK221" s="223">
        <f>SUM(BK222:BK235)</f>
        <v>0</v>
      </c>
    </row>
    <row r="222" spans="1:65" s="2" customFormat="1" ht="33" customHeight="1">
      <c r="A222" s="38"/>
      <c r="B222" s="39"/>
      <c r="C222" s="226" t="s">
        <v>732</v>
      </c>
      <c r="D222" s="226" t="s">
        <v>200</v>
      </c>
      <c r="E222" s="227" t="s">
        <v>1744</v>
      </c>
      <c r="F222" s="228" t="s">
        <v>1745</v>
      </c>
      <c r="G222" s="229" t="s">
        <v>203</v>
      </c>
      <c r="H222" s="230">
        <v>1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46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205</v>
      </c>
      <c r="AT222" s="237" t="s">
        <v>200</v>
      </c>
      <c r="AU222" s="237" t="s">
        <v>21</v>
      </c>
      <c r="AY222" s="17" t="s">
        <v>197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21</v>
      </c>
      <c r="BK222" s="238">
        <f>ROUND(I222*H222,2)</f>
        <v>0</v>
      </c>
      <c r="BL222" s="17" t="s">
        <v>205</v>
      </c>
      <c r="BM222" s="237" t="s">
        <v>1101</v>
      </c>
    </row>
    <row r="223" spans="1:65" s="2" customFormat="1" ht="16.5" customHeight="1">
      <c r="A223" s="38"/>
      <c r="B223" s="39"/>
      <c r="C223" s="226" t="s">
        <v>1102</v>
      </c>
      <c r="D223" s="226" t="s">
        <v>200</v>
      </c>
      <c r="E223" s="227" t="s">
        <v>1746</v>
      </c>
      <c r="F223" s="228" t="s">
        <v>1496</v>
      </c>
      <c r="G223" s="229" t="s">
        <v>203</v>
      </c>
      <c r="H223" s="230">
        <v>16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46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205</v>
      </c>
      <c r="AT223" s="237" t="s">
        <v>200</v>
      </c>
      <c r="AU223" s="237" t="s">
        <v>21</v>
      </c>
      <c r="AY223" s="17" t="s">
        <v>197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21</v>
      </c>
      <c r="BK223" s="238">
        <f>ROUND(I223*H223,2)</f>
        <v>0</v>
      </c>
      <c r="BL223" s="17" t="s">
        <v>205</v>
      </c>
      <c r="BM223" s="237" t="s">
        <v>1105</v>
      </c>
    </row>
    <row r="224" spans="1:65" s="2" customFormat="1" ht="16.5" customHeight="1">
      <c r="A224" s="38"/>
      <c r="B224" s="39"/>
      <c r="C224" s="226" t="s">
        <v>735</v>
      </c>
      <c r="D224" s="226" t="s">
        <v>200</v>
      </c>
      <c r="E224" s="227" t="s">
        <v>1747</v>
      </c>
      <c r="F224" s="228" t="s">
        <v>1748</v>
      </c>
      <c r="G224" s="229" t="s">
        <v>203</v>
      </c>
      <c r="H224" s="230">
        <v>1</v>
      </c>
      <c r="I224" s="231"/>
      <c r="J224" s="232">
        <f>ROUND(I224*H224,2)</f>
        <v>0</v>
      </c>
      <c r="K224" s="228" t="s">
        <v>1</v>
      </c>
      <c r="L224" s="44"/>
      <c r="M224" s="233" t="s">
        <v>1</v>
      </c>
      <c r="N224" s="234" t="s">
        <v>46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205</v>
      </c>
      <c r="AT224" s="237" t="s">
        <v>200</v>
      </c>
      <c r="AU224" s="237" t="s">
        <v>21</v>
      </c>
      <c r="AY224" s="17" t="s">
        <v>197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21</v>
      </c>
      <c r="BK224" s="238">
        <f>ROUND(I224*H224,2)</f>
        <v>0</v>
      </c>
      <c r="BL224" s="17" t="s">
        <v>205</v>
      </c>
      <c r="BM224" s="237" t="s">
        <v>1108</v>
      </c>
    </row>
    <row r="225" spans="1:65" s="2" customFormat="1" ht="16.5" customHeight="1">
      <c r="A225" s="38"/>
      <c r="B225" s="39"/>
      <c r="C225" s="226" t="s">
        <v>1109</v>
      </c>
      <c r="D225" s="226" t="s">
        <v>200</v>
      </c>
      <c r="E225" s="227" t="s">
        <v>1749</v>
      </c>
      <c r="F225" s="228" t="s">
        <v>1498</v>
      </c>
      <c r="G225" s="229" t="s">
        <v>203</v>
      </c>
      <c r="H225" s="230">
        <v>30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46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205</v>
      </c>
      <c r="AT225" s="237" t="s">
        <v>200</v>
      </c>
      <c r="AU225" s="237" t="s">
        <v>21</v>
      </c>
      <c r="AY225" s="17" t="s">
        <v>197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21</v>
      </c>
      <c r="BK225" s="238">
        <f>ROUND(I225*H225,2)</f>
        <v>0</v>
      </c>
      <c r="BL225" s="17" t="s">
        <v>205</v>
      </c>
      <c r="BM225" s="237" t="s">
        <v>1112</v>
      </c>
    </row>
    <row r="226" spans="1:65" s="2" customFormat="1" ht="16.5" customHeight="1">
      <c r="A226" s="38"/>
      <c r="B226" s="39"/>
      <c r="C226" s="226" t="s">
        <v>738</v>
      </c>
      <c r="D226" s="226" t="s">
        <v>200</v>
      </c>
      <c r="E226" s="227" t="s">
        <v>1750</v>
      </c>
      <c r="F226" s="228" t="s">
        <v>1751</v>
      </c>
      <c r="G226" s="229" t="s">
        <v>203</v>
      </c>
      <c r="H226" s="230">
        <v>1</v>
      </c>
      <c r="I226" s="231"/>
      <c r="J226" s="232">
        <f>ROUND(I226*H226,2)</f>
        <v>0</v>
      </c>
      <c r="K226" s="228" t="s">
        <v>1</v>
      </c>
      <c r="L226" s="44"/>
      <c r="M226" s="233" t="s">
        <v>1</v>
      </c>
      <c r="N226" s="234" t="s">
        <v>46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205</v>
      </c>
      <c r="AT226" s="237" t="s">
        <v>200</v>
      </c>
      <c r="AU226" s="237" t="s">
        <v>21</v>
      </c>
      <c r="AY226" s="17" t="s">
        <v>197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21</v>
      </c>
      <c r="BK226" s="238">
        <f>ROUND(I226*H226,2)</f>
        <v>0</v>
      </c>
      <c r="BL226" s="17" t="s">
        <v>205</v>
      </c>
      <c r="BM226" s="237" t="s">
        <v>1115</v>
      </c>
    </row>
    <row r="227" spans="1:65" s="2" customFormat="1" ht="21.75" customHeight="1">
      <c r="A227" s="38"/>
      <c r="B227" s="39"/>
      <c r="C227" s="226" t="s">
        <v>1116</v>
      </c>
      <c r="D227" s="226" t="s">
        <v>200</v>
      </c>
      <c r="E227" s="227" t="s">
        <v>1752</v>
      </c>
      <c r="F227" s="228" t="s">
        <v>1753</v>
      </c>
      <c r="G227" s="229" t="s">
        <v>203</v>
      </c>
      <c r="H227" s="230">
        <v>1</v>
      </c>
      <c r="I227" s="231"/>
      <c r="J227" s="232">
        <f>ROUND(I227*H227,2)</f>
        <v>0</v>
      </c>
      <c r="K227" s="228" t="s">
        <v>1</v>
      </c>
      <c r="L227" s="44"/>
      <c r="M227" s="233" t="s">
        <v>1</v>
      </c>
      <c r="N227" s="234" t="s">
        <v>46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205</v>
      </c>
      <c r="AT227" s="237" t="s">
        <v>200</v>
      </c>
      <c r="AU227" s="237" t="s">
        <v>21</v>
      </c>
      <c r="AY227" s="17" t="s">
        <v>197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21</v>
      </c>
      <c r="BK227" s="238">
        <f>ROUND(I227*H227,2)</f>
        <v>0</v>
      </c>
      <c r="BL227" s="17" t="s">
        <v>205</v>
      </c>
      <c r="BM227" s="237" t="s">
        <v>1119</v>
      </c>
    </row>
    <row r="228" spans="1:65" s="2" customFormat="1" ht="16.5" customHeight="1">
      <c r="A228" s="38"/>
      <c r="B228" s="39"/>
      <c r="C228" s="226" t="s">
        <v>741</v>
      </c>
      <c r="D228" s="226" t="s">
        <v>200</v>
      </c>
      <c r="E228" s="227" t="s">
        <v>1754</v>
      </c>
      <c r="F228" s="228" t="s">
        <v>1755</v>
      </c>
      <c r="G228" s="229" t="s">
        <v>203</v>
      </c>
      <c r="H228" s="230">
        <v>1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46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205</v>
      </c>
      <c r="AT228" s="237" t="s">
        <v>200</v>
      </c>
      <c r="AU228" s="237" t="s">
        <v>21</v>
      </c>
      <c r="AY228" s="17" t="s">
        <v>197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21</v>
      </c>
      <c r="BK228" s="238">
        <f>ROUND(I228*H228,2)</f>
        <v>0</v>
      </c>
      <c r="BL228" s="17" t="s">
        <v>205</v>
      </c>
      <c r="BM228" s="237" t="s">
        <v>1122</v>
      </c>
    </row>
    <row r="229" spans="1:65" s="2" customFormat="1" ht="16.5" customHeight="1">
      <c r="A229" s="38"/>
      <c r="B229" s="39"/>
      <c r="C229" s="226" t="s">
        <v>1123</v>
      </c>
      <c r="D229" s="226" t="s">
        <v>200</v>
      </c>
      <c r="E229" s="227" t="s">
        <v>1756</v>
      </c>
      <c r="F229" s="228" t="s">
        <v>1757</v>
      </c>
      <c r="G229" s="229" t="s">
        <v>203</v>
      </c>
      <c r="H229" s="230">
        <v>4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46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205</v>
      </c>
      <c r="AT229" s="237" t="s">
        <v>200</v>
      </c>
      <c r="AU229" s="237" t="s">
        <v>21</v>
      </c>
      <c r="AY229" s="17" t="s">
        <v>197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21</v>
      </c>
      <c r="BK229" s="238">
        <f>ROUND(I229*H229,2)</f>
        <v>0</v>
      </c>
      <c r="BL229" s="17" t="s">
        <v>205</v>
      </c>
      <c r="BM229" s="237" t="s">
        <v>1126</v>
      </c>
    </row>
    <row r="230" spans="1:65" s="2" customFormat="1" ht="12">
      <c r="A230" s="38"/>
      <c r="B230" s="39"/>
      <c r="C230" s="226" t="s">
        <v>744</v>
      </c>
      <c r="D230" s="226" t="s">
        <v>200</v>
      </c>
      <c r="E230" s="227" t="s">
        <v>1758</v>
      </c>
      <c r="F230" s="228" t="s">
        <v>1759</v>
      </c>
      <c r="G230" s="229" t="s">
        <v>203</v>
      </c>
      <c r="H230" s="230">
        <v>4</v>
      </c>
      <c r="I230" s="231"/>
      <c r="J230" s="232">
        <f>ROUND(I230*H230,2)</f>
        <v>0</v>
      </c>
      <c r="K230" s="228" t="s">
        <v>1</v>
      </c>
      <c r="L230" s="44"/>
      <c r="M230" s="233" t="s">
        <v>1</v>
      </c>
      <c r="N230" s="234" t="s">
        <v>46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205</v>
      </c>
      <c r="AT230" s="237" t="s">
        <v>200</v>
      </c>
      <c r="AU230" s="237" t="s">
        <v>21</v>
      </c>
      <c r="AY230" s="17" t="s">
        <v>197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21</v>
      </c>
      <c r="BK230" s="238">
        <f>ROUND(I230*H230,2)</f>
        <v>0</v>
      </c>
      <c r="BL230" s="17" t="s">
        <v>205</v>
      </c>
      <c r="BM230" s="237" t="s">
        <v>1129</v>
      </c>
    </row>
    <row r="231" spans="1:65" s="2" customFormat="1" ht="12">
      <c r="A231" s="38"/>
      <c r="B231" s="39"/>
      <c r="C231" s="226" t="s">
        <v>1130</v>
      </c>
      <c r="D231" s="226" t="s">
        <v>200</v>
      </c>
      <c r="E231" s="227" t="s">
        <v>1760</v>
      </c>
      <c r="F231" s="228" t="s">
        <v>1761</v>
      </c>
      <c r="G231" s="229" t="s">
        <v>203</v>
      </c>
      <c r="H231" s="230">
        <v>4</v>
      </c>
      <c r="I231" s="231"/>
      <c r="J231" s="232">
        <f>ROUND(I231*H231,2)</f>
        <v>0</v>
      </c>
      <c r="K231" s="228" t="s">
        <v>1</v>
      </c>
      <c r="L231" s="44"/>
      <c r="M231" s="233" t="s">
        <v>1</v>
      </c>
      <c r="N231" s="234" t="s">
        <v>46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205</v>
      </c>
      <c r="AT231" s="237" t="s">
        <v>200</v>
      </c>
      <c r="AU231" s="237" t="s">
        <v>21</v>
      </c>
      <c r="AY231" s="17" t="s">
        <v>197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21</v>
      </c>
      <c r="BK231" s="238">
        <f>ROUND(I231*H231,2)</f>
        <v>0</v>
      </c>
      <c r="BL231" s="17" t="s">
        <v>205</v>
      </c>
      <c r="BM231" s="237" t="s">
        <v>1133</v>
      </c>
    </row>
    <row r="232" spans="1:65" s="2" customFormat="1" ht="12">
      <c r="A232" s="38"/>
      <c r="B232" s="39"/>
      <c r="C232" s="226" t="s">
        <v>27</v>
      </c>
      <c r="D232" s="226" t="s">
        <v>200</v>
      </c>
      <c r="E232" s="227" t="s">
        <v>1762</v>
      </c>
      <c r="F232" s="228" t="s">
        <v>1763</v>
      </c>
      <c r="G232" s="229" t="s">
        <v>203</v>
      </c>
      <c r="H232" s="230">
        <v>1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46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205</v>
      </c>
      <c r="AT232" s="237" t="s">
        <v>200</v>
      </c>
      <c r="AU232" s="237" t="s">
        <v>21</v>
      </c>
      <c r="AY232" s="17" t="s">
        <v>197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21</v>
      </c>
      <c r="BK232" s="238">
        <f>ROUND(I232*H232,2)</f>
        <v>0</v>
      </c>
      <c r="BL232" s="17" t="s">
        <v>205</v>
      </c>
      <c r="BM232" s="237" t="s">
        <v>1136</v>
      </c>
    </row>
    <row r="233" spans="1:65" s="2" customFormat="1" ht="12">
      <c r="A233" s="38"/>
      <c r="B233" s="39"/>
      <c r="C233" s="226" t="s">
        <v>1137</v>
      </c>
      <c r="D233" s="226" t="s">
        <v>200</v>
      </c>
      <c r="E233" s="227" t="s">
        <v>1764</v>
      </c>
      <c r="F233" s="228" t="s">
        <v>1765</v>
      </c>
      <c r="G233" s="229" t="s">
        <v>203</v>
      </c>
      <c r="H233" s="230">
        <v>3</v>
      </c>
      <c r="I233" s="231"/>
      <c r="J233" s="232">
        <f>ROUND(I233*H233,2)</f>
        <v>0</v>
      </c>
      <c r="K233" s="228" t="s">
        <v>1</v>
      </c>
      <c r="L233" s="44"/>
      <c r="M233" s="233" t="s">
        <v>1</v>
      </c>
      <c r="N233" s="234" t="s">
        <v>46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205</v>
      </c>
      <c r="AT233" s="237" t="s">
        <v>200</v>
      </c>
      <c r="AU233" s="237" t="s">
        <v>21</v>
      </c>
      <c r="AY233" s="17" t="s">
        <v>197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21</v>
      </c>
      <c r="BK233" s="238">
        <f>ROUND(I233*H233,2)</f>
        <v>0</v>
      </c>
      <c r="BL233" s="17" t="s">
        <v>205</v>
      </c>
      <c r="BM233" s="237" t="s">
        <v>1140</v>
      </c>
    </row>
    <row r="234" spans="1:65" s="2" customFormat="1" ht="12">
      <c r="A234" s="38"/>
      <c r="B234" s="39"/>
      <c r="C234" s="226" t="s">
        <v>750</v>
      </c>
      <c r="D234" s="226" t="s">
        <v>200</v>
      </c>
      <c r="E234" s="227" t="s">
        <v>1766</v>
      </c>
      <c r="F234" s="228" t="s">
        <v>1767</v>
      </c>
      <c r="G234" s="229" t="s">
        <v>203</v>
      </c>
      <c r="H234" s="230">
        <v>1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46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205</v>
      </c>
      <c r="AT234" s="237" t="s">
        <v>200</v>
      </c>
      <c r="AU234" s="237" t="s">
        <v>21</v>
      </c>
      <c r="AY234" s="17" t="s">
        <v>197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21</v>
      </c>
      <c r="BK234" s="238">
        <f>ROUND(I234*H234,2)</f>
        <v>0</v>
      </c>
      <c r="BL234" s="17" t="s">
        <v>205</v>
      </c>
      <c r="BM234" s="237" t="s">
        <v>1143</v>
      </c>
    </row>
    <row r="235" spans="1:65" s="2" customFormat="1" ht="16.5" customHeight="1">
      <c r="A235" s="38"/>
      <c r="B235" s="39"/>
      <c r="C235" s="226" t="s">
        <v>1144</v>
      </c>
      <c r="D235" s="226" t="s">
        <v>200</v>
      </c>
      <c r="E235" s="227" t="s">
        <v>1768</v>
      </c>
      <c r="F235" s="228" t="s">
        <v>1502</v>
      </c>
      <c r="G235" s="229" t="s">
        <v>203</v>
      </c>
      <c r="H235" s="230">
        <v>1</v>
      </c>
      <c r="I235" s="231"/>
      <c r="J235" s="232">
        <f>ROUND(I235*H235,2)</f>
        <v>0</v>
      </c>
      <c r="K235" s="228" t="s">
        <v>1</v>
      </c>
      <c r="L235" s="44"/>
      <c r="M235" s="233" t="s">
        <v>1</v>
      </c>
      <c r="N235" s="234" t="s">
        <v>46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205</v>
      </c>
      <c r="AT235" s="237" t="s">
        <v>200</v>
      </c>
      <c r="AU235" s="237" t="s">
        <v>21</v>
      </c>
      <c r="AY235" s="17" t="s">
        <v>197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21</v>
      </c>
      <c r="BK235" s="238">
        <f>ROUND(I235*H235,2)</f>
        <v>0</v>
      </c>
      <c r="BL235" s="17" t="s">
        <v>205</v>
      </c>
      <c r="BM235" s="237" t="s">
        <v>1147</v>
      </c>
    </row>
    <row r="236" spans="1:63" s="12" customFormat="1" ht="25.9" customHeight="1">
      <c r="A236" s="12"/>
      <c r="B236" s="210"/>
      <c r="C236" s="211"/>
      <c r="D236" s="212" t="s">
        <v>80</v>
      </c>
      <c r="E236" s="213" t="s">
        <v>1769</v>
      </c>
      <c r="F236" s="213" t="s">
        <v>1770</v>
      </c>
      <c r="G236" s="211"/>
      <c r="H236" s="211"/>
      <c r="I236" s="214"/>
      <c r="J236" s="215">
        <f>BK236</f>
        <v>0</v>
      </c>
      <c r="K236" s="211"/>
      <c r="L236" s="216"/>
      <c r="M236" s="217"/>
      <c r="N236" s="218"/>
      <c r="O236" s="218"/>
      <c r="P236" s="219">
        <f>SUM(P237:P253)</f>
        <v>0</v>
      </c>
      <c r="Q236" s="218"/>
      <c r="R236" s="219">
        <f>SUM(R237:R253)</f>
        <v>0</v>
      </c>
      <c r="S236" s="218"/>
      <c r="T236" s="220">
        <f>SUM(T237:T253)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1" t="s">
        <v>21</v>
      </c>
      <c r="AT236" s="222" t="s">
        <v>80</v>
      </c>
      <c r="AU236" s="222" t="s">
        <v>81</v>
      </c>
      <c r="AY236" s="221" t="s">
        <v>197</v>
      </c>
      <c r="BK236" s="223">
        <f>SUM(BK237:BK253)</f>
        <v>0</v>
      </c>
    </row>
    <row r="237" spans="1:65" s="2" customFormat="1" ht="16.5" customHeight="1">
      <c r="A237" s="38"/>
      <c r="B237" s="39"/>
      <c r="C237" s="226" t="s">
        <v>977</v>
      </c>
      <c r="D237" s="226" t="s">
        <v>200</v>
      </c>
      <c r="E237" s="227" t="s">
        <v>1771</v>
      </c>
      <c r="F237" s="228" t="s">
        <v>1772</v>
      </c>
      <c r="G237" s="229" t="s">
        <v>203</v>
      </c>
      <c r="H237" s="230">
        <v>10</v>
      </c>
      <c r="I237" s="231"/>
      <c r="J237" s="232">
        <f>ROUND(I237*H237,2)</f>
        <v>0</v>
      </c>
      <c r="K237" s="228" t="s">
        <v>1</v>
      </c>
      <c r="L237" s="44"/>
      <c r="M237" s="233" t="s">
        <v>1</v>
      </c>
      <c r="N237" s="234" t="s">
        <v>46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205</v>
      </c>
      <c r="AT237" s="237" t="s">
        <v>200</v>
      </c>
      <c r="AU237" s="237" t="s">
        <v>21</v>
      </c>
      <c r="AY237" s="17" t="s">
        <v>197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21</v>
      </c>
      <c r="BK237" s="238">
        <f>ROUND(I237*H237,2)</f>
        <v>0</v>
      </c>
      <c r="BL237" s="17" t="s">
        <v>205</v>
      </c>
      <c r="BM237" s="237" t="s">
        <v>1150</v>
      </c>
    </row>
    <row r="238" spans="1:65" s="2" customFormat="1" ht="21.75" customHeight="1">
      <c r="A238" s="38"/>
      <c r="B238" s="39"/>
      <c r="C238" s="226" t="s">
        <v>1151</v>
      </c>
      <c r="D238" s="226" t="s">
        <v>200</v>
      </c>
      <c r="E238" s="227" t="s">
        <v>1773</v>
      </c>
      <c r="F238" s="228" t="s">
        <v>1774</v>
      </c>
      <c r="G238" s="229" t="s">
        <v>203</v>
      </c>
      <c r="H238" s="230">
        <v>7</v>
      </c>
      <c r="I238" s="231"/>
      <c r="J238" s="232">
        <f>ROUND(I238*H238,2)</f>
        <v>0</v>
      </c>
      <c r="K238" s="228" t="s">
        <v>1</v>
      </c>
      <c r="L238" s="44"/>
      <c r="M238" s="233" t="s">
        <v>1</v>
      </c>
      <c r="N238" s="234" t="s">
        <v>46</v>
      </c>
      <c r="O238" s="91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205</v>
      </c>
      <c r="AT238" s="237" t="s">
        <v>200</v>
      </c>
      <c r="AU238" s="237" t="s">
        <v>21</v>
      </c>
      <c r="AY238" s="17" t="s">
        <v>197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21</v>
      </c>
      <c r="BK238" s="238">
        <f>ROUND(I238*H238,2)</f>
        <v>0</v>
      </c>
      <c r="BL238" s="17" t="s">
        <v>205</v>
      </c>
      <c r="BM238" s="237" t="s">
        <v>1154</v>
      </c>
    </row>
    <row r="239" spans="1:65" s="2" customFormat="1" ht="24.15" customHeight="1">
      <c r="A239" s="38"/>
      <c r="B239" s="39"/>
      <c r="C239" s="226" t="s">
        <v>980</v>
      </c>
      <c r="D239" s="226" t="s">
        <v>200</v>
      </c>
      <c r="E239" s="227" t="s">
        <v>1775</v>
      </c>
      <c r="F239" s="228" t="s">
        <v>1776</v>
      </c>
      <c r="G239" s="229" t="s">
        <v>203</v>
      </c>
      <c r="H239" s="230">
        <v>2</v>
      </c>
      <c r="I239" s="231"/>
      <c r="J239" s="232">
        <f>ROUND(I239*H239,2)</f>
        <v>0</v>
      </c>
      <c r="K239" s="228" t="s">
        <v>1</v>
      </c>
      <c r="L239" s="44"/>
      <c r="M239" s="233" t="s">
        <v>1</v>
      </c>
      <c r="N239" s="234" t="s">
        <v>46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205</v>
      </c>
      <c r="AT239" s="237" t="s">
        <v>200</v>
      </c>
      <c r="AU239" s="237" t="s">
        <v>21</v>
      </c>
      <c r="AY239" s="17" t="s">
        <v>197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21</v>
      </c>
      <c r="BK239" s="238">
        <f>ROUND(I239*H239,2)</f>
        <v>0</v>
      </c>
      <c r="BL239" s="17" t="s">
        <v>205</v>
      </c>
      <c r="BM239" s="237" t="s">
        <v>1157</v>
      </c>
    </row>
    <row r="240" spans="1:65" s="2" customFormat="1" ht="16.5" customHeight="1">
      <c r="A240" s="38"/>
      <c r="B240" s="39"/>
      <c r="C240" s="226" t="s">
        <v>1158</v>
      </c>
      <c r="D240" s="226" t="s">
        <v>200</v>
      </c>
      <c r="E240" s="227" t="s">
        <v>1777</v>
      </c>
      <c r="F240" s="228" t="s">
        <v>1778</v>
      </c>
      <c r="G240" s="229" t="s">
        <v>203</v>
      </c>
      <c r="H240" s="230">
        <v>26</v>
      </c>
      <c r="I240" s="231"/>
      <c r="J240" s="232">
        <f>ROUND(I240*H240,2)</f>
        <v>0</v>
      </c>
      <c r="K240" s="228" t="s">
        <v>1</v>
      </c>
      <c r="L240" s="44"/>
      <c r="M240" s="233" t="s">
        <v>1</v>
      </c>
      <c r="N240" s="234" t="s">
        <v>46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205</v>
      </c>
      <c r="AT240" s="237" t="s">
        <v>200</v>
      </c>
      <c r="AU240" s="237" t="s">
        <v>21</v>
      </c>
      <c r="AY240" s="17" t="s">
        <v>197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21</v>
      </c>
      <c r="BK240" s="238">
        <f>ROUND(I240*H240,2)</f>
        <v>0</v>
      </c>
      <c r="BL240" s="17" t="s">
        <v>205</v>
      </c>
      <c r="BM240" s="237" t="s">
        <v>1161</v>
      </c>
    </row>
    <row r="241" spans="1:65" s="2" customFormat="1" ht="21.75" customHeight="1">
      <c r="A241" s="38"/>
      <c r="B241" s="39"/>
      <c r="C241" s="226" t="s">
        <v>983</v>
      </c>
      <c r="D241" s="226" t="s">
        <v>200</v>
      </c>
      <c r="E241" s="227" t="s">
        <v>1779</v>
      </c>
      <c r="F241" s="228" t="s">
        <v>1780</v>
      </c>
      <c r="G241" s="229" t="s">
        <v>286</v>
      </c>
      <c r="H241" s="230">
        <v>81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46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205</v>
      </c>
      <c r="AT241" s="237" t="s">
        <v>200</v>
      </c>
      <c r="AU241" s="237" t="s">
        <v>21</v>
      </c>
      <c r="AY241" s="17" t="s">
        <v>197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21</v>
      </c>
      <c r="BK241" s="238">
        <f>ROUND(I241*H241,2)</f>
        <v>0</v>
      </c>
      <c r="BL241" s="17" t="s">
        <v>205</v>
      </c>
      <c r="BM241" s="237" t="s">
        <v>1164</v>
      </c>
    </row>
    <row r="242" spans="1:65" s="2" customFormat="1" ht="21.75" customHeight="1">
      <c r="A242" s="38"/>
      <c r="B242" s="39"/>
      <c r="C242" s="226" t="s">
        <v>1165</v>
      </c>
      <c r="D242" s="226" t="s">
        <v>200</v>
      </c>
      <c r="E242" s="227" t="s">
        <v>1781</v>
      </c>
      <c r="F242" s="228" t="s">
        <v>1782</v>
      </c>
      <c r="G242" s="229" t="s">
        <v>286</v>
      </c>
      <c r="H242" s="230">
        <v>48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46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205</v>
      </c>
      <c r="AT242" s="237" t="s">
        <v>200</v>
      </c>
      <c r="AU242" s="237" t="s">
        <v>21</v>
      </c>
      <c r="AY242" s="17" t="s">
        <v>197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21</v>
      </c>
      <c r="BK242" s="238">
        <f>ROUND(I242*H242,2)</f>
        <v>0</v>
      </c>
      <c r="BL242" s="17" t="s">
        <v>205</v>
      </c>
      <c r="BM242" s="237" t="s">
        <v>1168</v>
      </c>
    </row>
    <row r="243" spans="1:65" s="2" customFormat="1" ht="16.5" customHeight="1">
      <c r="A243" s="38"/>
      <c r="B243" s="39"/>
      <c r="C243" s="226" t="s">
        <v>986</v>
      </c>
      <c r="D243" s="226" t="s">
        <v>200</v>
      </c>
      <c r="E243" s="227" t="s">
        <v>1783</v>
      </c>
      <c r="F243" s="228" t="s">
        <v>1784</v>
      </c>
      <c r="G243" s="229" t="s">
        <v>286</v>
      </c>
      <c r="H243" s="230">
        <v>129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46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205</v>
      </c>
      <c r="AT243" s="237" t="s">
        <v>200</v>
      </c>
      <c r="AU243" s="237" t="s">
        <v>21</v>
      </c>
      <c r="AY243" s="17" t="s">
        <v>197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21</v>
      </c>
      <c r="BK243" s="238">
        <f>ROUND(I243*H243,2)</f>
        <v>0</v>
      </c>
      <c r="BL243" s="17" t="s">
        <v>205</v>
      </c>
      <c r="BM243" s="237" t="s">
        <v>1171</v>
      </c>
    </row>
    <row r="244" spans="1:65" s="2" customFormat="1" ht="16.5" customHeight="1">
      <c r="A244" s="38"/>
      <c r="B244" s="39"/>
      <c r="C244" s="226" t="s">
        <v>1172</v>
      </c>
      <c r="D244" s="226" t="s">
        <v>200</v>
      </c>
      <c r="E244" s="227" t="s">
        <v>1785</v>
      </c>
      <c r="F244" s="228" t="s">
        <v>1786</v>
      </c>
      <c r="G244" s="229" t="s">
        <v>286</v>
      </c>
      <c r="H244" s="230">
        <v>46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46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205</v>
      </c>
      <c r="AT244" s="237" t="s">
        <v>200</v>
      </c>
      <c r="AU244" s="237" t="s">
        <v>21</v>
      </c>
      <c r="AY244" s="17" t="s">
        <v>197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21</v>
      </c>
      <c r="BK244" s="238">
        <f>ROUND(I244*H244,2)</f>
        <v>0</v>
      </c>
      <c r="BL244" s="17" t="s">
        <v>205</v>
      </c>
      <c r="BM244" s="237" t="s">
        <v>1175</v>
      </c>
    </row>
    <row r="245" spans="1:65" s="2" customFormat="1" ht="21.75" customHeight="1">
      <c r="A245" s="38"/>
      <c r="B245" s="39"/>
      <c r="C245" s="226" t="s">
        <v>991</v>
      </c>
      <c r="D245" s="226" t="s">
        <v>200</v>
      </c>
      <c r="E245" s="227" t="s">
        <v>1787</v>
      </c>
      <c r="F245" s="228" t="s">
        <v>1788</v>
      </c>
      <c r="G245" s="229" t="s">
        <v>286</v>
      </c>
      <c r="H245" s="230">
        <v>56</v>
      </c>
      <c r="I245" s="231"/>
      <c r="J245" s="232">
        <f>ROUND(I245*H245,2)</f>
        <v>0</v>
      </c>
      <c r="K245" s="228" t="s">
        <v>1</v>
      </c>
      <c r="L245" s="44"/>
      <c r="M245" s="233" t="s">
        <v>1</v>
      </c>
      <c r="N245" s="234" t="s">
        <v>46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205</v>
      </c>
      <c r="AT245" s="237" t="s">
        <v>200</v>
      </c>
      <c r="AU245" s="237" t="s">
        <v>21</v>
      </c>
      <c r="AY245" s="17" t="s">
        <v>197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21</v>
      </c>
      <c r="BK245" s="238">
        <f>ROUND(I245*H245,2)</f>
        <v>0</v>
      </c>
      <c r="BL245" s="17" t="s">
        <v>205</v>
      </c>
      <c r="BM245" s="237" t="s">
        <v>1178</v>
      </c>
    </row>
    <row r="246" spans="1:65" s="2" customFormat="1" ht="16.5" customHeight="1">
      <c r="A246" s="38"/>
      <c r="B246" s="39"/>
      <c r="C246" s="226" t="s">
        <v>1179</v>
      </c>
      <c r="D246" s="226" t="s">
        <v>200</v>
      </c>
      <c r="E246" s="227" t="s">
        <v>1789</v>
      </c>
      <c r="F246" s="228" t="s">
        <v>1790</v>
      </c>
      <c r="G246" s="229" t="s">
        <v>286</v>
      </c>
      <c r="H246" s="230">
        <v>102</v>
      </c>
      <c r="I246" s="231"/>
      <c r="J246" s="232">
        <f>ROUND(I246*H246,2)</f>
        <v>0</v>
      </c>
      <c r="K246" s="228" t="s">
        <v>1</v>
      </c>
      <c r="L246" s="44"/>
      <c r="M246" s="233" t="s">
        <v>1</v>
      </c>
      <c r="N246" s="234" t="s">
        <v>46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205</v>
      </c>
      <c r="AT246" s="237" t="s">
        <v>200</v>
      </c>
      <c r="AU246" s="237" t="s">
        <v>21</v>
      </c>
      <c r="AY246" s="17" t="s">
        <v>197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21</v>
      </c>
      <c r="BK246" s="238">
        <f>ROUND(I246*H246,2)</f>
        <v>0</v>
      </c>
      <c r="BL246" s="17" t="s">
        <v>205</v>
      </c>
      <c r="BM246" s="237" t="s">
        <v>1182</v>
      </c>
    </row>
    <row r="247" spans="1:65" s="2" customFormat="1" ht="16.5" customHeight="1">
      <c r="A247" s="38"/>
      <c r="B247" s="39"/>
      <c r="C247" s="226" t="s">
        <v>994</v>
      </c>
      <c r="D247" s="226" t="s">
        <v>200</v>
      </c>
      <c r="E247" s="227" t="s">
        <v>1791</v>
      </c>
      <c r="F247" s="228" t="s">
        <v>1792</v>
      </c>
      <c r="G247" s="229" t="s">
        <v>203</v>
      </c>
      <c r="H247" s="230">
        <v>10</v>
      </c>
      <c r="I247" s="231"/>
      <c r="J247" s="232">
        <f>ROUND(I247*H247,2)</f>
        <v>0</v>
      </c>
      <c r="K247" s="228" t="s">
        <v>1</v>
      </c>
      <c r="L247" s="44"/>
      <c r="M247" s="233" t="s">
        <v>1</v>
      </c>
      <c r="N247" s="234" t="s">
        <v>46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205</v>
      </c>
      <c r="AT247" s="237" t="s">
        <v>200</v>
      </c>
      <c r="AU247" s="237" t="s">
        <v>21</v>
      </c>
      <c r="AY247" s="17" t="s">
        <v>197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21</v>
      </c>
      <c r="BK247" s="238">
        <f>ROUND(I247*H247,2)</f>
        <v>0</v>
      </c>
      <c r="BL247" s="17" t="s">
        <v>205</v>
      </c>
      <c r="BM247" s="237" t="s">
        <v>1187</v>
      </c>
    </row>
    <row r="248" spans="1:65" s="2" customFormat="1" ht="12">
      <c r="A248" s="38"/>
      <c r="B248" s="39"/>
      <c r="C248" s="226" t="s">
        <v>1188</v>
      </c>
      <c r="D248" s="226" t="s">
        <v>200</v>
      </c>
      <c r="E248" s="227" t="s">
        <v>1793</v>
      </c>
      <c r="F248" s="228" t="s">
        <v>1794</v>
      </c>
      <c r="G248" s="229" t="s">
        <v>203</v>
      </c>
      <c r="H248" s="230">
        <v>1</v>
      </c>
      <c r="I248" s="231"/>
      <c r="J248" s="232">
        <f>ROUND(I248*H248,2)</f>
        <v>0</v>
      </c>
      <c r="K248" s="228" t="s">
        <v>1</v>
      </c>
      <c r="L248" s="44"/>
      <c r="M248" s="233" t="s">
        <v>1</v>
      </c>
      <c r="N248" s="234" t="s">
        <v>46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205</v>
      </c>
      <c r="AT248" s="237" t="s">
        <v>200</v>
      </c>
      <c r="AU248" s="237" t="s">
        <v>21</v>
      </c>
      <c r="AY248" s="17" t="s">
        <v>197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21</v>
      </c>
      <c r="BK248" s="238">
        <f>ROUND(I248*H248,2)</f>
        <v>0</v>
      </c>
      <c r="BL248" s="17" t="s">
        <v>205</v>
      </c>
      <c r="BM248" s="237" t="s">
        <v>1191</v>
      </c>
    </row>
    <row r="249" spans="1:65" s="2" customFormat="1" ht="12">
      <c r="A249" s="38"/>
      <c r="B249" s="39"/>
      <c r="C249" s="226" t="s">
        <v>997</v>
      </c>
      <c r="D249" s="226" t="s">
        <v>200</v>
      </c>
      <c r="E249" s="227" t="s">
        <v>1795</v>
      </c>
      <c r="F249" s="228" t="s">
        <v>1794</v>
      </c>
      <c r="G249" s="229" t="s">
        <v>203</v>
      </c>
      <c r="H249" s="230">
        <v>2</v>
      </c>
      <c r="I249" s="231"/>
      <c r="J249" s="232">
        <f>ROUND(I249*H249,2)</f>
        <v>0</v>
      </c>
      <c r="K249" s="228" t="s">
        <v>1</v>
      </c>
      <c r="L249" s="44"/>
      <c r="M249" s="233" t="s">
        <v>1</v>
      </c>
      <c r="N249" s="234" t="s">
        <v>46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205</v>
      </c>
      <c r="AT249" s="237" t="s">
        <v>200</v>
      </c>
      <c r="AU249" s="237" t="s">
        <v>21</v>
      </c>
      <c r="AY249" s="17" t="s">
        <v>197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21</v>
      </c>
      <c r="BK249" s="238">
        <f>ROUND(I249*H249,2)</f>
        <v>0</v>
      </c>
      <c r="BL249" s="17" t="s">
        <v>205</v>
      </c>
      <c r="BM249" s="237" t="s">
        <v>1194</v>
      </c>
    </row>
    <row r="250" spans="1:65" s="2" customFormat="1" ht="12">
      <c r="A250" s="38"/>
      <c r="B250" s="39"/>
      <c r="C250" s="226" t="s">
        <v>1195</v>
      </c>
      <c r="D250" s="226" t="s">
        <v>200</v>
      </c>
      <c r="E250" s="227" t="s">
        <v>1796</v>
      </c>
      <c r="F250" s="228" t="s">
        <v>1629</v>
      </c>
      <c r="G250" s="229" t="s">
        <v>203</v>
      </c>
      <c r="H250" s="230">
        <v>6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46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205</v>
      </c>
      <c r="AT250" s="237" t="s">
        <v>200</v>
      </c>
      <c r="AU250" s="237" t="s">
        <v>21</v>
      </c>
      <c r="AY250" s="17" t="s">
        <v>197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21</v>
      </c>
      <c r="BK250" s="238">
        <f>ROUND(I250*H250,2)</f>
        <v>0</v>
      </c>
      <c r="BL250" s="17" t="s">
        <v>205</v>
      </c>
      <c r="BM250" s="237" t="s">
        <v>1198</v>
      </c>
    </row>
    <row r="251" spans="1:65" s="2" customFormat="1" ht="16.5" customHeight="1">
      <c r="A251" s="38"/>
      <c r="B251" s="39"/>
      <c r="C251" s="226" t="s">
        <v>998</v>
      </c>
      <c r="D251" s="226" t="s">
        <v>200</v>
      </c>
      <c r="E251" s="227" t="s">
        <v>1797</v>
      </c>
      <c r="F251" s="228" t="s">
        <v>1798</v>
      </c>
      <c r="G251" s="229" t="s">
        <v>203</v>
      </c>
      <c r="H251" s="230">
        <v>1</v>
      </c>
      <c r="I251" s="231"/>
      <c r="J251" s="232">
        <f>ROUND(I251*H251,2)</f>
        <v>0</v>
      </c>
      <c r="K251" s="228" t="s">
        <v>1</v>
      </c>
      <c r="L251" s="44"/>
      <c r="M251" s="233" t="s">
        <v>1</v>
      </c>
      <c r="N251" s="234" t="s">
        <v>46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205</v>
      </c>
      <c r="AT251" s="237" t="s">
        <v>200</v>
      </c>
      <c r="AU251" s="237" t="s">
        <v>21</v>
      </c>
      <c r="AY251" s="17" t="s">
        <v>197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21</v>
      </c>
      <c r="BK251" s="238">
        <f>ROUND(I251*H251,2)</f>
        <v>0</v>
      </c>
      <c r="BL251" s="17" t="s">
        <v>205</v>
      </c>
      <c r="BM251" s="237" t="s">
        <v>1201</v>
      </c>
    </row>
    <row r="252" spans="1:65" s="2" customFormat="1" ht="12">
      <c r="A252" s="38"/>
      <c r="B252" s="39"/>
      <c r="C252" s="226" t="s">
        <v>1202</v>
      </c>
      <c r="D252" s="226" t="s">
        <v>200</v>
      </c>
      <c r="E252" s="227" t="s">
        <v>1799</v>
      </c>
      <c r="F252" s="228" t="s">
        <v>1800</v>
      </c>
      <c r="G252" s="229" t="s">
        <v>286</v>
      </c>
      <c r="H252" s="230">
        <v>112</v>
      </c>
      <c r="I252" s="231"/>
      <c r="J252" s="232">
        <f>ROUND(I252*H252,2)</f>
        <v>0</v>
      </c>
      <c r="K252" s="228" t="s">
        <v>1</v>
      </c>
      <c r="L252" s="44"/>
      <c r="M252" s="233" t="s">
        <v>1</v>
      </c>
      <c r="N252" s="234" t="s">
        <v>46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205</v>
      </c>
      <c r="AT252" s="237" t="s">
        <v>200</v>
      </c>
      <c r="AU252" s="237" t="s">
        <v>21</v>
      </c>
      <c r="AY252" s="17" t="s">
        <v>197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21</v>
      </c>
      <c r="BK252" s="238">
        <f>ROUND(I252*H252,2)</f>
        <v>0</v>
      </c>
      <c r="BL252" s="17" t="s">
        <v>205</v>
      </c>
      <c r="BM252" s="237" t="s">
        <v>1205</v>
      </c>
    </row>
    <row r="253" spans="1:65" s="2" customFormat="1" ht="16.5" customHeight="1">
      <c r="A253" s="38"/>
      <c r="B253" s="39"/>
      <c r="C253" s="226" t="s">
        <v>1003</v>
      </c>
      <c r="D253" s="226" t="s">
        <v>200</v>
      </c>
      <c r="E253" s="227" t="s">
        <v>1801</v>
      </c>
      <c r="F253" s="228" t="s">
        <v>1802</v>
      </c>
      <c r="G253" s="229" t="s">
        <v>1803</v>
      </c>
      <c r="H253" s="230">
        <v>10</v>
      </c>
      <c r="I253" s="231"/>
      <c r="J253" s="232">
        <f>ROUND(I253*H253,2)</f>
        <v>0</v>
      </c>
      <c r="K253" s="228" t="s">
        <v>1</v>
      </c>
      <c r="L253" s="44"/>
      <c r="M253" s="233" t="s">
        <v>1</v>
      </c>
      <c r="N253" s="234" t="s">
        <v>46</v>
      </c>
      <c r="O253" s="91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7" t="s">
        <v>205</v>
      </c>
      <c r="AT253" s="237" t="s">
        <v>200</v>
      </c>
      <c r="AU253" s="237" t="s">
        <v>21</v>
      </c>
      <c r="AY253" s="17" t="s">
        <v>197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7" t="s">
        <v>21</v>
      </c>
      <c r="BK253" s="238">
        <f>ROUND(I253*H253,2)</f>
        <v>0</v>
      </c>
      <c r="BL253" s="17" t="s">
        <v>205</v>
      </c>
      <c r="BM253" s="237" t="s">
        <v>1208</v>
      </c>
    </row>
    <row r="254" spans="1:63" s="12" customFormat="1" ht="25.9" customHeight="1">
      <c r="A254" s="12"/>
      <c r="B254" s="210"/>
      <c r="C254" s="211"/>
      <c r="D254" s="212" t="s">
        <v>80</v>
      </c>
      <c r="E254" s="213" t="s">
        <v>1804</v>
      </c>
      <c r="F254" s="213" t="s">
        <v>1805</v>
      </c>
      <c r="G254" s="211"/>
      <c r="H254" s="211"/>
      <c r="I254" s="214"/>
      <c r="J254" s="215">
        <f>BK254</f>
        <v>0</v>
      </c>
      <c r="K254" s="211"/>
      <c r="L254" s="216"/>
      <c r="M254" s="217"/>
      <c r="N254" s="218"/>
      <c r="O254" s="218"/>
      <c r="P254" s="219">
        <f>SUM(P255:P267)</f>
        <v>0</v>
      </c>
      <c r="Q254" s="218"/>
      <c r="R254" s="219">
        <f>SUM(R255:R267)</f>
        <v>0</v>
      </c>
      <c r="S254" s="218"/>
      <c r="T254" s="220">
        <f>SUM(T255:T267)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1" t="s">
        <v>21</v>
      </c>
      <c r="AT254" s="222" t="s">
        <v>80</v>
      </c>
      <c r="AU254" s="222" t="s">
        <v>81</v>
      </c>
      <c r="AY254" s="221" t="s">
        <v>197</v>
      </c>
      <c r="BK254" s="223">
        <f>SUM(BK255:BK267)</f>
        <v>0</v>
      </c>
    </row>
    <row r="255" spans="1:65" s="2" customFormat="1" ht="16.5" customHeight="1">
      <c r="A255" s="38"/>
      <c r="B255" s="39"/>
      <c r="C255" s="226" t="s">
        <v>1209</v>
      </c>
      <c r="D255" s="226" t="s">
        <v>200</v>
      </c>
      <c r="E255" s="227" t="s">
        <v>1771</v>
      </c>
      <c r="F255" s="228" t="s">
        <v>1772</v>
      </c>
      <c r="G255" s="229" t="s">
        <v>203</v>
      </c>
      <c r="H255" s="230">
        <v>10</v>
      </c>
      <c r="I255" s="231"/>
      <c r="J255" s="232">
        <f>ROUND(I255*H255,2)</f>
        <v>0</v>
      </c>
      <c r="K255" s="228" t="s">
        <v>1</v>
      </c>
      <c r="L255" s="44"/>
      <c r="M255" s="233" t="s">
        <v>1</v>
      </c>
      <c r="N255" s="234" t="s">
        <v>46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205</v>
      </c>
      <c r="AT255" s="237" t="s">
        <v>200</v>
      </c>
      <c r="AU255" s="237" t="s">
        <v>21</v>
      </c>
      <c r="AY255" s="17" t="s">
        <v>197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21</v>
      </c>
      <c r="BK255" s="238">
        <f>ROUND(I255*H255,2)</f>
        <v>0</v>
      </c>
      <c r="BL255" s="17" t="s">
        <v>205</v>
      </c>
      <c r="BM255" s="237" t="s">
        <v>1212</v>
      </c>
    </row>
    <row r="256" spans="1:65" s="2" customFormat="1" ht="24.15" customHeight="1">
      <c r="A256" s="38"/>
      <c r="B256" s="39"/>
      <c r="C256" s="226" t="s">
        <v>1006</v>
      </c>
      <c r="D256" s="226" t="s">
        <v>200</v>
      </c>
      <c r="E256" s="227" t="s">
        <v>1806</v>
      </c>
      <c r="F256" s="228" t="s">
        <v>1807</v>
      </c>
      <c r="G256" s="229" t="s">
        <v>203</v>
      </c>
      <c r="H256" s="230">
        <v>4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46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205</v>
      </c>
      <c r="AT256" s="237" t="s">
        <v>200</v>
      </c>
      <c r="AU256" s="237" t="s">
        <v>21</v>
      </c>
      <c r="AY256" s="17" t="s">
        <v>197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21</v>
      </c>
      <c r="BK256" s="238">
        <f>ROUND(I256*H256,2)</f>
        <v>0</v>
      </c>
      <c r="BL256" s="17" t="s">
        <v>205</v>
      </c>
      <c r="BM256" s="237" t="s">
        <v>1215</v>
      </c>
    </row>
    <row r="257" spans="1:65" s="2" customFormat="1" ht="24.15" customHeight="1">
      <c r="A257" s="38"/>
      <c r="B257" s="39"/>
      <c r="C257" s="226" t="s">
        <v>1216</v>
      </c>
      <c r="D257" s="226" t="s">
        <v>200</v>
      </c>
      <c r="E257" s="227" t="s">
        <v>1775</v>
      </c>
      <c r="F257" s="228" t="s">
        <v>1776</v>
      </c>
      <c r="G257" s="229" t="s">
        <v>203</v>
      </c>
      <c r="H257" s="230">
        <v>1</v>
      </c>
      <c r="I257" s="231"/>
      <c r="J257" s="232">
        <f>ROUND(I257*H257,2)</f>
        <v>0</v>
      </c>
      <c r="K257" s="228" t="s">
        <v>1</v>
      </c>
      <c r="L257" s="44"/>
      <c r="M257" s="233" t="s">
        <v>1</v>
      </c>
      <c r="N257" s="234" t="s">
        <v>46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205</v>
      </c>
      <c r="AT257" s="237" t="s">
        <v>200</v>
      </c>
      <c r="AU257" s="237" t="s">
        <v>21</v>
      </c>
      <c r="AY257" s="17" t="s">
        <v>197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21</v>
      </c>
      <c r="BK257" s="238">
        <f>ROUND(I257*H257,2)</f>
        <v>0</v>
      </c>
      <c r="BL257" s="17" t="s">
        <v>205</v>
      </c>
      <c r="BM257" s="237" t="s">
        <v>1219</v>
      </c>
    </row>
    <row r="258" spans="1:65" s="2" customFormat="1" ht="16.5" customHeight="1">
      <c r="A258" s="38"/>
      <c r="B258" s="39"/>
      <c r="C258" s="226" t="s">
        <v>1010</v>
      </c>
      <c r="D258" s="226" t="s">
        <v>200</v>
      </c>
      <c r="E258" s="227" t="s">
        <v>1808</v>
      </c>
      <c r="F258" s="228" t="s">
        <v>1809</v>
      </c>
      <c r="G258" s="229" t="s">
        <v>203</v>
      </c>
      <c r="H258" s="230">
        <v>1</v>
      </c>
      <c r="I258" s="231"/>
      <c r="J258" s="232">
        <f>ROUND(I258*H258,2)</f>
        <v>0</v>
      </c>
      <c r="K258" s="228" t="s">
        <v>1</v>
      </c>
      <c r="L258" s="44"/>
      <c r="M258" s="233" t="s">
        <v>1</v>
      </c>
      <c r="N258" s="234" t="s">
        <v>46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205</v>
      </c>
      <c r="AT258" s="237" t="s">
        <v>200</v>
      </c>
      <c r="AU258" s="237" t="s">
        <v>21</v>
      </c>
      <c r="AY258" s="17" t="s">
        <v>197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21</v>
      </c>
      <c r="BK258" s="238">
        <f>ROUND(I258*H258,2)</f>
        <v>0</v>
      </c>
      <c r="BL258" s="17" t="s">
        <v>205</v>
      </c>
      <c r="BM258" s="237" t="s">
        <v>1223</v>
      </c>
    </row>
    <row r="259" spans="1:65" s="2" customFormat="1" ht="16.5" customHeight="1">
      <c r="A259" s="38"/>
      <c r="B259" s="39"/>
      <c r="C259" s="226" t="s">
        <v>1224</v>
      </c>
      <c r="D259" s="226" t="s">
        <v>200</v>
      </c>
      <c r="E259" s="227" t="s">
        <v>1777</v>
      </c>
      <c r="F259" s="228" t="s">
        <v>1778</v>
      </c>
      <c r="G259" s="229" t="s">
        <v>203</v>
      </c>
      <c r="H259" s="230">
        <v>10</v>
      </c>
      <c r="I259" s="231"/>
      <c r="J259" s="232">
        <f>ROUND(I259*H259,2)</f>
        <v>0</v>
      </c>
      <c r="K259" s="228" t="s">
        <v>1</v>
      </c>
      <c r="L259" s="44"/>
      <c r="M259" s="233" t="s">
        <v>1</v>
      </c>
      <c r="N259" s="234" t="s">
        <v>46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205</v>
      </c>
      <c r="AT259" s="237" t="s">
        <v>200</v>
      </c>
      <c r="AU259" s="237" t="s">
        <v>21</v>
      </c>
      <c r="AY259" s="17" t="s">
        <v>197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21</v>
      </c>
      <c r="BK259" s="238">
        <f>ROUND(I259*H259,2)</f>
        <v>0</v>
      </c>
      <c r="BL259" s="17" t="s">
        <v>205</v>
      </c>
      <c r="BM259" s="237" t="s">
        <v>1225</v>
      </c>
    </row>
    <row r="260" spans="1:65" s="2" customFormat="1" ht="21.75" customHeight="1">
      <c r="A260" s="38"/>
      <c r="B260" s="39"/>
      <c r="C260" s="226" t="s">
        <v>1013</v>
      </c>
      <c r="D260" s="226" t="s">
        <v>200</v>
      </c>
      <c r="E260" s="227" t="s">
        <v>1810</v>
      </c>
      <c r="F260" s="228" t="s">
        <v>1811</v>
      </c>
      <c r="G260" s="229" t="s">
        <v>286</v>
      </c>
      <c r="H260" s="230">
        <v>75</v>
      </c>
      <c r="I260" s="231"/>
      <c r="J260" s="232">
        <f>ROUND(I260*H260,2)</f>
        <v>0</v>
      </c>
      <c r="K260" s="228" t="s">
        <v>1</v>
      </c>
      <c r="L260" s="44"/>
      <c r="M260" s="233" t="s">
        <v>1</v>
      </c>
      <c r="N260" s="234" t="s">
        <v>46</v>
      </c>
      <c r="O260" s="91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205</v>
      </c>
      <c r="AT260" s="237" t="s">
        <v>200</v>
      </c>
      <c r="AU260" s="237" t="s">
        <v>21</v>
      </c>
      <c r="AY260" s="17" t="s">
        <v>197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21</v>
      </c>
      <c r="BK260" s="238">
        <f>ROUND(I260*H260,2)</f>
        <v>0</v>
      </c>
      <c r="BL260" s="17" t="s">
        <v>205</v>
      </c>
      <c r="BM260" s="237" t="s">
        <v>1226</v>
      </c>
    </row>
    <row r="261" spans="1:65" s="2" customFormat="1" ht="16.5" customHeight="1">
      <c r="A261" s="38"/>
      <c r="B261" s="39"/>
      <c r="C261" s="226" t="s">
        <v>1227</v>
      </c>
      <c r="D261" s="226" t="s">
        <v>200</v>
      </c>
      <c r="E261" s="227" t="s">
        <v>1783</v>
      </c>
      <c r="F261" s="228" t="s">
        <v>1784</v>
      </c>
      <c r="G261" s="229" t="s">
        <v>286</v>
      </c>
      <c r="H261" s="230">
        <v>75</v>
      </c>
      <c r="I261" s="231"/>
      <c r="J261" s="232">
        <f>ROUND(I261*H261,2)</f>
        <v>0</v>
      </c>
      <c r="K261" s="228" t="s">
        <v>1</v>
      </c>
      <c r="L261" s="44"/>
      <c r="M261" s="233" t="s">
        <v>1</v>
      </c>
      <c r="N261" s="234" t="s">
        <v>46</v>
      </c>
      <c r="O261" s="91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205</v>
      </c>
      <c r="AT261" s="237" t="s">
        <v>200</v>
      </c>
      <c r="AU261" s="237" t="s">
        <v>21</v>
      </c>
      <c r="AY261" s="17" t="s">
        <v>197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21</v>
      </c>
      <c r="BK261" s="238">
        <f>ROUND(I261*H261,2)</f>
        <v>0</v>
      </c>
      <c r="BL261" s="17" t="s">
        <v>205</v>
      </c>
      <c r="BM261" s="237" t="s">
        <v>1228</v>
      </c>
    </row>
    <row r="262" spans="1:65" s="2" customFormat="1" ht="21.75" customHeight="1">
      <c r="A262" s="38"/>
      <c r="B262" s="39"/>
      <c r="C262" s="226" t="s">
        <v>1016</v>
      </c>
      <c r="D262" s="226" t="s">
        <v>200</v>
      </c>
      <c r="E262" s="227" t="s">
        <v>1812</v>
      </c>
      <c r="F262" s="228" t="s">
        <v>1813</v>
      </c>
      <c r="G262" s="229" t="s">
        <v>286</v>
      </c>
      <c r="H262" s="230">
        <v>80</v>
      </c>
      <c r="I262" s="231"/>
      <c r="J262" s="232">
        <f>ROUND(I262*H262,2)</f>
        <v>0</v>
      </c>
      <c r="K262" s="228" t="s">
        <v>1</v>
      </c>
      <c r="L262" s="44"/>
      <c r="M262" s="233" t="s">
        <v>1</v>
      </c>
      <c r="N262" s="234" t="s">
        <v>46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205</v>
      </c>
      <c r="AT262" s="237" t="s">
        <v>200</v>
      </c>
      <c r="AU262" s="237" t="s">
        <v>21</v>
      </c>
      <c r="AY262" s="17" t="s">
        <v>197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21</v>
      </c>
      <c r="BK262" s="238">
        <f>ROUND(I262*H262,2)</f>
        <v>0</v>
      </c>
      <c r="BL262" s="17" t="s">
        <v>205</v>
      </c>
      <c r="BM262" s="237" t="s">
        <v>1229</v>
      </c>
    </row>
    <row r="263" spans="1:65" s="2" customFormat="1" ht="16.5" customHeight="1">
      <c r="A263" s="38"/>
      <c r="B263" s="39"/>
      <c r="C263" s="226" t="s">
        <v>1230</v>
      </c>
      <c r="D263" s="226" t="s">
        <v>200</v>
      </c>
      <c r="E263" s="227" t="s">
        <v>1814</v>
      </c>
      <c r="F263" s="228" t="s">
        <v>1815</v>
      </c>
      <c r="G263" s="229" t="s">
        <v>286</v>
      </c>
      <c r="H263" s="230">
        <v>80</v>
      </c>
      <c r="I263" s="231"/>
      <c r="J263" s="232">
        <f>ROUND(I263*H263,2)</f>
        <v>0</v>
      </c>
      <c r="K263" s="228" t="s">
        <v>1</v>
      </c>
      <c r="L263" s="44"/>
      <c r="M263" s="233" t="s">
        <v>1</v>
      </c>
      <c r="N263" s="234" t="s">
        <v>46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205</v>
      </c>
      <c r="AT263" s="237" t="s">
        <v>200</v>
      </c>
      <c r="AU263" s="237" t="s">
        <v>21</v>
      </c>
      <c r="AY263" s="17" t="s">
        <v>197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21</v>
      </c>
      <c r="BK263" s="238">
        <f>ROUND(I263*H263,2)</f>
        <v>0</v>
      </c>
      <c r="BL263" s="17" t="s">
        <v>205</v>
      </c>
      <c r="BM263" s="237" t="s">
        <v>1231</v>
      </c>
    </row>
    <row r="264" spans="1:65" s="2" customFormat="1" ht="16.5" customHeight="1">
      <c r="A264" s="38"/>
      <c r="B264" s="39"/>
      <c r="C264" s="226" t="s">
        <v>1019</v>
      </c>
      <c r="D264" s="226" t="s">
        <v>200</v>
      </c>
      <c r="E264" s="227" t="s">
        <v>1816</v>
      </c>
      <c r="F264" s="228" t="s">
        <v>1817</v>
      </c>
      <c r="G264" s="229" t="s">
        <v>203</v>
      </c>
      <c r="H264" s="230">
        <v>1</v>
      </c>
      <c r="I264" s="231"/>
      <c r="J264" s="232">
        <f>ROUND(I264*H264,2)</f>
        <v>0</v>
      </c>
      <c r="K264" s="228" t="s">
        <v>1</v>
      </c>
      <c r="L264" s="44"/>
      <c r="M264" s="233" t="s">
        <v>1</v>
      </c>
      <c r="N264" s="234" t="s">
        <v>46</v>
      </c>
      <c r="O264" s="91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205</v>
      </c>
      <c r="AT264" s="237" t="s">
        <v>200</v>
      </c>
      <c r="AU264" s="237" t="s">
        <v>21</v>
      </c>
      <c r="AY264" s="17" t="s">
        <v>197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21</v>
      </c>
      <c r="BK264" s="238">
        <f>ROUND(I264*H264,2)</f>
        <v>0</v>
      </c>
      <c r="BL264" s="17" t="s">
        <v>205</v>
      </c>
      <c r="BM264" s="237" t="s">
        <v>1232</v>
      </c>
    </row>
    <row r="265" spans="1:65" s="2" customFormat="1" ht="16.5" customHeight="1">
      <c r="A265" s="38"/>
      <c r="B265" s="39"/>
      <c r="C265" s="226" t="s">
        <v>1818</v>
      </c>
      <c r="D265" s="226" t="s">
        <v>200</v>
      </c>
      <c r="E265" s="227" t="s">
        <v>1819</v>
      </c>
      <c r="F265" s="228" t="s">
        <v>1820</v>
      </c>
      <c r="G265" s="229" t="s">
        <v>203</v>
      </c>
      <c r="H265" s="230">
        <v>6</v>
      </c>
      <c r="I265" s="231"/>
      <c r="J265" s="232">
        <f>ROUND(I265*H265,2)</f>
        <v>0</v>
      </c>
      <c r="K265" s="228" t="s">
        <v>1</v>
      </c>
      <c r="L265" s="44"/>
      <c r="M265" s="233" t="s">
        <v>1</v>
      </c>
      <c r="N265" s="234" t="s">
        <v>46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205</v>
      </c>
      <c r="AT265" s="237" t="s">
        <v>200</v>
      </c>
      <c r="AU265" s="237" t="s">
        <v>21</v>
      </c>
      <c r="AY265" s="17" t="s">
        <v>197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21</v>
      </c>
      <c r="BK265" s="238">
        <f>ROUND(I265*H265,2)</f>
        <v>0</v>
      </c>
      <c r="BL265" s="17" t="s">
        <v>205</v>
      </c>
      <c r="BM265" s="237" t="s">
        <v>1821</v>
      </c>
    </row>
    <row r="266" spans="1:65" s="2" customFormat="1" ht="12">
      <c r="A266" s="38"/>
      <c r="B266" s="39"/>
      <c r="C266" s="226" t="s">
        <v>1022</v>
      </c>
      <c r="D266" s="226" t="s">
        <v>200</v>
      </c>
      <c r="E266" s="227" t="s">
        <v>1822</v>
      </c>
      <c r="F266" s="228" t="s">
        <v>1629</v>
      </c>
      <c r="G266" s="229" t="s">
        <v>203</v>
      </c>
      <c r="H266" s="230">
        <v>5</v>
      </c>
      <c r="I266" s="231"/>
      <c r="J266" s="232">
        <f>ROUND(I266*H266,2)</f>
        <v>0</v>
      </c>
      <c r="K266" s="228" t="s">
        <v>1</v>
      </c>
      <c r="L266" s="44"/>
      <c r="M266" s="233" t="s">
        <v>1</v>
      </c>
      <c r="N266" s="234" t="s">
        <v>46</v>
      </c>
      <c r="O266" s="91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205</v>
      </c>
      <c r="AT266" s="237" t="s">
        <v>200</v>
      </c>
      <c r="AU266" s="237" t="s">
        <v>21</v>
      </c>
      <c r="AY266" s="17" t="s">
        <v>197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21</v>
      </c>
      <c r="BK266" s="238">
        <f>ROUND(I266*H266,2)</f>
        <v>0</v>
      </c>
      <c r="BL266" s="17" t="s">
        <v>205</v>
      </c>
      <c r="BM266" s="237" t="s">
        <v>1823</v>
      </c>
    </row>
    <row r="267" spans="1:65" s="2" customFormat="1" ht="16.5" customHeight="1">
      <c r="A267" s="38"/>
      <c r="B267" s="39"/>
      <c r="C267" s="226" t="s">
        <v>1824</v>
      </c>
      <c r="D267" s="226" t="s">
        <v>200</v>
      </c>
      <c r="E267" s="227" t="s">
        <v>1825</v>
      </c>
      <c r="F267" s="228" t="s">
        <v>1826</v>
      </c>
      <c r="G267" s="229" t="s">
        <v>203</v>
      </c>
      <c r="H267" s="230">
        <v>1</v>
      </c>
      <c r="I267" s="231"/>
      <c r="J267" s="232">
        <f>ROUND(I267*H267,2)</f>
        <v>0</v>
      </c>
      <c r="K267" s="228" t="s">
        <v>1</v>
      </c>
      <c r="L267" s="44"/>
      <c r="M267" s="233" t="s">
        <v>1</v>
      </c>
      <c r="N267" s="234" t="s">
        <v>46</v>
      </c>
      <c r="O267" s="91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205</v>
      </c>
      <c r="AT267" s="237" t="s">
        <v>200</v>
      </c>
      <c r="AU267" s="237" t="s">
        <v>21</v>
      </c>
      <c r="AY267" s="17" t="s">
        <v>197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21</v>
      </c>
      <c r="BK267" s="238">
        <f>ROUND(I267*H267,2)</f>
        <v>0</v>
      </c>
      <c r="BL267" s="17" t="s">
        <v>205</v>
      </c>
      <c r="BM267" s="237" t="s">
        <v>1827</v>
      </c>
    </row>
    <row r="268" spans="1:63" s="12" customFormat="1" ht="25.9" customHeight="1">
      <c r="A268" s="12"/>
      <c r="B268" s="210"/>
      <c r="C268" s="211"/>
      <c r="D268" s="212" t="s">
        <v>80</v>
      </c>
      <c r="E268" s="213" t="s">
        <v>716</v>
      </c>
      <c r="F268" s="213" t="s">
        <v>717</v>
      </c>
      <c r="G268" s="211"/>
      <c r="H268" s="211"/>
      <c r="I268" s="214"/>
      <c r="J268" s="215">
        <f>BK268</f>
        <v>0</v>
      </c>
      <c r="K268" s="211"/>
      <c r="L268" s="216"/>
      <c r="M268" s="217"/>
      <c r="N268" s="218"/>
      <c r="O268" s="218"/>
      <c r="P268" s="219">
        <f>SUM(P269:P280)</f>
        <v>0</v>
      </c>
      <c r="Q268" s="218"/>
      <c r="R268" s="219">
        <f>SUM(R269:R280)</f>
        <v>0</v>
      </c>
      <c r="S268" s="218"/>
      <c r="T268" s="220">
        <f>SUM(T269:T280)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1" t="s">
        <v>21</v>
      </c>
      <c r="AT268" s="222" t="s">
        <v>80</v>
      </c>
      <c r="AU268" s="222" t="s">
        <v>81</v>
      </c>
      <c r="AY268" s="221" t="s">
        <v>197</v>
      </c>
      <c r="BK268" s="223">
        <f>SUM(BK269:BK280)</f>
        <v>0</v>
      </c>
    </row>
    <row r="269" spans="1:65" s="2" customFormat="1" ht="16.5" customHeight="1">
      <c r="A269" s="38"/>
      <c r="B269" s="39"/>
      <c r="C269" s="226" t="s">
        <v>1025</v>
      </c>
      <c r="D269" s="226" t="s">
        <v>200</v>
      </c>
      <c r="E269" s="227" t="s">
        <v>1828</v>
      </c>
      <c r="F269" s="228" t="s">
        <v>1829</v>
      </c>
      <c r="G269" s="229" t="s">
        <v>286</v>
      </c>
      <c r="H269" s="230">
        <v>5.7</v>
      </c>
      <c r="I269" s="231"/>
      <c r="J269" s="232">
        <f>ROUND(I269*H269,2)</f>
        <v>0</v>
      </c>
      <c r="K269" s="228" t="s">
        <v>1</v>
      </c>
      <c r="L269" s="44"/>
      <c r="M269" s="233" t="s">
        <v>1</v>
      </c>
      <c r="N269" s="234" t="s">
        <v>46</v>
      </c>
      <c r="O269" s="91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205</v>
      </c>
      <c r="AT269" s="237" t="s">
        <v>200</v>
      </c>
      <c r="AU269" s="237" t="s">
        <v>21</v>
      </c>
      <c r="AY269" s="17" t="s">
        <v>197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21</v>
      </c>
      <c r="BK269" s="238">
        <f>ROUND(I269*H269,2)</f>
        <v>0</v>
      </c>
      <c r="BL269" s="17" t="s">
        <v>205</v>
      </c>
      <c r="BM269" s="237" t="s">
        <v>1830</v>
      </c>
    </row>
    <row r="270" spans="1:65" s="2" customFormat="1" ht="16.5" customHeight="1">
      <c r="A270" s="38"/>
      <c r="B270" s="39"/>
      <c r="C270" s="226" t="s">
        <v>1831</v>
      </c>
      <c r="D270" s="226" t="s">
        <v>200</v>
      </c>
      <c r="E270" s="227" t="s">
        <v>1832</v>
      </c>
      <c r="F270" s="228" t="s">
        <v>1833</v>
      </c>
      <c r="G270" s="229" t="s">
        <v>286</v>
      </c>
      <c r="H270" s="230">
        <v>0.6</v>
      </c>
      <c r="I270" s="231"/>
      <c r="J270" s="232">
        <f>ROUND(I270*H270,2)</f>
        <v>0</v>
      </c>
      <c r="K270" s="228" t="s">
        <v>1</v>
      </c>
      <c r="L270" s="44"/>
      <c r="M270" s="233" t="s">
        <v>1</v>
      </c>
      <c r="N270" s="234" t="s">
        <v>46</v>
      </c>
      <c r="O270" s="91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7" t="s">
        <v>205</v>
      </c>
      <c r="AT270" s="237" t="s">
        <v>200</v>
      </c>
      <c r="AU270" s="237" t="s">
        <v>21</v>
      </c>
      <c r="AY270" s="17" t="s">
        <v>197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7" t="s">
        <v>21</v>
      </c>
      <c r="BK270" s="238">
        <f>ROUND(I270*H270,2)</f>
        <v>0</v>
      </c>
      <c r="BL270" s="17" t="s">
        <v>205</v>
      </c>
      <c r="BM270" s="237" t="s">
        <v>1834</v>
      </c>
    </row>
    <row r="271" spans="1:65" s="2" customFormat="1" ht="21.75" customHeight="1">
      <c r="A271" s="38"/>
      <c r="B271" s="39"/>
      <c r="C271" s="226" t="s">
        <v>1028</v>
      </c>
      <c r="D271" s="226" t="s">
        <v>200</v>
      </c>
      <c r="E271" s="227" t="s">
        <v>718</v>
      </c>
      <c r="F271" s="228" t="s">
        <v>719</v>
      </c>
      <c r="G271" s="229" t="s">
        <v>203</v>
      </c>
      <c r="H271" s="230">
        <v>13</v>
      </c>
      <c r="I271" s="231"/>
      <c r="J271" s="232">
        <f>ROUND(I271*H271,2)</f>
        <v>0</v>
      </c>
      <c r="K271" s="228" t="s">
        <v>1</v>
      </c>
      <c r="L271" s="44"/>
      <c r="M271" s="233" t="s">
        <v>1</v>
      </c>
      <c r="N271" s="234" t="s">
        <v>46</v>
      </c>
      <c r="O271" s="91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205</v>
      </c>
      <c r="AT271" s="237" t="s">
        <v>200</v>
      </c>
      <c r="AU271" s="237" t="s">
        <v>21</v>
      </c>
      <c r="AY271" s="17" t="s">
        <v>197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21</v>
      </c>
      <c r="BK271" s="238">
        <f>ROUND(I271*H271,2)</f>
        <v>0</v>
      </c>
      <c r="BL271" s="17" t="s">
        <v>205</v>
      </c>
      <c r="BM271" s="237" t="s">
        <v>1835</v>
      </c>
    </row>
    <row r="272" spans="1:65" s="2" customFormat="1" ht="21.75" customHeight="1">
      <c r="A272" s="38"/>
      <c r="B272" s="39"/>
      <c r="C272" s="226" t="s">
        <v>1836</v>
      </c>
      <c r="D272" s="226" t="s">
        <v>200</v>
      </c>
      <c r="E272" s="227" t="s">
        <v>721</v>
      </c>
      <c r="F272" s="228" t="s">
        <v>722</v>
      </c>
      <c r="G272" s="229" t="s">
        <v>203</v>
      </c>
      <c r="H272" s="230">
        <v>2</v>
      </c>
      <c r="I272" s="231"/>
      <c r="J272" s="232">
        <f>ROUND(I272*H272,2)</f>
        <v>0</v>
      </c>
      <c r="K272" s="228" t="s">
        <v>1</v>
      </c>
      <c r="L272" s="44"/>
      <c r="M272" s="233" t="s">
        <v>1</v>
      </c>
      <c r="N272" s="234" t="s">
        <v>46</v>
      </c>
      <c r="O272" s="91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205</v>
      </c>
      <c r="AT272" s="237" t="s">
        <v>200</v>
      </c>
      <c r="AU272" s="237" t="s">
        <v>21</v>
      </c>
      <c r="AY272" s="17" t="s">
        <v>197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21</v>
      </c>
      <c r="BK272" s="238">
        <f>ROUND(I272*H272,2)</f>
        <v>0</v>
      </c>
      <c r="BL272" s="17" t="s">
        <v>205</v>
      </c>
      <c r="BM272" s="237" t="s">
        <v>1837</v>
      </c>
    </row>
    <row r="273" spans="1:65" s="2" customFormat="1" ht="16.5" customHeight="1">
      <c r="A273" s="38"/>
      <c r="B273" s="39"/>
      <c r="C273" s="226" t="s">
        <v>1031</v>
      </c>
      <c r="D273" s="226" t="s">
        <v>200</v>
      </c>
      <c r="E273" s="227" t="s">
        <v>1838</v>
      </c>
      <c r="F273" s="228" t="s">
        <v>1839</v>
      </c>
      <c r="G273" s="229" t="s">
        <v>286</v>
      </c>
      <c r="H273" s="230">
        <v>11</v>
      </c>
      <c r="I273" s="231"/>
      <c r="J273" s="232">
        <f>ROUND(I273*H273,2)</f>
        <v>0</v>
      </c>
      <c r="K273" s="228" t="s">
        <v>1</v>
      </c>
      <c r="L273" s="44"/>
      <c r="M273" s="233" t="s">
        <v>1</v>
      </c>
      <c r="N273" s="234" t="s">
        <v>46</v>
      </c>
      <c r="O273" s="91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205</v>
      </c>
      <c r="AT273" s="237" t="s">
        <v>200</v>
      </c>
      <c r="AU273" s="237" t="s">
        <v>21</v>
      </c>
      <c r="AY273" s="17" t="s">
        <v>197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21</v>
      </c>
      <c r="BK273" s="238">
        <f>ROUND(I273*H273,2)</f>
        <v>0</v>
      </c>
      <c r="BL273" s="17" t="s">
        <v>205</v>
      </c>
      <c r="BM273" s="237" t="s">
        <v>1840</v>
      </c>
    </row>
    <row r="274" spans="1:65" s="2" customFormat="1" ht="16.5" customHeight="1">
      <c r="A274" s="38"/>
      <c r="B274" s="39"/>
      <c r="C274" s="226" t="s">
        <v>1841</v>
      </c>
      <c r="D274" s="226" t="s">
        <v>200</v>
      </c>
      <c r="E274" s="227" t="s">
        <v>1842</v>
      </c>
      <c r="F274" s="228" t="s">
        <v>1843</v>
      </c>
      <c r="G274" s="229" t="s">
        <v>286</v>
      </c>
      <c r="H274" s="230">
        <v>5</v>
      </c>
      <c r="I274" s="231"/>
      <c r="J274" s="232">
        <f>ROUND(I274*H274,2)</f>
        <v>0</v>
      </c>
      <c r="K274" s="228" t="s">
        <v>1</v>
      </c>
      <c r="L274" s="44"/>
      <c r="M274" s="233" t="s">
        <v>1</v>
      </c>
      <c r="N274" s="234" t="s">
        <v>46</v>
      </c>
      <c r="O274" s="91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7" t="s">
        <v>205</v>
      </c>
      <c r="AT274" s="237" t="s">
        <v>200</v>
      </c>
      <c r="AU274" s="237" t="s">
        <v>21</v>
      </c>
      <c r="AY274" s="17" t="s">
        <v>197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7" t="s">
        <v>21</v>
      </c>
      <c r="BK274" s="238">
        <f>ROUND(I274*H274,2)</f>
        <v>0</v>
      </c>
      <c r="BL274" s="17" t="s">
        <v>205</v>
      </c>
      <c r="BM274" s="237" t="s">
        <v>1844</v>
      </c>
    </row>
    <row r="275" spans="1:65" s="2" customFormat="1" ht="16.5" customHeight="1">
      <c r="A275" s="38"/>
      <c r="B275" s="39"/>
      <c r="C275" s="226" t="s">
        <v>1034</v>
      </c>
      <c r="D275" s="226" t="s">
        <v>200</v>
      </c>
      <c r="E275" s="227" t="s">
        <v>1845</v>
      </c>
      <c r="F275" s="228" t="s">
        <v>1846</v>
      </c>
      <c r="G275" s="229" t="s">
        <v>286</v>
      </c>
      <c r="H275" s="230">
        <v>4</v>
      </c>
      <c r="I275" s="231"/>
      <c r="J275" s="232">
        <f>ROUND(I275*H275,2)</f>
        <v>0</v>
      </c>
      <c r="K275" s="228" t="s">
        <v>1</v>
      </c>
      <c r="L275" s="44"/>
      <c r="M275" s="233" t="s">
        <v>1</v>
      </c>
      <c r="N275" s="234" t="s">
        <v>46</v>
      </c>
      <c r="O275" s="91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205</v>
      </c>
      <c r="AT275" s="237" t="s">
        <v>200</v>
      </c>
      <c r="AU275" s="237" t="s">
        <v>21</v>
      </c>
      <c r="AY275" s="17" t="s">
        <v>197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21</v>
      </c>
      <c r="BK275" s="238">
        <f>ROUND(I275*H275,2)</f>
        <v>0</v>
      </c>
      <c r="BL275" s="17" t="s">
        <v>205</v>
      </c>
      <c r="BM275" s="237" t="s">
        <v>1847</v>
      </c>
    </row>
    <row r="276" spans="1:65" s="2" customFormat="1" ht="21.75" customHeight="1">
      <c r="A276" s="38"/>
      <c r="B276" s="39"/>
      <c r="C276" s="226" t="s">
        <v>1848</v>
      </c>
      <c r="D276" s="226" t="s">
        <v>200</v>
      </c>
      <c r="E276" s="227" t="s">
        <v>730</v>
      </c>
      <c r="F276" s="228" t="s">
        <v>731</v>
      </c>
      <c r="G276" s="229" t="s">
        <v>210</v>
      </c>
      <c r="H276" s="230">
        <v>0.339</v>
      </c>
      <c r="I276" s="231"/>
      <c r="J276" s="232">
        <f>ROUND(I276*H276,2)</f>
        <v>0</v>
      </c>
      <c r="K276" s="228" t="s">
        <v>1</v>
      </c>
      <c r="L276" s="44"/>
      <c r="M276" s="233" t="s">
        <v>1</v>
      </c>
      <c r="N276" s="234" t="s">
        <v>46</v>
      </c>
      <c r="O276" s="91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205</v>
      </c>
      <c r="AT276" s="237" t="s">
        <v>200</v>
      </c>
      <c r="AU276" s="237" t="s">
        <v>21</v>
      </c>
      <c r="AY276" s="17" t="s">
        <v>197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21</v>
      </c>
      <c r="BK276" s="238">
        <f>ROUND(I276*H276,2)</f>
        <v>0</v>
      </c>
      <c r="BL276" s="17" t="s">
        <v>205</v>
      </c>
      <c r="BM276" s="237" t="s">
        <v>1849</v>
      </c>
    </row>
    <row r="277" spans="1:65" s="2" customFormat="1" ht="21.75" customHeight="1">
      <c r="A277" s="38"/>
      <c r="B277" s="39"/>
      <c r="C277" s="226" t="s">
        <v>1037</v>
      </c>
      <c r="D277" s="226" t="s">
        <v>200</v>
      </c>
      <c r="E277" s="227" t="s">
        <v>733</v>
      </c>
      <c r="F277" s="228" t="s">
        <v>734</v>
      </c>
      <c r="G277" s="229" t="s">
        <v>210</v>
      </c>
      <c r="H277" s="230">
        <v>0.339</v>
      </c>
      <c r="I277" s="231"/>
      <c r="J277" s="232">
        <f>ROUND(I277*H277,2)</f>
        <v>0</v>
      </c>
      <c r="K277" s="228" t="s">
        <v>1</v>
      </c>
      <c r="L277" s="44"/>
      <c r="M277" s="233" t="s">
        <v>1</v>
      </c>
      <c r="N277" s="234" t="s">
        <v>46</v>
      </c>
      <c r="O277" s="91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205</v>
      </c>
      <c r="AT277" s="237" t="s">
        <v>200</v>
      </c>
      <c r="AU277" s="237" t="s">
        <v>21</v>
      </c>
      <c r="AY277" s="17" t="s">
        <v>197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21</v>
      </c>
      <c r="BK277" s="238">
        <f>ROUND(I277*H277,2)</f>
        <v>0</v>
      </c>
      <c r="BL277" s="17" t="s">
        <v>205</v>
      </c>
      <c r="BM277" s="237" t="s">
        <v>1850</v>
      </c>
    </row>
    <row r="278" spans="1:65" s="2" customFormat="1" ht="16.5" customHeight="1">
      <c r="A278" s="38"/>
      <c r="B278" s="39"/>
      <c r="C278" s="226" t="s">
        <v>1851</v>
      </c>
      <c r="D278" s="226" t="s">
        <v>200</v>
      </c>
      <c r="E278" s="227" t="s">
        <v>736</v>
      </c>
      <c r="F278" s="228" t="s">
        <v>737</v>
      </c>
      <c r="G278" s="229" t="s">
        <v>210</v>
      </c>
      <c r="H278" s="230">
        <v>1.357</v>
      </c>
      <c r="I278" s="231"/>
      <c r="J278" s="232">
        <f>ROUND(I278*H278,2)</f>
        <v>0</v>
      </c>
      <c r="K278" s="228" t="s">
        <v>1</v>
      </c>
      <c r="L278" s="44"/>
      <c r="M278" s="233" t="s">
        <v>1</v>
      </c>
      <c r="N278" s="234" t="s">
        <v>46</v>
      </c>
      <c r="O278" s="91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205</v>
      </c>
      <c r="AT278" s="237" t="s">
        <v>200</v>
      </c>
      <c r="AU278" s="237" t="s">
        <v>21</v>
      </c>
      <c r="AY278" s="17" t="s">
        <v>197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21</v>
      </c>
      <c r="BK278" s="238">
        <f>ROUND(I278*H278,2)</f>
        <v>0</v>
      </c>
      <c r="BL278" s="17" t="s">
        <v>205</v>
      </c>
      <c r="BM278" s="237" t="s">
        <v>1852</v>
      </c>
    </row>
    <row r="279" spans="1:65" s="2" customFormat="1" ht="16.5" customHeight="1">
      <c r="A279" s="38"/>
      <c r="B279" s="39"/>
      <c r="C279" s="226" t="s">
        <v>1040</v>
      </c>
      <c r="D279" s="226" t="s">
        <v>200</v>
      </c>
      <c r="E279" s="227" t="s">
        <v>742</v>
      </c>
      <c r="F279" s="228" t="s">
        <v>743</v>
      </c>
      <c r="G279" s="229" t="s">
        <v>217</v>
      </c>
      <c r="H279" s="230">
        <v>3.05</v>
      </c>
      <c r="I279" s="231"/>
      <c r="J279" s="232">
        <f>ROUND(I279*H279,2)</f>
        <v>0</v>
      </c>
      <c r="K279" s="228" t="s">
        <v>1</v>
      </c>
      <c r="L279" s="44"/>
      <c r="M279" s="233" t="s">
        <v>1</v>
      </c>
      <c r="N279" s="234" t="s">
        <v>46</v>
      </c>
      <c r="O279" s="91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7" t="s">
        <v>205</v>
      </c>
      <c r="AT279" s="237" t="s">
        <v>200</v>
      </c>
      <c r="AU279" s="237" t="s">
        <v>21</v>
      </c>
      <c r="AY279" s="17" t="s">
        <v>197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7" t="s">
        <v>21</v>
      </c>
      <c r="BK279" s="238">
        <f>ROUND(I279*H279,2)</f>
        <v>0</v>
      </c>
      <c r="BL279" s="17" t="s">
        <v>205</v>
      </c>
      <c r="BM279" s="237" t="s">
        <v>1853</v>
      </c>
    </row>
    <row r="280" spans="1:65" s="2" customFormat="1" ht="21.75" customHeight="1">
      <c r="A280" s="38"/>
      <c r="B280" s="39"/>
      <c r="C280" s="226" t="s">
        <v>1854</v>
      </c>
      <c r="D280" s="226" t="s">
        <v>200</v>
      </c>
      <c r="E280" s="227" t="s">
        <v>745</v>
      </c>
      <c r="F280" s="228" t="s">
        <v>746</v>
      </c>
      <c r="G280" s="229" t="s">
        <v>210</v>
      </c>
      <c r="H280" s="230">
        <v>0.327</v>
      </c>
      <c r="I280" s="231"/>
      <c r="J280" s="232">
        <f>ROUND(I280*H280,2)</f>
        <v>0</v>
      </c>
      <c r="K280" s="228" t="s">
        <v>1</v>
      </c>
      <c r="L280" s="44"/>
      <c r="M280" s="233" t="s">
        <v>1</v>
      </c>
      <c r="N280" s="234" t="s">
        <v>46</v>
      </c>
      <c r="O280" s="91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7" t="s">
        <v>205</v>
      </c>
      <c r="AT280" s="237" t="s">
        <v>200</v>
      </c>
      <c r="AU280" s="237" t="s">
        <v>21</v>
      </c>
      <c r="AY280" s="17" t="s">
        <v>197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7" t="s">
        <v>21</v>
      </c>
      <c r="BK280" s="238">
        <f>ROUND(I280*H280,2)</f>
        <v>0</v>
      </c>
      <c r="BL280" s="17" t="s">
        <v>205</v>
      </c>
      <c r="BM280" s="237" t="s">
        <v>1855</v>
      </c>
    </row>
    <row r="281" spans="1:63" s="12" customFormat="1" ht="25.9" customHeight="1">
      <c r="A281" s="12"/>
      <c r="B281" s="210"/>
      <c r="C281" s="211"/>
      <c r="D281" s="212" t="s">
        <v>80</v>
      </c>
      <c r="E281" s="213" t="s">
        <v>747</v>
      </c>
      <c r="F281" s="213" t="s">
        <v>748</v>
      </c>
      <c r="G281" s="211"/>
      <c r="H281" s="211"/>
      <c r="I281" s="214"/>
      <c r="J281" s="215">
        <f>BK281</f>
        <v>0</v>
      </c>
      <c r="K281" s="211"/>
      <c r="L281" s="216"/>
      <c r="M281" s="217"/>
      <c r="N281" s="218"/>
      <c r="O281" s="218"/>
      <c r="P281" s="219">
        <f>P282</f>
        <v>0</v>
      </c>
      <c r="Q281" s="218"/>
      <c r="R281" s="219">
        <f>R282</f>
        <v>0</v>
      </c>
      <c r="S281" s="218"/>
      <c r="T281" s="220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1" t="s">
        <v>21</v>
      </c>
      <c r="AT281" s="222" t="s">
        <v>80</v>
      </c>
      <c r="AU281" s="222" t="s">
        <v>81</v>
      </c>
      <c r="AY281" s="221" t="s">
        <v>197</v>
      </c>
      <c r="BK281" s="223">
        <f>BK282</f>
        <v>0</v>
      </c>
    </row>
    <row r="282" spans="1:65" s="2" customFormat="1" ht="16.5" customHeight="1">
      <c r="A282" s="38"/>
      <c r="B282" s="39"/>
      <c r="C282" s="226" t="s">
        <v>1043</v>
      </c>
      <c r="D282" s="226" t="s">
        <v>200</v>
      </c>
      <c r="E282" s="227" t="s">
        <v>1856</v>
      </c>
      <c r="F282" s="228" t="s">
        <v>748</v>
      </c>
      <c r="G282" s="229" t="s">
        <v>634</v>
      </c>
      <c r="H282" s="230">
        <v>16</v>
      </c>
      <c r="I282" s="231"/>
      <c r="J282" s="232">
        <f>ROUND(I282*H282,2)</f>
        <v>0</v>
      </c>
      <c r="K282" s="228" t="s">
        <v>1</v>
      </c>
      <c r="L282" s="44"/>
      <c r="M282" s="282" t="s">
        <v>1</v>
      </c>
      <c r="N282" s="283" t="s">
        <v>46</v>
      </c>
      <c r="O282" s="284"/>
      <c r="P282" s="285">
        <f>O282*H282</f>
        <v>0</v>
      </c>
      <c r="Q282" s="285">
        <v>0</v>
      </c>
      <c r="R282" s="285">
        <f>Q282*H282</f>
        <v>0</v>
      </c>
      <c r="S282" s="285">
        <v>0</v>
      </c>
      <c r="T282" s="28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205</v>
      </c>
      <c r="AT282" s="237" t="s">
        <v>200</v>
      </c>
      <c r="AU282" s="237" t="s">
        <v>21</v>
      </c>
      <c r="AY282" s="17" t="s">
        <v>197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21</v>
      </c>
      <c r="BK282" s="238">
        <f>ROUND(I282*H282,2)</f>
        <v>0</v>
      </c>
      <c r="BL282" s="17" t="s">
        <v>205</v>
      </c>
      <c r="BM282" s="237" t="s">
        <v>1857</v>
      </c>
    </row>
    <row r="283" spans="1:31" s="2" customFormat="1" ht="6.95" customHeight="1">
      <c r="A283" s="38"/>
      <c r="B283" s="66"/>
      <c r="C283" s="67"/>
      <c r="D283" s="67"/>
      <c r="E283" s="67"/>
      <c r="F283" s="67"/>
      <c r="G283" s="67"/>
      <c r="H283" s="67"/>
      <c r="I283" s="67"/>
      <c r="J283" s="67"/>
      <c r="K283" s="67"/>
      <c r="L283" s="44"/>
      <c r="M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</row>
  </sheetData>
  <sheetProtection password="CC35" sheet="1" objects="1" scenarios="1" formatColumns="0" formatRows="0" autoFilter="0"/>
  <autoFilter ref="C127:K2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1504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1858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ROUND((SUM(BE136:BE212)),2)</f>
        <v>0</v>
      </c>
      <c r="G35" s="38"/>
      <c r="H35" s="38"/>
      <c r="I35" s="164">
        <v>0.21</v>
      </c>
      <c r="J35" s="163">
        <f>ROUND(((SUM(BE136:BE212))*I35),2)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ROUND((SUM(BF136:BF212)),2)</f>
        <v>0</v>
      </c>
      <c r="G36" s="38"/>
      <c r="H36" s="38"/>
      <c r="I36" s="164">
        <v>0.15</v>
      </c>
      <c r="J36" s="163">
        <f>ROUND(((SUM(BF136:BF212))*I36),2)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ROUND((SUM(BG136:BG212)),2)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ROUND((SUM(BH136:BH212)),2)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ROUND((SUM(BI136:BI212)),2)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1504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04.3 - Zdravotní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853</v>
      </c>
      <c r="E99" s="191"/>
      <c r="F99" s="191"/>
      <c r="G99" s="191"/>
      <c r="H99" s="191"/>
      <c r="I99" s="191"/>
      <c r="J99" s="192">
        <f>J137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854</v>
      </c>
      <c r="E100" s="191"/>
      <c r="F100" s="191"/>
      <c r="G100" s="191"/>
      <c r="H100" s="191"/>
      <c r="I100" s="191"/>
      <c r="J100" s="192">
        <f>J142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855</v>
      </c>
      <c r="E101" s="191"/>
      <c r="F101" s="191"/>
      <c r="G101" s="191"/>
      <c r="H101" s="191"/>
      <c r="I101" s="191"/>
      <c r="J101" s="192">
        <f>J147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856</v>
      </c>
      <c r="E102" s="191"/>
      <c r="F102" s="191"/>
      <c r="G102" s="191"/>
      <c r="H102" s="191"/>
      <c r="I102" s="191"/>
      <c r="J102" s="192">
        <f>J150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857</v>
      </c>
      <c r="E103" s="191"/>
      <c r="F103" s="191"/>
      <c r="G103" s="191"/>
      <c r="H103" s="191"/>
      <c r="I103" s="191"/>
      <c r="J103" s="192">
        <f>J153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858</v>
      </c>
      <c r="E104" s="191"/>
      <c r="F104" s="191"/>
      <c r="G104" s="191"/>
      <c r="H104" s="191"/>
      <c r="I104" s="191"/>
      <c r="J104" s="192">
        <f>J159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859</v>
      </c>
      <c r="E105" s="191"/>
      <c r="F105" s="191"/>
      <c r="G105" s="191"/>
      <c r="H105" s="191"/>
      <c r="I105" s="191"/>
      <c r="J105" s="192">
        <f>J163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88"/>
      <c r="C106" s="189"/>
      <c r="D106" s="190" t="s">
        <v>1859</v>
      </c>
      <c r="E106" s="191"/>
      <c r="F106" s="191"/>
      <c r="G106" s="191"/>
      <c r="H106" s="191"/>
      <c r="I106" s="191"/>
      <c r="J106" s="192">
        <f>J166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88"/>
      <c r="C107" s="189"/>
      <c r="D107" s="190" t="s">
        <v>860</v>
      </c>
      <c r="E107" s="191"/>
      <c r="F107" s="191"/>
      <c r="G107" s="191"/>
      <c r="H107" s="191"/>
      <c r="I107" s="191"/>
      <c r="J107" s="192">
        <f>J172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88"/>
      <c r="C108" s="189"/>
      <c r="D108" s="190" t="s">
        <v>861</v>
      </c>
      <c r="E108" s="191"/>
      <c r="F108" s="191"/>
      <c r="G108" s="191"/>
      <c r="H108" s="191"/>
      <c r="I108" s="191"/>
      <c r="J108" s="192">
        <f>J179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188"/>
      <c r="C109" s="189"/>
      <c r="D109" s="190" t="s">
        <v>862</v>
      </c>
      <c r="E109" s="191"/>
      <c r="F109" s="191"/>
      <c r="G109" s="191"/>
      <c r="H109" s="191"/>
      <c r="I109" s="191"/>
      <c r="J109" s="192">
        <f>J187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 hidden="1">
      <c r="A110" s="9"/>
      <c r="B110" s="188"/>
      <c r="C110" s="189"/>
      <c r="D110" s="190" t="s">
        <v>756</v>
      </c>
      <c r="E110" s="191"/>
      <c r="F110" s="191"/>
      <c r="G110" s="191"/>
      <c r="H110" s="191"/>
      <c r="I110" s="191"/>
      <c r="J110" s="192">
        <f>J189</f>
        <v>0</v>
      </c>
      <c r="K110" s="189"/>
      <c r="L110" s="19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 hidden="1">
      <c r="A111" s="9"/>
      <c r="B111" s="188"/>
      <c r="C111" s="189"/>
      <c r="D111" s="190" t="s">
        <v>757</v>
      </c>
      <c r="E111" s="191"/>
      <c r="F111" s="191"/>
      <c r="G111" s="191"/>
      <c r="H111" s="191"/>
      <c r="I111" s="191"/>
      <c r="J111" s="192">
        <f>J194</f>
        <v>0</v>
      </c>
      <c r="K111" s="189"/>
      <c r="L111" s="19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 hidden="1">
      <c r="A112" s="9"/>
      <c r="B112" s="188"/>
      <c r="C112" s="189"/>
      <c r="D112" s="190" t="s">
        <v>758</v>
      </c>
      <c r="E112" s="191"/>
      <c r="F112" s="191"/>
      <c r="G112" s="191"/>
      <c r="H112" s="191"/>
      <c r="I112" s="191"/>
      <c r="J112" s="192">
        <f>J198</f>
        <v>0</v>
      </c>
      <c r="K112" s="189"/>
      <c r="L112" s="193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 hidden="1">
      <c r="A113" s="9"/>
      <c r="B113" s="188"/>
      <c r="C113" s="189"/>
      <c r="D113" s="190" t="s">
        <v>760</v>
      </c>
      <c r="E113" s="191"/>
      <c r="F113" s="191"/>
      <c r="G113" s="191"/>
      <c r="H113" s="191"/>
      <c r="I113" s="191"/>
      <c r="J113" s="192">
        <f>J201</f>
        <v>0</v>
      </c>
      <c r="K113" s="189"/>
      <c r="L113" s="19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 hidden="1">
      <c r="A114" s="9"/>
      <c r="B114" s="188"/>
      <c r="C114" s="189"/>
      <c r="D114" s="190" t="s">
        <v>761</v>
      </c>
      <c r="E114" s="191"/>
      <c r="F114" s="191"/>
      <c r="G114" s="191"/>
      <c r="H114" s="191"/>
      <c r="I114" s="191"/>
      <c r="J114" s="192">
        <f>J206</f>
        <v>0</v>
      </c>
      <c r="K114" s="189"/>
      <c r="L114" s="19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 hidden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 hidden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t="12" hidden="1"/>
    <row r="118" ht="12" hidden="1"/>
    <row r="119" ht="12" hidden="1"/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182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3" t="str">
        <f>E7</f>
        <v>Bezbariérovost a modernizace odborných učeben fyziky a biologie ZŠ Za Nádražím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155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3" t="s">
        <v>1504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157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04.3 - Zdravotní instalace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22</v>
      </c>
      <c r="D130" s="40"/>
      <c r="E130" s="40"/>
      <c r="F130" s="27" t="str">
        <f>F14</f>
        <v xml:space="preserve"> </v>
      </c>
      <c r="G130" s="40"/>
      <c r="H130" s="40"/>
      <c r="I130" s="32" t="s">
        <v>24</v>
      </c>
      <c r="J130" s="79" t="str">
        <f>IF(J14="","",J14)</f>
        <v>19. 2. 2021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E17</f>
        <v>Město Český Krumlov, nám. Svornosti 1</v>
      </c>
      <c r="G132" s="40"/>
      <c r="H132" s="40"/>
      <c r="I132" s="32" t="s">
        <v>34</v>
      </c>
      <c r="J132" s="36" t="str">
        <f>E23</f>
        <v>WÍZNER AA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32</v>
      </c>
      <c r="D133" s="40"/>
      <c r="E133" s="40"/>
      <c r="F133" s="27" t="str">
        <f>IF(E20="","",E20)</f>
        <v>Vyplň údaj</v>
      </c>
      <c r="G133" s="40"/>
      <c r="H133" s="40"/>
      <c r="I133" s="32" t="s">
        <v>37</v>
      </c>
      <c r="J133" s="36" t="str">
        <f>E26</f>
        <v>Filip Šimek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99"/>
      <c r="B135" s="200"/>
      <c r="C135" s="201" t="s">
        <v>183</v>
      </c>
      <c r="D135" s="202" t="s">
        <v>66</v>
      </c>
      <c r="E135" s="202" t="s">
        <v>62</v>
      </c>
      <c r="F135" s="202" t="s">
        <v>63</v>
      </c>
      <c r="G135" s="202" t="s">
        <v>184</v>
      </c>
      <c r="H135" s="202" t="s">
        <v>185</v>
      </c>
      <c r="I135" s="202" t="s">
        <v>186</v>
      </c>
      <c r="J135" s="202" t="s">
        <v>161</v>
      </c>
      <c r="K135" s="203" t="s">
        <v>187</v>
      </c>
      <c r="L135" s="204"/>
      <c r="M135" s="100" t="s">
        <v>1</v>
      </c>
      <c r="N135" s="101" t="s">
        <v>45</v>
      </c>
      <c r="O135" s="101" t="s">
        <v>188</v>
      </c>
      <c r="P135" s="101" t="s">
        <v>189</v>
      </c>
      <c r="Q135" s="101" t="s">
        <v>190</v>
      </c>
      <c r="R135" s="101" t="s">
        <v>191</v>
      </c>
      <c r="S135" s="101" t="s">
        <v>192</v>
      </c>
      <c r="T135" s="102" t="s">
        <v>193</v>
      </c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</row>
    <row r="136" spans="1:63" s="2" customFormat="1" ht="22.8" customHeight="1">
      <c r="A136" s="38"/>
      <c r="B136" s="39"/>
      <c r="C136" s="107" t="s">
        <v>194</v>
      </c>
      <c r="D136" s="40"/>
      <c r="E136" s="40"/>
      <c r="F136" s="40"/>
      <c r="G136" s="40"/>
      <c r="H136" s="40"/>
      <c r="I136" s="40"/>
      <c r="J136" s="205">
        <f>BK136</f>
        <v>0</v>
      </c>
      <c r="K136" s="40"/>
      <c r="L136" s="44"/>
      <c r="M136" s="103"/>
      <c r="N136" s="206"/>
      <c r="O136" s="104"/>
      <c r="P136" s="207">
        <f>P137+P142+P147+P150+P153+P159+P163+P166+P172+P179+P187+P189+P194+P198+P201+P206</f>
        <v>0</v>
      </c>
      <c r="Q136" s="104"/>
      <c r="R136" s="207">
        <f>R137+R142+R147+R150+R153+R159+R163+R166+R172+R179+R187+R189+R194+R198+R201+R206</f>
        <v>0</v>
      </c>
      <c r="S136" s="104"/>
      <c r="T136" s="208">
        <f>T137+T142+T147+T150+T153+T159+T163+T166+T172+T179+T187+T189+T194+T198+T201+T206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80</v>
      </c>
      <c r="AU136" s="17" t="s">
        <v>163</v>
      </c>
      <c r="BK136" s="209">
        <f>BK137+BK142+BK147+BK150+BK153+BK159+BK163+BK166+BK172+BK179+BK187+BK189+BK194+BK198+BK201+BK206</f>
        <v>0</v>
      </c>
    </row>
    <row r="137" spans="1:63" s="12" customFormat="1" ht="25.9" customHeight="1">
      <c r="A137" s="12"/>
      <c r="B137" s="210"/>
      <c r="C137" s="211"/>
      <c r="D137" s="212" t="s">
        <v>80</v>
      </c>
      <c r="E137" s="213" t="s">
        <v>863</v>
      </c>
      <c r="F137" s="213" t="s">
        <v>864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SUM(P138:P141)</f>
        <v>0</v>
      </c>
      <c r="Q137" s="218"/>
      <c r="R137" s="219">
        <f>SUM(R138:R141)</f>
        <v>0</v>
      </c>
      <c r="S137" s="218"/>
      <c r="T137" s="220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89</v>
      </c>
      <c r="AT137" s="222" t="s">
        <v>80</v>
      </c>
      <c r="AU137" s="222" t="s">
        <v>81</v>
      </c>
      <c r="AY137" s="221" t="s">
        <v>197</v>
      </c>
      <c r="BK137" s="223">
        <f>SUM(BK138:BK141)</f>
        <v>0</v>
      </c>
    </row>
    <row r="138" spans="1:65" s="2" customFormat="1" ht="16.5" customHeight="1">
      <c r="A138" s="38"/>
      <c r="B138" s="39"/>
      <c r="C138" s="226" t="s">
        <v>21</v>
      </c>
      <c r="D138" s="226" t="s">
        <v>200</v>
      </c>
      <c r="E138" s="227" t="s">
        <v>865</v>
      </c>
      <c r="F138" s="228" t="s">
        <v>866</v>
      </c>
      <c r="G138" s="229" t="s">
        <v>217</v>
      </c>
      <c r="H138" s="230">
        <v>16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290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290</v>
      </c>
      <c r="BM138" s="237" t="s">
        <v>89</v>
      </c>
    </row>
    <row r="139" spans="1:65" s="2" customFormat="1" ht="21.75" customHeight="1">
      <c r="A139" s="38"/>
      <c r="B139" s="39"/>
      <c r="C139" s="226" t="s">
        <v>89</v>
      </c>
      <c r="D139" s="226" t="s">
        <v>200</v>
      </c>
      <c r="E139" s="227" t="s">
        <v>867</v>
      </c>
      <c r="F139" s="228" t="s">
        <v>868</v>
      </c>
      <c r="G139" s="229" t="s">
        <v>286</v>
      </c>
      <c r="H139" s="230">
        <v>5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290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290</v>
      </c>
      <c r="BM139" s="237" t="s">
        <v>205</v>
      </c>
    </row>
    <row r="140" spans="1:65" s="2" customFormat="1" ht="21.75" customHeight="1">
      <c r="A140" s="38"/>
      <c r="B140" s="39"/>
      <c r="C140" s="226" t="s">
        <v>198</v>
      </c>
      <c r="D140" s="226" t="s">
        <v>200</v>
      </c>
      <c r="E140" s="227" t="s">
        <v>869</v>
      </c>
      <c r="F140" s="228" t="s">
        <v>870</v>
      </c>
      <c r="G140" s="229" t="s">
        <v>286</v>
      </c>
      <c r="H140" s="230">
        <v>11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290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290</v>
      </c>
      <c r="BM140" s="237" t="s">
        <v>232</v>
      </c>
    </row>
    <row r="141" spans="1:65" s="2" customFormat="1" ht="21.75" customHeight="1">
      <c r="A141" s="38"/>
      <c r="B141" s="39"/>
      <c r="C141" s="226" t="s">
        <v>205</v>
      </c>
      <c r="D141" s="226" t="s">
        <v>200</v>
      </c>
      <c r="E141" s="227" t="s">
        <v>1386</v>
      </c>
      <c r="F141" s="228" t="s">
        <v>1387</v>
      </c>
      <c r="G141" s="229" t="s">
        <v>707</v>
      </c>
      <c r="H141" s="287"/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290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290</v>
      </c>
      <c r="BM141" s="237" t="s">
        <v>246</v>
      </c>
    </row>
    <row r="142" spans="1:63" s="12" customFormat="1" ht="25.9" customHeight="1">
      <c r="A142" s="12"/>
      <c r="B142" s="210"/>
      <c r="C142" s="211"/>
      <c r="D142" s="212" t="s">
        <v>80</v>
      </c>
      <c r="E142" s="213" t="s">
        <v>877</v>
      </c>
      <c r="F142" s="213" t="s">
        <v>878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f>SUM(P143:P146)</f>
        <v>0</v>
      </c>
      <c r="Q142" s="218"/>
      <c r="R142" s="219">
        <f>SUM(R143:R146)</f>
        <v>0</v>
      </c>
      <c r="S142" s="218"/>
      <c r="T142" s="22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89</v>
      </c>
      <c r="AT142" s="222" t="s">
        <v>80</v>
      </c>
      <c r="AU142" s="222" t="s">
        <v>81</v>
      </c>
      <c r="AY142" s="221" t="s">
        <v>197</v>
      </c>
      <c r="BK142" s="223">
        <f>SUM(BK143:BK146)</f>
        <v>0</v>
      </c>
    </row>
    <row r="143" spans="1:65" s="2" customFormat="1" ht="16.5" customHeight="1">
      <c r="A143" s="38"/>
      <c r="B143" s="39"/>
      <c r="C143" s="226" t="s">
        <v>227</v>
      </c>
      <c r="D143" s="226" t="s">
        <v>200</v>
      </c>
      <c r="E143" s="227" t="s">
        <v>881</v>
      </c>
      <c r="F143" s="228" t="s">
        <v>882</v>
      </c>
      <c r="G143" s="229" t="s">
        <v>286</v>
      </c>
      <c r="H143" s="230">
        <v>5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290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290</v>
      </c>
      <c r="BM143" s="237" t="s">
        <v>26</v>
      </c>
    </row>
    <row r="144" spans="1:65" s="2" customFormat="1" ht="16.5" customHeight="1">
      <c r="A144" s="38"/>
      <c r="B144" s="39"/>
      <c r="C144" s="226" t="s">
        <v>232</v>
      </c>
      <c r="D144" s="226" t="s">
        <v>200</v>
      </c>
      <c r="E144" s="227" t="s">
        <v>891</v>
      </c>
      <c r="F144" s="228" t="s">
        <v>892</v>
      </c>
      <c r="G144" s="229" t="s">
        <v>203</v>
      </c>
      <c r="H144" s="230">
        <v>4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290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290</v>
      </c>
      <c r="BM144" s="237" t="s">
        <v>266</v>
      </c>
    </row>
    <row r="145" spans="1:65" s="2" customFormat="1" ht="16.5" customHeight="1">
      <c r="A145" s="38"/>
      <c r="B145" s="39"/>
      <c r="C145" s="226" t="s">
        <v>238</v>
      </c>
      <c r="D145" s="226" t="s">
        <v>200</v>
      </c>
      <c r="E145" s="227" t="s">
        <v>895</v>
      </c>
      <c r="F145" s="228" t="s">
        <v>896</v>
      </c>
      <c r="G145" s="229" t="s">
        <v>286</v>
      </c>
      <c r="H145" s="230">
        <v>5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290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290</v>
      </c>
      <c r="BM145" s="237" t="s">
        <v>277</v>
      </c>
    </row>
    <row r="146" spans="1:65" s="2" customFormat="1" ht="21.75" customHeight="1">
      <c r="A146" s="38"/>
      <c r="B146" s="39"/>
      <c r="C146" s="226" t="s">
        <v>246</v>
      </c>
      <c r="D146" s="226" t="s">
        <v>200</v>
      </c>
      <c r="E146" s="227" t="s">
        <v>1860</v>
      </c>
      <c r="F146" s="228" t="s">
        <v>1861</v>
      </c>
      <c r="G146" s="229" t="s">
        <v>707</v>
      </c>
      <c r="H146" s="287"/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290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290</v>
      </c>
      <c r="BM146" s="237" t="s">
        <v>290</v>
      </c>
    </row>
    <row r="147" spans="1:63" s="12" customFormat="1" ht="25.9" customHeight="1">
      <c r="A147" s="12"/>
      <c r="B147" s="210"/>
      <c r="C147" s="211"/>
      <c r="D147" s="212" t="s">
        <v>80</v>
      </c>
      <c r="E147" s="213" t="s">
        <v>901</v>
      </c>
      <c r="F147" s="213" t="s">
        <v>902</v>
      </c>
      <c r="G147" s="211"/>
      <c r="H147" s="211"/>
      <c r="I147" s="214"/>
      <c r="J147" s="215">
        <f>BK147</f>
        <v>0</v>
      </c>
      <c r="K147" s="211"/>
      <c r="L147" s="216"/>
      <c r="M147" s="217"/>
      <c r="N147" s="218"/>
      <c r="O147" s="218"/>
      <c r="P147" s="219">
        <f>SUM(P148:P149)</f>
        <v>0</v>
      </c>
      <c r="Q147" s="218"/>
      <c r="R147" s="219">
        <f>SUM(R148:R149)</f>
        <v>0</v>
      </c>
      <c r="S147" s="218"/>
      <c r="T147" s="22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21</v>
      </c>
      <c r="AT147" s="222" t="s">
        <v>80</v>
      </c>
      <c r="AU147" s="222" t="s">
        <v>81</v>
      </c>
      <c r="AY147" s="221" t="s">
        <v>197</v>
      </c>
      <c r="BK147" s="223">
        <f>SUM(BK148:BK149)</f>
        <v>0</v>
      </c>
    </row>
    <row r="148" spans="1:65" s="2" customFormat="1" ht="16.5" customHeight="1">
      <c r="A148" s="38"/>
      <c r="B148" s="39"/>
      <c r="C148" s="226" t="s">
        <v>251</v>
      </c>
      <c r="D148" s="226" t="s">
        <v>200</v>
      </c>
      <c r="E148" s="227" t="s">
        <v>903</v>
      </c>
      <c r="F148" s="228" t="s">
        <v>1862</v>
      </c>
      <c r="G148" s="229" t="s">
        <v>286</v>
      </c>
      <c r="H148" s="230">
        <v>5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300</v>
      </c>
    </row>
    <row r="149" spans="1:65" s="2" customFormat="1" ht="21.75" customHeight="1">
      <c r="A149" s="38"/>
      <c r="B149" s="39"/>
      <c r="C149" s="226" t="s">
        <v>26</v>
      </c>
      <c r="D149" s="226" t="s">
        <v>200</v>
      </c>
      <c r="E149" s="227" t="s">
        <v>1390</v>
      </c>
      <c r="F149" s="228" t="s">
        <v>1391</v>
      </c>
      <c r="G149" s="229" t="s">
        <v>210</v>
      </c>
      <c r="H149" s="230">
        <v>0.011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308</v>
      </c>
    </row>
    <row r="150" spans="1:63" s="12" customFormat="1" ht="25.9" customHeight="1">
      <c r="A150" s="12"/>
      <c r="B150" s="210"/>
      <c r="C150" s="211"/>
      <c r="D150" s="212" t="s">
        <v>80</v>
      </c>
      <c r="E150" s="213" t="s">
        <v>915</v>
      </c>
      <c r="F150" s="213" t="s">
        <v>916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SUM(P151:P152)</f>
        <v>0</v>
      </c>
      <c r="Q150" s="218"/>
      <c r="R150" s="219">
        <f>SUM(R151:R152)</f>
        <v>0</v>
      </c>
      <c r="S150" s="218"/>
      <c r="T150" s="220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21</v>
      </c>
      <c r="AT150" s="222" t="s">
        <v>80</v>
      </c>
      <c r="AU150" s="222" t="s">
        <v>81</v>
      </c>
      <c r="AY150" s="221" t="s">
        <v>197</v>
      </c>
      <c r="BK150" s="223">
        <f>SUM(BK151:BK152)</f>
        <v>0</v>
      </c>
    </row>
    <row r="151" spans="1:65" s="2" customFormat="1" ht="16.5" customHeight="1">
      <c r="A151" s="38"/>
      <c r="B151" s="39"/>
      <c r="C151" s="226" t="s">
        <v>260</v>
      </c>
      <c r="D151" s="226" t="s">
        <v>200</v>
      </c>
      <c r="E151" s="227" t="s">
        <v>1863</v>
      </c>
      <c r="F151" s="228" t="s">
        <v>1864</v>
      </c>
      <c r="G151" s="229" t="s">
        <v>203</v>
      </c>
      <c r="H151" s="230">
        <v>2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315</v>
      </c>
    </row>
    <row r="152" spans="1:65" s="2" customFormat="1" ht="21.75" customHeight="1">
      <c r="A152" s="38"/>
      <c r="B152" s="39"/>
      <c r="C152" s="226" t="s">
        <v>266</v>
      </c>
      <c r="D152" s="226" t="s">
        <v>200</v>
      </c>
      <c r="E152" s="227" t="s">
        <v>1860</v>
      </c>
      <c r="F152" s="228" t="s">
        <v>1861</v>
      </c>
      <c r="G152" s="229" t="s">
        <v>707</v>
      </c>
      <c r="H152" s="287"/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325</v>
      </c>
    </row>
    <row r="153" spans="1:63" s="12" customFormat="1" ht="25.9" customHeight="1">
      <c r="A153" s="12"/>
      <c r="B153" s="210"/>
      <c r="C153" s="211"/>
      <c r="D153" s="212" t="s">
        <v>80</v>
      </c>
      <c r="E153" s="213" t="s">
        <v>400</v>
      </c>
      <c r="F153" s="213" t="s">
        <v>925</v>
      </c>
      <c r="G153" s="211"/>
      <c r="H153" s="211"/>
      <c r="I153" s="214"/>
      <c r="J153" s="215">
        <f>BK153</f>
        <v>0</v>
      </c>
      <c r="K153" s="211"/>
      <c r="L153" s="216"/>
      <c r="M153" s="217"/>
      <c r="N153" s="218"/>
      <c r="O153" s="218"/>
      <c r="P153" s="219">
        <f>SUM(P154:P158)</f>
        <v>0</v>
      </c>
      <c r="Q153" s="218"/>
      <c r="R153" s="219">
        <f>SUM(R154:R158)</f>
        <v>0</v>
      </c>
      <c r="S153" s="218"/>
      <c r="T153" s="220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89</v>
      </c>
      <c r="AT153" s="222" t="s">
        <v>80</v>
      </c>
      <c r="AU153" s="222" t="s">
        <v>81</v>
      </c>
      <c r="AY153" s="221" t="s">
        <v>197</v>
      </c>
      <c r="BK153" s="223">
        <f>SUM(BK154:BK158)</f>
        <v>0</v>
      </c>
    </row>
    <row r="154" spans="1:65" s="2" customFormat="1" ht="16.5" customHeight="1">
      <c r="A154" s="38"/>
      <c r="B154" s="39"/>
      <c r="C154" s="226" t="s">
        <v>271</v>
      </c>
      <c r="D154" s="226" t="s">
        <v>200</v>
      </c>
      <c r="E154" s="227" t="s">
        <v>934</v>
      </c>
      <c r="F154" s="228" t="s">
        <v>1865</v>
      </c>
      <c r="G154" s="229" t="s">
        <v>286</v>
      </c>
      <c r="H154" s="230">
        <v>5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290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290</v>
      </c>
      <c r="BM154" s="237" t="s">
        <v>338</v>
      </c>
    </row>
    <row r="155" spans="1:65" s="2" customFormat="1" ht="16.5" customHeight="1">
      <c r="A155" s="38"/>
      <c r="B155" s="39"/>
      <c r="C155" s="226" t="s">
        <v>277</v>
      </c>
      <c r="D155" s="226" t="s">
        <v>200</v>
      </c>
      <c r="E155" s="227" t="s">
        <v>936</v>
      </c>
      <c r="F155" s="228" t="s">
        <v>1866</v>
      </c>
      <c r="G155" s="229" t="s">
        <v>286</v>
      </c>
      <c r="H155" s="230">
        <v>11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290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290</v>
      </c>
      <c r="BM155" s="237" t="s">
        <v>347</v>
      </c>
    </row>
    <row r="156" spans="1:65" s="2" customFormat="1" ht="16.5" customHeight="1">
      <c r="A156" s="38"/>
      <c r="B156" s="39"/>
      <c r="C156" s="226" t="s">
        <v>8</v>
      </c>
      <c r="D156" s="226" t="s">
        <v>200</v>
      </c>
      <c r="E156" s="227" t="s">
        <v>940</v>
      </c>
      <c r="F156" s="228" t="s">
        <v>941</v>
      </c>
      <c r="G156" s="229" t="s">
        <v>203</v>
      </c>
      <c r="H156" s="230">
        <v>8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290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290</v>
      </c>
      <c r="BM156" s="237" t="s">
        <v>359</v>
      </c>
    </row>
    <row r="157" spans="1:65" s="2" customFormat="1" ht="16.5" customHeight="1">
      <c r="A157" s="38"/>
      <c r="B157" s="39"/>
      <c r="C157" s="226" t="s">
        <v>290</v>
      </c>
      <c r="D157" s="226" t="s">
        <v>200</v>
      </c>
      <c r="E157" s="227" t="s">
        <v>955</v>
      </c>
      <c r="F157" s="228" t="s">
        <v>956</v>
      </c>
      <c r="G157" s="229" t="s">
        <v>286</v>
      </c>
      <c r="H157" s="230">
        <v>16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290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290</v>
      </c>
      <c r="BM157" s="237" t="s">
        <v>369</v>
      </c>
    </row>
    <row r="158" spans="1:65" s="2" customFormat="1" ht="21.75" customHeight="1">
      <c r="A158" s="38"/>
      <c r="B158" s="39"/>
      <c r="C158" s="226" t="s">
        <v>294</v>
      </c>
      <c r="D158" s="226" t="s">
        <v>200</v>
      </c>
      <c r="E158" s="227" t="s">
        <v>1867</v>
      </c>
      <c r="F158" s="228" t="s">
        <v>1868</v>
      </c>
      <c r="G158" s="229" t="s">
        <v>707</v>
      </c>
      <c r="H158" s="287"/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290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290</v>
      </c>
      <c r="BM158" s="237" t="s">
        <v>383</v>
      </c>
    </row>
    <row r="159" spans="1:63" s="12" customFormat="1" ht="25.9" customHeight="1">
      <c r="A159" s="12"/>
      <c r="B159" s="210"/>
      <c r="C159" s="211"/>
      <c r="D159" s="212" t="s">
        <v>80</v>
      </c>
      <c r="E159" s="213" t="s">
        <v>967</v>
      </c>
      <c r="F159" s="213" t="s">
        <v>968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SUM(P160:P162)</f>
        <v>0</v>
      </c>
      <c r="Q159" s="218"/>
      <c r="R159" s="219">
        <f>SUM(R160:R162)</f>
        <v>0</v>
      </c>
      <c r="S159" s="218"/>
      <c r="T159" s="22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21</v>
      </c>
      <c r="AT159" s="222" t="s">
        <v>80</v>
      </c>
      <c r="AU159" s="222" t="s">
        <v>81</v>
      </c>
      <c r="AY159" s="221" t="s">
        <v>197</v>
      </c>
      <c r="BK159" s="223">
        <f>SUM(BK160:BK162)</f>
        <v>0</v>
      </c>
    </row>
    <row r="160" spans="1:65" s="2" customFormat="1" ht="16.5" customHeight="1">
      <c r="A160" s="38"/>
      <c r="B160" s="39"/>
      <c r="C160" s="226" t="s">
        <v>300</v>
      </c>
      <c r="D160" s="226" t="s">
        <v>200</v>
      </c>
      <c r="E160" s="227" t="s">
        <v>969</v>
      </c>
      <c r="F160" s="228" t="s">
        <v>970</v>
      </c>
      <c r="G160" s="229" t="s">
        <v>286</v>
      </c>
      <c r="H160" s="230">
        <v>16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396</v>
      </c>
    </row>
    <row r="161" spans="1:65" s="2" customFormat="1" ht="16.5" customHeight="1">
      <c r="A161" s="38"/>
      <c r="B161" s="39"/>
      <c r="C161" s="226" t="s">
        <v>304</v>
      </c>
      <c r="D161" s="226" t="s">
        <v>200</v>
      </c>
      <c r="E161" s="227" t="s">
        <v>975</v>
      </c>
      <c r="F161" s="228" t="s">
        <v>976</v>
      </c>
      <c r="G161" s="229" t="s">
        <v>286</v>
      </c>
      <c r="H161" s="230">
        <v>16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406</v>
      </c>
    </row>
    <row r="162" spans="1:65" s="2" customFormat="1" ht="21.75" customHeight="1">
      <c r="A162" s="38"/>
      <c r="B162" s="39"/>
      <c r="C162" s="226" t="s">
        <v>308</v>
      </c>
      <c r="D162" s="226" t="s">
        <v>200</v>
      </c>
      <c r="E162" s="227" t="s">
        <v>1394</v>
      </c>
      <c r="F162" s="228" t="s">
        <v>1395</v>
      </c>
      <c r="G162" s="229" t="s">
        <v>210</v>
      </c>
      <c r="H162" s="230">
        <v>0.038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416</v>
      </c>
    </row>
    <row r="163" spans="1:63" s="12" customFormat="1" ht="25.9" customHeight="1">
      <c r="A163" s="12"/>
      <c r="B163" s="210"/>
      <c r="C163" s="211"/>
      <c r="D163" s="212" t="s">
        <v>80</v>
      </c>
      <c r="E163" s="213" t="s">
        <v>987</v>
      </c>
      <c r="F163" s="213" t="s">
        <v>988</v>
      </c>
      <c r="G163" s="211"/>
      <c r="H163" s="211"/>
      <c r="I163" s="214"/>
      <c r="J163" s="215">
        <f>BK163</f>
        <v>0</v>
      </c>
      <c r="K163" s="211"/>
      <c r="L163" s="216"/>
      <c r="M163" s="217"/>
      <c r="N163" s="218"/>
      <c r="O163" s="218"/>
      <c r="P163" s="219">
        <f>SUM(P164:P165)</f>
        <v>0</v>
      </c>
      <c r="Q163" s="218"/>
      <c r="R163" s="219">
        <f>SUM(R164:R165)</f>
        <v>0</v>
      </c>
      <c r="S163" s="218"/>
      <c r="T163" s="220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21</v>
      </c>
      <c r="AT163" s="222" t="s">
        <v>80</v>
      </c>
      <c r="AU163" s="222" t="s">
        <v>81</v>
      </c>
      <c r="AY163" s="221" t="s">
        <v>197</v>
      </c>
      <c r="BK163" s="223">
        <f>SUM(BK164:BK165)</f>
        <v>0</v>
      </c>
    </row>
    <row r="164" spans="1:65" s="2" customFormat="1" ht="16.5" customHeight="1">
      <c r="A164" s="38"/>
      <c r="B164" s="39"/>
      <c r="C164" s="226" t="s">
        <v>7</v>
      </c>
      <c r="D164" s="226" t="s">
        <v>200</v>
      </c>
      <c r="E164" s="227" t="s">
        <v>995</v>
      </c>
      <c r="F164" s="228" t="s">
        <v>996</v>
      </c>
      <c r="G164" s="229" t="s">
        <v>203</v>
      </c>
      <c r="H164" s="230">
        <v>6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424</v>
      </c>
    </row>
    <row r="165" spans="1:65" s="2" customFormat="1" ht="21.75" customHeight="1">
      <c r="A165" s="38"/>
      <c r="B165" s="39"/>
      <c r="C165" s="226" t="s">
        <v>315</v>
      </c>
      <c r="D165" s="226" t="s">
        <v>200</v>
      </c>
      <c r="E165" s="227" t="s">
        <v>1867</v>
      </c>
      <c r="F165" s="228" t="s">
        <v>1868</v>
      </c>
      <c r="G165" s="229" t="s">
        <v>707</v>
      </c>
      <c r="H165" s="287"/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432</v>
      </c>
    </row>
    <row r="166" spans="1:63" s="12" customFormat="1" ht="25.9" customHeight="1">
      <c r="A166" s="12"/>
      <c r="B166" s="210"/>
      <c r="C166" s="211"/>
      <c r="D166" s="212" t="s">
        <v>80</v>
      </c>
      <c r="E166" s="213" t="s">
        <v>1869</v>
      </c>
      <c r="F166" s="213" t="s">
        <v>1870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SUM(P167:P171)</f>
        <v>0</v>
      </c>
      <c r="Q166" s="218"/>
      <c r="R166" s="219">
        <f>SUM(R167:R171)</f>
        <v>0</v>
      </c>
      <c r="S166" s="218"/>
      <c r="T166" s="220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21</v>
      </c>
      <c r="AT166" s="222" t="s">
        <v>80</v>
      </c>
      <c r="AU166" s="222" t="s">
        <v>81</v>
      </c>
      <c r="AY166" s="221" t="s">
        <v>197</v>
      </c>
      <c r="BK166" s="223">
        <f>SUM(BK167:BK171)</f>
        <v>0</v>
      </c>
    </row>
    <row r="167" spans="1:65" s="2" customFormat="1" ht="16.5" customHeight="1">
      <c r="A167" s="38"/>
      <c r="B167" s="39"/>
      <c r="C167" s="226" t="s">
        <v>320</v>
      </c>
      <c r="D167" s="226" t="s">
        <v>200</v>
      </c>
      <c r="E167" s="227" t="s">
        <v>1871</v>
      </c>
      <c r="F167" s="228" t="s">
        <v>1872</v>
      </c>
      <c r="G167" s="229" t="s">
        <v>203</v>
      </c>
      <c r="H167" s="230">
        <v>1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205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205</v>
      </c>
      <c r="BM167" s="237" t="s">
        <v>442</v>
      </c>
    </row>
    <row r="168" spans="1:65" s="2" customFormat="1" ht="16.5" customHeight="1">
      <c r="A168" s="38"/>
      <c r="B168" s="39"/>
      <c r="C168" s="226" t="s">
        <v>325</v>
      </c>
      <c r="D168" s="226" t="s">
        <v>200</v>
      </c>
      <c r="E168" s="227" t="s">
        <v>1873</v>
      </c>
      <c r="F168" s="228" t="s">
        <v>1874</v>
      </c>
      <c r="G168" s="229" t="s">
        <v>203</v>
      </c>
      <c r="H168" s="230">
        <v>1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450</v>
      </c>
    </row>
    <row r="169" spans="1:65" s="2" customFormat="1" ht="21.75" customHeight="1">
      <c r="A169" s="38"/>
      <c r="B169" s="39"/>
      <c r="C169" s="226" t="s">
        <v>332</v>
      </c>
      <c r="D169" s="226" t="s">
        <v>200</v>
      </c>
      <c r="E169" s="227" t="s">
        <v>1875</v>
      </c>
      <c r="F169" s="228" t="s">
        <v>1876</v>
      </c>
      <c r="G169" s="229" t="s">
        <v>286</v>
      </c>
      <c r="H169" s="230">
        <v>6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459</v>
      </c>
    </row>
    <row r="170" spans="1:65" s="2" customFormat="1" ht="16.5" customHeight="1">
      <c r="A170" s="38"/>
      <c r="B170" s="39"/>
      <c r="C170" s="226" t="s">
        <v>338</v>
      </c>
      <c r="D170" s="226" t="s">
        <v>200</v>
      </c>
      <c r="E170" s="227" t="s">
        <v>1877</v>
      </c>
      <c r="F170" s="228" t="s">
        <v>1878</v>
      </c>
      <c r="G170" s="229" t="s">
        <v>203</v>
      </c>
      <c r="H170" s="230">
        <v>1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469</v>
      </c>
    </row>
    <row r="171" spans="1:65" s="2" customFormat="1" ht="21.75" customHeight="1">
      <c r="A171" s="38"/>
      <c r="B171" s="39"/>
      <c r="C171" s="226" t="s">
        <v>343</v>
      </c>
      <c r="D171" s="226" t="s">
        <v>200</v>
      </c>
      <c r="E171" s="227" t="s">
        <v>1879</v>
      </c>
      <c r="F171" s="228" t="s">
        <v>1880</v>
      </c>
      <c r="G171" s="229" t="s">
        <v>210</v>
      </c>
      <c r="H171" s="230">
        <v>0.013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483</v>
      </c>
    </row>
    <row r="172" spans="1:63" s="12" customFormat="1" ht="25.9" customHeight="1">
      <c r="A172" s="12"/>
      <c r="B172" s="210"/>
      <c r="C172" s="211"/>
      <c r="D172" s="212" t="s">
        <v>80</v>
      </c>
      <c r="E172" s="213" t="s">
        <v>999</v>
      </c>
      <c r="F172" s="213" t="s">
        <v>1000</v>
      </c>
      <c r="G172" s="211"/>
      <c r="H172" s="211"/>
      <c r="I172" s="214"/>
      <c r="J172" s="215">
        <f>BK172</f>
        <v>0</v>
      </c>
      <c r="K172" s="211"/>
      <c r="L172" s="216"/>
      <c r="M172" s="217"/>
      <c r="N172" s="218"/>
      <c r="O172" s="218"/>
      <c r="P172" s="219">
        <f>SUM(P173:P178)</f>
        <v>0</v>
      </c>
      <c r="Q172" s="218"/>
      <c r="R172" s="219">
        <f>SUM(R173:R178)</f>
        <v>0</v>
      </c>
      <c r="S172" s="218"/>
      <c r="T172" s="220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1" t="s">
        <v>89</v>
      </c>
      <c r="AT172" s="222" t="s">
        <v>80</v>
      </c>
      <c r="AU172" s="222" t="s">
        <v>81</v>
      </c>
      <c r="AY172" s="221" t="s">
        <v>197</v>
      </c>
      <c r="BK172" s="223">
        <f>SUM(BK173:BK178)</f>
        <v>0</v>
      </c>
    </row>
    <row r="173" spans="1:65" s="2" customFormat="1" ht="16.5" customHeight="1">
      <c r="A173" s="38"/>
      <c r="B173" s="39"/>
      <c r="C173" s="226" t="s">
        <v>347</v>
      </c>
      <c r="D173" s="226" t="s">
        <v>200</v>
      </c>
      <c r="E173" s="227" t="s">
        <v>1881</v>
      </c>
      <c r="F173" s="228" t="s">
        <v>1882</v>
      </c>
      <c r="G173" s="229" t="s">
        <v>1009</v>
      </c>
      <c r="H173" s="230">
        <v>4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290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290</v>
      </c>
      <c r="BM173" s="237" t="s">
        <v>495</v>
      </c>
    </row>
    <row r="174" spans="1:65" s="2" customFormat="1" ht="16.5" customHeight="1">
      <c r="A174" s="38"/>
      <c r="B174" s="39"/>
      <c r="C174" s="226" t="s">
        <v>355</v>
      </c>
      <c r="D174" s="226" t="s">
        <v>200</v>
      </c>
      <c r="E174" s="227" t="s">
        <v>1883</v>
      </c>
      <c r="F174" s="228" t="s">
        <v>1884</v>
      </c>
      <c r="G174" s="229" t="s">
        <v>1009</v>
      </c>
      <c r="H174" s="230">
        <v>8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290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290</v>
      </c>
      <c r="BM174" s="237" t="s">
        <v>504</v>
      </c>
    </row>
    <row r="175" spans="1:65" s="2" customFormat="1" ht="16.5" customHeight="1">
      <c r="A175" s="38"/>
      <c r="B175" s="39"/>
      <c r="C175" s="226" t="s">
        <v>359</v>
      </c>
      <c r="D175" s="226" t="s">
        <v>200</v>
      </c>
      <c r="E175" s="227" t="s">
        <v>1041</v>
      </c>
      <c r="F175" s="228" t="s">
        <v>1042</v>
      </c>
      <c r="G175" s="229" t="s">
        <v>203</v>
      </c>
      <c r="H175" s="230">
        <v>4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290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290</v>
      </c>
      <c r="BM175" s="237" t="s">
        <v>513</v>
      </c>
    </row>
    <row r="176" spans="1:65" s="2" customFormat="1" ht="16.5" customHeight="1">
      <c r="A176" s="38"/>
      <c r="B176" s="39"/>
      <c r="C176" s="226" t="s">
        <v>365</v>
      </c>
      <c r="D176" s="226" t="s">
        <v>200</v>
      </c>
      <c r="E176" s="227" t="s">
        <v>1885</v>
      </c>
      <c r="F176" s="228" t="s">
        <v>1886</v>
      </c>
      <c r="G176" s="229" t="s">
        <v>203</v>
      </c>
      <c r="H176" s="230">
        <v>4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290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290</v>
      </c>
      <c r="BM176" s="237" t="s">
        <v>525</v>
      </c>
    </row>
    <row r="177" spans="1:65" s="2" customFormat="1" ht="16.5" customHeight="1">
      <c r="A177" s="38"/>
      <c r="B177" s="39"/>
      <c r="C177" s="226" t="s">
        <v>369</v>
      </c>
      <c r="D177" s="226" t="s">
        <v>200</v>
      </c>
      <c r="E177" s="227" t="s">
        <v>1887</v>
      </c>
      <c r="F177" s="228" t="s">
        <v>1107</v>
      </c>
      <c r="G177" s="229" t="s">
        <v>203</v>
      </c>
      <c r="H177" s="230">
        <v>8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290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290</v>
      </c>
      <c r="BM177" s="237" t="s">
        <v>548</v>
      </c>
    </row>
    <row r="178" spans="1:65" s="2" customFormat="1" ht="21.75" customHeight="1">
      <c r="A178" s="38"/>
      <c r="B178" s="39"/>
      <c r="C178" s="226" t="s">
        <v>375</v>
      </c>
      <c r="D178" s="226" t="s">
        <v>200</v>
      </c>
      <c r="E178" s="227" t="s">
        <v>1402</v>
      </c>
      <c r="F178" s="228" t="s">
        <v>1403</v>
      </c>
      <c r="G178" s="229" t="s">
        <v>707</v>
      </c>
      <c r="H178" s="287"/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290</v>
      </c>
      <c r="AT178" s="237" t="s">
        <v>200</v>
      </c>
      <c r="AU178" s="237" t="s">
        <v>21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290</v>
      </c>
      <c r="BM178" s="237" t="s">
        <v>568</v>
      </c>
    </row>
    <row r="179" spans="1:63" s="12" customFormat="1" ht="25.9" customHeight="1">
      <c r="A179" s="12"/>
      <c r="B179" s="210"/>
      <c r="C179" s="211"/>
      <c r="D179" s="212" t="s">
        <v>80</v>
      </c>
      <c r="E179" s="213" t="s">
        <v>1183</v>
      </c>
      <c r="F179" s="213" t="s">
        <v>1184</v>
      </c>
      <c r="G179" s="211"/>
      <c r="H179" s="211"/>
      <c r="I179" s="214"/>
      <c r="J179" s="215">
        <f>BK179</f>
        <v>0</v>
      </c>
      <c r="K179" s="211"/>
      <c r="L179" s="216"/>
      <c r="M179" s="217"/>
      <c r="N179" s="218"/>
      <c r="O179" s="218"/>
      <c r="P179" s="219">
        <f>SUM(P180:P186)</f>
        <v>0</v>
      </c>
      <c r="Q179" s="218"/>
      <c r="R179" s="219">
        <f>SUM(R180:R186)</f>
        <v>0</v>
      </c>
      <c r="S179" s="218"/>
      <c r="T179" s="220">
        <f>SUM(T180:T186)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21</v>
      </c>
      <c r="AT179" s="222" t="s">
        <v>80</v>
      </c>
      <c r="AU179" s="222" t="s">
        <v>81</v>
      </c>
      <c r="AY179" s="221" t="s">
        <v>197</v>
      </c>
      <c r="BK179" s="223">
        <f>SUM(BK180:BK186)</f>
        <v>0</v>
      </c>
    </row>
    <row r="180" spans="1:65" s="2" customFormat="1" ht="16.5" customHeight="1">
      <c r="A180" s="38"/>
      <c r="B180" s="39"/>
      <c r="C180" s="226" t="s">
        <v>383</v>
      </c>
      <c r="D180" s="226" t="s">
        <v>200</v>
      </c>
      <c r="E180" s="227" t="s">
        <v>1196</v>
      </c>
      <c r="F180" s="228" t="s">
        <v>1197</v>
      </c>
      <c r="G180" s="229" t="s">
        <v>1009</v>
      </c>
      <c r="H180" s="230">
        <v>3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46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205</v>
      </c>
      <c r="AT180" s="237" t="s">
        <v>200</v>
      </c>
      <c r="AU180" s="237" t="s">
        <v>21</v>
      </c>
      <c r="AY180" s="17" t="s">
        <v>197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21</v>
      </c>
      <c r="BK180" s="238">
        <f>ROUND(I180*H180,2)</f>
        <v>0</v>
      </c>
      <c r="BL180" s="17" t="s">
        <v>205</v>
      </c>
      <c r="BM180" s="237" t="s">
        <v>577</v>
      </c>
    </row>
    <row r="181" spans="1:65" s="2" customFormat="1" ht="12">
      <c r="A181" s="38"/>
      <c r="B181" s="39"/>
      <c r="C181" s="226" t="s">
        <v>388</v>
      </c>
      <c r="D181" s="226" t="s">
        <v>200</v>
      </c>
      <c r="E181" s="227" t="s">
        <v>1888</v>
      </c>
      <c r="F181" s="228" t="s">
        <v>1889</v>
      </c>
      <c r="G181" s="229" t="s">
        <v>1009</v>
      </c>
      <c r="H181" s="230">
        <v>1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205</v>
      </c>
      <c r="AT181" s="237" t="s">
        <v>200</v>
      </c>
      <c r="AU181" s="237" t="s">
        <v>21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205</v>
      </c>
      <c r="BM181" s="237" t="s">
        <v>589</v>
      </c>
    </row>
    <row r="182" spans="1:65" s="2" customFormat="1" ht="16.5" customHeight="1">
      <c r="A182" s="38"/>
      <c r="B182" s="39"/>
      <c r="C182" s="226" t="s">
        <v>396</v>
      </c>
      <c r="D182" s="226" t="s">
        <v>200</v>
      </c>
      <c r="E182" s="227" t="s">
        <v>1404</v>
      </c>
      <c r="F182" s="228" t="s">
        <v>1405</v>
      </c>
      <c r="G182" s="229" t="s">
        <v>210</v>
      </c>
      <c r="H182" s="230">
        <v>0.107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205</v>
      </c>
      <c r="AT182" s="237" t="s">
        <v>200</v>
      </c>
      <c r="AU182" s="237" t="s">
        <v>21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205</v>
      </c>
      <c r="BM182" s="237" t="s">
        <v>597</v>
      </c>
    </row>
    <row r="183" spans="1:65" s="2" customFormat="1" ht="16.5" customHeight="1">
      <c r="A183" s="38"/>
      <c r="B183" s="39"/>
      <c r="C183" s="226" t="s">
        <v>402</v>
      </c>
      <c r="D183" s="226" t="s">
        <v>200</v>
      </c>
      <c r="E183" s="227" t="s">
        <v>1210</v>
      </c>
      <c r="F183" s="228" t="s">
        <v>1211</v>
      </c>
      <c r="G183" s="229" t="s">
        <v>1009</v>
      </c>
      <c r="H183" s="230">
        <v>3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205</v>
      </c>
      <c r="AT183" s="237" t="s">
        <v>200</v>
      </c>
      <c r="AU183" s="237" t="s">
        <v>21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205</v>
      </c>
      <c r="BM183" s="237" t="s">
        <v>606</v>
      </c>
    </row>
    <row r="184" spans="1:65" s="2" customFormat="1" ht="16.5" customHeight="1">
      <c r="A184" s="38"/>
      <c r="B184" s="39"/>
      <c r="C184" s="226" t="s">
        <v>406</v>
      </c>
      <c r="D184" s="226" t="s">
        <v>200</v>
      </c>
      <c r="E184" s="227" t="s">
        <v>1890</v>
      </c>
      <c r="F184" s="228" t="s">
        <v>1891</v>
      </c>
      <c r="G184" s="229" t="s">
        <v>1009</v>
      </c>
      <c r="H184" s="230">
        <v>1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205</v>
      </c>
      <c r="AT184" s="237" t="s">
        <v>200</v>
      </c>
      <c r="AU184" s="237" t="s">
        <v>21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205</v>
      </c>
      <c r="BM184" s="237" t="s">
        <v>621</v>
      </c>
    </row>
    <row r="185" spans="1:65" s="2" customFormat="1" ht="16.5" customHeight="1">
      <c r="A185" s="38"/>
      <c r="B185" s="39"/>
      <c r="C185" s="226" t="s">
        <v>410</v>
      </c>
      <c r="D185" s="226" t="s">
        <v>200</v>
      </c>
      <c r="E185" s="227" t="s">
        <v>1213</v>
      </c>
      <c r="F185" s="228" t="s">
        <v>1214</v>
      </c>
      <c r="G185" s="229" t="s">
        <v>203</v>
      </c>
      <c r="H185" s="230">
        <v>4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46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205</v>
      </c>
      <c r="AT185" s="237" t="s">
        <v>200</v>
      </c>
      <c r="AU185" s="237" t="s">
        <v>21</v>
      </c>
      <c r="AY185" s="17" t="s">
        <v>197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21</v>
      </c>
      <c r="BK185" s="238">
        <f>ROUND(I185*H185,2)</f>
        <v>0</v>
      </c>
      <c r="BL185" s="17" t="s">
        <v>205</v>
      </c>
      <c r="BM185" s="237" t="s">
        <v>712</v>
      </c>
    </row>
    <row r="186" spans="1:65" s="2" customFormat="1" ht="16.5" customHeight="1">
      <c r="A186" s="38"/>
      <c r="B186" s="39"/>
      <c r="C186" s="226" t="s">
        <v>416</v>
      </c>
      <c r="D186" s="226" t="s">
        <v>200</v>
      </c>
      <c r="E186" s="227" t="s">
        <v>1217</v>
      </c>
      <c r="F186" s="228" t="s">
        <v>1218</v>
      </c>
      <c r="G186" s="229" t="s">
        <v>203</v>
      </c>
      <c r="H186" s="230">
        <v>6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205</v>
      </c>
      <c r="AT186" s="237" t="s">
        <v>200</v>
      </c>
      <c r="AU186" s="237" t="s">
        <v>21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205</v>
      </c>
      <c r="BM186" s="237" t="s">
        <v>715</v>
      </c>
    </row>
    <row r="187" spans="1:63" s="12" customFormat="1" ht="25.9" customHeight="1">
      <c r="A187" s="12"/>
      <c r="B187" s="210"/>
      <c r="C187" s="211"/>
      <c r="D187" s="212" t="s">
        <v>80</v>
      </c>
      <c r="E187" s="213" t="s">
        <v>1220</v>
      </c>
      <c r="F187" s="213" t="s">
        <v>1221</v>
      </c>
      <c r="G187" s="211"/>
      <c r="H187" s="211"/>
      <c r="I187" s="214"/>
      <c r="J187" s="215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21</v>
      </c>
      <c r="AT187" s="222" t="s">
        <v>80</v>
      </c>
      <c r="AU187" s="222" t="s">
        <v>81</v>
      </c>
      <c r="AY187" s="221" t="s">
        <v>197</v>
      </c>
      <c r="BK187" s="223">
        <f>BK188</f>
        <v>0</v>
      </c>
    </row>
    <row r="188" spans="1:65" s="2" customFormat="1" ht="16.5" customHeight="1">
      <c r="A188" s="38"/>
      <c r="B188" s="39"/>
      <c r="C188" s="226" t="s">
        <v>420</v>
      </c>
      <c r="D188" s="226" t="s">
        <v>200</v>
      </c>
      <c r="E188" s="227" t="s">
        <v>1222</v>
      </c>
      <c r="F188" s="228" t="s">
        <v>829</v>
      </c>
      <c r="G188" s="229" t="s">
        <v>830</v>
      </c>
      <c r="H188" s="230">
        <v>1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205</v>
      </c>
      <c r="AT188" s="237" t="s">
        <v>200</v>
      </c>
      <c r="AU188" s="237" t="s">
        <v>21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720</v>
      </c>
    </row>
    <row r="189" spans="1:63" s="12" customFormat="1" ht="25.9" customHeight="1">
      <c r="A189" s="12"/>
      <c r="B189" s="210"/>
      <c r="C189" s="211"/>
      <c r="D189" s="212" t="s">
        <v>80</v>
      </c>
      <c r="E189" s="213" t="s">
        <v>796</v>
      </c>
      <c r="F189" s="213" t="s">
        <v>797</v>
      </c>
      <c r="G189" s="211"/>
      <c r="H189" s="211"/>
      <c r="I189" s="214"/>
      <c r="J189" s="215">
        <f>BK189</f>
        <v>0</v>
      </c>
      <c r="K189" s="211"/>
      <c r="L189" s="216"/>
      <c r="M189" s="217"/>
      <c r="N189" s="218"/>
      <c r="O189" s="218"/>
      <c r="P189" s="219">
        <f>SUM(P190:P193)</f>
        <v>0</v>
      </c>
      <c r="Q189" s="218"/>
      <c r="R189" s="219">
        <f>SUM(R190:R193)</f>
        <v>0</v>
      </c>
      <c r="S189" s="218"/>
      <c r="T189" s="220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89</v>
      </c>
      <c r="AT189" s="222" t="s">
        <v>80</v>
      </c>
      <c r="AU189" s="222" t="s">
        <v>81</v>
      </c>
      <c r="AY189" s="221" t="s">
        <v>197</v>
      </c>
      <c r="BK189" s="223">
        <f>SUM(BK190:BK193)</f>
        <v>0</v>
      </c>
    </row>
    <row r="190" spans="1:65" s="2" customFormat="1" ht="16.5" customHeight="1">
      <c r="A190" s="38"/>
      <c r="B190" s="39"/>
      <c r="C190" s="226" t="s">
        <v>424</v>
      </c>
      <c r="D190" s="226" t="s">
        <v>200</v>
      </c>
      <c r="E190" s="227" t="s">
        <v>1892</v>
      </c>
      <c r="F190" s="228" t="s">
        <v>1893</v>
      </c>
      <c r="G190" s="229" t="s">
        <v>217</v>
      </c>
      <c r="H190" s="230">
        <v>23.94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290</v>
      </c>
      <c r="AT190" s="237" t="s">
        <v>200</v>
      </c>
      <c r="AU190" s="237" t="s">
        <v>21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290</v>
      </c>
      <c r="BM190" s="237" t="s">
        <v>723</v>
      </c>
    </row>
    <row r="191" spans="1:65" s="2" customFormat="1" ht="21.75" customHeight="1">
      <c r="A191" s="38"/>
      <c r="B191" s="39"/>
      <c r="C191" s="226" t="s">
        <v>428</v>
      </c>
      <c r="D191" s="226" t="s">
        <v>200</v>
      </c>
      <c r="E191" s="227" t="s">
        <v>1894</v>
      </c>
      <c r="F191" s="228" t="s">
        <v>1895</v>
      </c>
      <c r="G191" s="229" t="s">
        <v>217</v>
      </c>
      <c r="H191" s="230">
        <v>23.94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290</v>
      </c>
      <c r="AT191" s="237" t="s">
        <v>200</v>
      </c>
      <c r="AU191" s="237" t="s">
        <v>21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290</v>
      </c>
      <c r="BM191" s="237" t="s">
        <v>726</v>
      </c>
    </row>
    <row r="192" spans="1:65" s="2" customFormat="1" ht="16.5" customHeight="1">
      <c r="A192" s="38"/>
      <c r="B192" s="39"/>
      <c r="C192" s="226" t="s">
        <v>432</v>
      </c>
      <c r="D192" s="226" t="s">
        <v>200</v>
      </c>
      <c r="E192" s="227" t="s">
        <v>1896</v>
      </c>
      <c r="F192" s="228" t="s">
        <v>1897</v>
      </c>
      <c r="G192" s="229" t="s">
        <v>217</v>
      </c>
      <c r="H192" s="230">
        <v>23.94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290</v>
      </c>
      <c r="AT192" s="237" t="s">
        <v>200</v>
      </c>
      <c r="AU192" s="237" t="s">
        <v>21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290</v>
      </c>
      <c r="BM192" s="237" t="s">
        <v>729</v>
      </c>
    </row>
    <row r="193" spans="1:65" s="2" customFormat="1" ht="16.5" customHeight="1">
      <c r="A193" s="38"/>
      <c r="B193" s="39"/>
      <c r="C193" s="226" t="s">
        <v>438</v>
      </c>
      <c r="D193" s="226" t="s">
        <v>200</v>
      </c>
      <c r="E193" s="227" t="s">
        <v>1898</v>
      </c>
      <c r="F193" s="228" t="s">
        <v>1899</v>
      </c>
      <c r="G193" s="229" t="s">
        <v>707</v>
      </c>
      <c r="H193" s="287"/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290</v>
      </c>
      <c r="AT193" s="237" t="s">
        <v>200</v>
      </c>
      <c r="AU193" s="237" t="s">
        <v>21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290</v>
      </c>
      <c r="BM193" s="237" t="s">
        <v>732</v>
      </c>
    </row>
    <row r="194" spans="1:63" s="12" customFormat="1" ht="25.9" customHeight="1">
      <c r="A194" s="12"/>
      <c r="B194" s="210"/>
      <c r="C194" s="211"/>
      <c r="D194" s="212" t="s">
        <v>80</v>
      </c>
      <c r="E194" s="213" t="s">
        <v>808</v>
      </c>
      <c r="F194" s="213" t="s">
        <v>809</v>
      </c>
      <c r="G194" s="211"/>
      <c r="H194" s="211"/>
      <c r="I194" s="214"/>
      <c r="J194" s="215">
        <f>BK194</f>
        <v>0</v>
      </c>
      <c r="K194" s="211"/>
      <c r="L194" s="216"/>
      <c r="M194" s="217"/>
      <c r="N194" s="218"/>
      <c r="O194" s="218"/>
      <c r="P194" s="219">
        <f>SUM(P195:P197)</f>
        <v>0</v>
      </c>
      <c r="Q194" s="218"/>
      <c r="R194" s="219">
        <f>SUM(R195:R197)</f>
        <v>0</v>
      </c>
      <c r="S194" s="218"/>
      <c r="T194" s="220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21</v>
      </c>
      <c r="AT194" s="222" t="s">
        <v>80</v>
      </c>
      <c r="AU194" s="222" t="s">
        <v>81</v>
      </c>
      <c r="AY194" s="221" t="s">
        <v>197</v>
      </c>
      <c r="BK194" s="223">
        <f>SUM(BK195:BK197)</f>
        <v>0</v>
      </c>
    </row>
    <row r="195" spans="1:65" s="2" customFormat="1" ht="16.5" customHeight="1">
      <c r="A195" s="38"/>
      <c r="B195" s="39"/>
      <c r="C195" s="226" t="s">
        <v>442</v>
      </c>
      <c r="D195" s="226" t="s">
        <v>200</v>
      </c>
      <c r="E195" s="227" t="s">
        <v>810</v>
      </c>
      <c r="F195" s="228" t="s">
        <v>811</v>
      </c>
      <c r="G195" s="229" t="s">
        <v>217</v>
      </c>
      <c r="H195" s="230">
        <v>23.94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205</v>
      </c>
      <c r="AT195" s="237" t="s">
        <v>200</v>
      </c>
      <c r="AU195" s="237" t="s">
        <v>21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205</v>
      </c>
      <c r="BM195" s="237" t="s">
        <v>735</v>
      </c>
    </row>
    <row r="196" spans="1:65" s="2" customFormat="1" ht="16.5" customHeight="1">
      <c r="A196" s="38"/>
      <c r="B196" s="39"/>
      <c r="C196" s="226" t="s">
        <v>446</v>
      </c>
      <c r="D196" s="226" t="s">
        <v>200</v>
      </c>
      <c r="E196" s="227" t="s">
        <v>814</v>
      </c>
      <c r="F196" s="228" t="s">
        <v>815</v>
      </c>
      <c r="G196" s="229" t="s">
        <v>217</v>
      </c>
      <c r="H196" s="230">
        <v>23.94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205</v>
      </c>
      <c r="AT196" s="237" t="s">
        <v>200</v>
      </c>
      <c r="AU196" s="237" t="s">
        <v>21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205</v>
      </c>
      <c r="BM196" s="237" t="s">
        <v>738</v>
      </c>
    </row>
    <row r="197" spans="1:65" s="2" customFormat="1" ht="21.75" customHeight="1">
      <c r="A197" s="38"/>
      <c r="B197" s="39"/>
      <c r="C197" s="226" t="s">
        <v>450</v>
      </c>
      <c r="D197" s="226" t="s">
        <v>200</v>
      </c>
      <c r="E197" s="227" t="s">
        <v>1900</v>
      </c>
      <c r="F197" s="228" t="s">
        <v>1901</v>
      </c>
      <c r="G197" s="229" t="s">
        <v>210</v>
      </c>
      <c r="H197" s="230">
        <v>0.57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205</v>
      </c>
      <c r="AT197" s="237" t="s">
        <v>200</v>
      </c>
      <c r="AU197" s="237" t="s">
        <v>21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205</v>
      </c>
      <c r="BM197" s="237" t="s">
        <v>741</v>
      </c>
    </row>
    <row r="198" spans="1:63" s="12" customFormat="1" ht="25.9" customHeight="1">
      <c r="A198" s="12"/>
      <c r="B198" s="210"/>
      <c r="C198" s="211"/>
      <c r="D198" s="212" t="s">
        <v>80</v>
      </c>
      <c r="E198" s="213" t="s">
        <v>818</v>
      </c>
      <c r="F198" s="213" t="s">
        <v>819</v>
      </c>
      <c r="G198" s="211"/>
      <c r="H198" s="211"/>
      <c r="I198" s="214"/>
      <c r="J198" s="215">
        <f>BK198</f>
        <v>0</v>
      </c>
      <c r="K198" s="211"/>
      <c r="L198" s="216"/>
      <c r="M198" s="217"/>
      <c r="N198" s="218"/>
      <c r="O198" s="218"/>
      <c r="P198" s="219">
        <f>SUM(P199:P200)</f>
        <v>0</v>
      </c>
      <c r="Q198" s="218"/>
      <c r="R198" s="219">
        <f>SUM(R199:R200)</f>
        <v>0</v>
      </c>
      <c r="S198" s="218"/>
      <c r="T198" s="220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21</v>
      </c>
      <c r="AT198" s="222" t="s">
        <v>80</v>
      </c>
      <c r="AU198" s="222" t="s">
        <v>81</v>
      </c>
      <c r="AY198" s="221" t="s">
        <v>197</v>
      </c>
      <c r="BK198" s="223">
        <f>SUM(BK199:BK200)</f>
        <v>0</v>
      </c>
    </row>
    <row r="199" spans="1:65" s="2" customFormat="1" ht="16.5" customHeight="1">
      <c r="A199" s="38"/>
      <c r="B199" s="39"/>
      <c r="C199" s="226" t="s">
        <v>454</v>
      </c>
      <c r="D199" s="226" t="s">
        <v>200</v>
      </c>
      <c r="E199" s="227" t="s">
        <v>1902</v>
      </c>
      <c r="F199" s="228" t="s">
        <v>1903</v>
      </c>
      <c r="G199" s="229" t="s">
        <v>217</v>
      </c>
      <c r="H199" s="230">
        <v>23.94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205</v>
      </c>
      <c r="AT199" s="237" t="s">
        <v>200</v>
      </c>
      <c r="AU199" s="237" t="s">
        <v>21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205</v>
      </c>
      <c r="BM199" s="237" t="s">
        <v>744</v>
      </c>
    </row>
    <row r="200" spans="1:65" s="2" customFormat="1" ht="21.75" customHeight="1">
      <c r="A200" s="38"/>
      <c r="B200" s="39"/>
      <c r="C200" s="226" t="s">
        <v>459</v>
      </c>
      <c r="D200" s="226" t="s">
        <v>200</v>
      </c>
      <c r="E200" s="227" t="s">
        <v>824</v>
      </c>
      <c r="F200" s="228" t="s">
        <v>1904</v>
      </c>
      <c r="G200" s="229" t="s">
        <v>217</v>
      </c>
      <c r="H200" s="230">
        <v>23.94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46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205</v>
      </c>
      <c r="AT200" s="237" t="s">
        <v>200</v>
      </c>
      <c r="AU200" s="237" t="s">
        <v>21</v>
      </c>
      <c r="AY200" s="17" t="s">
        <v>197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21</v>
      </c>
      <c r="BK200" s="238">
        <f>ROUND(I200*H200,2)</f>
        <v>0</v>
      </c>
      <c r="BL200" s="17" t="s">
        <v>205</v>
      </c>
      <c r="BM200" s="237" t="s">
        <v>27</v>
      </c>
    </row>
    <row r="201" spans="1:63" s="12" customFormat="1" ht="25.9" customHeight="1">
      <c r="A201" s="12"/>
      <c r="B201" s="210"/>
      <c r="C201" s="211"/>
      <c r="D201" s="212" t="s">
        <v>80</v>
      </c>
      <c r="E201" s="213" t="s">
        <v>831</v>
      </c>
      <c r="F201" s="213" t="s">
        <v>832</v>
      </c>
      <c r="G201" s="211"/>
      <c r="H201" s="211"/>
      <c r="I201" s="214"/>
      <c r="J201" s="215">
        <f>BK201</f>
        <v>0</v>
      </c>
      <c r="K201" s="211"/>
      <c r="L201" s="216"/>
      <c r="M201" s="217"/>
      <c r="N201" s="218"/>
      <c r="O201" s="218"/>
      <c r="P201" s="219">
        <f>SUM(P202:P205)</f>
        <v>0</v>
      </c>
      <c r="Q201" s="218"/>
      <c r="R201" s="219">
        <f>SUM(R202:R205)</f>
        <v>0</v>
      </c>
      <c r="S201" s="218"/>
      <c r="T201" s="220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1" t="s">
        <v>89</v>
      </c>
      <c r="AT201" s="222" t="s">
        <v>80</v>
      </c>
      <c r="AU201" s="222" t="s">
        <v>81</v>
      </c>
      <c r="AY201" s="221" t="s">
        <v>197</v>
      </c>
      <c r="BK201" s="223">
        <f>SUM(BK202:BK205)</f>
        <v>0</v>
      </c>
    </row>
    <row r="202" spans="1:65" s="2" customFormat="1" ht="21.75" customHeight="1">
      <c r="A202" s="38"/>
      <c r="B202" s="39"/>
      <c r="C202" s="226" t="s">
        <v>465</v>
      </c>
      <c r="D202" s="226" t="s">
        <v>200</v>
      </c>
      <c r="E202" s="227" t="s">
        <v>1905</v>
      </c>
      <c r="F202" s="228" t="s">
        <v>1906</v>
      </c>
      <c r="G202" s="229" t="s">
        <v>217</v>
      </c>
      <c r="H202" s="230">
        <v>23.94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290</v>
      </c>
      <c r="AT202" s="237" t="s">
        <v>200</v>
      </c>
      <c r="AU202" s="237" t="s">
        <v>21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290</v>
      </c>
      <c r="BM202" s="237" t="s">
        <v>750</v>
      </c>
    </row>
    <row r="203" spans="1:65" s="2" customFormat="1" ht="16.5" customHeight="1">
      <c r="A203" s="38"/>
      <c r="B203" s="39"/>
      <c r="C203" s="226" t="s">
        <v>469</v>
      </c>
      <c r="D203" s="226" t="s">
        <v>200</v>
      </c>
      <c r="E203" s="227" t="s">
        <v>833</v>
      </c>
      <c r="F203" s="228" t="s">
        <v>834</v>
      </c>
      <c r="G203" s="229" t="s">
        <v>286</v>
      </c>
      <c r="H203" s="230">
        <v>28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290</v>
      </c>
      <c r="AT203" s="237" t="s">
        <v>200</v>
      </c>
      <c r="AU203" s="237" t="s">
        <v>21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290</v>
      </c>
      <c r="BM203" s="237" t="s">
        <v>977</v>
      </c>
    </row>
    <row r="204" spans="1:65" s="2" customFormat="1" ht="21.75" customHeight="1">
      <c r="A204" s="38"/>
      <c r="B204" s="39"/>
      <c r="C204" s="226" t="s">
        <v>478</v>
      </c>
      <c r="D204" s="226" t="s">
        <v>200</v>
      </c>
      <c r="E204" s="227" t="s">
        <v>835</v>
      </c>
      <c r="F204" s="228" t="s">
        <v>836</v>
      </c>
      <c r="G204" s="229" t="s">
        <v>286</v>
      </c>
      <c r="H204" s="230">
        <v>28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46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290</v>
      </c>
      <c r="AT204" s="237" t="s">
        <v>200</v>
      </c>
      <c r="AU204" s="237" t="s">
        <v>21</v>
      </c>
      <c r="AY204" s="17" t="s">
        <v>197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21</v>
      </c>
      <c r="BK204" s="238">
        <f>ROUND(I204*H204,2)</f>
        <v>0</v>
      </c>
      <c r="BL204" s="17" t="s">
        <v>290</v>
      </c>
      <c r="BM204" s="237" t="s">
        <v>980</v>
      </c>
    </row>
    <row r="205" spans="1:65" s="2" customFormat="1" ht="16.5" customHeight="1">
      <c r="A205" s="38"/>
      <c r="B205" s="39"/>
      <c r="C205" s="226" t="s">
        <v>483</v>
      </c>
      <c r="D205" s="226" t="s">
        <v>200</v>
      </c>
      <c r="E205" s="227" t="s">
        <v>1907</v>
      </c>
      <c r="F205" s="228" t="s">
        <v>1908</v>
      </c>
      <c r="G205" s="229" t="s">
        <v>217</v>
      </c>
      <c r="H205" s="230">
        <v>23.94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46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290</v>
      </c>
      <c r="AT205" s="237" t="s">
        <v>200</v>
      </c>
      <c r="AU205" s="237" t="s">
        <v>21</v>
      </c>
      <c r="AY205" s="17" t="s">
        <v>197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21</v>
      </c>
      <c r="BK205" s="238">
        <f>ROUND(I205*H205,2)</f>
        <v>0</v>
      </c>
      <c r="BL205" s="17" t="s">
        <v>290</v>
      </c>
      <c r="BM205" s="237" t="s">
        <v>983</v>
      </c>
    </row>
    <row r="206" spans="1:63" s="12" customFormat="1" ht="25.9" customHeight="1">
      <c r="A206" s="12"/>
      <c r="B206" s="210"/>
      <c r="C206" s="211"/>
      <c r="D206" s="212" t="s">
        <v>80</v>
      </c>
      <c r="E206" s="213" t="s">
        <v>839</v>
      </c>
      <c r="F206" s="213" t="s">
        <v>840</v>
      </c>
      <c r="G206" s="211"/>
      <c r="H206" s="211"/>
      <c r="I206" s="214"/>
      <c r="J206" s="215">
        <f>BK206</f>
        <v>0</v>
      </c>
      <c r="K206" s="211"/>
      <c r="L206" s="216"/>
      <c r="M206" s="217"/>
      <c r="N206" s="218"/>
      <c r="O206" s="218"/>
      <c r="P206" s="219">
        <f>SUM(P207:P212)</f>
        <v>0</v>
      </c>
      <c r="Q206" s="218"/>
      <c r="R206" s="219">
        <f>SUM(R207:R212)</f>
        <v>0</v>
      </c>
      <c r="S206" s="218"/>
      <c r="T206" s="220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21</v>
      </c>
      <c r="AT206" s="222" t="s">
        <v>80</v>
      </c>
      <c r="AU206" s="222" t="s">
        <v>81</v>
      </c>
      <c r="AY206" s="221" t="s">
        <v>197</v>
      </c>
      <c r="BK206" s="223">
        <f>SUM(BK207:BK212)</f>
        <v>0</v>
      </c>
    </row>
    <row r="207" spans="1:65" s="2" customFormat="1" ht="21.75" customHeight="1">
      <c r="A207" s="38"/>
      <c r="B207" s="39"/>
      <c r="C207" s="226" t="s">
        <v>489</v>
      </c>
      <c r="D207" s="226" t="s">
        <v>200</v>
      </c>
      <c r="E207" s="227" t="s">
        <v>841</v>
      </c>
      <c r="F207" s="228" t="s">
        <v>734</v>
      </c>
      <c r="G207" s="229" t="s">
        <v>210</v>
      </c>
      <c r="H207" s="230">
        <v>0.802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46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205</v>
      </c>
      <c r="AT207" s="237" t="s">
        <v>200</v>
      </c>
      <c r="AU207" s="237" t="s">
        <v>21</v>
      </c>
      <c r="AY207" s="17" t="s">
        <v>197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21</v>
      </c>
      <c r="BK207" s="238">
        <f>ROUND(I207*H207,2)</f>
        <v>0</v>
      </c>
      <c r="BL207" s="17" t="s">
        <v>205</v>
      </c>
      <c r="BM207" s="237" t="s">
        <v>986</v>
      </c>
    </row>
    <row r="208" spans="1:65" s="2" customFormat="1" ht="21.75" customHeight="1">
      <c r="A208" s="38"/>
      <c r="B208" s="39"/>
      <c r="C208" s="226" t="s">
        <v>495</v>
      </c>
      <c r="D208" s="226" t="s">
        <v>200</v>
      </c>
      <c r="E208" s="227" t="s">
        <v>842</v>
      </c>
      <c r="F208" s="228" t="s">
        <v>843</v>
      </c>
      <c r="G208" s="229" t="s">
        <v>210</v>
      </c>
      <c r="H208" s="230">
        <v>11.222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205</v>
      </c>
      <c r="AT208" s="237" t="s">
        <v>200</v>
      </c>
      <c r="AU208" s="237" t="s">
        <v>21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205</v>
      </c>
      <c r="BM208" s="237" t="s">
        <v>991</v>
      </c>
    </row>
    <row r="209" spans="1:65" s="2" customFormat="1" ht="16.5" customHeight="1">
      <c r="A209" s="38"/>
      <c r="B209" s="39"/>
      <c r="C209" s="226" t="s">
        <v>500</v>
      </c>
      <c r="D209" s="226" t="s">
        <v>200</v>
      </c>
      <c r="E209" s="227" t="s">
        <v>844</v>
      </c>
      <c r="F209" s="228" t="s">
        <v>845</v>
      </c>
      <c r="G209" s="229" t="s">
        <v>210</v>
      </c>
      <c r="H209" s="230">
        <v>0.802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205</v>
      </c>
      <c r="AT209" s="237" t="s">
        <v>200</v>
      </c>
      <c r="AU209" s="237" t="s">
        <v>21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205</v>
      </c>
      <c r="BM209" s="237" t="s">
        <v>994</v>
      </c>
    </row>
    <row r="210" spans="1:65" s="2" customFormat="1" ht="12">
      <c r="A210" s="38"/>
      <c r="B210" s="39"/>
      <c r="C210" s="226" t="s">
        <v>504</v>
      </c>
      <c r="D210" s="226" t="s">
        <v>200</v>
      </c>
      <c r="E210" s="227" t="s">
        <v>846</v>
      </c>
      <c r="F210" s="228" t="s">
        <v>847</v>
      </c>
      <c r="G210" s="229" t="s">
        <v>210</v>
      </c>
      <c r="H210" s="230">
        <v>1.603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205</v>
      </c>
      <c r="AT210" s="237" t="s">
        <v>200</v>
      </c>
      <c r="AU210" s="237" t="s">
        <v>21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205</v>
      </c>
      <c r="BM210" s="237" t="s">
        <v>997</v>
      </c>
    </row>
    <row r="211" spans="1:65" s="2" customFormat="1" ht="16.5" customHeight="1">
      <c r="A211" s="38"/>
      <c r="B211" s="39"/>
      <c r="C211" s="226" t="s">
        <v>509</v>
      </c>
      <c r="D211" s="226" t="s">
        <v>200</v>
      </c>
      <c r="E211" s="227" t="s">
        <v>848</v>
      </c>
      <c r="F211" s="228" t="s">
        <v>849</v>
      </c>
      <c r="G211" s="229" t="s">
        <v>210</v>
      </c>
      <c r="H211" s="230">
        <v>0.802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46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205</v>
      </c>
      <c r="AT211" s="237" t="s">
        <v>200</v>
      </c>
      <c r="AU211" s="237" t="s">
        <v>21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205</v>
      </c>
      <c r="BM211" s="237" t="s">
        <v>998</v>
      </c>
    </row>
    <row r="212" spans="1:65" s="2" customFormat="1" ht="16.5" customHeight="1">
      <c r="A212" s="38"/>
      <c r="B212" s="39"/>
      <c r="C212" s="226" t="s">
        <v>513</v>
      </c>
      <c r="D212" s="226" t="s">
        <v>200</v>
      </c>
      <c r="E212" s="227" t="s">
        <v>850</v>
      </c>
      <c r="F212" s="228" t="s">
        <v>851</v>
      </c>
      <c r="G212" s="229" t="s">
        <v>210</v>
      </c>
      <c r="H212" s="230">
        <v>0.802</v>
      </c>
      <c r="I212" s="231"/>
      <c r="J212" s="232">
        <f>ROUND(I212*H212,2)</f>
        <v>0</v>
      </c>
      <c r="K212" s="228" t="s">
        <v>1</v>
      </c>
      <c r="L212" s="44"/>
      <c r="M212" s="282" t="s">
        <v>1</v>
      </c>
      <c r="N212" s="283" t="s">
        <v>46</v>
      </c>
      <c r="O212" s="284"/>
      <c r="P212" s="285">
        <f>O212*H212</f>
        <v>0</v>
      </c>
      <c r="Q212" s="285">
        <v>0</v>
      </c>
      <c r="R212" s="285">
        <f>Q212*H212</f>
        <v>0</v>
      </c>
      <c r="S212" s="285">
        <v>0</v>
      </c>
      <c r="T212" s="28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205</v>
      </c>
      <c r="AT212" s="237" t="s">
        <v>200</v>
      </c>
      <c r="AU212" s="237" t="s">
        <v>21</v>
      </c>
      <c r="AY212" s="17" t="s">
        <v>197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21</v>
      </c>
      <c r="BK212" s="238">
        <f>ROUND(I212*H212,2)</f>
        <v>0</v>
      </c>
      <c r="BL212" s="17" t="s">
        <v>205</v>
      </c>
      <c r="BM212" s="237" t="s">
        <v>1003</v>
      </c>
    </row>
    <row r="213" spans="1:31" s="2" customFormat="1" ht="6.95" customHeight="1">
      <c r="A213" s="38"/>
      <c r="B213" s="66"/>
      <c r="C213" s="67"/>
      <c r="D213" s="67"/>
      <c r="E213" s="67"/>
      <c r="F213" s="67"/>
      <c r="G213" s="67"/>
      <c r="H213" s="67"/>
      <c r="I213" s="67"/>
      <c r="J213" s="67"/>
      <c r="K213" s="67"/>
      <c r="L213" s="44"/>
      <c r="M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</sheetData>
  <sheetProtection password="CC35" sheet="1" objects="1" scenarios="1" formatColumns="0" formatRows="0" autoFilter="0"/>
  <autoFilter ref="C135:K21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1909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1910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0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0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ROUND((SUM(BE134:BE211)),2)</f>
        <v>0</v>
      </c>
      <c r="G35" s="38"/>
      <c r="H35" s="38"/>
      <c r="I35" s="164">
        <v>0.21</v>
      </c>
      <c r="J35" s="163">
        <f>ROUND(((SUM(BE134:BE211))*I35),2)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ROUND((SUM(BF134:BF211)),2)</f>
        <v>0</v>
      </c>
      <c r="G36" s="38"/>
      <c r="H36" s="38"/>
      <c r="I36" s="164">
        <v>0.15</v>
      </c>
      <c r="J36" s="163">
        <f>ROUND(((SUM(BF134:BF211))*I36),2)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ROUND((SUM(BG134:BG211)),2)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ROUND((SUM(BH134:BH211)),2)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ROUND((SUM(BI134:BI211)),2)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1909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05.1 -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>Český Krumlov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164</v>
      </c>
      <c r="E99" s="191"/>
      <c r="F99" s="191"/>
      <c r="G99" s="191"/>
      <c r="H99" s="191"/>
      <c r="I99" s="191"/>
      <c r="J99" s="192">
        <f>J135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167</v>
      </c>
      <c r="E100" s="196"/>
      <c r="F100" s="196"/>
      <c r="G100" s="196"/>
      <c r="H100" s="196"/>
      <c r="I100" s="196"/>
      <c r="J100" s="197">
        <f>J136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168</v>
      </c>
      <c r="E101" s="196"/>
      <c r="F101" s="196"/>
      <c r="G101" s="196"/>
      <c r="H101" s="196"/>
      <c r="I101" s="196"/>
      <c r="J101" s="197">
        <f>J144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169</v>
      </c>
      <c r="E102" s="196"/>
      <c r="F102" s="196"/>
      <c r="G102" s="196"/>
      <c r="H102" s="196"/>
      <c r="I102" s="196"/>
      <c r="J102" s="197">
        <f>J148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170</v>
      </c>
      <c r="E103" s="196"/>
      <c r="F103" s="196"/>
      <c r="G103" s="196"/>
      <c r="H103" s="196"/>
      <c r="I103" s="196"/>
      <c r="J103" s="197">
        <f>J155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8"/>
      <c r="C104" s="189"/>
      <c r="D104" s="190" t="s">
        <v>171</v>
      </c>
      <c r="E104" s="191"/>
      <c r="F104" s="191"/>
      <c r="G104" s="191"/>
      <c r="H104" s="191"/>
      <c r="I104" s="191"/>
      <c r="J104" s="192">
        <f>J157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94"/>
      <c r="C105" s="133"/>
      <c r="D105" s="195" t="s">
        <v>1506</v>
      </c>
      <c r="E105" s="196"/>
      <c r="F105" s="196"/>
      <c r="G105" s="196"/>
      <c r="H105" s="196"/>
      <c r="I105" s="196"/>
      <c r="J105" s="197">
        <f>J158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4"/>
      <c r="C106" s="133"/>
      <c r="D106" s="195" t="s">
        <v>1507</v>
      </c>
      <c r="E106" s="196"/>
      <c r="F106" s="196"/>
      <c r="G106" s="196"/>
      <c r="H106" s="196"/>
      <c r="I106" s="196"/>
      <c r="J106" s="197">
        <f>J162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94"/>
      <c r="C107" s="133"/>
      <c r="D107" s="195" t="s">
        <v>177</v>
      </c>
      <c r="E107" s="196"/>
      <c r="F107" s="196"/>
      <c r="G107" s="196"/>
      <c r="H107" s="196"/>
      <c r="I107" s="196"/>
      <c r="J107" s="197">
        <f>J176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4"/>
      <c r="C108" s="133"/>
      <c r="D108" s="195" t="s">
        <v>178</v>
      </c>
      <c r="E108" s="196"/>
      <c r="F108" s="196"/>
      <c r="G108" s="196"/>
      <c r="H108" s="196"/>
      <c r="I108" s="196"/>
      <c r="J108" s="197">
        <f>J187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4"/>
      <c r="C109" s="133"/>
      <c r="D109" s="195" t="s">
        <v>1911</v>
      </c>
      <c r="E109" s="196"/>
      <c r="F109" s="196"/>
      <c r="G109" s="196"/>
      <c r="H109" s="196"/>
      <c r="I109" s="196"/>
      <c r="J109" s="197">
        <f>J198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 hidden="1">
      <c r="A110" s="9"/>
      <c r="B110" s="188"/>
      <c r="C110" s="189"/>
      <c r="D110" s="190" t="s">
        <v>179</v>
      </c>
      <c r="E110" s="191"/>
      <c r="F110" s="191"/>
      <c r="G110" s="191"/>
      <c r="H110" s="191"/>
      <c r="I110" s="191"/>
      <c r="J110" s="192">
        <f>J207</f>
        <v>0</v>
      </c>
      <c r="K110" s="189"/>
      <c r="L110" s="19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 hidden="1">
      <c r="A111" s="10"/>
      <c r="B111" s="194"/>
      <c r="C111" s="133"/>
      <c r="D111" s="195" t="s">
        <v>180</v>
      </c>
      <c r="E111" s="196"/>
      <c r="F111" s="196"/>
      <c r="G111" s="196"/>
      <c r="H111" s="196"/>
      <c r="I111" s="196"/>
      <c r="J111" s="197">
        <f>J208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94"/>
      <c r="C112" s="133"/>
      <c r="D112" s="195" t="s">
        <v>181</v>
      </c>
      <c r="E112" s="196"/>
      <c r="F112" s="196"/>
      <c r="G112" s="196"/>
      <c r="H112" s="196"/>
      <c r="I112" s="196"/>
      <c r="J112" s="197">
        <f>J210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 hidden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 hidden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ht="12" hidden="1"/>
    <row r="116" ht="12" hidden="1"/>
    <row r="117" ht="12" hidden="1"/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182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25" customHeight="1">
      <c r="A122" s="38"/>
      <c r="B122" s="39"/>
      <c r="C122" s="40"/>
      <c r="D122" s="40"/>
      <c r="E122" s="183" t="str">
        <f>E7</f>
        <v>Bezbariérovost a modernizace odborných učeben fyziky a biologie ZŠ Za Nádražím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1"/>
      <c r="C123" s="32" t="s">
        <v>155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2" customFormat="1" ht="16.5" customHeight="1">
      <c r="A124" s="38"/>
      <c r="B124" s="39"/>
      <c r="C124" s="40"/>
      <c r="D124" s="40"/>
      <c r="E124" s="183" t="s">
        <v>1909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157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E11</f>
        <v>SO 05.1 - stavební část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22</v>
      </c>
      <c r="D128" s="40"/>
      <c r="E128" s="40"/>
      <c r="F128" s="27" t="str">
        <f>F14</f>
        <v>Český Krumlov</v>
      </c>
      <c r="G128" s="40"/>
      <c r="H128" s="40"/>
      <c r="I128" s="32" t="s">
        <v>24</v>
      </c>
      <c r="J128" s="79" t="str">
        <f>IF(J14="","",J14)</f>
        <v>19. 2. 2021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E17</f>
        <v>Město Český Krumlov, nám. Svornosti 1</v>
      </c>
      <c r="G130" s="40"/>
      <c r="H130" s="40"/>
      <c r="I130" s="32" t="s">
        <v>34</v>
      </c>
      <c r="J130" s="36" t="str">
        <f>E23</f>
        <v>WÍZNER AA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32</v>
      </c>
      <c r="D131" s="40"/>
      <c r="E131" s="40"/>
      <c r="F131" s="27" t="str">
        <f>IF(E20="","",E20)</f>
        <v>Vyplň údaj</v>
      </c>
      <c r="G131" s="40"/>
      <c r="H131" s="40"/>
      <c r="I131" s="32" t="s">
        <v>37</v>
      </c>
      <c r="J131" s="36" t="str">
        <f>E26</f>
        <v>Filip Šimek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99"/>
      <c r="B133" s="200"/>
      <c r="C133" s="201" t="s">
        <v>183</v>
      </c>
      <c r="D133" s="202" t="s">
        <v>66</v>
      </c>
      <c r="E133" s="202" t="s">
        <v>62</v>
      </c>
      <c r="F133" s="202" t="s">
        <v>63</v>
      </c>
      <c r="G133" s="202" t="s">
        <v>184</v>
      </c>
      <c r="H133" s="202" t="s">
        <v>185</v>
      </c>
      <c r="I133" s="202" t="s">
        <v>186</v>
      </c>
      <c r="J133" s="202" t="s">
        <v>161</v>
      </c>
      <c r="K133" s="203" t="s">
        <v>187</v>
      </c>
      <c r="L133" s="204"/>
      <c r="M133" s="100" t="s">
        <v>1</v>
      </c>
      <c r="N133" s="101" t="s">
        <v>45</v>
      </c>
      <c r="O133" s="101" t="s">
        <v>188</v>
      </c>
      <c r="P133" s="101" t="s">
        <v>189</v>
      </c>
      <c r="Q133" s="101" t="s">
        <v>190</v>
      </c>
      <c r="R133" s="101" t="s">
        <v>191</v>
      </c>
      <c r="S133" s="101" t="s">
        <v>192</v>
      </c>
      <c r="T133" s="102" t="s">
        <v>193</v>
      </c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</row>
    <row r="134" spans="1:63" s="2" customFormat="1" ht="22.8" customHeight="1">
      <c r="A134" s="38"/>
      <c r="B134" s="39"/>
      <c r="C134" s="107" t="s">
        <v>194</v>
      </c>
      <c r="D134" s="40"/>
      <c r="E134" s="40"/>
      <c r="F134" s="40"/>
      <c r="G134" s="40"/>
      <c r="H134" s="40"/>
      <c r="I134" s="40"/>
      <c r="J134" s="205">
        <f>BK134</f>
        <v>0</v>
      </c>
      <c r="K134" s="40"/>
      <c r="L134" s="44"/>
      <c r="M134" s="103"/>
      <c r="N134" s="206"/>
      <c r="O134" s="104"/>
      <c r="P134" s="207">
        <f>P135+P157+P207</f>
        <v>0</v>
      </c>
      <c r="Q134" s="104"/>
      <c r="R134" s="207">
        <f>R135+R157+R207</f>
        <v>4.27638518</v>
      </c>
      <c r="S134" s="104"/>
      <c r="T134" s="208">
        <f>T135+T157+T207</f>
        <v>0.389624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80</v>
      </c>
      <c r="AU134" s="17" t="s">
        <v>163</v>
      </c>
      <c r="BK134" s="209">
        <f>BK135+BK157+BK207</f>
        <v>0</v>
      </c>
    </row>
    <row r="135" spans="1:63" s="12" customFormat="1" ht="25.9" customHeight="1">
      <c r="A135" s="12"/>
      <c r="B135" s="210"/>
      <c r="C135" s="211"/>
      <c r="D135" s="212" t="s">
        <v>80</v>
      </c>
      <c r="E135" s="213" t="s">
        <v>195</v>
      </c>
      <c r="F135" s="213" t="s">
        <v>196</v>
      </c>
      <c r="G135" s="211"/>
      <c r="H135" s="211"/>
      <c r="I135" s="214"/>
      <c r="J135" s="215">
        <f>BK135</f>
        <v>0</v>
      </c>
      <c r="K135" s="211"/>
      <c r="L135" s="216"/>
      <c r="M135" s="217"/>
      <c r="N135" s="218"/>
      <c r="O135" s="218"/>
      <c r="P135" s="219">
        <f>P136+P144+P148+P155</f>
        <v>0</v>
      </c>
      <c r="Q135" s="218"/>
      <c r="R135" s="219">
        <f>R136+R144+R148+R155</f>
        <v>3.1352388799999997</v>
      </c>
      <c r="S135" s="218"/>
      <c r="T135" s="220">
        <f>T136+T144+T148+T155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21</v>
      </c>
      <c r="AT135" s="222" t="s">
        <v>80</v>
      </c>
      <c r="AU135" s="222" t="s">
        <v>81</v>
      </c>
      <c r="AY135" s="221" t="s">
        <v>197</v>
      </c>
      <c r="BK135" s="223">
        <f>BK136+BK144+BK148+BK155</f>
        <v>0</v>
      </c>
    </row>
    <row r="136" spans="1:63" s="12" customFormat="1" ht="22.8" customHeight="1">
      <c r="A136" s="12"/>
      <c r="B136" s="210"/>
      <c r="C136" s="211"/>
      <c r="D136" s="212" t="s">
        <v>80</v>
      </c>
      <c r="E136" s="224" t="s">
        <v>232</v>
      </c>
      <c r="F136" s="224" t="s">
        <v>250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SUM(P137:P143)</f>
        <v>0</v>
      </c>
      <c r="Q136" s="218"/>
      <c r="R136" s="219">
        <f>SUM(R137:R143)</f>
        <v>3.1297988799999996</v>
      </c>
      <c r="S136" s="218"/>
      <c r="T136" s="220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21</v>
      </c>
      <c r="AT136" s="222" t="s">
        <v>80</v>
      </c>
      <c r="AU136" s="222" t="s">
        <v>21</v>
      </c>
      <c r="AY136" s="221" t="s">
        <v>197</v>
      </c>
      <c r="BK136" s="223">
        <f>SUM(BK137:BK143)</f>
        <v>0</v>
      </c>
    </row>
    <row r="137" spans="1:65" s="2" customFormat="1" ht="12">
      <c r="A137" s="38"/>
      <c r="B137" s="39"/>
      <c r="C137" s="226" t="s">
        <v>21</v>
      </c>
      <c r="D137" s="226" t="s">
        <v>200</v>
      </c>
      <c r="E137" s="227" t="s">
        <v>272</v>
      </c>
      <c r="F137" s="228" t="s">
        <v>273</v>
      </c>
      <c r="G137" s="229" t="s">
        <v>217</v>
      </c>
      <c r="H137" s="230">
        <v>4.42</v>
      </c>
      <c r="I137" s="231"/>
      <c r="J137" s="232">
        <f>ROUND(I137*H137,2)</f>
        <v>0</v>
      </c>
      <c r="K137" s="228" t="s">
        <v>211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0.0262</v>
      </c>
      <c r="R137" s="235">
        <f>Q137*H137</f>
        <v>0.115804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89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1912</v>
      </c>
    </row>
    <row r="138" spans="1:65" s="2" customFormat="1" ht="12">
      <c r="A138" s="38"/>
      <c r="B138" s="39"/>
      <c r="C138" s="226" t="s">
        <v>89</v>
      </c>
      <c r="D138" s="226" t="s">
        <v>200</v>
      </c>
      <c r="E138" s="227" t="s">
        <v>284</v>
      </c>
      <c r="F138" s="228" t="s">
        <v>285</v>
      </c>
      <c r="G138" s="229" t="s">
        <v>286</v>
      </c>
      <c r="H138" s="230">
        <v>5.7</v>
      </c>
      <c r="I138" s="231"/>
      <c r="J138" s="232">
        <f>ROUND(I138*H138,2)</f>
        <v>0</v>
      </c>
      <c r="K138" s="228" t="s">
        <v>211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0.0015</v>
      </c>
      <c r="R138" s="235">
        <f>Q138*H138</f>
        <v>0.00855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89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1913</v>
      </c>
    </row>
    <row r="139" spans="1:51" s="14" customFormat="1" ht="12">
      <c r="A139" s="14"/>
      <c r="B139" s="251"/>
      <c r="C139" s="252"/>
      <c r="D139" s="241" t="s">
        <v>207</v>
      </c>
      <c r="E139" s="253" t="s">
        <v>1</v>
      </c>
      <c r="F139" s="254" t="s">
        <v>1520</v>
      </c>
      <c r="G139" s="252"/>
      <c r="H139" s="253" t="s">
        <v>1</v>
      </c>
      <c r="I139" s="255"/>
      <c r="J139" s="252"/>
      <c r="K139" s="252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207</v>
      </c>
      <c r="AU139" s="260" t="s">
        <v>89</v>
      </c>
      <c r="AV139" s="14" t="s">
        <v>21</v>
      </c>
      <c r="AW139" s="14" t="s">
        <v>36</v>
      </c>
      <c r="AX139" s="14" t="s">
        <v>81</v>
      </c>
      <c r="AY139" s="260" t="s">
        <v>197</v>
      </c>
    </row>
    <row r="140" spans="1:51" s="13" customFormat="1" ht="12">
      <c r="A140" s="13"/>
      <c r="B140" s="239"/>
      <c r="C140" s="240"/>
      <c r="D140" s="241" t="s">
        <v>207</v>
      </c>
      <c r="E140" s="242" t="s">
        <v>1</v>
      </c>
      <c r="F140" s="243" t="s">
        <v>1521</v>
      </c>
      <c r="G140" s="240"/>
      <c r="H140" s="244">
        <v>5.7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207</v>
      </c>
      <c r="AU140" s="250" t="s">
        <v>89</v>
      </c>
      <c r="AV140" s="13" t="s">
        <v>89</v>
      </c>
      <c r="AW140" s="13" t="s">
        <v>36</v>
      </c>
      <c r="AX140" s="13" t="s">
        <v>81</v>
      </c>
      <c r="AY140" s="250" t="s">
        <v>197</v>
      </c>
    </row>
    <row r="141" spans="1:51" s="15" customFormat="1" ht="12">
      <c r="A141" s="15"/>
      <c r="B141" s="261"/>
      <c r="C141" s="262"/>
      <c r="D141" s="241" t="s">
        <v>207</v>
      </c>
      <c r="E141" s="263" t="s">
        <v>1</v>
      </c>
      <c r="F141" s="264" t="s">
        <v>226</v>
      </c>
      <c r="G141" s="262"/>
      <c r="H141" s="265">
        <v>5.7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1" t="s">
        <v>207</v>
      </c>
      <c r="AU141" s="271" t="s">
        <v>89</v>
      </c>
      <c r="AV141" s="15" t="s">
        <v>205</v>
      </c>
      <c r="AW141" s="15" t="s">
        <v>36</v>
      </c>
      <c r="AX141" s="15" t="s">
        <v>21</v>
      </c>
      <c r="AY141" s="271" t="s">
        <v>197</v>
      </c>
    </row>
    <row r="142" spans="1:65" s="2" customFormat="1" ht="33" customHeight="1">
      <c r="A142" s="38"/>
      <c r="B142" s="39"/>
      <c r="C142" s="226" t="s">
        <v>198</v>
      </c>
      <c r="D142" s="226" t="s">
        <v>200</v>
      </c>
      <c r="E142" s="227" t="s">
        <v>1522</v>
      </c>
      <c r="F142" s="228" t="s">
        <v>1523</v>
      </c>
      <c r="G142" s="229" t="s">
        <v>1524</v>
      </c>
      <c r="H142" s="230">
        <v>1.332</v>
      </c>
      <c r="I142" s="231"/>
      <c r="J142" s="232">
        <f>ROUND(I142*H142,2)</f>
        <v>0</v>
      </c>
      <c r="K142" s="228" t="s">
        <v>211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2.25634</v>
      </c>
      <c r="R142" s="235">
        <f>Q142*H142</f>
        <v>3.0054448799999998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89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1914</v>
      </c>
    </row>
    <row r="143" spans="1:51" s="13" customFormat="1" ht="12">
      <c r="A143" s="13"/>
      <c r="B143" s="239"/>
      <c r="C143" s="240"/>
      <c r="D143" s="241" t="s">
        <v>207</v>
      </c>
      <c r="E143" s="242" t="s">
        <v>1</v>
      </c>
      <c r="F143" s="243" t="s">
        <v>1526</v>
      </c>
      <c r="G143" s="240"/>
      <c r="H143" s="244">
        <v>1.332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207</v>
      </c>
      <c r="AU143" s="250" t="s">
        <v>89</v>
      </c>
      <c r="AV143" s="13" t="s">
        <v>89</v>
      </c>
      <c r="AW143" s="13" t="s">
        <v>36</v>
      </c>
      <c r="AX143" s="13" t="s">
        <v>21</v>
      </c>
      <c r="AY143" s="250" t="s">
        <v>197</v>
      </c>
    </row>
    <row r="144" spans="1:63" s="12" customFormat="1" ht="22.8" customHeight="1">
      <c r="A144" s="12"/>
      <c r="B144" s="210"/>
      <c r="C144" s="211"/>
      <c r="D144" s="212" t="s">
        <v>80</v>
      </c>
      <c r="E144" s="224" t="s">
        <v>251</v>
      </c>
      <c r="F144" s="224" t="s">
        <v>299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SUM(P145:P147)</f>
        <v>0</v>
      </c>
      <c r="Q144" s="218"/>
      <c r="R144" s="219">
        <f>SUM(R145:R147)</f>
        <v>0.00544</v>
      </c>
      <c r="S144" s="218"/>
      <c r="T144" s="220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21</v>
      </c>
      <c r="AT144" s="222" t="s">
        <v>80</v>
      </c>
      <c r="AU144" s="222" t="s">
        <v>21</v>
      </c>
      <c r="AY144" s="221" t="s">
        <v>197</v>
      </c>
      <c r="BK144" s="223">
        <f>SUM(BK145:BK147)</f>
        <v>0</v>
      </c>
    </row>
    <row r="145" spans="1:65" s="2" customFormat="1" ht="12">
      <c r="A145" s="38"/>
      <c r="B145" s="39"/>
      <c r="C145" s="226" t="s">
        <v>205</v>
      </c>
      <c r="D145" s="226" t="s">
        <v>200</v>
      </c>
      <c r="E145" s="227" t="s">
        <v>305</v>
      </c>
      <c r="F145" s="228" t="s">
        <v>306</v>
      </c>
      <c r="G145" s="229" t="s">
        <v>217</v>
      </c>
      <c r="H145" s="230">
        <v>86</v>
      </c>
      <c r="I145" s="231"/>
      <c r="J145" s="232">
        <f>ROUND(I145*H145,2)</f>
        <v>0</v>
      </c>
      <c r="K145" s="228" t="s">
        <v>211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4E-05</v>
      </c>
      <c r="R145" s="235">
        <f>Q145*H145</f>
        <v>0.0034400000000000003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89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1915</v>
      </c>
    </row>
    <row r="146" spans="1:65" s="2" customFormat="1" ht="16.5" customHeight="1">
      <c r="A146" s="38"/>
      <c r="B146" s="39"/>
      <c r="C146" s="226" t="s">
        <v>227</v>
      </c>
      <c r="D146" s="226" t="s">
        <v>200</v>
      </c>
      <c r="E146" s="227" t="s">
        <v>309</v>
      </c>
      <c r="F146" s="228" t="s">
        <v>310</v>
      </c>
      <c r="G146" s="229" t="s">
        <v>217</v>
      </c>
      <c r="H146" s="230">
        <v>50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4E-05</v>
      </c>
      <c r="R146" s="235">
        <f>Q146*H146</f>
        <v>0.002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89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1916</v>
      </c>
    </row>
    <row r="147" spans="1:65" s="2" customFormat="1" ht="12">
      <c r="A147" s="38"/>
      <c r="B147" s="39"/>
      <c r="C147" s="226" t="s">
        <v>232</v>
      </c>
      <c r="D147" s="226" t="s">
        <v>200</v>
      </c>
      <c r="E147" s="227" t="s">
        <v>1538</v>
      </c>
      <c r="F147" s="228" t="s">
        <v>1539</v>
      </c>
      <c r="G147" s="229" t="s">
        <v>286</v>
      </c>
      <c r="H147" s="230">
        <v>37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89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1917</v>
      </c>
    </row>
    <row r="148" spans="1:63" s="12" customFormat="1" ht="22.8" customHeight="1">
      <c r="A148" s="12"/>
      <c r="B148" s="210"/>
      <c r="C148" s="211"/>
      <c r="D148" s="212" t="s">
        <v>80</v>
      </c>
      <c r="E148" s="224" t="s">
        <v>353</v>
      </c>
      <c r="F148" s="224" t="s">
        <v>354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SUM(P149:P154)</f>
        <v>0</v>
      </c>
      <c r="Q148" s="218"/>
      <c r="R148" s="219">
        <f>SUM(R149:R154)</f>
        <v>0</v>
      </c>
      <c r="S148" s="218"/>
      <c r="T148" s="220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21</v>
      </c>
      <c r="AT148" s="222" t="s">
        <v>80</v>
      </c>
      <c r="AU148" s="222" t="s">
        <v>21</v>
      </c>
      <c r="AY148" s="221" t="s">
        <v>197</v>
      </c>
      <c r="BK148" s="223">
        <f>SUM(BK149:BK154)</f>
        <v>0</v>
      </c>
    </row>
    <row r="149" spans="1:65" s="2" customFormat="1" ht="12">
      <c r="A149" s="38"/>
      <c r="B149" s="39"/>
      <c r="C149" s="226" t="s">
        <v>238</v>
      </c>
      <c r="D149" s="226" t="s">
        <v>200</v>
      </c>
      <c r="E149" s="227" t="s">
        <v>356</v>
      </c>
      <c r="F149" s="228" t="s">
        <v>357</v>
      </c>
      <c r="G149" s="229" t="s">
        <v>210</v>
      </c>
      <c r="H149" s="230">
        <v>0.39</v>
      </c>
      <c r="I149" s="231"/>
      <c r="J149" s="232">
        <f>ROUND(I149*H149,2)</f>
        <v>0</v>
      </c>
      <c r="K149" s="228" t="s">
        <v>211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89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1918</v>
      </c>
    </row>
    <row r="150" spans="1:65" s="2" customFormat="1" ht="12">
      <c r="A150" s="38"/>
      <c r="B150" s="39"/>
      <c r="C150" s="226" t="s">
        <v>246</v>
      </c>
      <c r="D150" s="226" t="s">
        <v>200</v>
      </c>
      <c r="E150" s="227" t="s">
        <v>360</v>
      </c>
      <c r="F150" s="228" t="s">
        <v>361</v>
      </c>
      <c r="G150" s="229" t="s">
        <v>210</v>
      </c>
      <c r="H150" s="230">
        <v>30.675</v>
      </c>
      <c r="I150" s="231"/>
      <c r="J150" s="232">
        <f>ROUND(I150*H150,2)</f>
        <v>0</v>
      </c>
      <c r="K150" s="228" t="s">
        <v>211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205</v>
      </c>
      <c r="AT150" s="237" t="s">
        <v>200</v>
      </c>
      <c r="AU150" s="237" t="s">
        <v>89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205</v>
      </c>
      <c r="BM150" s="237" t="s">
        <v>1919</v>
      </c>
    </row>
    <row r="151" spans="1:51" s="14" customFormat="1" ht="12">
      <c r="A151" s="14"/>
      <c r="B151" s="251"/>
      <c r="C151" s="252"/>
      <c r="D151" s="241" t="s">
        <v>207</v>
      </c>
      <c r="E151" s="253" t="s">
        <v>1</v>
      </c>
      <c r="F151" s="254" t="s">
        <v>1543</v>
      </c>
      <c r="G151" s="252"/>
      <c r="H151" s="253" t="s">
        <v>1</v>
      </c>
      <c r="I151" s="255"/>
      <c r="J151" s="252"/>
      <c r="K151" s="252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207</v>
      </c>
      <c r="AU151" s="260" t="s">
        <v>89</v>
      </c>
      <c r="AV151" s="14" t="s">
        <v>21</v>
      </c>
      <c r="AW151" s="14" t="s">
        <v>36</v>
      </c>
      <c r="AX151" s="14" t="s">
        <v>81</v>
      </c>
      <c r="AY151" s="260" t="s">
        <v>197</v>
      </c>
    </row>
    <row r="152" spans="1:51" s="13" customFormat="1" ht="12">
      <c r="A152" s="13"/>
      <c r="B152" s="239"/>
      <c r="C152" s="240"/>
      <c r="D152" s="241" t="s">
        <v>207</v>
      </c>
      <c r="E152" s="242" t="s">
        <v>1</v>
      </c>
      <c r="F152" s="243" t="s">
        <v>1544</v>
      </c>
      <c r="G152" s="240"/>
      <c r="H152" s="244">
        <v>30.675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207</v>
      </c>
      <c r="AU152" s="250" t="s">
        <v>89</v>
      </c>
      <c r="AV152" s="13" t="s">
        <v>89</v>
      </c>
      <c r="AW152" s="13" t="s">
        <v>36</v>
      </c>
      <c r="AX152" s="13" t="s">
        <v>21</v>
      </c>
      <c r="AY152" s="250" t="s">
        <v>197</v>
      </c>
    </row>
    <row r="153" spans="1:65" s="2" customFormat="1" ht="33" customHeight="1">
      <c r="A153" s="38"/>
      <c r="B153" s="39"/>
      <c r="C153" s="226" t="s">
        <v>251</v>
      </c>
      <c r="D153" s="226" t="s">
        <v>200</v>
      </c>
      <c r="E153" s="227" t="s">
        <v>366</v>
      </c>
      <c r="F153" s="228" t="s">
        <v>367</v>
      </c>
      <c r="G153" s="229" t="s">
        <v>210</v>
      </c>
      <c r="H153" s="230">
        <v>0.39</v>
      </c>
      <c r="I153" s="231"/>
      <c r="J153" s="232">
        <f>ROUND(I153*H153,2)</f>
        <v>0</v>
      </c>
      <c r="K153" s="228" t="s">
        <v>211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89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1920</v>
      </c>
    </row>
    <row r="154" spans="1:65" s="2" customFormat="1" ht="12">
      <c r="A154" s="38"/>
      <c r="B154" s="39"/>
      <c r="C154" s="226" t="s">
        <v>26</v>
      </c>
      <c r="D154" s="226" t="s">
        <v>200</v>
      </c>
      <c r="E154" s="227" t="s">
        <v>370</v>
      </c>
      <c r="F154" s="228" t="s">
        <v>371</v>
      </c>
      <c r="G154" s="229" t="s">
        <v>210</v>
      </c>
      <c r="H154" s="230">
        <v>0.39</v>
      </c>
      <c r="I154" s="231"/>
      <c r="J154" s="232">
        <f>ROUND(I154*H154,2)</f>
        <v>0</v>
      </c>
      <c r="K154" s="228" t="s">
        <v>222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89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1921</v>
      </c>
    </row>
    <row r="155" spans="1:63" s="12" customFormat="1" ht="22.8" customHeight="1">
      <c r="A155" s="12"/>
      <c r="B155" s="210"/>
      <c r="C155" s="211"/>
      <c r="D155" s="212" t="s">
        <v>80</v>
      </c>
      <c r="E155" s="224" t="s">
        <v>373</v>
      </c>
      <c r="F155" s="224" t="s">
        <v>374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P156</f>
        <v>0</v>
      </c>
      <c r="Q155" s="218"/>
      <c r="R155" s="219">
        <f>R156</f>
        <v>0</v>
      </c>
      <c r="S155" s="218"/>
      <c r="T155" s="22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21</v>
      </c>
      <c r="AT155" s="222" t="s">
        <v>80</v>
      </c>
      <c r="AU155" s="222" t="s">
        <v>21</v>
      </c>
      <c r="AY155" s="221" t="s">
        <v>197</v>
      </c>
      <c r="BK155" s="223">
        <f>BK156</f>
        <v>0</v>
      </c>
    </row>
    <row r="156" spans="1:65" s="2" customFormat="1" ht="16.5" customHeight="1">
      <c r="A156" s="38"/>
      <c r="B156" s="39"/>
      <c r="C156" s="226" t="s">
        <v>260</v>
      </c>
      <c r="D156" s="226" t="s">
        <v>200</v>
      </c>
      <c r="E156" s="227" t="s">
        <v>376</v>
      </c>
      <c r="F156" s="228" t="s">
        <v>377</v>
      </c>
      <c r="G156" s="229" t="s">
        <v>210</v>
      </c>
      <c r="H156" s="230">
        <v>3.135</v>
      </c>
      <c r="I156" s="231"/>
      <c r="J156" s="232">
        <f>ROUND(I156*H156,2)</f>
        <v>0</v>
      </c>
      <c r="K156" s="228" t="s">
        <v>211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89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1922</v>
      </c>
    </row>
    <row r="157" spans="1:63" s="12" customFormat="1" ht="25.9" customHeight="1">
      <c r="A157" s="12"/>
      <c r="B157" s="210"/>
      <c r="C157" s="211"/>
      <c r="D157" s="212" t="s">
        <v>80</v>
      </c>
      <c r="E157" s="213" t="s">
        <v>379</v>
      </c>
      <c r="F157" s="213" t="s">
        <v>380</v>
      </c>
      <c r="G157" s="211"/>
      <c r="H157" s="211"/>
      <c r="I157" s="214"/>
      <c r="J157" s="215">
        <f>BK157</f>
        <v>0</v>
      </c>
      <c r="K157" s="211"/>
      <c r="L157" s="216"/>
      <c r="M157" s="217"/>
      <c r="N157" s="218"/>
      <c r="O157" s="218"/>
      <c r="P157" s="219">
        <f>P158+P162+P176+P187+P198</f>
        <v>0</v>
      </c>
      <c r="Q157" s="218"/>
      <c r="R157" s="219">
        <f>R158+R162+R176+R187+R198</f>
        <v>1.1411463</v>
      </c>
      <c r="S157" s="218"/>
      <c r="T157" s="220">
        <f>T158+T162+T176+T187+T198</f>
        <v>0.389624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89</v>
      </c>
      <c r="AT157" s="222" t="s">
        <v>80</v>
      </c>
      <c r="AU157" s="222" t="s">
        <v>81</v>
      </c>
      <c r="AY157" s="221" t="s">
        <v>197</v>
      </c>
      <c r="BK157" s="223">
        <f>BK158+BK162+BK176+BK187+BK198</f>
        <v>0</v>
      </c>
    </row>
    <row r="158" spans="1:63" s="12" customFormat="1" ht="22.8" customHeight="1">
      <c r="A158" s="12"/>
      <c r="B158" s="210"/>
      <c r="C158" s="211"/>
      <c r="D158" s="212" t="s">
        <v>80</v>
      </c>
      <c r="E158" s="224" t="s">
        <v>1548</v>
      </c>
      <c r="F158" s="224" t="s">
        <v>1549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SUM(P159:P161)</f>
        <v>0</v>
      </c>
      <c r="Q158" s="218"/>
      <c r="R158" s="219">
        <f>SUM(R159:R161)</f>
        <v>0.35644750000000003</v>
      </c>
      <c r="S158" s="218"/>
      <c r="T158" s="220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89</v>
      </c>
      <c r="AT158" s="222" t="s">
        <v>80</v>
      </c>
      <c r="AU158" s="222" t="s">
        <v>21</v>
      </c>
      <c r="AY158" s="221" t="s">
        <v>197</v>
      </c>
      <c r="BK158" s="223">
        <f>SUM(BK159:BK161)</f>
        <v>0</v>
      </c>
    </row>
    <row r="159" spans="1:65" s="2" customFormat="1" ht="12">
      <c r="A159" s="38"/>
      <c r="B159" s="39"/>
      <c r="C159" s="226" t="s">
        <v>266</v>
      </c>
      <c r="D159" s="226" t="s">
        <v>200</v>
      </c>
      <c r="E159" s="227" t="s">
        <v>1550</v>
      </c>
      <c r="F159" s="228" t="s">
        <v>1551</v>
      </c>
      <c r="G159" s="229" t="s">
        <v>217</v>
      </c>
      <c r="H159" s="230">
        <v>85</v>
      </c>
      <c r="I159" s="231"/>
      <c r="J159" s="232">
        <f>ROUND(I159*H159,2)</f>
        <v>0</v>
      </c>
      <c r="K159" s="228" t="s">
        <v>211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0.00118</v>
      </c>
      <c r="R159" s="235">
        <f>Q159*H159</f>
        <v>0.1003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290</v>
      </c>
      <c r="AT159" s="237" t="s">
        <v>200</v>
      </c>
      <c r="AU159" s="237" t="s">
        <v>89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290</v>
      </c>
      <c r="BM159" s="237" t="s">
        <v>1923</v>
      </c>
    </row>
    <row r="160" spans="1:65" s="2" customFormat="1" ht="16.5" customHeight="1">
      <c r="A160" s="38"/>
      <c r="B160" s="39"/>
      <c r="C160" s="272" t="s">
        <v>271</v>
      </c>
      <c r="D160" s="272" t="s">
        <v>295</v>
      </c>
      <c r="E160" s="273" t="s">
        <v>1553</v>
      </c>
      <c r="F160" s="274" t="s">
        <v>1554</v>
      </c>
      <c r="G160" s="275" t="s">
        <v>217</v>
      </c>
      <c r="H160" s="276">
        <v>89.25</v>
      </c>
      <c r="I160" s="277"/>
      <c r="J160" s="278">
        <f>ROUND(I160*H160,2)</f>
        <v>0</v>
      </c>
      <c r="K160" s="274" t="s">
        <v>222</v>
      </c>
      <c r="L160" s="279"/>
      <c r="M160" s="280" t="s">
        <v>1</v>
      </c>
      <c r="N160" s="281" t="s">
        <v>46</v>
      </c>
      <c r="O160" s="91"/>
      <c r="P160" s="235">
        <f>O160*H160</f>
        <v>0</v>
      </c>
      <c r="Q160" s="235">
        <v>0.00287</v>
      </c>
      <c r="R160" s="235">
        <f>Q160*H160</f>
        <v>0.25614750000000003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369</v>
      </c>
      <c r="AT160" s="237" t="s">
        <v>295</v>
      </c>
      <c r="AU160" s="237" t="s">
        <v>89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290</v>
      </c>
      <c r="BM160" s="237" t="s">
        <v>1924</v>
      </c>
    </row>
    <row r="161" spans="1:51" s="13" customFormat="1" ht="12">
      <c r="A161" s="13"/>
      <c r="B161" s="239"/>
      <c r="C161" s="240"/>
      <c r="D161" s="241" t="s">
        <v>207</v>
      </c>
      <c r="E161" s="240"/>
      <c r="F161" s="243" t="s">
        <v>1925</v>
      </c>
      <c r="G161" s="240"/>
      <c r="H161" s="244">
        <v>89.25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207</v>
      </c>
      <c r="AU161" s="250" t="s">
        <v>89</v>
      </c>
      <c r="AV161" s="13" t="s">
        <v>89</v>
      </c>
      <c r="AW161" s="13" t="s">
        <v>4</v>
      </c>
      <c r="AX161" s="13" t="s">
        <v>21</v>
      </c>
      <c r="AY161" s="250" t="s">
        <v>197</v>
      </c>
    </row>
    <row r="162" spans="1:63" s="12" customFormat="1" ht="22.8" customHeight="1">
      <c r="A162" s="12"/>
      <c r="B162" s="210"/>
      <c r="C162" s="211"/>
      <c r="D162" s="212" t="s">
        <v>80</v>
      </c>
      <c r="E162" s="224" t="s">
        <v>1559</v>
      </c>
      <c r="F162" s="224" t="s">
        <v>1560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SUM(P163:P175)</f>
        <v>0</v>
      </c>
      <c r="Q162" s="218"/>
      <c r="R162" s="219">
        <f>SUM(R163:R175)</f>
        <v>0.70168</v>
      </c>
      <c r="S162" s="218"/>
      <c r="T162" s="220">
        <f>SUM(T163:T175)</f>
        <v>0.26940000000000003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89</v>
      </c>
      <c r="AT162" s="222" t="s">
        <v>80</v>
      </c>
      <c r="AU162" s="222" t="s">
        <v>21</v>
      </c>
      <c r="AY162" s="221" t="s">
        <v>197</v>
      </c>
      <c r="BK162" s="223">
        <f>SUM(BK163:BK175)</f>
        <v>0</v>
      </c>
    </row>
    <row r="163" spans="1:65" s="2" customFormat="1" ht="12">
      <c r="A163" s="38"/>
      <c r="B163" s="39"/>
      <c r="C163" s="226" t="s">
        <v>277</v>
      </c>
      <c r="D163" s="226" t="s">
        <v>200</v>
      </c>
      <c r="E163" s="227" t="s">
        <v>1561</v>
      </c>
      <c r="F163" s="228" t="s">
        <v>1562</v>
      </c>
      <c r="G163" s="229" t="s">
        <v>217</v>
      </c>
      <c r="H163" s="230">
        <v>86</v>
      </c>
      <c r="I163" s="231"/>
      <c r="J163" s="232">
        <f>ROUND(I163*H163,2)</f>
        <v>0</v>
      </c>
      <c r="K163" s="228" t="s">
        <v>211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290</v>
      </c>
      <c r="AT163" s="237" t="s">
        <v>200</v>
      </c>
      <c r="AU163" s="237" t="s">
        <v>89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290</v>
      </c>
      <c r="BM163" s="237" t="s">
        <v>1926</v>
      </c>
    </row>
    <row r="164" spans="1:65" s="2" customFormat="1" ht="16.5" customHeight="1">
      <c r="A164" s="38"/>
      <c r="B164" s="39"/>
      <c r="C164" s="226" t="s">
        <v>8</v>
      </c>
      <c r="D164" s="226" t="s">
        <v>200</v>
      </c>
      <c r="E164" s="227" t="s">
        <v>1564</v>
      </c>
      <c r="F164" s="228" t="s">
        <v>1565</v>
      </c>
      <c r="G164" s="229" t="s">
        <v>217</v>
      </c>
      <c r="H164" s="230">
        <v>86</v>
      </c>
      <c r="I164" s="231"/>
      <c r="J164" s="232">
        <f>ROUND(I164*H164,2)</f>
        <v>0</v>
      </c>
      <c r="K164" s="228" t="s">
        <v>211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290</v>
      </c>
      <c r="AT164" s="237" t="s">
        <v>200</v>
      </c>
      <c r="AU164" s="237" t="s">
        <v>89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290</v>
      </c>
      <c r="BM164" s="237" t="s">
        <v>1927</v>
      </c>
    </row>
    <row r="165" spans="1:65" s="2" customFormat="1" ht="12">
      <c r="A165" s="38"/>
      <c r="B165" s="39"/>
      <c r="C165" s="226" t="s">
        <v>290</v>
      </c>
      <c r="D165" s="226" t="s">
        <v>200</v>
      </c>
      <c r="E165" s="227" t="s">
        <v>1567</v>
      </c>
      <c r="F165" s="228" t="s">
        <v>1568</v>
      </c>
      <c r="G165" s="229" t="s">
        <v>217</v>
      </c>
      <c r="H165" s="230">
        <v>86</v>
      </c>
      <c r="I165" s="231"/>
      <c r="J165" s="232">
        <f>ROUND(I165*H165,2)</f>
        <v>0</v>
      </c>
      <c r="K165" s="228" t="s">
        <v>211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3E-05</v>
      </c>
      <c r="R165" s="235">
        <f>Q165*H165</f>
        <v>0.0025800000000000003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290</v>
      </c>
      <c r="AT165" s="237" t="s">
        <v>200</v>
      </c>
      <c r="AU165" s="237" t="s">
        <v>89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290</v>
      </c>
      <c r="BM165" s="237" t="s">
        <v>1928</v>
      </c>
    </row>
    <row r="166" spans="1:65" s="2" customFormat="1" ht="12">
      <c r="A166" s="38"/>
      <c r="B166" s="39"/>
      <c r="C166" s="226" t="s">
        <v>294</v>
      </c>
      <c r="D166" s="226" t="s">
        <v>200</v>
      </c>
      <c r="E166" s="227" t="s">
        <v>1570</v>
      </c>
      <c r="F166" s="228" t="s">
        <v>1571</v>
      </c>
      <c r="G166" s="229" t="s">
        <v>217</v>
      </c>
      <c r="H166" s="230">
        <v>86</v>
      </c>
      <c r="I166" s="231"/>
      <c r="J166" s="232">
        <f>ROUND(I166*H166,2)</f>
        <v>0</v>
      </c>
      <c r="K166" s="228" t="s">
        <v>211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0.0045</v>
      </c>
      <c r="R166" s="235">
        <f>Q166*H166</f>
        <v>0.38699999999999996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290</v>
      </c>
      <c r="AT166" s="237" t="s">
        <v>200</v>
      </c>
      <c r="AU166" s="237" t="s">
        <v>89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290</v>
      </c>
      <c r="BM166" s="237" t="s">
        <v>1929</v>
      </c>
    </row>
    <row r="167" spans="1:65" s="2" customFormat="1" ht="12">
      <c r="A167" s="38"/>
      <c r="B167" s="39"/>
      <c r="C167" s="226" t="s">
        <v>300</v>
      </c>
      <c r="D167" s="226" t="s">
        <v>200</v>
      </c>
      <c r="E167" s="227" t="s">
        <v>1573</v>
      </c>
      <c r="F167" s="228" t="s">
        <v>1574</v>
      </c>
      <c r="G167" s="229" t="s">
        <v>217</v>
      </c>
      <c r="H167" s="230">
        <v>86</v>
      </c>
      <c r="I167" s="231"/>
      <c r="J167" s="232">
        <f>ROUND(I167*H167,2)</f>
        <v>0</v>
      </c>
      <c r="K167" s="228" t="s">
        <v>211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0.003</v>
      </c>
      <c r="T167" s="236">
        <f>S167*H167</f>
        <v>0.258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290</v>
      </c>
      <c r="AT167" s="237" t="s">
        <v>200</v>
      </c>
      <c r="AU167" s="237" t="s">
        <v>89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290</v>
      </c>
      <c r="BM167" s="237" t="s">
        <v>1930</v>
      </c>
    </row>
    <row r="168" spans="1:65" s="2" customFormat="1" ht="12">
      <c r="A168" s="38"/>
      <c r="B168" s="39"/>
      <c r="C168" s="226" t="s">
        <v>304</v>
      </c>
      <c r="D168" s="226" t="s">
        <v>200</v>
      </c>
      <c r="E168" s="227" t="s">
        <v>1576</v>
      </c>
      <c r="F168" s="228" t="s">
        <v>1577</v>
      </c>
      <c r="G168" s="229" t="s">
        <v>217</v>
      </c>
      <c r="H168" s="230">
        <v>86</v>
      </c>
      <c r="I168" s="231"/>
      <c r="J168" s="232">
        <f>ROUND(I168*H168,2)</f>
        <v>0</v>
      </c>
      <c r="K168" s="228" t="s">
        <v>211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0.0004</v>
      </c>
      <c r="R168" s="235">
        <f>Q168*H168</f>
        <v>0.0344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290</v>
      </c>
      <c r="AT168" s="237" t="s">
        <v>200</v>
      </c>
      <c r="AU168" s="237" t="s">
        <v>89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290</v>
      </c>
      <c r="BM168" s="237" t="s">
        <v>1931</v>
      </c>
    </row>
    <row r="169" spans="1:65" s="2" customFormat="1" ht="12">
      <c r="A169" s="38"/>
      <c r="B169" s="39"/>
      <c r="C169" s="272" t="s">
        <v>308</v>
      </c>
      <c r="D169" s="272" t="s">
        <v>295</v>
      </c>
      <c r="E169" s="273" t="s">
        <v>1579</v>
      </c>
      <c r="F169" s="274" t="s">
        <v>1580</v>
      </c>
      <c r="G169" s="275" t="s">
        <v>217</v>
      </c>
      <c r="H169" s="276">
        <v>94.6</v>
      </c>
      <c r="I169" s="277"/>
      <c r="J169" s="278">
        <f>ROUND(I169*H169,2)</f>
        <v>0</v>
      </c>
      <c r="K169" s="274" t="s">
        <v>222</v>
      </c>
      <c r="L169" s="279"/>
      <c r="M169" s="280" t="s">
        <v>1</v>
      </c>
      <c r="N169" s="281" t="s">
        <v>46</v>
      </c>
      <c r="O169" s="91"/>
      <c r="P169" s="235">
        <f>O169*H169</f>
        <v>0</v>
      </c>
      <c r="Q169" s="235">
        <v>0.0029</v>
      </c>
      <c r="R169" s="235">
        <f>Q169*H169</f>
        <v>0.27434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369</v>
      </c>
      <c r="AT169" s="237" t="s">
        <v>295</v>
      </c>
      <c r="AU169" s="237" t="s">
        <v>89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290</v>
      </c>
      <c r="BM169" s="237" t="s">
        <v>1932</v>
      </c>
    </row>
    <row r="170" spans="1:51" s="13" customFormat="1" ht="12">
      <c r="A170" s="13"/>
      <c r="B170" s="239"/>
      <c r="C170" s="240"/>
      <c r="D170" s="241" t="s">
        <v>207</v>
      </c>
      <c r="E170" s="240"/>
      <c r="F170" s="243" t="s">
        <v>1933</v>
      </c>
      <c r="G170" s="240"/>
      <c r="H170" s="244">
        <v>94.6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207</v>
      </c>
      <c r="AU170" s="250" t="s">
        <v>89</v>
      </c>
      <c r="AV170" s="13" t="s">
        <v>89</v>
      </c>
      <c r="AW170" s="13" t="s">
        <v>4</v>
      </c>
      <c r="AX170" s="13" t="s">
        <v>21</v>
      </c>
      <c r="AY170" s="250" t="s">
        <v>197</v>
      </c>
    </row>
    <row r="171" spans="1:65" s="2" customFormat="1" ht="12">
      <c r="A171" s="38"/>
      <c r="B171" s="39"/>
      <c r="C171" s="226" t="s">
        <v>7</v>
      </c>
      <c r="D171" s="226" t="s">
        <v>200</v>
      </c>
      <c r="E171" s="227" t="s">
        <v>1583</v>
      </c>
      <c r="F171" s="228" t="s">
        <v>1584</v>
      </c>
      <c r="G171" s="229" t="s">
        <v>286</v>
      </c>
      <c r="H171" s="230">
        <v>168</v>
      </c>
      <c r="I171" s="231"/>
      <c r="J171" s="232">
        <f>ROUND(I171*H171,2)</f>
        <v>0</v>
      </c>
      <c r="K171" s="228" t="s">
        <v>211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2E-05</v>
      </c>
      <c r="R171" s="235">
        <f>Q171*H171</f>
        <v>0.00336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290</v>
      </c>
      <c r="AT171" s="237" t="s">
        <v>200</v>
      </c>
      <c r="AU171" s="237" t="s">
        <v>89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290</v>
      </c>
      <c r="BM171" s="237" t="s">
        <v>1934</v>
      </c>
    </row>
    <row r="172" spans="1:51" s="13" customFormat="1" ht="12">
      <c r="A172" s="13"/>
      <c r="B172" s="239"/>
      <c r="C172" s="240"/>
      <c r="D172" s="241" t="s">
        <v>207</v>
      </c>
      <c r="E172" s="242" t="s">
        <v>1</v>
      </c>
      <c r="F172" s="243" t="s">
        <v>1586</v>
      </c>
      <c r="G172" s="240"/>
      <c r="H172" s="244">
        <v>168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207</v>
      </c>
      <c r="AU172" s="250" t="s">
        <v>89</v>
      </c>
      <c r="AV172" s="13" t="s">
        <v>89</v>
      </c>
      <c r="AW172" s="13" t="s">
        <v>36</v>
      </c>
      <c r="AX172" s="13" t="s">
        <v>21</v>
      </c>
      <c r="AY172" s="250" t="s">
        <v>197</v>
      </c>
    </row>
    <row r="173" spans="1:65" s="2" customFormat="1" ht="21.75" customHeight="1">
      <c r="A173" s="38"/>
      <c r="B173" s="39"/>
      <c r="C173" s="226" t="s">
        <v>315</v>
      </c>
      <c r="D173" s="226" t="s">
        <v>200</v>
      </c>
      <c r="E173" s="227" t="s">
        <v>1587</v>
      </c>
      <c r="F173" s="228" t="s">
        <v>1588</v>
      </c>
      <c r="G173" s="229" t="s">
        <v>286</v>
      </c>
      <c r="H173" s="230">
        <v>38</v>
      </c>
      <c r="I173" s="231"/>
      <c r="J173" s="232">
        <f>ROUND(I173*H173,2)</f>
        <v>0</v>
      </c>
      <c r="K173" s="228" t="s">
        <v>211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0.0003</v>
      </c>
      <c r="T173" s="236">
        <f>S173*H173</f>
        <v>0.011399999999999999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290</v>
      </c>
      <c r="AT173" s="237" t="s">
        <v>200</v>
      </c>
      <c r="AU173" s="237" t="s">
        <v>89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290</v>
      </c>
      <c r="BM173" s="237" t="s">
        <v>1935</v>
      </c>
    </row>
    <row r="174" spans="1:51" s="13" customFormat="1" ht="12">
      <c r="A174" s="13"/>
      <c r="B174" s="239"/>
      <c r="C174" s="240"/>
      <c r="D174" s="241" t="s">
        <v>207</v>
      </c>
      <c r="E174" s="242" t="s">
        <v>1</v>
      </c>
      <c r="F174" s="243" t="s">
        <v>1590</v>
      </c>
      <c r="G174" s="240"/>
      <c r="H174" s="244">
        <v>38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207</v>
      </c>
      <c r="AU174" s="250" t="s">
        <v>89</v>
      </c>
      <c r="AV174" s="13" t="s">
        <v>89</v>
      </c>
      <c r="AW174" s="13" t="s">
        <v>36</v>
      </c>
      <c r="AX174" s="13" t="s">
        <v>21</v>
      </c>
      <c r="AY174" s="250" t="s">
        <v>197</v>
      </c>
    </row>
    <row r="175" spans="1:65" s="2" customFormat="1" ht="12">
      <c r="A175" s="38"/>
      <c r="B175" s="39"/>
      <c r="C175" s="226" t="s">
        <v>320</v>
      </c>
      <c r="D175" s="226" t="s">
        <v>200</v>
      </c>
      <c r="E175" s="227" t="s">
        <v>1591</v>
      </c>
      <c r="F175" s="228" t="s">
        <v>1592</v>
      </c>
      <c r="G175" s="229" t="s">
        <v>210</v>
      </c>
      <c r="H175" s="230">
        <v>0.702</v>
      </c>
      <c r="I175" s="231"/>
      <c r="J175" s="232">
        <f>ROUND(I175*H175,2)</f>
        <v>0</v>
      </c>
      <c r="K175" s="228" t="s">
        <v>211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290</v>
      </c>
      <c r="AT175" s="237" t="s">
        <v>200</v>
      </c>
      <c r="AU175" s="237" t="s">
        <v>89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290</v>
      </c>
      <c r="BM175" s="237" t="s">
        <v>1936</v>
      </c>
    </row>
    <row r="176" spans="1:63" s="12" customFormat="1" ht="22.8" customHeight="1">
      <c r="A176" s="12"/>
      <c r="B176" s="210"/>
      <c r="C176" s="211"/>
      <c r="D176" s="212" t="s">
        <v>80</v>
      </c>
      <c r="E176" s="224" t="s">
        <v>529</v>
      </c>
      <c r="F176" s="224" t="s">
        <v>530</v>
      </c>
      <c r="G176" s="211"/>
      <c r="H176" s="211"/>
      <c r="I176" s="214"/>
      <c r="J176" s="225">
        <f>BK176</f>
        <v>0</v>
      </c>
      <c r="K176" s="211"/>
      <c r="L176" s="216"/>
      <c r="M176" s="217"/>
      <c r="N176" s="218"/>
      <c r="O176" s="218"/>
      <c r="P176" s="219">
        <f>SUM(P177:P186)</f>
        <v>0</v>
      </c>
      <c r="Q176" s="218"/>
      <c r="R176" s="219">
        <f>SUM(R177:R186)</f>
        <v>0.08117880000000001</v>
      </c>
      <c r="S176" s="218"/>
      <c r="T176" s="220">
        <f>SUM(T177:T186)</f>
        <v>0.120224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89</v>
      </c>
      <c r="AT176" s="222" t="s">
        <v>80</v>
      </c>
      <c r="AU176" s="222" t="s">
        <v>21</v>
      </c>
      <c r="AY176" s="221" t="s">
        <v>197</v>
      </c>
      <c r="BK176" s="223">
        <f>SUM(BK177:BK186)</f>
        <v>0</v>
      </c>
    </row>
    <row r="177" spans="1:65" s="2" customFormat="1" ht="12">
      <c r="A177" s="38"/>
      <c r="B177" s="39"/>
      <c r="C177" s="226" t="s">
        <v>325</v>
      </c>
      <c r="D177" s="226" t="s">
        <v>200</v>
      </c>
      <c r="E177" s="227" t="s">
        <v>532</v>
      </c>
      <c r="F177" s="228" t="s">
        <v>533</v>
      </c>
      <c r="G177" s="229" t="s">
        <v>217</v>
      </c>
      <c r="H177" s="230">
        <v>4.42</v>
      </c>
      <c r="I177" s="231"/>
      <c r="J177" s="232">
        <f>ROUND(I177*H177,2)</f>
        <v>0</v>
      </c>
      <c r="K177" s="228" t="s">
        <v>211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0.0272</v>
      </c>
      <c r="T177" s="236">
        <f>S177*H177</f>
        <v>0.120224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290</v>
      </c>
      <c r="AT177" s="237" t="s">
        <v>200</v>
      </c>
      <c r="AU177" s="237" t="s">
        <v>89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290</v>
      </c>
      <c r="BM177" s="237" t="s">
        <v>1937</v>
      </c>
    </row>
    <row r="178" spans="1:65" s="2" customFormat="1" ht="12">
      <c r="A178" s="38"/>
      <c r="B178" s="39"/>
      <c r="C178" s="226" t="s">
        <v>332</v>
      </c>
      <c r="D178" s="226" t="s">
        <v>200</v>
      </c>
      <c r="E178" s="227" t="s">
        <v>549</v>
      </c>
      <c r="F178" s="228" t="s">
        <v>550</v>
      </c>
      <c r="G178" s="229" t="s">
        <v>217</v>
      </c>
      <c r="H178" s="230">
        <v>4.42</v>
      </c>
      <c r="I178" s="231"/>
      <c r="J178" s="232">
        <f>ROUND(I178*H178,2)</f>
        <v>0</v>
      </c>
      <c r="K178" s="228" t="s">
        <v>211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0.00495</v>
      </c>
      <c r="R178" s="235">
        <f>Q178*H178</f>
        <v>0.021879000000000003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290</v>
      </c>
      <c r="AT178" s="237" t="s">
        <v>200</v>
      </c>
      <c r="AU178" s="237" t="s">
        <v>89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290</v>
      </c>
      <c r="BM178" s="237" t="s">
        <v>1938</v>
      </c>
    </row>
    <row r="179" spans="1:65" s="2" customFormat="1" ht="12">
      <c r="A179" s="38"/>
      <c r="B179" s="39"/>
      <c r="C179" s="272" t="s">
        <v>338</v>
      </c>
      <c r="D179" s="272" t="s">
        <v>295</v>
      </c>
      <c r="E179" s="273" t="s">
        <v>565</v>
      </c>
      <c r="F179" s="274" t="s">
        <v>506</v>
      </c>
      <c r="G179" s="275" t="s">
        <v>217</v>
      </c>
      <c r="H179" s="276">
        <v>4.641</v>
      </c>
      <c r="I179" s="277"/>
      <c r="J179" s="278">
        <f>ROUND(I179*H179,2)</f>
        <v>0</v>
      </c>
      <c r="K179" s="274" t="s">
        <v>204</v>
      </c>
      <c r="L179" s="279"/>
      <c r="M179" s="280" t="s">
        <v>1</v>
      </c>
      <c r="N179" s="281" t="s">
        <v>46</v>
      </c>
      <c r="O179" s="91"/>
      <c r="P179" s="235">
        <f>O179*H179</f>
        <v>0</v>
      </c>
      <c r="Q179" s="235">
        <v>0.0118</v>
      </c>
      <c r="R179" s="235">
        <f>Q179*H179</f>
        <v>0.0547638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369</v>
      </c>
      <c r="AT179" s="237" t="s">
        <v>295</v>
      </c>
      <c r="AU179" s="237" t="s">
        <v>89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290</v>
      </c>
      <c r="BM179" s="237" t="s">
        <v>1939</v>
      </c>
    </row>
    <row r="180" spans="1:51" s="13" customFormat="1" ht="12">
      <c r="A180" s="13"/>
      <c r="B180" s="239"/>
      <c r="C180" s="240"/>
      <c r="D180" s="241" t="s">
        <v>207</v>
      </c>
      <c r="E180" s="240"/>
      <c r="F180" s="243" t="s">
        <v>1940</v>
      </c>
      <c r="G180" s="240"/>
      <c r="H180" s="244">
        <v>4.641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207</v>
      </c>
      <c r="AU180" s="250" t="s">
        <v>89</v>
      </c>
      <c r="AV180" s="13" t="s">
        <v>89</v>
      </c>
      <c r="AW180" s="13" t="s">
        <v>4</v>
      </c>
      <c r="AX180" s="13" t="s">
        <v>21</v>
      </c>
      <c r="AY180" s="250" t="s">
        <v>197</v>
      </c>
    </row>
    <row r="181" spans="1:65" s="2" customFormat="1" ht="12">
      <c r="A181" s="38"/>
      <c r="B181" s="39"/>
      <c r="C181" s="226" t="s">
        <v>343</v>
      </c>
      <c r="D181" s="226" t="s">
        <v>200</v>
      </c>
      <c r="E181" s="227" t="s">
        <v>569</v>
      </c>
      <c r="F181" s="228" t="s">
        <v>570</v>
      </c>
      <c r="G181" s="229" t="s">
        <v>286</v>
      </c>
      <c r="H181" s="230">
        <v>5.7</v>
      </c>
      <c r="I181" s="231"/>
      <c r="J181" s="232">
        <f>ROUND(I181*H181,2)</f>
        <v>0</v>
      </c>
      <c r="K181" s="228" t="s">
        <v>211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0.00055</v>
      </c>
      <c r="R181" s="235">
        <f>Q181*H181</f>
        <v>0.003135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290</v>
      </c>
      <c r="AT181" s="237" t="s">
        <v>200</v>
      </c>
      <c r="AU181" s="237" t="s">
        <v>89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290</v>
      </c>
      <c r="BM181" s="237" t="s">
        <v>1941</v>
      </c>
    </row>
    <row r="182" spans="1:51" s="13" customFormat="1" ht="12">
      <c r="A182" s="13"/>
      <c r="B182" s="239"/>
      <c r="C182" s="240"/>
      <c r="D182" s="241" t="s">
        <v>207</v>
      </c>
      <c r="E182" s="242" t="s">
        <v>1</v>
      </c>
      <c r="F182" s="243" t="s">
        <v>1521</v>
      </c>
      <c r="G182" s="240"/>
      <c r="H182" s="244">
        <v>5.7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207</v>
      </c>
      <c r="AU182" s="250" t="s">
        <v>89</v>
      </c>
      <c r="AV182" s="13" t="s">
        <v>89</v>
      </c>
      <c r="AW182" s="13" t="s">
        <v>36</v>
      </c>
      <c r="AX182" s="13" t="s">
        <v>21</v>
      </c>
      <c r="AY182" s="250" t="s">
        <v>197</v>
      </c>
    </row>
    <row r="183" spans="1:65" s="2" customFormat="1" ht="16.5" customHeight="1">
      <c r="A183" s="38"/>
      <c r="B183" s="39"/>
      <c r="C183" s="226" t="s">
        <v>347</v>
      </c>
      <c r="D183" s="226" t="s">
        <v>200</v>
      </c>
      <c r="E183" s="227" t="s">
        <v>574</v>
      </c>
      <c r="F183" s="228" t="s">
        <v>575</v>
      </c>
      <c r="G183" s="229" t="s">
        <v>217</v>
      </c>
      <c r="H183" s="230">
        <v>4.42</v>
      </c>
      <c r="I183" s="231"/>
      <c r="J183" s="232">
        <f>ROUND(I183*H183,2)</f>
        <v>0</v>
      </c>
      <c r="K183" s="228" t="s">
        <v>211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0.0003</v>
      </c>
      <c r="R183" s="235">
        <f>Q183*H183</f>
        <v>0.001326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290</v>
      </c>
      <c r="AT183" s="237" t="s">
        <v>200</v>
      </c>
      <c r="AU183" s="237" t="s">
        <v>89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290</v>
      </c>
      <c r="BM183" s="237" t="s">
        <v>1942</v>
      </c>
    </row>
    <row r="184" spans="1:65" s="2" customFormat="1" ht="16.5" customHeight="1">
      <c r="A184" s="38"/>
      <c r="B184" s="39"/>
      <c r="C184" s="226" t="s">
        <v>355</v>
      </c>
      <c r="D184" s="226" t="s">
        <v>200</v>
      </c>
      <c r="E184" s="227" t="s">
        <v>578</v>
      </c>
      <c r="F184" s="228" t="s">
        <v>579</v>
      </c>
      <c r="G184" s="229" t="s">
        <v>286</v>
      </c>
      <c r="H184" s="230">
        <v>2.5</v>
      </c>
      <c r="I184" s="231"/>
      <c r="J184" s="232">
        <f>ROUND(I184*H184,2)</f>
        <v>0</v>
      </c>
      <c r="K184" s="228" t="s">
        <v>211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3E-05</v>
      </c>
      <c r="R184" s="235">
        <f>Q184*H184</f>
        <v>7.500000000000001E-05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290</v>
      </c>
      <c r="AT184" s="237" t="s">
        <v>200</v>
      </c>
      <c r="AU184" s="237" t="s">
        <v>89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290</v>
      </c>
      <c r="BM184" s="237" t="s">
        <v>1943</v>
      </c>
    </row>
    <row r="185" spans="1:51" s="13" customFormat="1" ht="12">
      <c r="A185" s="13"/>
      <c r="B185" s="239"/>
      <c r="C185" s="240"/>
      <c r="D185" s="241" t="s">
        <v>207</v>
      </c>
      <c r="E185" s="242" t="s">
        <v>1</v>
      </c>
      <c r="F185" s="243" t="s">
        <v>1601</v>
      </c>
      <c r="G185" s="240"/>
      <c r="H185" s="244">
        <v>2.5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207</v>
      </c>
      <c r="AU185" s="250" t="s">
        <v>89</v>
      </c>
      <c r="AV185" s="13" t="s">
        <v>89</v>
      </c>
      <c r="AW185" s="13" t="s">
        <v>36</v>
      </c>
      <c r="AX185" s="13" t="s">
        <v>21</v>
      </c>
      <c r="AY185" s="250" t="s">
        <v>197</v>
      </c>
    </row>
    <row r="186" spans="1:65" s="2" customFormat="1" ht="12">
      <c r="A186" s="38"/>
      <c r="B186" s="39"/>
      <c r="C186" s="226" t="s">
        <v>359</v>
      </c>
      <c r="D186" s="226" t="s">
        <v>200</v>
      </c>
      <c r="E186" s="227" t="s">
        <v>584</v>
      </c>
      <c r="F186" s="228" t="s">
        <v>585</v>
      </c>
      <c r="G186" s="229" t="s">
        <v>210</v>
      </c>
      <c r="H186" s="230">
        <v>0.081</v>
      </c>
      <c r="I186" s="231"/>
      <c r="J186" s="232">
        <f>ROUND(I186*H186,2)</f>
        <v>0</v>
      </c>
      <c r="K186" s="228" t="s">
        <v>211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290</v>
      </c>
      <c r="AT186" s="237" t="s">
        <v>200</v>
      </c>
      <c r="AU186" s="237" t="s">
        <v>89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290</v>
      </c>
      <c r="BM186" s="237" t="s">
        <v>1944</v>
      </c>
    </row>
    <row r="187" spans="1:63" s="12" customFormat="1" ht="22.8" customHeight="1">
      <c r="A187" s="12"/>
      <c r="B187" s="210"/>
      <c r="C187" s="211"/>
      <c r="D187" s="212" t="s">
        <v>80</v>
      </c>
      <c r="E187" s="224" t="s">
        <v>587</v>
      </c>
      <c r="F187" s="224" t="s">
        <v>588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SUM(P188:P197)</f>
        <v>0</v>
      </c>
      <c r="Q187" s="218"/>
      <c r="R187" s="219">
        <f>SUM(R188:R197)</f>
        <v>0.00184</v>
      </c>
      <c r="S187" s="218"/>
      <c r="T187" s="220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89</v>
      </c>
      <c r="AT187" s="222" t="s">
        <v>80</v>
      </c>
      <c r="AU187" s="222" t="s">
        <v>21</v>
      </c>
      <c r="AY187" s="221" t="s">
        <v>197</v>
      </c>
      <c r="BK187" s="223">
        <f>SUM(BK188:BK197)</f>
        <v>0</v>
      </c>
    </row>
    <row r="188" spans="1:65" s="2" customFormat="1" ht="16.5" customHeight="1">
      <c r="A188" s="38"/>
      <c r="B188" s="39"/>
      <c r="C188" s="226" t="s">
        <v>365</v>
      </c>
      <c r="D188" s="226" t="s">
        <v>200</v>
      </c>
      <c r="E188" s="227" t="s">
        <v>590</v>
      </c>
      <c r="F188" s="228" t="s">
        <v>591</v>
      </c>
      <c r="G188" s="229" t="s">
        <v>217</v>
      </c>
      <c r="H188" s="230">
        <v>10</v>
      </c>
      <c r="I188" s="231"/>
      <c r="J188" s="232">
        <f>ROUND(I188*H188,2)</f>
        <v>0</v>
      </c>
      <c r="K188" s="228" t="s">
        <v>211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290</v>
      </c>
      <c r="AT188" s="237" t="s">
        <v>200</v>
      </c>
      <c r="AU188" s="237" t="s">
        <v>89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290</v>
      </c>
      <c r="BM188" s="237" t="s">
        <v>1945</v>
      </c>
    </row>
    <row r="189" spans="1:65" s="2" customFormat="1" ht="12">
      <c r="A189" s="38"/>
      <c r="B189" s="39"/>
      <c r="C189" s="226" t="s">
        <v>369</v>
      </c>
      <c r="D189" s="226" t="s">
        <v>200</v>
      </c>
      <c r="E189" s="227" t="s">
        <v>594</v>
      </c>
      <c r="F189" s="228" t="s">
        <v>595</v>
      </c>
      <c r="G189" s="229" t="s">
        <v>217</v>
      </c>
      <c r="H189" s="230">
        <v>2</v>
      </c>
      <c r="I189" s="231"/>
      <c r="J189" s="232">
        <f>ROUND(I189*H189,2)</f>
        <v>0</v>
      </c>
      <c r="K189" s="228" t="s">
        <v>211</v>
      </c>
      <c r="L189" s="44"/>
      <c r="M189" s="233" t="s">
        <v>1</v>
      </c>
      <c r="N189" s="234" t="s">
        <v>46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290</v>
      </c>
      <c r="AT189" s="237" t="s">
        <v>200</v>
      </c>
      <c r="AU189" s="237" t="s">
        <v>89</v>
      </c>
      <c r="AY189" s="17" t="s">
        <v>197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21</v>
      </c>
      <c r="BK189" s="238">
        <f>ROUND(I189*H189,2)</f>
        <v>0</v>
      </c>
      <c r="BL189" s="17" t="s">
        <v>290</v>
      </c>
      <c r="BM189" s="237" t="s">
        <v>1946</v>
      </c>
    </row>
    <row r="190" spans="1:65" s="2" customFormat="1" ht="21.75" customHeight="1">
      <c r="A190" s="38"/>
      <c r="B190" s="39"/>
      <c r="C190" s="272" t="s">
        <v>375</v>
      </c>
      <c r="D190" s="272" t="s">
        <v>295</v>
      </c>
      <c r="E190" s="273" t="s">
        <v>598</v>
      </c>
      <c r="F190" s="274" t="s">
        <v>1341</v>
      </c>
      <c r="G190" s="275" t="s">
        <v>217</v>
      </c>
      <c r="H190" s="276">
        <v>12.2</v>
      </c>
      <c r="I190" s="277"/>
      <c r="J190" s="278">
        <f>ROUND(I190*H190,2)</f>
        <v>0</v>
      </c>
      <c r="K190" s="274" t="s">
        <v>222</v>
      </c>
      <c r="L190" s="279"/>
      <c r="M190" s="280" t="s">
        <v>1</v>
      </c>
      <c r="N190" s="281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369</v>
      </c>
      <c r="AT190" s="237" t="s">
        <v>295</v>
      </c>
      <c r="AU190" s="237" t="s">
        <v>89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290</v>
      </c>
      <c r="BM190" s="237" t="s">
        <v>1947</v>
      </c>
    </row>
    <row r="191" spans="1:51" s="13" customFormat="1" ht="12">
      <c r="A191" s="13"/>
      <c r="B191" s="239"/>
      <c r="C191" s="240"/>
      <c r="D191" s="241" t="s">
        <v>207</v>
      </c>
      <c r="E191" s="240"/>
      <c r="F191" s="243" t="s">
        <v>1606</v>
      </c>
      <c r="G191" s="240"/>
      <c r="H191" s="244">
        <v>12.2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207</v>
      </c>
      <c r="AU191" s="250" t="s">
        <v>89</v>
      </c>
      <c r="AV191" s="13" t="s">
        <v>89</v>
      </c>
      <c r="AW191" s="13" t="s">
        <v>4</v>
      </c>
      <c r="AX191" s="13" t="s">
        <v>21</v>
      </c>
      <c r="AY191" s="250" t="s">
        <v>197</v>
      </c>
    </row>
    <row r="192" spans="1:65" s="2" customFormat="1" ht="12">
      <c r="A192" s="38"/>
      <c r="B192" s="39"/>
      <c r="C192" s="226" t="s">
        <v>383</v>
      </c>
      <c r="D192" s="226" t="s">
        <v>200</v>
      </c>
      <c r="E192" s="227" t="s">
        <v>603</v>
      </c>
      <c r="F192" s="228" t="s">
        <v>604</v>
      </c>
      <c r="G192" s="229" t="s">
        <v>217</v>
      </c>
      <c r="H192" s="230">
        <v>4</v>
      </c>
      <c r="I192" s="231"/>
      <c r="J192" s="232">
        <f>ROUND(I192*H192,2)</f>
        <v>0</v>
      </c>
      <c r="K192" s="228" t="s">
        <v>211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0.0002</v>
      </c>
      <c r="R192" s="235">
        <f>Q192*H192</f>
        <v>0.0008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290</v>
      </c>
      <c r="AT192" s="237" t="s">
        <v>200</v>
      </c>
      <c r="AU192" s="237" t="s">
        <v>89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290</v>
      </c>
      <c r="BM192" s="237" t="s">
        <v>1948</v>
      </c>
    </row>
    <row r="193" spans="1:51" s="14" customFormat="1" ht="12">
      <c r="A193" s="14"/>
      <c r="B193" s="251"/>
      <c r="C193" s="252"/>
      <c r="D193" s="241" t="s">
        <v>207</v>
      </c>
      <c r="E193" s="253" t="s">
        <v>1</v>
      </c>
      <c r="F193" s="254" t="s">
        <v>1608</v>
      </c>
      <c r="G193" s="252"/>
      <c r="H193" s="253" t="s">
        <v>1</v>
      </c>
      <c r="I193" s="255"/>
      <c r="J193" s="252"/>
      <c r="K193" s="252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207</v>
      </c>
      <c r="AU193" s="260" t="s">
        <v>89</v>
      </c>
      <c r="AV193" s="14" t="s">
        <v>21</v>
      </c>
      <c r="AW193" s="14" t="s">
        <v>36</v>
      </c>
      <c r="AX193" s="14" t="s">
        <v>81</v>
      </c>
      <c r="AY193" s="260" t="s">
        <v>197</v>
      </c>
    </row>
    <row r="194" spans="1:51" s="14" customFormat="1" ht="12">
      <c r="A194" s="14"/>
      <c r="B194" s="251"/>
      <c r="C194" s="252"/>
      <c r="D194" s="241" t="s">
        <v>207</v>
      </c>
      <c r="E194" s="253" t="s">
        <v>1</v>
      </c>
      <c r="F194" s="254" t="s">
        <v>1520</v>
      </c>
      <c r="G194" s="252"/>
      <c r="H194" s="253" t="s">
        <v>1</v>
      </c>
      <c r="I194" s="255"/>
      <c r="J194" s="252"/>
      <c r="K194" s="252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207</v>
      </c>
      <c r="AU194" s="260" t="s">
        <v>89</v>
      </c>
      <c r="AV194" s="14" t="s">
        <v>21</v>
      </c>
      <c r="AW194" s="14" t="s">
        <v>36</v>
      </c>
      <c r="AX194" s="14" t="s">
        <v>81</v>
      </c>
      <c r="AY194" s="260" t="s">
        <v>197</v>
      </c>
    </row>
    <row r="195" spans="1:51" s="13" customFormat="1" ht="12">
      <c r="A195" s="13"/>
      <c r="B195" s="239"/>
      <c r="C195" s="240"/>
      <c r="D195" s="241" t="s">
        <v>207</v>
      </c>
      <c r="E195" s="242" t="s">
        <v>1</v>
      </c>
      <c r="F195" s="243" t="s">
        <v>205</v>
      </c>
      <c r="G195" s="240"/>
      <c r="H195" s="244">
        <v>4</v>
      </c>
      <c r="I195" s="245"/>
      <c r="J195" s="240"/>
      <c r="K195" s="240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207</v>
      </c>
      <c r="AU195" s="250" t="s">
        <v>89</v>
      </c>
      <c r="AV195" s="13" t="s">
        <v>89</v>
      </c>
      <c r="AW195" s="13" t="s">
        <v>36</v>
      </c>
      <c r="AX195" s="13" t="s">
        <v>81</v>
      </c>
      <c r="AY195" s="250" t="s">
        <v>197</v>
      </c>
    </row>
    <row r="196" spans="1:51" s="15" customFormat="1" ht="12">
      <c r="A196" s="15"/>
      <c r="B196" s="261"/>
      <c r="C196" s="262"/>
      <c r="D196" s="241" t="s">
        <v>207</v>
      </c>
      <c r="E196" s="263" t="s">
        <v>1</v>
      </c>
      <c r="F196" s="264" t="s">
        <v>226</v>
      </c>
      <c r="G196" s="262"/>
      <c r="H196" s="265">
        <v>4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1" t="s">
        <v>207</v>
      </c>
      <c r="AU196" s="271" t="s">
        <v>89</v>
      </c>
      <c r="AV196" s="15" t="s">
        <v>205</v>
      </c>
      <c r="AW196" s="15" t="s">
        <v>36</v>
      </c>
      <c r="AX196" s="15" t="s">
        <v>21</v>
      </c>
      <c r="AY196" s="271" t="s">
        <v>197</v>
      </c>
    </row>
    <row r="197" spans="1:65" s="2" customFormat="1" ht="33" customHeight="1">
      <c r="A197" s="38"/>
      <c r="B197" s="39"/>
      <c r="C197" s="226" t="s">
        <v>388</v>
      </c>
      <c r="D197" s="226" t="s">
        <v>200</v>
      </c>
      <c r="E197" s="227" t="s">
        <v>607</v>
      </c>
      <c r="F197" s="228" t="s">
        <v>608</v>
      </c>
      <c r="G197" s="229" t="s">
        <v>217</v>
      </c>
      <c r="H197" s="230">
        <v>4</v>
      </c>
      <c r="I197" s="231"/>
      <c r="J197" s="232">
        <f>ROUND(I197*H197,2)</f>
        <v>0</v>
      </c>
      <c r="K197" s="228" t="s">
        <v>211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0.00026</v>
      </c>
      <c r="R197" s="235">
        <f>Q197*H197</f>
        <v>0.00104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290</v>
      </c>
      <c r="AT197" s="237" t="s">
        <v>200</v>
      </c>
      <c r="AU197" s="237" t="s">
        <v>89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290</v>
      </c>
      <c r="BM197" s="237" t="s">
        <v>1949</v>
      </c>
    </row>
    <row r="198" spans="1:63" s="12" customFormat="1" ht="22.8" customHeight="1">
      <c r="A198" s="12"/>
      <c r="B198" s="210"/>
      <c r="C198" s="211"/>
      <c r="D198" s="212" t="s">
        <v>80</v>
      </c>
      <c r="E198" s="224" t="s">
        <v>1950</v>
      </c>
      <c r="F198" s="224" t="s">
        <v>1951</v>
      </c>
      <c r="G198" s="211"/>
      <c r="H198" s="211"/>
      <c r="I198" s="214"/>
      <c r="J198" s="225">
        <f>BK198</f>
        <v>0</v>
      </c>
      <c r="K198" s="211"/>
      <c r="L198" s="216"/>
      <c r="M198" s="217"/>
      <c r="N198" s="218"/>
      <c r="O198" s="218"/>
      <c r="P198" s="219">
        <f>SUM(P199:P206)</f>
        <v>0</v>
      </c>
      <c r="Q198" s="218"/>
      <c r="R198" s="219">
        <f>SUM(R199:R206)</f>
        <v>0</v>
      </c>
      <c r="S198" s="218"/>
      <c r="T198" s="220">
        <f>SUM(T199:T206)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89</v>
      </c>
      <c r="AT198" s="222" t="s">
        <v>80</v>
      </c>
      <c r="AU198" s="222" t="s">
        <v>21</v>
      </c>
      <c r="AY198" s="221" t="s">
        <v>197</v>
      </c>
      <c r="BK198" s="223">
        <f>SUM(BK199:BK206)</f>
        <v>0</v>
      </c>
    </row>
    <row r="199" spans="1:65" s="2" customFormat="1" ht="16.5" customHeight="1">
      <c r="A199" s="38"/>
      <c r="B199" s="39"/>
      <c r="C199" s="226" t="s">
        <v>396</v>
      </c>
      <c r="D199" s="226" t="s">
        <v>200</v>
      </c>
      <c r="E199" s="227" t="s">
        <v>1952</v>
      </c>
      <c r="F199" s="228" t="s">
        <v>1953</v>
      </c>
      <c r="G199" s="229" t="s">
        <v>217</v>
      </c>
      <c r="H199" s="230">
        <v>19.712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290</v>
      </c>
      <c r="AT199" s="237" t="s">
        <v>200</v>
      </c>
      <c r="AU199" s="237" t="s">
        <v>89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290</v>
      </c>
      <c r="BM199" s="237" t="s">
        <v>1954</v>
      </c>
    </row>
    <row r="200" spans="1:51" s="13" customFormat="1" ht="12">
      <c r="A200" s="13"/>
      <c r="B200" s="239"/>
      <c r="C200" s="240"/>
      <c r="D200" s="241" t="s">
        <v>207</v>
      </c>
      <c r="E200" s="242" t="s">
        <v>1</v>
      </c>
      <c r="F200" s="243" t="s">
        <v>1955</v>
      </c>
      <c r="G200" s="240"/>
      <c r="H200" s="244">
        <v>11.44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207</v>
      </c>
      <c r="AU200" s="250" t="s">
        <v>89</v>
      </c>
      <c r="AV200" s="13" t="s">
        <v>89</v>
      </c>
      <c r="AW200" s="13" t="s">
        <v>36</v>
      </c>
      <c r="AX200" s="13" t="s">
        <v>81</v>
      </c>
      <c r="AY200" s="250" t="s">
        <v>197</v>
      </c>
    </row>
    <row r="201" spans="1:51" s="13" customFormat="1" ht="12">
      <c r="A201" s="13"/>
      <c r="B201" s="239"/>
      <c r="C201" s="240"/>
      <c r="D201" s="241" t="s">
        <v>207</v>
      </c>
      <c r="E201" s="242" t="s">
        <v>1</v>
      </c>
      <c r="F201" s="243" t="s">
        <v>1956</v>
      </c>
      <c r="G201" s="240"/>
      <c r="H201" s="244">
        <v>8.272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207</v>
      </c>
      <c r="AU201" s="250" t="s">
        <v>89</v>
      </c>
      <c r="AV201" s="13" t="s">
        <v>89</v>
      </c>
      <c r="AW201" s="13" t="s">
        <v>36</v>
      </c>
      <c r="AX201" s="13" t="s">
        <v>81</v>
      </c>
      <c r="AY201" s="250" t="s">
        <v>197</v>
      </c>
    </row>
    <row r="202" spans="1:51" s="15" customFormat="1" ht="12">
      <c r="A202" s="15"/>
      <c r="B202" s="261"/>
      <c r="C202" s="262"/>
      <c r="D202" s="241" t="s">
        <v>207</v>
      </c>
      <c r="E202" s="263" t="s">
        <v>1</v>
      </c>
      <c r="F202" s="264" t="s">
        <v>226</v>
      </c>
      <c r="G202" s="262"/>
      <c r="H202" s="265">
        <v>19.712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1" t="s">
        <v>207</v>
      </c>
      <c r="AU202" s="271" t="s">
        <v>89</v>
      </c>
      <c r="AV202" s="15" t="s">
        <v>205</v>
      </c>
      <c r="AW202" s="15" t="s">
        <v>36</v>
      </c>
      <c r="AX202" s="15" t="s">
        <v>21</v>
      </c>
      <c r="AY202" s="271" t="s">
        <v>197</v>
      </c>
    </row>
    <row r="203" spans="1:65" s="2" customFormat="1" ht="21.75" customHeight="1">
      <c r="A203" s="38"/>
      <c r="B203" s="39"/>
      <c r="C203" s="226" t="s">
        <v>402</v>
      </c>
      <c r="D203" s="226" t="s">
        <v>200</v>
      </c>
      <c r="E203" s="227" t="s">
        <v>1957</v>
      </c>
      <c r="F203" s="228" t="s">
        <v>1958</v>
      </c>
      <c r="G203" s="229" t="s">
        <v>217</v>
      </c>
      <c r="H203" s="230">
        <v>19.712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290</v>
      </c>
      <c r="AT203" s="237" t="s">
        <v>200</v>
      </c>
      <c r="AU203" s="237" t="s">
        <v>89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290</v>
      </c>
      <c r="BM203" s="237" t="s">
        <v>1959</v>
      </c>
    </row>
    <row r="204" spans="1:51" s="13" customFormat="1" ht="12">
      <c r="A204" s="13"/>
      <c r="B204" s="239"/>
      <c r="C204" s="240"/>
      <c r="D204" s="241" t="s">
        <v>207</v>
      </c>
      <c r="E204" s="242" t="s">
        <v>1</v>
      </c>
      <c r="F204" s="243" t="s">
        <v>1955</v>
      </c>
      <c r="G204" s="240"/>
      <c r="H204" s="244">
        <v>11.44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207</v>
      </c>
      <c r="AU204" s="250" t="s">
        <v>89</v>
      </c>
      <c r="AV204" s="13" t="s">
        <v>89</v>
      </c>
      <c r="AW204" s="13" t="s">
        <v>36</v>
      </c>
      <c r="AX204" s="13" t="s">
        <v>81</v>
      </c>
      <c r="AY204" s="250" t="s">
        <v>197</v>
      </c>
    </row>
    <row r="205" spans="1:51" s="13" customFormat="1" ht="12">
      <c r="A205" s="13"/>
      <c r="B205" s="239"/>
      <c r="C205" s="240"/>
      <c r="D205" s="241" t="s">
        <v>207</v>
      </c>
      <c r="E205" s="242" t="s">
        <v>1</v>
      </c>
      <c r="F205" s="243" t="s">
        <v>1956</v>
      </c>
      <c r="G205" s="240"/>
      <c r="H205" s="244">
        <v>8.272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207</v>
      </c>
      <c r="AU205" s="250" t="s">
        <v>89</v>
      </c>
      <c r="AV205" s="13" t="s">
        <v>89</v>
      </c>
      <c r="AW205" s="13" t="s">
        <v>36</v>
      </c>
      <c r="AX205" s="13" t="s">
        <v>81</v>
      </c>
      <c r="AY205" s="250" t="s">
        <v>197</v>
      </c>
    </row>
    <row r="206" spans="1:51" s="15" customFormat="1" ht="12">
      <c r="A206" s="15"/>
      <c r="B206" s="261"/>
      <c r="C206" s="262"/>
      <c r="D206" s="241" t="s">
        <v>207</v>
      </c>
      <c r="E206" s="263" t="s">
        <v>1</v>
      </c>
      <c r="F206" s="264" t="s">
        <v>226</v>
      </c>
      <c r="G206" s="262"/>
      <c r="H206" s="265">
        <v>19.712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1" t="s">
        <v>207</v>
      </c>
      <c r="AU206" s="271" t="s">
        <v>89</v>
      </c>
      <c r="AV206" s="15" t="s">
        <v>205</v>
      </c>
      <c r="AW206" s="15" t="s">
        <v>36</v>
      </c>
      <c r="AX206" s="15" t="s">
        <v>21</v>
      </c>
      <c r="AY206" s="271" t="s">
        <v>197</v>
      </c>
    </row>
    <row r="207" spans="1:63" s="12" customFormat="1" ht="25.9" customHeight="1">
      <c r="A207" s="12"/>
      <c r="B207" s="210"/>
      <c r="C207" s="211"/>
      <c r="D207" s="212" t="s">
        <v>80</v>
      </c>
      <c r="E207" s="213" t="s">
        <v>610</v>
      </c>
      <c r="F207" s="213" t="s">
        <v>611</v>
      </c>
      <c r="G207" s="211"/>
      <c r="H207" s="211"/>
      <c r="I207" s="214"/>
      <c r="J207" s="215">
        <f>BK207</f>
        <v>0</v>
      </c>
      <c r="K207" s="211"/>
      <c r="L207" s="216"/>
      <c r="M207" s="217"/>
      <c r="N207" s="218"/>
      <c r="O207" s="218"/>
      <c r="P207" s="219">
        <f>P208+P210</f>
        <v>0</v>
      </c>
      <c r="Q207" s="218"/>
      <c r="R207" s="219">
        <f>R208+R210</f>
        <v>0</v>
      </c>
      <c r="S207" s="218"/>
      <c r="T207" s="220">
        <f>T208+T210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1" t="s">
        <v>227</v>
      </c>
      <c r="AT207" s="222" t="s">
        <v>80</v>
      </c>
      <c r="AU207" s="222" t="s">
        <v>81</v>
      </c>
      <c r="AY207" s="221" t="s">
        <v>197</v>
      </c>
      <c r="BK207" s="223">
        <f>BK208+BK210</f>
        <v>0</v>
      </c>
    </row>
    <row r="208" spans="1:63" s="12" customFormat="1" ht="22.8" customHeight="1">
      <c r="A208" s="12"/>
      <c r="B208" s="210"/>
      <c r="C208" s="211"/>
      <c r="D208" s="212" t="s">
        <v>80</v>
      </c>
      <c r="E208" s="224" t="s">
        <v>612</v>
      </c>
      <c r="F208" s="224" t="s">
        <v>613</v>
      </c>
      <c r="G208" s="211"/>
      <c r="H208" s="211"/>
      <c r="I208" s="214"/>
      <c r="J208" s="225">
        <f>BK208</f>
        <v>0</v>
      </c>
      <c r="K208" s="211"/>
      <c r="L208" s="216"/>
      <c r="M208" s="217"/>
      <c r="N208" s="218"/>
      <c r="O208" s="218"/>
      <c r="P208" s="219">
        <f>P209</f>
        <v>0</v>
      </c>
      <c r="Q208" s="218"/>
      <c r="R208" s="219">
        <f>R209</f>
        <v>0</v>
      </c>
      <c r="S208" s="218"/>
      <c r="T208" s="22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1" t="s">
        <v>227</v>
      </c>
      <c r="AT208" s="222" t="s">
        <v>80</v>
      </c>
      <c r="AU208" s="222" t="s">
        <v>21</v>
      </c>
      <c r="AY208" s="221" t="s">
        <v>197</v>
      </c>
      <c r="BK208" s="223">
        <f>BK209</f>
        <v>0</v>
      </c>
    </row>
    <row r="209" spans="1:65" s="2" customFormat="1" ht="16.5" customHeight="1">
      <c r="A209" s="38"/>
      <c r="B209" s="39"/>
      <c r="C209" s="226" t="s">
        <v>406</v>
      </c>
      <c r="D209" s="226" t="s">
        <v>200</v>
      </c>
      <c r="E209" s="227" t="s">
        <v>615</v>
      </c>
      <c r="F209" s="228" t="s">
        <v>613</v>
      </c>
      <c r="G209" s="229" t="s">
        <v>616</v>
      </c>
      <c r="H209" s="230">
        <v>1</v>
      </c>
      <c r="I209" s="231"/>
      <c r="J209" s="232">
        <f>ROUND(I209*H209,2)</f>
        <v>0</v>
      </c>
      <c r="K209" s="228" t="s">
        <v>211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617</v>
      </c>
      <c r="AT209" s="237" t="s">
        <v>200</v>
      </c>
      <c r="AU209" s="237" t="s">
        <v>89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617</v>
      </c>
      <c r="BM209" s="237" t="s">
        <v>1960</v>
      </c>
    </row>
    <row r="210" spans="1:63" s="12" customFormat="1" ht="22.8" customHeight="1">
      <c r="A210" s="12"/>
      <c r="B210" s="210"/>
      <c r="C210" s="211"/>
      <c r="D210" s="212" t="s">
        <v>80</v>
      </c>
      <c r="E210" s="224" t="s">
        <v>619</v>
      </c>
      <c r="F210" s="224" t="s">
        <v>620</v>
      </c>
      <c r="G210" s="211"/>
      <c r="H210" s="211"/>
      <c r="I210" s="214"/>
      <c r="J210" s="225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1" t="s">
        <v>227</v>
      </c>
      <c r="AT210" s="222" t="s">
        <v>80</v>
      </c>
      <c r="AU210" s="222" t="s">
        <v>21</v>
      </c>
      <c r="AY210" s="221" t="s">
        <v>197</v>
      </c>
      <c r="BK210" s="223">
        <f>BK211</f>
        <v>0</v>
      </c>
    </row>
    <row r="211" spans="1:65" s="2" customFormat="1" ht="16.5" customHeight="1">
      <c r="A211" s="38"/>
      <c r="B211" s="39"/>
      <c r="C211" s="226" t="s">
        <v>410</v>
      </c>
      <c r="D211" s="226" t="s">
        <v>200</v>
      </c>
      <c r="E211" s="227" t="s">
        <v>622</v>
      </c>
      <c r="F211" s="228" t="s">
        <v>620</v>
      </c>
      <c r="G211" s="229" t="s">
        <v>616</v>
      </c>
      <c r="H211" s="230">
        <v>1</v>
      </c>
      <c r="I211" s="231"/>
      <c r="J211" s="232">
        <f>ROUND(I211*H211,2)</f>
        <v>0</v>
      </c>
      <c r="K211" s="228" t="s">
        <v>211</v>
      </c>
      <c r="L211" s="44"/>
      <c r="M211" s="282" t="s">
        <v>1</v>
      </c>
      <c r="N211" s="283" t="s">
        <v>46</v>
      </c>
      <c r="O211" s="284"/>
      <c r="P211" s="285">
        <f>O211*H211</f>
        <v>0</v>
      </c>
      <c r="Q211" s="285">
        <v>0</v>
      </c>
      <c r="R211" s="285">
        <f>Q211*H211</f>
        <v>0</v>
      </c>
      <c r="S211" s="285">
        <v>0</v>
      </c>
      <c r="T211" s="28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617</v>
      </c>
      <c r="AT211" s="237" t="s">
        <v>200</v>
      </c>
      <c r="AU211" s="237" t="s">
        <v>89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617</v>
      </c>
      <c r="BM211" s="237" t="s">
        <v>1961</v>
      </c>
    </row>
    <row r="212" spans="1:31" s="2" customFormat="1" ht="6.95" customHeight="1">
      <c r="A212" s="38"/>
      <c r="B212" s="66"/>
      <c r="C212" s="67"/>
      <c r="D212" s="67"/>
      <c r="E212" s="67"/>
      <c r="F212" s="67"/>
      <c r="G212" s="67"/>
      <c r="H212" s="67"/>
      <c r="I212" s="67"/>
      <c r="J212" s="67"/>
      <c r="K212" s="67"/>
      <c r="L212" s="44"/>
      <c r="M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sheetProtection password="CC35" sheet="1" objects="1" scenarios="1" formatColumns="0" formatRows="0" autoFilter="0"/>
  <autoFilter ref="C133:K21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1909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1962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ROUND((SUM(BE127:BE267)),2)</f>
        <v>0</v>
      </c>
      <c r="G35" s="38"/>
      <c r="H35" s="38"/>
      <c r="I35" s="164">
        <v>0.21</v>
      </c>
      <c r="J35" s="163">
        <f>ROUND(((SUM(BE127:BE267))*I35),2)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ROUND((SUM(BF127:BF267)),2)</f>
        <v>0</v>
      </c>
      <c r="G36" s="38"/>
      <c r="H36" s="38"/>
      <c r="I36" s="164">
        <v>0.15</v>
      </c>
      <c r="J36" s="163">
        <f>ROUND(((SUM(BF127:BF267))*I36),2)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ROUND((SUM(BG127:BG267)),2)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ROUND((SUM(BH127:BH267)),2)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ROUND((SUM(BI127:BI267)),2)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1909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05.2 - EI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626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627</v>
      </c>
      <c r="E100" s="191"/>
      <c r="F100" s="191"/>
      <c r="G100" s="191"/>
      <c r="H100" s="191"/>
      <c r="I100" s="191"/>
      <c r="J100" s="192">
        <f>J130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1963</v>
      </c>
      <c r="E101" s="191"/>
      <c r="F101" s="191"/>
      <c r="G101" s="191"/>
      <c r="H101" s="191"/>
      <c r="I101" s="191"/>
      <c r="J101" s="192">
        <f>J213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1964</v>
      </c>
      <c r="E102" s="191"/>
      <c r="F102" s="191"/>
      <c r="G102" s="191"/>
      <c r="H102" s="191"/>
      <c r="I102" s="191"/>
      <c r="J102" s="192">
        <f>J220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1616</v>
      </c>
      <c r="E103" s="191"/>
      <c r="F103" s="191"/>
      <c r="G103" s="191"/>
      <c r="H103" s="191"/>
      <c r="I103" s="191"/>
      <c r="J103" s="192">
        <f>J235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628</v>
      </c>
      <c r="E104" s="191"/>
      <c r="F104" s="191"/>
      <c r="G104" s="191"/>
      <c r="H104" s="191"/>
      <c r="I104" s="191"/>
      <c r="J104" s="192">
        <f>J253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629</v>
      </c>
      <c r="E105" s="191"/>
      <c r="F105" s="191"/>
      <c r="G105" s="191"/>
      <c r="H105" s="191"/>
      <c r="I105" s="191"/>
      <c r="J105" s="192">
        <f>J266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 hidden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 hidden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t="12" hidden="1"/>
    <row r="109" ht="12" hidden="1"/>
    <row r="110" ht="12" hidden="1"/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182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40"/>
      <c r="D115" s="40"/>
      <c r="E115" s="183" t="str">
        <f>E7</f>
        <v>Bezbariérovost a modernizace odborných učeben fyziky a biologie ZŠ Za Nádražím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155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1909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157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05.2 - EI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F14</f>
        <v xml:space="preserve"> </v>
      </c>
      <c r="G121" s="40"/>
      <c r="H121" s="40"/>
      <c r="I121" s="32" t="s">
        <v>24</v>
      </c>
      <c r="J121" s="79" t="str">
        <f>IF(J14="","",J14)</f>
        <v>19. 2. 2021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E17</f>
        <v>Město Český Krumlov, nám. Svornosti 1</v>
      </c>
      <c r="G123" s="40"/>
      <c r="H123" s="40"/>
      <c r="I123" s="32" t="s">
        <v>34</v>
      </c>
      <c r="J123" s="36" t="str">
        <f>E23</f>
        <v>WÍZNER AA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32</v>
      </c>
      <c r="D124" s="40"/>
      <c r="E124" s="40"/>
      <c r="F124" s="27" t="str">
        <f>IF(E20="","",E20)</f>
        <v>Vyplň údaj</v>
      </c>
      <c r="G124" s="40"/>
      <c r="H124" s="40"/>
      <c r="I124" s="32" t="s">
        <v>37</v>
      </c>
      <c r="J124" s="36" t="str">
        <f>E26</f>
        <v>Filip Šimek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183</v>
      </c>
      <c r="D126" s="202" t="s">
        <v>66</v>
      </c>
      <c r="E126" s="202" t="s">
        <v>62</v>
      </c>
      <c r="F126" s="202" t="s">
        <v>63</v>
      </c>
      <c r="G126" s="202" t="s">
        <v>184</v>
      </c>
      <c r="H126" s="202" t="s">
        <v>185</v>
      </c>
      <c r="I126" s="202" t="s">
        <v>186</v>
      </c>
      <c r="J126" s="202" t="s">
        <v>161</v>
      </c>
      <c r="K126" s="203" t="s">
        <v>187</v>
      </c>
      <c r="L126" s="204"/>
      <c r="M126" s="100" t="s">
        <v>1</v>
      </c>
      <c r="N126" s="101" t="s">
        <v>45</v>
      </c>
      <c r="O126" s="101" t="s">
        <v>188</v>
      </c>
      <c r="P126" s="101" t="s">
        <v>189</v>
      </c>
      <c r="Q126" s="101" t="s">
        <v>190</v>
      </c>
      <c r="R126" s="101" t="s">
        <v>191</v>
      </c>
      <c r="S126" s="101" t="s">
        <v>192</v>
      </c>
      <c r="T126" s="102" t="s">
        <v>193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194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P128+P130+P213+P220+P235+P253+P266</f>
        <v>0</v>
      </c>
      <c r="Q127" s="104"/>
      <c r="R127" s="207">
        <f>R128+R130+R213+R220+R235+R253+R266</f>
        <v>0</v>
      </c>
      <c r="S127" s="104"/>
      <c r="T127" s="208">
        <f>T128+T130+T213+T220+T235+T253+T266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80</v>
      </c>
      <c r="AU127" s="17" t="s">
        <v>163</v>
      </c>
      <c r="BK127" s="209">
        <f>BK128+BK130+BK213+BK220+BK235+BK253+BK266</f>
        <v>0</v>
      </c>
    </row>
    <row r="128" spans="1:63" s="12" customFormat="1" ht="25.9" customHeight="1">
      <c r="A128" s="12"/>
      <c r="B128" s="210"/>
      <c r="C128" s="211"/>
      <c r="D128" s="212" t="s">
        <v>80</v>
      </c>
      <c r="E128" s="213" t="s">
        <v>630</v>
      </c>
      <c r="F128" s="213" t="s">
        <v>631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</f>
        <v>0</v>
      </c>
      <c r="Q128" s="218"/>
      <c r="R128" s="219">
        <f>R129</f>
        <v>0</v>
      </c>
      <c r="S128" s="218"/>
      <c r="T128" s="22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21</v>
      </c>
      <c r="AT128" s="222" t="s">
        <v>80</v>
      </c>
      <c r="AU128" s="222" t="s">
        <v>81</v>
      </c>
      <c r="AY128" s="221" t="s">
        <v>197</v>
      </c>
      <c r="BK128" s="223">
        <f>BK129</f>
        <v>0</v>
      </c>
    </row>
    <row r="129" spans="1:65" s="2" customFormat="1" ht="16.5" customHeight="1">
      <c r="A129" s="38"/>
      <c r="B129" s="39"/>
      <c r="C129" s="226" t="s">
        <v>21</v>
      </c>
      <c r="D129" s="226" t="s">
        <v>200</v>
      </c>
      <c r="E129" s="227" t="s">
        <v>632</v>
      </c>
      <c r="F129" s="228" t="s">
        <v>633</v>
      </c>
      <c r="G129" s="229" t="s">
        <v>634</v>
      </c>
      <c r="H129" s="230">
        <v>16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46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205</v>
      </c>
      <c r="AT129" s="237" t="s">
        <v>200</v>
      </c>
      <c r="AU129" s="237" t="s">
        <v>21</v>
      </c>
      <c r="AY129" s="17" t="s">
        <v>197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21</v>
      </c>
      <c r="BK129" s="238">
        <f>ROUND(I129*H129,2)</f>
        <v>0</v>
      </c>
      <c r="BL129" s="17" t="s">
        <v>205</v>
      </c>
      <c r="BM129" s="237" t="s">
        <v>89</v>
      </c>
    </row>
    <row r="130" spans="1:63" s="12" customFormat="1" ht="25.9" customHeight="1">
      <c r="A130" s="12"/>
      <c r="B130" s="210"/>
      <c r="C130" s="211"/>
      <c r="D130" s="212" t="s">
        <v>80</v>
      </c>
      <c r="E130" s="213" t="s">
        <v>635</v>
      </c>
      <c r="F130" s="213" t="s">
        <v>636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SUM(P131:P212)</f>
        <v>0</v>
      </c>
      <c r="Q130" s="218"/>
      <c r="R130" s="219">
        <f>SUM(R131:R212)</f>
        <v>0</v>
      </c>
      <c r="S130" s="218"/>
      <c r="T130" s="220">
        <f>SUM(T131:T212)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21</v>
      </c>
      <c r="AT130" s="222" t="s">
        <v>80</v>
      </c>
      <c r="AU130" s="222" t="s">
        <v>81</v>
      </c>
      <c r="AY130" s="221" t="s">
        <v>197</v>
      </c>
      <c r="BK130" s="223">
        <f>SUM(BK131:BK212)</f>
        <v>0</v>
      </c>
    </row>
    <row r="131" spans="1:65" s="2" customFormat="1" ht="16.5" customHeight="1">
      <c r="A131" s="38"/>
      <c r="B131" s="39"/>
      <c r="C131" s="226" t="s">
        <v>89</v>
      </c>
      <c r="D131" s="226" t="s">
        <v>200</v>
      </c>
      <c r="E131" s="227" t="s">
        <v>637</v>
      </c>
      <c r="F131" s="228" t="s">
        <v>638</v>
      </c>
      <c r="G131" s="229" t="s">
        <v>286</v>
      </c>
      <c r="H131" s="230">
        <v>60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46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205</v>
      </c>
      <c r="AT131" s="237" t="s">
        <v>200</v>
      </c>
      <c r="AU131" s="237" t="s">
        <v>21</v>
      </c>
      <c r="AY131" s="17" t="s">
        <v>197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21</v>
      </c>
      <c r="BK131" s="238">
        <f>ROUND(I131*H131,2)</f>
        <v>0</v>
      </c>
      <c r="BL131" s="17" t="s">
        <v>205</v>
      </c>
      <c r="BM131" s="237" t="s">
        <v>205</v>
      </c>
    </row>
    <row r="132" spans="1:65" s="2" customFormat="1" ht="16.5" customHeight="1">
      <c r="A132" s="38"/>
      <c r="B132" s="39"/>
      <c r="C132" s="226" t="s">
        <v>198</v>
      </c>
      <c r="D132" s="226" t="s">
        <v>200</v>
      </c>
      <c r="E132" s="227" t="s">
        <v>639</v>
      </c>
      <c r="F132" s="228" t="s">
        <v>640</v>
      </c>
      <c r="G132" s="229" t="s">
        <v>286</v>
      </c>
      <c r="H132" s="230">
        <v>60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232</v>
      </c>
    </row>
    <row r="133" spans="1:65" s="2" customFormat="1" ht="16.5" customHeight="1">
      <c r="A133" s="38"/>
      <c r="B133" s="39"/>
      <c r="C133" s="226" t="s">
        <v>205</v>
      </c>
      <c r="D133" s="226" t="s">
        <v>200</v>
      </c>
      <c r="E133" s="227" t="s">
        <v>1965</v>
      </c>
      <c r="F133" s="228" t="s">
        <v>1966</v>
      </c>
      <c r="G133" s="229" t="s">
        <v>286</v>
      </c>
      <c r="H133" s="230">
        <v>36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246</v>
      </c>
    </row>
    <row r="134" spans="1:65" s="2" customFormat="1" ht="16.5" customHeight="1">
      <c r="A134" s="38"/>
      <c r="B134" s="39"/>
      <c r="C134" s="226" t="s">
        <v>227</v>
      </c>
      <c r="D134" s="226" t="s">
        <v>200</v>
      </c>
      <c r="E134" s="227" t="s">
        <v>1620</v>
      </c>
      <c r="F134" s="228" t="s">
        <v>1967</v>
      </c>
      <c r="G134" s="229" t="s">
        <v>286</v>
      </c>
      <c r="H134" s="230">
        <v>36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205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205</v>
      </c>
      <c r="BM134" s="237" t="s">
        <v>26</v>
      </c>
    </row>
    <row r="135" spans="1:65" s="2" customFormat="1" ht="16.5" customHeight="1">
      <c r="A135" s="38"/>
      <c r="B135" s="39"/>
      <c r="C135" s="226" t="s">
        <v>232</v>
      </c>
      <c r="D135" s="226" t="s">
        <v>200</v>
      </c>
      <c r="E135" s="227" t="s">
        <v>1618</v>
      </c>
      <c r="F135" s="228" t="s">
        <v>1619</v>
      </c>
      <c r="G135" s="229" t="s">
        <v>286</v>
      </c>
      <c r="H135" s="230">
        <v>6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205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205</v>
      </c>
      <c r="BM135" s="237" t="s">
        <v>266</v>
      </c>
    </row>
    <row r="136" spans="1:65" s="2" customFormat="1" ht="12">
      <c r="A136" s="38"/>
      <c r="B136" s="39"/>
      <c r="C136" s="226" t="s">
        <v>238</v>
      </c>
      <c r="D136" s="226" t="s">
        <v>200</v>
      </c>
      <c r="E136" s="227" t="s">
        <v>643</v>
      </c>
      <c r="F136" s="228" t="s">
        <v>1621</v>
      </c>
      <c r="G136" s="229" t="s">
        <v>286</v>
      </c>
      <c r="H136" s="230">
        <v>6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277</v>
      </c>
    </row>
    <row r="137" spans="1:65" s="2" customFormat="1" ht="16.5" customHeight="1">
      <c r="A137" s="38"/>
      <c r="B137" s="39"/>
      <c r="C137" s="226" t="s">
        <v>246</v>
      </c>
      <c r="D137" s="226" t="s">
        <v>200</v>
      </c>
      <c r="E137" s="227" t="s">
        <v>1623</v>
      </c>
      <c r="F137" s="228" t="s">
        <v>642</v>
      </c>
      <c r="G137" s="229" t="s">
        <v>203</v>
      </c>
      <c r="H137" s="230">
        <v>8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290</v>
      </c>
    </row>
    <row r="138" spans="1:65" s="2" customFormat="1" ht="12">
      <c r="A138" s="38"/>
      <c r="B138" s="39"/>
      <c r="C138" s="226" t="s">
        <v>251</v>
      </c>
      <c r="D138" s="226" t="s">
        <v>200</v>
      </c>
      <c r="E138" s="227" t="s">
        <v>651</v>
      </c>
      <c r="F138" s="228" t="s">
        <v>644</v>
      </c>
      <c r="G138" s="229" t="s">
        <v>203</v>
      </c>
      <c r="H138" s="230">
        <v>8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300</v>
      </c>
    </row>
    <row r="139" spans="1:65" s="2" customFormat="1" ht="16.5" customHeight="1">
      <c r="A139" s="38"/>
      <c r="B139" s="39"/>
      <c r="C139" s="226" t="s">
        <v>26</v>
      </c>
      <c r="D139" s="226" t="s">
        <v>200</v>
      </c>
      <c r="E139" s="227" t="s">
        <v>1622</v>
      </c>
      <c r="F139" s="228" t="s">
        <v>1624</v>
      </c>
      <c r="G139" s="229" t="s">
        <v>203</v>
      </c>
      <c r="H139" s="230">
        <v>1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308</v>
      </c>
    </row>
    <row r="140" spans="1:65" s="2" customFormat="1" ht="12">
      <c r="A140" s="38"/>
      <c r="B140" s="39"/>
      <c r="C140" s="226" t="s">
        <v>260</v>
      </c>
      <c r="D140" s="226" t="s">
        <v>200</v>
      </c>
      <c r="E140" s="227" t="s">
        <v>663</v>
      </c>
      <c r="F140" s="228" t="s">
        <v>1626</v>
      </c>
      <c r="G140" s="229" t="s">
        <v>203</v>
      </c>
      <c r="H140" s="230">
        <v>1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315</v>
      </c>
    </row>
    <row r="141" spans="1:65" s="2" customFormat="1" ht="16.5" customHeight="1">
      <c r="A141" s="38"/>
      <c r="B141" s="39"/>
      <c r="C141" s="226" t="s">
        <v>266</v>
      </c>
      <c r="D141" s="226" t="s">
        <v>200</v>
      </c>
      <c r="E141" s="227" t="s">
        <v>645</v>
      </c>
      <c r="F141" s="228" t="s">
        <v>646</v>
      </c>
      <c r="G141" s="229" t="s">
        <v>203</v>
      </c>
      <c r="H141" s="230">
        <v>2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325</v>
      </c>
    </row>
    <row r="142" spans="1:65" s="2" customFormat="1" ht="16.5" customHeight="1">
      <c r="A142" s="38"/>
      <c r="B142" s="39"/>
      <c r="C142" s="226" t="s">
        <v>271</v>
      </c>
      <c r="D142" s="226" t="s">
        <v>200</v>
      </c>
      <c r="E142" s="227" t="s">
        <v>1501</v>
      </c>
      <c r="F142" s="228" t="s">
        <v>648</v>
      </c>
      <c r="G142" s="229" t="s">
        <v>203</v>
      </c>
      <c r="H142" s="230">
        <v>2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338</v>
      </c>
    </row>
    <row r="143" spans="1:65" s="2" customFormat="1" ht="16.5" customHeight="1">
      <c r="A143" s="38"/>
      <c r="B143" s="39"/>
      <c r="C143" s="226" t="s">
        <v>277</v>
      </c>
      <c r="D143" s="226" t="s">
        <v>200</v>
      </c>
      <c r="E143" s="227" t="s">
        <v>649</v>
      </c>
      <c r="F143" s="228" t="s">
        <v>650</v>
      </c>
      <c r="G143" s="229" t="s">
        <v>203</v>
      </c>
      <c r="H143" s="230">
        <v>2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347</v>
      </c>
    </row>
    <row r="144" spans="1:65" s="2" customFormat="1" ht="21.75" customHeight="1">
      <c r="A144" s="38"/>
      <c r="B144" s="39"/>
      <c r="C144" s="226" t="s">
        <v>8</v>
      </c>
      <c r="D144" s="226" t="s">
        <v>200</v>
      </c>
      <c r="E144" s="227" t="s">
        <v>667</v>
      </c>
      <c r="F144" s="228" t="s">
        <v>652</v>
      </c>
      <c r="G144" s="229" t="s">
        <v>203</v>
      </c>
      <c r="H144" s="230">
        <v>2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205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205</v>
      </c>
      <c r="BM144" s="237" t="s">
        <v>359</v>
      </c>
    </row>
    <row r="145" spans="1:65" s="2" customFormat="1" ht="21.75" customHeight="1">
      <c r="A145" s="38"/>
      <c r="B145" s="39"/>
      <c r="C145" s="226" t="s">
        <v>290</v>
      </c>
      <c r="D145" s="226" t="s">
        <v>200</v>
      </c>
      <c r="E145" s="227" t="s">
        <v>1631</v>
      </c>
      <c r="F145" s="228" t="s">
        <v>1632</v>
      </c>
      <c r="G145" s="229" t="s">
        <v>203</v>
      </c>
      <c r="H145" s="230">
        <v>1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369</v>
      </c>
    </row>
    <row r="146" spans="1:65" s="2" customFormat="1" ht="21.75" customHeight="1">
      <c r="A146" s="38"/>
      <c r="B146" s="39"/>
      <c r="C146" s="226" t="s">
        <v>294</v>
      </c>
      <c r="D146" s="226" t="s">
        <v>200</v>
      </c>
      <c r="E146" s="227" t="s">
        <v>653</v>
      </c>
      <c r="F146" s="228" t="s">
        <v>654</v>
      </c>
      <c r="G146" s="229" t="s">
        <v>203</v>
      </c>
      <c r="H146" s="230">
        <v>12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383</v>
      </c>
    </row>
    <row r="147" spans="1:65" s="2" customFormat="1" ht="21.75" customHeight="1">
      <c r="A147" s="38"/>
      <c r="B147" s="39"/>
      <c r="C147" s="226" t="s">
        <v>300</v>
      </c>
      <c r="D147" s="226" t="s">
        <v>200</v>
      </c>
      <c r="E147" s="227" t="s">
        <v>655</v>
      </c>
      <c r="F147" s="228" t="s">
        <v>656</v>
      </c>
      <c r="G147" s="229" t="s">
        <v>203</v>
      </c>
      <c r="H147" s="230">
        <v>9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396</v>
      </c>
    </row>
    <row r="148" spans="1:65" s="2" customFormat="1" ht="16.5" customHeight="1">
      <c r="A148" s="38"/>
      <c r="B148" s="39"/>
      <c r="C148" s="226" t="s">
        <v>304</v>
      </c>
      <c r="D148" s="226" t="s">
        <v>200</v>
      </c>
      <c r="E148" s="227" t="s">
        <v>657</v>
      </c>
      <c r="F148" s="228" t="s">
        <v>658</v>
      </c>
      <c r="G148" s="229" t="s">
        <v>203</v>
      </c>
      <c r="H148" s="230">
        <v>4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406</v>
      </c>
    </row>
    <row r="149" spans="1:65" s="2" customFormat="1" ht="21.75" customHeight="1">
      <c r="A149" s="38"/>
      <c r="B149" s="39"/>
      <c r="C149" s="226" t="s">
        <v>308</v>
      </c>
      <c r="D149" s="226" t="s">
        <v>200</v>
      </c>
      <c r="E149" s="227" t="s">
        <v>1968</v>
      </c>
      <c r="F149" s="228" t="s">
        <v>1969</v>
      </c>
      <c r="G149" s="229" t="s">
        <v>203</v>
      </c>
      <c r="H149" s="230">
        <v>1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416</v>
      </c>
    </row>
    <row r="150" spans="1:65" s="2" customFormat="1" ht="16.5" customHeight="1">
      <c r="A150" s="38"/>
      <c r="B150" s="39"/>
      <c r="C150" s="226" t="s">
        <v>7</v>
      </c>
      <c r="D150" s="226" t="s">
        <v>200</v>
      </c>
      <c r="E150" s="227" t="s">
        <v>1633</v>
      </c>
      <c r="F150" s="228" t="s">
        <v>1970</v>
      </c>
      <c r="G150" s="229" t="s">
        <v>203</v>
      </c>
      <c r="H150" s="230">
        <v>1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205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205</v>
      </c>
      <c r="BM150" s="237" t="s">
        <v>424</v>
      </c>
    </row>
    <row r="151" spans="1:65" s="2" customFormat="1" ht="16.5" customHeight="1">
      <c r="A151" s="38"/>
      <c r="B151" s="39"/>
      <c r="C151" s="226" t="s">
        <v>315</v>
      </c>
      <c r="D151" s="226" t="s">
        <v>200</v>
      </c>
      <c r="E151" s="227" t="s">
        <v>1635</v>
      </c>
      <c r="F151" s="228" t="s">
        <v>1638</v>
      </c>
      <c r="G151" s="229" t="s">
        <v>203</v>
      </c>
      <c r="H151" s="230">
        <v>1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432</v>
      </c>
    </row>
    <row r="152" spans="1:65" s="2" customFormat="1" ht="21.75" customHeight="1">
      <c r="A152" s="38"/>
      <c r="B152" s="39"/>
      <c r="C152" s="226" t="s">
        <v>320</v>
      </c>
      <c r="D152" s="226" t="s">
        <v>200</v>
      </c>
      <c r="E152" s="227" t="s">
        <v>1637</v>
      </c>
      <c r="F152" s="228" t="s">
        <v>1640</v>
      </c>
      <c r="G152" s="229" t="s">
        <v>203</v>
      </c>
      <c r="H152" s="230">
        <v>15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442</v>
      </c>
    </row>
    <row r="153" spans="1:65" s="2" customFormat="1" ht="21.75" customHeight="1">
      <c r="A153" s="38"/>
      <c r="B153" s="39"/>
      <c r="C153" s="226" t="s">
        <v>325</v>
      </c>
      <c r="D153" s="226" t="s">
        <v>200</v>
      </c>
      <c r="E153" s="227" t="s">
        <v>1641</v>
      </c>
      <c r="F153" s="228" t="s">
        <v>1642</v>
      </c>
      <c r="G153" s="229" t="s">
        <v>203</v>
      </c>
      <c r="H153" s="230">
        <v>30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450</v>
      </c>
    </row>
    <row r="154" spans="1:65" s="2" customFormat="1" ht="16.5" customHeight="1">
      <c r="A154" s="38"/>
      <c r="B154" s="39"/>
      <c r="C154" s="226" t="s">
        <v>332</v>
      </c>
      <c r="D154" s="226" t="s">
        <v>200</v>
      </c>
      <c r="E154" s="227" t="s">
        <v>1643</v>
      </c>
      <c r="F154" s="228" t="s">
        <v>1644</v>
      </c>
      <c r="G154" s="229" t="s">
        <v>203</v>
      </c>
      <c r="H154" s="230">
        <v>2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459</v>
      </c>
    </row>
    <row r="155" spans="1:65" s="2" customFormat="1" ht="16.5" customHeight="1">
      <c r="A155" s="38"/>
      <c r="B155" s="39"/>
      <c r="C155" s="226" t="s">
        <v>338</v>
      </c>
      <c r="D155" s="226" t="s">
        <v>200</v>
      </c>
      <c r="E155" s="227" t="s">
        <v>1645</v>
      </c>
      <c r="F155" s="228" t="s">
        <v>1646</v>
      </c>
      <c r="G155" s="229" t="s">
        <v>203</v>
      </c>
      <c r="H155" s="230">
        <v>2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469</v>
      </c>
    </row>
    <row r="156" spans="1:65" s="2" customFormat="1" ht="16.5" customHeight="1">
      <c r="A156" s="38"/>
      <c r="B156" s="39"/>
      <c r="C156" s="226" t="s">
        <v>343</v>
      </c>
      <c r="D156" s="226" t="s">
        <v>200</v>
      </c>
      <c r="E156" s="227" t="s">
        <v>1647</v>
      </c>
      <c r="F156" s="228" t="s">
        <v>1648</v>
      </c>
      <c r="G156" s="229" t="s">
        <v>203</v>
      </c>
      <c r="H156" s="230">
        <v>2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483</v>
      </c>
    </row>
    <row r="157" spans="1:65" s="2" customFormat="1" ht="16.5" customHeight="1">
      <c r="A157" s="38"/>
      <c r="B157" s="39"/>
      <c r="C157" s="226" t="s">
        <v>347</v>
      </c>
      <c r="D157" s="226" t="s">
        <v>200</v>
      </c>
      <c r="E157" s="227" t="s">
        <v>1649</v>
      </c>
      <c r="F157" s="228" t="s">
        <v>1630</v>
      </c>
      <c r="G157" s="229" t="s">
        <v>203</v>
      </c>
      <c r="H157" s="230">
        <v>2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495</v>
      </c>
    </row>
    <row r="158" spans="1:65" s="2" customFormat="1" ht="16.5" customHeight="1">
      <c r="A158" s="38"/>
      <c r="B158" s="39"/>
      <c r="C158" s="226" t="s">
        <v>355</v>
      </c>
      <c r="D158" s="226" t="s">
        <v>200</v>
      </c>
      <c r="E158" s="227" t="s">
        <v>1650</v>
      </c>
      <c r="F158" s="228" t="s">
        <v>1651</v>
      </c>
      <c r="G158" s="229" t="s">
        <v>203</v>
      </c>
      <c r="H158" s="230">
        <v>2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504</v>
      </c>
    </row>
    <row r="159" spans="1:65" s="2" customFormat="1" ht="16.5" customHeight="1">
      <c r="A159" s="38"/>
      <c r="B159" s="39"/>
      <c r="C159" s="226" t="s">
        <v>359</v>
      </c>
      <c r="D159" s="226" t="s">
        <v>200</v>
      </c>
      <c r="E159" s="227" t="s">
        <v>1652</v>
      </c>
      <c r="F159" s="228" t="s">
        <v>1653</v>
      </c>
      <c r="G159" s="229" t="s">
        <v>203</v>
      </c>
      <c r="H159" s="230">
        <v>2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21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513</v>
      </c>
    </row>
    <row r="160" spans="1:65" s="2" customFormat="1" ht="16.5" customHeight="1">
      <c r="A160" s="38"/>
      <c r="B160" s="39"/>
      <c r="C160" s="226" t="s">
        <v>365</v>
      </c>
      <c r="D160" s="226" t="s">
        <v>200</v>
      </c>
      <c r="E160" s="227" t="s">
        <v>1654</v>
      </c>
      <c r="F160" s="228" t="s">
        <v>1648</v>
      </c>
      <c r="G160" s="229" t="s">
        <v>203</v>
      </c>
      <c r="H160" s="230">
        <v>2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525</v>
      </c>
    </row>
    <row r="161" spans="1:65" s="2" customFormat="1" ht="16.5" customHeight="1">
      <c r="A161" s="38"/>
      <c r="B161" s="39"/>
      <c r="C161" s="226" t="s">
        <v>369</v>
      </c>
      <c r="D161" s="226" t="s">
        <v>200</v>
      </c>
      <c r="E161" s="227" t="s">
        <v>1655</v>
      </c>
      <c r="F161" s="228" t="s">
        <v>1630</v>
      </c>
      <c r="G161" s="229" t="s">
        <v>203</v>
      </c>
      <c r="H161" s="230">
        <v>2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548</v>
      </c>
    </row>
    <row r="162" spans="1:65" s="2" customFormat="1" ht="16.5" customHeight="1">
      <c r="A162" s="38"/>
      <c r="B162" s="39"/>
      <c r="C162" s="226" t="s">
        <v>375</v>
      </c>
      <c r="D162" s="226" t="s">
        <v>200</v>
      </c>
      <c r="E162" s="227" t="s">
        <v>1656</v>
      </c>
      <c r="F162" s="228" t="s">
        <v>1657</v>
      </c>
      <c r="G162" s="229" t="s">
        <v>203</v>
      </c>
      <c r="H162" s="230">
        <v>2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568</v>
      </c>
    </row>
    <row r="163" spans="1:65" s="2" customFormat="1" ht="16.5" customHeight="1">
      <c r="A163" s="38"/>
      <c r="B163" s="39"/>
      <c r="C163" s="226" t="s">
        <v>383</v>
      </c>
      <c r="D163" s="226" t="s">
        <v>200</v>
      </c>
      <c r="E163" s="227" t="s">
        <v>1658</v>
      </c>
      <c r="F163" s="228" t="s">
        <v>1659</v>
      </c>
      <c r="G163" s="229" t="s">
        <v>203</v>
      </c>
      <c r="H163" s="230">
        <v>2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577</v>
      </c>
    </row>
    <row r="164" spans="1:65" s="2" customFormat="1" ht="16.5" customHeight="1">
      <c r="A164" s="38"/>
      <c r="B164" s="39"/>
      <c r="C164" s="226" t="s">
        <v>388</v>
      </c>
      <c r="D164" s="226" t="s">
        <v>200</v>
      </c>
      <c r="E164" s="227" t="s">
        <v>1660</v>
      </c>
      <c r="F164" s="228" t="s">
        <v>1661</v>
      </c>
      <c r="G164" s="229" t="s">
        <v>203</v>
      </c>
      <c r="H164" s="230">
        <v>2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589</v>
      </c>
    </row>
    <row r="165" spans="1:65" s="2" customFormat="1" ht="16.5" customHeight="1">
      <c r="A165" s="38"/>
      <c r="B165" s="39"/>
      <c r="C165" s="226" t="s">
        <v>396</v>
      </c>
      <c r="D165" s="226" t="s">
        <v>200</v>
      </c>
      <c r="E165" s="227" t="s">
        <v>1662</v>
      </c>
      <c r="F165" s="228" t="s">
        <v>1630</v>
      </c>
      <c r="G165" s="229" t="s">
        <v>203</v>
      </c>
      <c r="H165" s="230">
        <v>2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597</v>
      </c>
    </row>
    <row r="166" spans="1:65" s="2" customFormat="1" ht="16.5" customHeight="1">
      <c r="A166" s="38"/>
      <c r="B166" s="39"/>
      <c r="C166" s="226" t="s">
        <v>402</v>
      </c>
      <c r="D166" s="226" t="s">
        <v>200</v>
      </c>
      <c r="E166" s="227" t="s">
        <v>1663</v>
      </c>
      <c r="F166" s="228" t="s">
        <v>1664</v>
      </c>
      <c r="G166" s="229" t="s">
        <v>203</v>
      </c>
      <c r="H166" s="230">
        <v>1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205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205</v>
      </c>
      <c r="BM166" s="237" t="s">
        <v>606</v>
      </c>
    </row>
    <row r="167" spans="1:65" s="2" customFormat="1" ht="12">
      <c r="A167" s="38"/>
      <c r="B167" s="39"/>
      <c r="C167" s="226" t="s">
        <v>406</v>
      </c>
      <c r="D167" s="226" t="s">
        <v>200</v>
      </c>
      <c r="E167" s="227" t="s">
        <v>1665</v>
      </c>
      <c r="F167" s="228" t="s">
        <v>1666</v>
      </c>
      <c r="G167" s="229" t="s">
        <v>203</v>
      </c>
      <c r="H167" s="230">
        <v>1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205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205</v>
      </c>
      <c r="BM167" s="237" t="s">
        <v>621</v>
      </c>
    </row>
    <row r="168" spans="1:65" s="2" customFormat="1" ht="16.5" customHeight="1">
      <c r="A168" s="38"/>
      <c r="B168" s="39"/>
      <c r="C168" s="226" t="s">
        <v>410</v>
      </c>
      <c r="D168" s="226" t="s">
        <v>200</v>
      </c>
      <c r="E168" s="227" t="s">
        <v>1667</v>
      </c>
      <c r="F168" s="228" t="s">
        <v>1630</v>
      </c>
      <c r="G168" s="229" t="s">
        <v>203</v>
      </c>
      <c r="H168" s="230">
        <v>1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712</v>
      </c>
    </row>
    <row r="169" spans="1:65" s="2" customFormat="1" ht="16.5" customHeight="1">
      <c r="A169" s="38"/>
      <c r="B169" s="39"/>
      <c r="C169" s="226" t="s">
        <v>416</v>
      </c>
      <c r="D169" s="226" t="s">
        <v>200</v>
      </c>
      <c r="E169" s="227" t="s">
        <v>1663</v>
      </c>
      <c r="F169" s="228" t="s">
        <v>1664</v>
      </c>
      <c r="G169" s="229" t="s">
        <v>203</v>
      </c>
      <c r="H169" s="230">
        <v>3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715</v>
      </c>
    </row>
    <row r="170" spans="1:65" s="2" customFormat="1" ht="33" customHeight="1">
      <c r="A170" s="38"/>
      <c r="B170" s="39"/>
      <c r="C170" s="226" t="s">
        <v>420</v>
      </c>
      <c r="D170" s="226" t="s">
        <v>200</v>
      </c>
      <c r="E170" s="227" t="s">
        <v>1668</v>
      </c>
      <c r="F170" s="228" t="s">
        <v>1669</v>
      </c>
      <c r="G170" s="229" t="s">
        <v>203</v>
      </c>
      <c r="H170" s="230">
        <v>3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720</v>
      </c>
    </row>
    <row r="171" spans="1:65" s="2" customFormat="1" ht="16.5" customHeight="1">
      <c r="A171" s="38"/>
      <c r="B171" s="39"/>
      <c r="C171" s="226" t="s">
        <v>424</v>
      </c>
      <c r="D171" s="226" t="s">
        <v>200</v>
      </c>
      <c r="E171" s="227" t="s">
        <v>1670</v>
      </c>
      <c r="F171" s="228" t="s">
        <v>1630</v>
      </c>
      <c r="G171" s="229" t="s">
        <v>203</v>
      </c>
      <c r="H171" s="230">
        <v>3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723</v>
      </c>
    </row>
    <row r="172" spans="1:65" s="2" customFormat="1" ht="16.5" customHeight="1">
      <c r="A172" s="38"/>
      <c r="B172" s="39"/>
      <c r="C172" s="226" t="s">
        <v>428</v>
      </c>
      <c r="D172" s="226" t="s">
        <v>200</v>
      </c>
      <c r="E172" s="227" t="s">
        <v>1673</v>
      </c>
      <c r="F172" s="228" t="s">
        <v>1674</v>
      </c>
      <c r="G172" s="229" t="s">
        <v>203</v>
      </c>
      <c r="H172" s="230">
        <v>1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726</v>
      </c>
    </row>
    <row r="173" spans="1:65" s="2" customFormat="1" ht="16.5" customHeight="1">
      <c r="A173" s="38"/>
      <c r="B173" s="39"/>
      <c r="C173" s="226" t="s">
        <v>432</v>
      </c>
      <c r="D173" s="226" t="s">
        <v>200</v>
      </c>
      <c r="E173" s="227" t="s">
        <v>1675</v>
      </c>
      <c r="F173" s="228" t="s">
        <v>1676</v>
      </c>
      <c r="G173" s="229" t="s">
        <v>203</v>
      </c>
      <c r="H173" s="230">
        <v>20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729</v>
      </c>
    </row>
    <row r="174" spans="1:65" s="2" customFormat="1" ht="33" customHeight="1">
      <c r="A174" s="38"/>
      <c r="B174" s="39"/>
      <c r="C174" s="226" t="s">
        <v>438</v>
      </c>
      <c r="D174" s="226" t="s">
        <v>200</v>
      </c>
      <c r="E174" s="227" t="s">
        <v>1971</v>
      </c>
      <c r="F174" s="228" t="s">
        <v>1678</v>
      </c>
      <c r="G174" s="229" t="s">
        <v>203</v>
      </c>
      <c r="H174" s="230">
        <v>20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732</v>
      </c>
    </row>
    <row r="175" spans="1:65" s="2" customFormat="1" ht="21.75" customHeight="1">
      <c r="A175" s="38"/>
      <c r="B175" s="39"/>
      <c r="C175" s="226" t="s">
        <v>442</v>
      </c>
      <c r="D175" s="226" t="s">
        <v>200</v>
      </c>
      <c r="E175" s="227" t="s">
        <v>1484</v>
      </c>
      <c r="F175" s="228" t="s">
        <v>1485</v>
      </c>
      <c r="G175" s="229" t="s">
        <v>203</v>
      </c>
      <c r="H175" s="230">
        <v>1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735</v>
      </c>
    </row>
    <row r="176" spans="1:65" s="2" customFormat="1" ht="16.5" customHeight="1">
      <c r="A176" s="38"/>
      <c r="B176" s="39"/>
      <c r="C176" s="226" t="s">
        <v>446</v>
      </c>
      <c r="D176" s="226" t="s">
        <v>200</v>
      </c>
      <c r="E176" s="227" t="s">
        <v>691</v>
      </c>
      <c r="F176" s="228" t="s">
        <v>692</v>
      </c>
      <c r="G176" s="229" t="s">
        <v>203</v>
      </c>
      <c r="H176" s="230">
        <v>3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738</v>
      </c>
    </row>
    <row r="177" spans="1:65" s="2" customFormat="1" ht="16.5" customHeight="1">
      <c r="A177" s="38"/>
      <c r="B177" s="39"/>
      <c r="C177" s="226" t="s">
        <v>450</v>
      </c>
      <c r="D177" s="226" t="s">
        <v>200</v>
      </c>
      <c r="E177" s="227" t="s">
        <v>1679</v>
      </c>
      <c r="F177" s="228" t="s">
        <v>1680</v>
      </c>
      <c r="G177" s="229" t="s">
        <v>286</v>
      </c>
      <c r="H177" s="230">
        <v>162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741</v>
      </c>
    </row>
    <row r="178" spans="1:65" s="2" customFormat="1" ht="16.5" customHeight="1">
      <c r="A178" s="38"/>
      <c r="B178" s="39"/>
      <c r="C178" s="226" t="s">
        <v>454</v>
      </c>
      <c r="D178" s="226" t="s">
        <v>200</v>
      </c>
      <c r="E178" s="227" t="s">
        <v>1972</v>
      </c>
      <c r="F178" s="228" t="s">
        <v>1682</v>
      </c>
      <c r="G178" s="229" t="s">
        <v>286</v>
      </c>
      <c r="H178" s="230">
        <v>162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205</v>
      </c>
      <c r="AT178" s="237" t="s">
        <v>200</v>
      </c>
      <c r="AU178" s="237" t="s">
        <v>21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205</v>
      </c>
      <c r="BM178" s="237" t="s">
        <v>744</v>
      </c>
    </row>
    <row r="179" spans="1:65" s="2" customFormat="1" ht="16.5" customHeight="1">
      <c r="A179" s="38"/>
      <c r="B179" s="39"/>
      <c r="C179" s="226" t="s">
        <v>459</v>
      </c>
      <c r="D179" s="226" t="s">
        <v>200</v>
      </c>
      <c r="E179" s="227" t="s">
        <v>1486</v>
      </c>
      <c r="F179" s="228" t="s">
        <v>1487</v>
      </c>
      <c r="G179" s="229" t="s">
        <v>286</v>
      </c>
      <c r="H179" s="230">
        <v>6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21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27</v>
      </c>
    </row>
    <row r="180" spans="1:65" s="2" customFormat="1" ht="16.5" customHeight="1">
      <c r="A180" s="38"/>
      <c r="B180" s="39"/>
      <c r="C180" s="226" t="s">
        <v>465</v>
      </c>
      <c r="D180" s="226" t="s">
        <v>200</v>
      </c>
      <c r="E180" s="227" t="s">
        <v>1683</v>
      </c>
      <c r="F180" s="228" t="s">
        <v>1684</v>
      </c>
      <c r="G180" s="229" t="s">
        <v>286</v>
      </c>
      <c r="H180" s="230">
        <v>20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46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205</v>
      </c>
      <c r="AT180" s="237" t="s">
        <v>200</v>
      </c>
      <c r="AU180" s="237" t="s">
        <v>21</v>
      </c>
      <c r="AY180" s="17" t="s">
        <v>197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21</v>
      </c>
      <c r="BK180" s="238">
        <f>ROUND(I180*H180,2)</f>
        <v>0</v>
      </c>
      <c r="BL180" s="17" t="s">
        <v>205</v>
      </c>
      <c r="BM180" s="237" t="s">
        <v>750</v>
      </c>
    </row>
    <row r="181" spans="1:65" s="2" customFormat="1" ht="16.5" customHeight="1">
      <c r="A181" s="38"/>
      <c r="B181" s="39"/>
      <c r="C181" s="226" t="s">
        <v>469</v>
      </c>
      <c r="D181" s="226" t="s">
        <v>200</v>
      </c>
      <c r="E181" s="227" t="s">
        <v>1681</v>
      </c>
      <c r="F181" s="228" t="s">
        <v>1489</v>
      </c>
      <c r="G181" s="229" t="s">
        <v>286</v>
      </c>
      <c r="H181" s="230">
        <v>26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205</v>
      </c>
      <c r="AT181" s="237" t="s">
        <v>200</v>
      </c>
      <c r="AU181" s="237" t="s">
        <v>21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205</v>
      </c>
      <c r="BM181" s="237" t="s">
        <v>977</v>
      </c>
    </row>
    <row r="182" spans="1:65" s="2" customFormat="1" ht="16.5" customHeight="1">
      <c r="A182" s="38"/>
      <c r="B182" s="39"/>
      <c r="C182" s="226" t="s">
        <v>478</v>
      </c>
      <c r="D182" s="226" t="s">
        <v>200</v>
      </c>
      <c r="E182" s="227" t="s">
        <v>1973</v>
      </c>
      <c r="F182" s="228" t="s">
        <v>1974</v>
      </c>
      <c r="G182" s="229" t="s">
        <v>286</v>
      </c>
      <c r="H182" s="230">
        <v>123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205</v>
      </c>
      <c r="AT182" s="237" t="s">
        <v>200</v>
      </c>
      <c r="AU182" s="237" t="s">
        <v>21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205</v>
      </c>
      <c r="BM182" s="237" t="s">
        <v>980</v>
      </c>
    </row>
    <row r="183" spans="1:65" s="2" customFormat="1" ht="21.75" customHeight="1">
      <c r="A183" s="38"/>
      <c r="B183" s="39"/>
      <c r="C183" s="226" t="s">
        <v>483</v>
      </c>
      <c r="D183" s="226" t="s">
        <v>200</v>
      </c>
      <c r="E183" s="227" t="s">
        <v>1685</v>
      </c>
      <c r="F183" s="228" t="s">
        <v>1975</v>
      </c>
      <c r="G183" s="229" t="s">
        <v>286</v>
      </c>
      <c r="H183" s="230">
        <v>123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205</v>
      </c>
      <c r="AT183" s="237" t="s">
        <v>200</v>
      </c>
      <c r="AU183" s="237" t="s">
        <v>21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205</v>
      </c>
      <c r="BM183" s="237" t="s">
        <v>983</v>
      </c>
    </row>
    <row r="184" spans="1:65" s="2" customFormat="1" ht="21.75" customHeight="1">
      <c r="A184" s="38"/>
      <c r="B184" s="39"/>
      <c r="C184" s="226" t="s">
        <v>489</v>
      </c>
      <c r="D184" s="226" t="s">
        <v>200</v>
      </c>
      <c r="E184" s="227" t="s">
        <v>1686</v>
      </c>
      <c r="F184" s="228" t="s">
        <v>1687</v>
      </c>
      <c r="G184" s="229" t="s">
        <v>286</v>
      </c>
      <c r="H184" s="230">
        <v>23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205</v>
      </c>
      <c r="AT184" s="237" t="s">
        <v>200</v>
      </c>
      <c r="AU184" s="237" t="s">
        <v>21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205</v>
      </c>
      <c r="BM184" s="237" t="s">
        <v>986</v>
      </c>
    </row>
    <row r="185" spans="1:65" s="2" customFormat="1" ht="21.75" customHeight="1">
      <c r="A185" s="38"/>
      <c r="B185" s="39"/>
      <c r="C185" s="226" t="s">
        <v>495</v>
      </c>
      <c r="D185" s="226" t="s">
        <v>200</v>
      </c>
      <c r="E185" s="227" t="s">
        <v>1688</v>
      </c>
      <c r="F185" s="228" t="s">
        <v>1689</v>
      </c>
      <c r="G185" s="229" t="s">
        <v>286</v>
      </c>
      <c r="H185" s="230">
        <v>23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46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205</v>
      </c>
      <c r="AT185" s="237" t="s">
        <v>200</v>
      </c>
      <c r="AU185" s="237" t="s">
        <v>21</v>
      </c>
      <c r="AY185" s="17" t="s">
        <v>197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21</v>
      </c>
      <c r="BK185" s="238">
        <f>ROUND(I185*H185,2)</f>
        <v>0</v>
      </c>
      <c r="BL185" s="17" t="s">
        <v>205</v>
      </c>
      <c r="BM185" s="237" t="s">
        <v>991</v>
      </c>
    </row>
    <row r="186" spans="1:65" s="2" customFormat="1" ht="21.75" customHeight="1">
      <c r="A186" s="38"/>
      <c r="B186" s="39"/>
      <c r="C186" s="226" t="s">
        <v>500</v>
      </c>
      <c r="D186" s="226" t="s">
        <v>200</v>
      </c>
      <c r="E186" s="227" t="s">
        <v>1686</v>
      </c>
      <c r="F186" s="228" t="s">
        <v>1687</v>
      </c>
      <c r="G186" s="229" t="s">
        <v>286</v>
      </c>
      <c r="H186" s="230">
        <v>40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205</v>
      </c>
      <c r="AT186" s="237" t="s">
        <v>200</v>
      </c>
      <c r="AU186" s="237" t="s">
        <v>21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205</v>
      </c>
      <c r="BM186" s="237" t="s">
        <v>994</v>
      </c>
    </row>
    <row r="187" spans="1:65" s="2" customFormat="1" ht="21.75" customHeight="1">
      <c r="A187" s="38"/>
      <c r="B187" s="39"/>
      <c r="C187" s="226" t="s">
        <v>504</v>
      </c>
      <c r="D187" s="226" t="s">
        <v>200</v>
      </c>
      <c r="E187" s="227" t="s">
        <v>1690</v>
      </c>
      <c r="F187" s="228" t="s">
        <v>1691</v>
      </c>
      <c r="G187" s="229" t="s">
        <v>286</v>
      </c>
      <c r="H187" s="230">
        <v>40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21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997</v>
      </c>
    </row>
    <row r="188" spans="1:65" s="2" customFormat="1" ht="21.75" customHeight="1">
      <c r="A188" s="38"/>
      <c r="B188" s="39"/>
      <c r="C188" s="226" t="s">
        <v>509</v>
      </c>
      <c r="D188" s="226" t="s">
        <v>200</v>
      </c>
      <c r="E188" s="227" t="s">
        <v>1692</v>
      </c>
      <c r="F188" s="228" t="s">
        <v>1693</v>
      </c>
      <c r="G188" s="229" t="s">
        <v>286</v>
      </c>
      <c r="H188" s="230">
        <v>32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205</v>
      </c>
      <c r="AT188" s="237" t="s">
        <v>200</v>
      </c>
      <c r="AU188" s="237" t="s">
        <v>21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998</v>
      </c>
    </row>
    <row r="189" spans="1:65" s="2" customFormat="1" ht="21.75" customHeight="1">
      <c r="A189" s="38"/>
      <c r="B189" s="39"/>
      <c r="C189" s="226" t="s">
        <v>513</v>
      </c>
      <c r="D189" s="226" t="s">
        <v>200</v>
      </c>
      <c r="E189" s="227" t="s">
        <v>1694</v>
      </c>
      <c r="F189" s="228" t="s">
        <v>1695</v>
      </c>
      <c r="G189" s="229" t="s">
        <v>286</v>
      </c>
      <c r="H189" s="230">
        <v>32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46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205</v>
      </c>
      <c r="AT189" s="237" t="s">
        <v>200</v>
      </c>
      <c r="AU189" s="237" t="s">
        <v>21</v>
      </c>
      <c r="AY189" s="17" t="s">
        <v>197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21</v>
      </c>
      <c r="BK189" s="238">
        <f>ROUND(I189*H189,2)</f>
        <v>0</v>
      </c>
      <c r="BL189" s="17" t="s">
        <v>205</v>
      </c>
      <c r="BM189" s="237" t="s">
        <v>1003</v>
      </c>
    </row>
    <row r="190" spans="1:65" s="2" customFormat="1" ht="21.75" customHeight="1">
      <c r="A190" s="38"/>
      <c r="B190" s="39"/>
      <c r="C190" s="226" t="s">
        <v>521</v>
      </c>
      <c r="D190" s="226" t="s">
        <v>200</v>
      </c>
      <c r="E190" s="227" t="s">
        <v>1696</v>
      </c>
      <c r="F190" s="228" t="s">
        <v>1697</v>
      </c>
      <c r="G190" s="229" t="s">
        <v>286</v>
      </c>
      <c r="H190" s="230">
        <v>5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205</v>
      </c>
      <c r="AT190" s="237" t="s">
        <v>200</v>
      </c>
      <c r="AU190" s="237" t="s">
        <v>21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205</v>
      </c>
      <c r="BM190" s="237" t="s">
        <v>1006</v>
      </c>
    </row>
    <row r="191" spans="1:65" s="2" customFormat="1" ht="21.75" customHeight="1">
      <c r="A191" s="38"/>
      <c r="B191" s="39"/>
      <c r="C191" s="226" t="s">
        <v>525</v>
      </c>
      <c r="D191" s="226" t="s">
        <v>200</v>
      </c>
      <c r="E191" s="227" t="s">
        <v>1698</v>
      </c>
      <c r="F191" s="228" t="s">
        <v>1699</v>
      </c>
      <c r="G191" s="229" t="s">
        <v>286</v>
      </c>
      <c r="H191" s="230">
        <v>5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205</v>
      </c>
      <c r="AT191" s="237" t="s">
        <v>200</v>
      </c>
      <c r="AU191" s="237" t="s">
        <v>21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205</v>
      </c>
      <c r="BM191" s="237" t="s">
        <v>1010</v>
      </c>
    </row>
    <row r="192" spans="1:65" s="2" customFormat="1" ht="21.75" customHeight="1">
      <c r="A192" s="38"/>
      <c r="B192" s="39"/>
      <c r="C192" s="226" t="s">
        <v>531</v>
      </c>
      <c r="D192" s="226" t="s">
        <v>200</v>
      </c>
      <c r="E192" s="227" t="s">
        <v>1700</v>
      </c>
      <c r="F192" s="228" t="s">
        <v>1701</v>
      </c>
      <c r="G192" s="229" t="s">
        <v>286</v>
      </c>
      <c r="H192" s="230">
        <v>9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205</v>
      </c>
      <c r="AT192" s="237" t="s">
        <v>200</v>
      </c>
      <c r="AU192" s="237" t="s">
        <v>21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205</v>
      </c>
      <c r="BM192" s="237" t="s">
        <v>1013</v>
      </c>
    </row>
    <row r="193" spans="1:65" s="2" customFormat="1" ht="21.75" customHeight="1">
      <c r="A193" s="38"/>
      <c r="B193" s="39"/>
      <c r="C193" s="226" t="s">
        <v>548</v>
      </c>
      <c r="D193" s="226" t="s">
        <v>200</v>
      </c>
      <c r="E193" s="227" t="s">
        <v>1702</v>
      </c>
      <c r="F193" s="228" t="s">
        <v>1703</v>
      </c>
      <c r="G193" s="229" t="s">
        <v>286</v>
      </c>
      <c r="H193" s="230">
        <v>9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205</v>
      </c>
      <c r="AT193" s="237" t="s">
        <v>200</v>
      </c>
      <c r="AU193" s="237" t="s">
        <v>21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205</v>
      </c>
      <c r="BM193" s="237" t="s">
        <v>1016</v>
      </c>
    </row>
    <row r="194" spans="1:65" s="2" customFormat="1" ht="21.75" customHeight="1">
      <c r="A194" s="38"/>
      <c r="B194" s="39"/>
      <c r="C194" s="226" t="s">
        <v>564</v>
      </c>
      <c r="D194" s="226" t="s">
        <v>200</v>
      </c>
      <c r="E194" s="227" t="s">
        <v>1704</v>
      </c>
      <c r="F194" s="228" t="s">
        <v>1705</v>
      </c>
      <c r="G194" s="229" t="s">
        <v>286</v>
      </c>
      <c r="H194" s="230">
        <v>8</v>
      </c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46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205</v>
      </c>
      <c r="AT194" s="237" t="s">
        <v>200</v>
      </c>
      <c r="AU194" s="237" t="s">
        <v>21</v>
      </c>
      <c r="AY194" s="17" t="s">
        <v>197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21</v>
      </c>
      <c r="BK194" s="238">
        <f>ROUND(I194*H194,2)</f>
        <v>0</v>
      </c>
      <c r="BL194" s="17" t="s">
        <v>205</v>
      </c>
      <c r="BM194" s="237" t="s">
        <v>1019</v>
      </c>
    </row>
    <row r="195" spans="1:65" s="2" customFormat="1" ht="21.75" customHeight="1">
      <c r="A195" s="38"/>
      <c r="B195" s="39"/>
      <c r="C195" s="226" t="s">
        <v>568</v>
      </c>
      <c r="D195" s="226" t="s">
        <v>200</v>
      </c>
      <c r="E195" s="227" t="s">
        <v>1706</v>
      </c>
      <c r="F195" s="228" t="s">
        <v>1707</v>
      </c>
      <c r="G195" s="229" t="s">
        <v>286</v>
      </c>
      <c r="H195" s="230">
        <v>8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205</v>
      </c>
      <c r="AT195" s="237" t="s">
        <v>200</v>
      </c>
      <c r="AU195" s="237" t="s">
        <v>21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205</v>
      </c>
      <c r="BM195" s="237" t="s">
        <v>1022</v>
      </c>
    </row>
    <row r="196" spans="1:65" s="2" customFormat="1" ht="21.75" customHeight="1">
      <c r="A196" s="38"/>
      <c r="B196" s="39"/>
      <c r="C196" s="226" t="s">
        <v>573</v>
      </c>
      <c r="D196" s="226" t="s">
        <v>200</v>
      </c>
      <c r="E196" s="227" t="s">
        <v>1708</v>
      </c>
      <c r="F196" s="228" t="s">
        <v>1709</v>
      </c>
      <c r="G196" s="229" t="s">
        <v>286</v>
      </c>
      <c r="H196" s="230">
        <v>116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205</v>
      </c>
      <c r="AT196" s="237" t="s">
        <v>200</v>
      </c>
      <c r="AU196" s="237" t="s">
        <v>21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205</v>
      </c>
      <c r="BM196" s="237" t="s">
        <v>1025</v>
      </c>
    </row>
    <row r="197" spans="1:65" s="2" customFormat="1" ht="21.75" customHeight="1">
      <c r="A197" s="38"/>
      <c r="B197" s="39"/>
      <c r="C197" s="226" t="s">
        <v>577</v>
      </c>
      <c r="D197" s="226" t="s">
        <v>200</v>
      </c>
      <c r="E197" s="227" t="s">
        <v>1710</v>
      </c>
      <c r="F197" s="228" t="s">
        <v>1711</v>
      </c>
      <c r="G197" s="229" t="s">
        <v>286</v>
      </c>
      <c r="H197" s="230">
        <v>116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205</v>
      </c>
      <c r="AT197" s="237" t="s">
        <v>200</v>
      </c>
      <c r="AU197" s="237" t="s">
        <v>21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205</v>
      </c>
      <c r="BM197" s="237" t="s">
        <v>1028</v>
      </c>
    </row>
    <row r="198" spans="1:65" s="2" customFormat="1" ht="21.75" customHeight="1">
      <c r="A198" s="38"/>
      <c r="B198" s="39"/>
      <c r="C198" s="226" t="s">
        <v>583</v>
      </c>
      <c r="D198" s="226" t="s">
        <v>200</v>
      </c>
      <c r="E198" s="227" t="s">
        <v>1712</v>
      </c>
      <c r="F198" s="228" t="s">
        <v>1713</v>
      </c>
      <c r="G198" s="229" t="s">
        <v>286</v>
      </c>
      <c r="H198" s="230">
        <v>8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46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205</v>
      </c>
      <c r="AT198" s="237" t="s">
        <v>200</v>
      </c>
      <c r="AU198" s="237" t="s">
        <v>21</v>
      </c>
      <c r="AY198" s="17" t="s">
        <v>197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21</v>
      </c>
      <c r="BK198" s="238">
        <f>ROUND(I198*H198,2)</f>
        <v>0</v>
      </c>
      <c r="BL198" s="17" t="s">
        <v>205</v>
      </c>
      <c r="BM198" s="237" t="s">
        <v>1031</v>
      </c>
    </row>
    <row r="199" spans="1:65" s="2" customFormat="1" ht="21.75" customHeight="1">
      <c r="A199" s="38"/>
      <c r="B199" s="39"/>
      <c r="C199" s="226" t="s">
        <v>589</v>
      </c>
      <c r="D199" s="226" t="s">
        <v>200</v>
      </c>
      <c r="E199" s="227" t="s">
        <v>1714</v>
      </c>
      <c r="F199" s="228" t="s">
        <v>1715</v>
      </c>
      <c r="G199" s="229" t="s">
        <v>286</v>
      </c>
      <c r="H199" s="230">
        <v>8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205</v>
      </c>
      <c r="AT199" s="237" t="s">
        <v>200</v>
      </c>
      <c r="AU199" s="237" t="s">
        <v>21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205</v>
      </c>
      <c r="BM199" s="237" t="s">
        <v>1034</v>
      </c>
    </row>
    <row r="200" spans="1:65" s="2" customFormat="1" ht="12">
      <c r="A200" s="38"/>
      <c r="B200" s="39"/>
      <c r="C200" s="226" t="s">
        <v>593</v>
      </c>
      <c r="D200" s="226" t="s">
        <v>200</v>
      </c>
      <c r="E200" s="227" t="s">
        <v>1716</v>
      </c>
      <c r="F200" s="228" t="s">
        <v>1717</v>
      </c>
      <c r="G200" s="229" t="s">
        <v>286</v>
      </c>
      <c r="H200" s="230">
        <v>6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46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205</v>
      </c>
      <c r="AT200" s="237" t="s">
        <v>200</v>
      </c>
      <c r="AU200" s="237" t="s">
        <v>21</v>
      </c>
      <c r="AY200" s="17" t="s">
        <v>197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21</v>
      </c>
      <c r="BK200" s="238">
        <f>ROUND(I200*H200,2)</f>
        <v>0</v>
      </c>
      <c r="BL200" s="17" t="s">
        <v>205</v>
      </c>
      <c r="BM200" s="237" t="s">
        <v>1037</v>
      </c>
    </row>
    <row r="201" spans="1:65" s="2" customFormat="1" ht="21.75" customHeight="1">
      <c r="A201" s="38"/>
      <c r="B201" s="39"/>
      <c r="C201" s="226" t="s">
        <v>597</v>
      </c>
      <c r="D201" s="226" t="s">
        <v>200</v>
      </c>
      <c r="E201" s="227" t="s">
        <v>1718</v>
      </c>
      <c r="F201" s="228" t="s">
        <v>1703</v>
      </c>
      <c r="G201" s="229" t="s">
        <v>286</v>
      </c>
      <c r="H201" s="230">
        <v>6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46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205</v>
      </c>
      <c r="AT201" s="237" t="s">
        <v>200</v>
      </c>
      <c r="AU201" s="237" t="s">
        <v>21</v>
      </c>
      <c r="AY201" s="17" t="s">
        <v>197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21</v>
      </c>
      <c r="BK201" s="238">
        <f>ROUND(I201*H201,2)</f>
        <v>0</v>
      </c>
      <c r="BL201" s="17" t="s">
        <v>205</v>
      </c>
      <c r="BM201" s="237" t="s">
        <v>1040</v>
      </c>
    </row>
    <row r="202" spans="1:65" s="2" customFormat="1" ht="21.75" customHeight="1">
      <c r="A202" s="38"/>
      <c r="B202" s="39"/>
      <c r="C202" s="226" t="s">
        <v>602</v>
      </c>
      <c r="D202" s="226" t="s">
        <v>200</v>
      </c>
      <c r="E202" s="227" t="s">
        <v>1719</v>
      </c>
      <c r="F202" s="228" t="s">
        <v>1720</v>
      </c>
      <c r="G202" s="229" t="s">
        <v>286</v>
      </c>
      <c r="H202" s="230">
        <v>94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205</v>
      </c>
      <c r="AT202" s="237" t="s">
        <v>200</v>
      </c>
      <c r="AU202" s="237" t="s">
        <v>21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205</v>
      </c>
      <c r="BM202" s="237" t="s">
        <v>1043</v>
      </c>
    </row>
    <row r="203" spans="1:65" s="2" customFormat="1" ht="21.75" customHeight="1">
      <c r="A203" s="38"/>
      <c r="B203" s="39"/>
      <c r="C203" s="226" t="s">
        <v>606</v>
      </c>
      <c r="D203" s="226" t="s">
        <v>200</v>
      </c>
      <c r="E203" s="227" t="s">
        <v>1721</v>
      </c>
      <c r="F203" s="228" t="s">
        <v>1707</v>
      </c>
      <c r="G203" s="229" t="s">
        <v>286</v>
      </c>
      <c r="H203" s="230">
        <v>94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205</v>
      </c>
      <c r="AT203" s="237" t="s">
        <v>200</v>
      </c>
      <c r="AU203" s="237" t="s">
        <v>21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205</v>
      </c>
      <c r="BM203" s="237" t="s">
        <v>1046</v>
      </c>
    </row>
    <row r="204" spans="1:65" s="2" customFormat="1" ht="21.75" customHeight="1">
      <c r="A204" s="38"/>
      <c r="B204" s="39"/>
      <c r="C204" s="226" t="s">
        <v>614</v>
      </c>
      <c r="D204" s="226" t="s">
        <v>200</v>
      </c>
      <c r="E204" s="227" t="s">
        <v>1722</v>
      </c>
      <c r="F204" s="228" t="s">
        <v>1723</v>
      </c>
      <c r="G204" s="229" t="s">
        <v>286</v>
      </c>
      <c r="H204" s="230">
        <v>14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46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205</v>
      </c>
      <c r="AT204" s="237" t="s">
        <v>200</v>
      </c>
      <c r="AU204" s="237" t="s">
        <v>21</v>
      </c>
      <c r="AY204" s="17" t="s">
        <v>197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21</v>
      </c>
      <c r="BK204" s="238">
        <f>ROUND(I204*H204,2)</f>
        <v>0</v>
      </c>
      <c r="BL204" s="17" t="s">
        <v>205</v>
      </c>
      <c r="BM204" s="237" t="s">
        <v>1049</v>
      </c>
    </row>
    <row r="205" spans="1:65" s="2" customFormat="1" ht="21.75" customHeight="1">
      <c r="A205" s="38"/>
      <c r="B205" s="39"/>
      <c r="C205" s="226" t="s">
        <v>621</v>
      </c>
      <c r="D205" s="226" t="s">
        <v>200</v>
      </c>
      <c r="E205" s="227" t="s">
        <v>1724</v>
      </c>
      <c r="F205" s="228" t="s">
        <v>1711</v>
      </c>
      <c r="G205" s="229" t="s">
        <v>286</v>
      </c>
      <c r="H205" s="230">
        <v>14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46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205</v>
      </c>
      <c r="AT205" s="237" t="s">
        <v>200</v>
      </c>
      <c r="AU205" s="237" t="s">
        <v>21</v>
      </c>
      <c r="AY205" s="17" t="s">
        <v>197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21</v>
      </c>
      <c r="BK205" s="238">
        <f>ROUND(I205*H205,2)</f>
        <v>0</v>
      </c>
      <c r="BL205" s="17" t="s">
        <v>205</v>
      </c>
      <c r="BM205" s="237" t="s">
        <v>1052</v>
      </c>
    </row>
    <row r="206" spans="1:65" s="2" customFormat="1" ht="12">
      <c r="A206" s="38"/>
      <c r="B206" s="39"/>
      <c r="C206" s="226" t="s">
        <v>1053</v>
      </c>
      <c r="D206" s="226" t="s">
        <v>200</v>
      </c>
      <c r="E206" s="227" t="s">
        <v>1976</v>
      </c>
      <c r="F206" s="228" t="s">
        <v>1726</v>
      </c>
      <c r="G206" s="229" t="s">
        <v>286</v>
      </c>
      <c r="H206" s="230">
        <v>7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205</v>
      </c>
      <c r="AT206" s="237" t="s">
        <v>200</v>
      </c>
      <c r="AU206" s="237" t="s">
        <v>21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205</v>
      </c>
      <c r="BM206" s="237" t="s">
        <v>1056</v>
      </c>
    </row>
    <row r="207" spans="1:65" s="2" customFormat="1" ht="21.75" customHeight="1">
      <c r="A207" s="38"/>
      <c r="B207" s="39"/>
      <c r="C207" s="226" t="s">
        <v>712</v>
      </c>
      <c r="D207" s="226" t="s">
        <v>200</v>
      </c>
      <c r="E207" s="227" t="s">
        <v>1977</v>
      </c>
      <c r="F207" s="228" t="s">
        <v>1703</v>
      </c>
      <c r="G207" s="229" t="s">
        <v>286</v>
      </c>
      <c r="H207" s="230">
        <v>7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46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205</v>
      </c>
      <c r="AT207" s="237" t="s">
        <v>200</v>
      </c>
      <c r="AU207" s="237" t="s">
        <v>21</v>
      </c>
      <c r="AY207" s="17" t="s">
        <v>197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21</v>
      </c>
      <c r="BK207" s="238">
        <f>ROUND(I207*H207,2)</f>
        <v>0</v>
      </c>
      <c r="BL207" s="17" t="s">
        <v>205</v>
      </c>
      <c r="BM207" s="237" t="s">
        <v>1059</v>
      </c>
    </row>
    <row r="208" spans="1:65" s="2" customFormat="1" ht="16.5" customHeight="1">
      <c r="A208" s="38"/>
      <c r="B208" s="39"/>
      <c r="C208" s="226" t="s">
        <v>1060</v>
      </c>
      <c r="D208" s="226" t="s">
        <v>200</v>
      </c>
      <c r="E208" s="227" t="s">
        <v>1728</v>
      </c>
      <c r="F208" s="228" t="s">
        <v>1729</v>
      </c>
      <c r="G208" s="229" t="s">
        <v>707</v>
      </c>
      <c r="H208" s="287"/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205</v>
      </c>
      <c r="AT208" s="237" t="s">
        <v>200</v>
      </c>
      <c r="AU208" s="237" t="s">
        <v>21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205</v>
      </c>
      <c r="BM208" s="237" t="s">
        <v>1063</v>
      </c>
    </row>
    <row r="209" spans="1:65" s="2" customFormat="1" ht="16.5" customHeight="1">
      <c r="A209" s="38"/>
      <c r="B209" s="39"/>
      <c r="C209" s="226" t="s">
        <v>715</v>
      </c>
      <c r="D209" s="226" t="s">
        <v>200</v>
      </c>
      <c r="E209" s="227" t="s">
        <v>705</v>
      </c>
      <c r="F209" s="228" t="s">
        <v>1978</v>
      </c>
      <c r="G209" s="229" t="s">
        <v>707</v>
      </c>
      <c r="H209" s="287"/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205</v>
      </c>
      <c r="AT209" s="237" t="s">
        <v>200</v>
      </c>
      <c r="AU209" s="237" t="s">
        <v>21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205</v>
      </c>
      <c r="BM209" s="237" t="s">
        <v>1066</v>
      </c>
    </row>
    <row r="210" spans="1:65" s="2" customFormat="1" ht="16.5" customHeight="1">
      <c r="A210" s="38"/>
      <c r="B210" s="39"/>
      <c r="C210" s="226" t="s">
        <v>1067</v>
      </c>
      <c r="D210" s="226" t="s">
        <v>200</v>
      </c>
      <c r="E210" s="227" t="s">
        <v>708</v>
      </c>
      <c r="F210" s="228" t="s">
        <v>709</v>
      </c>
      <c r="G210" s="229" t="s">
        <v>707</v>
      </c>
      <c r="H210" s="287"/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205</v>
      </c>
      <c r="AT210" s="237" t="s">
        <v>200</v>
      </c>
      <c r="AU210" s="237" t="s">
        <v>21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205</v>
      </c>
      <c r="BM210" s="237" t="s">
        <v>1070</v>
      </c>
    </row>
    <row r="211" spans="1:65" s="2" customFormat="1" ht="12">
      <c r="A211" s="38"/>
      <c r="B211" s="39"/>
      <c r="C211" s="226" t="s">
        <v>720</v>
      </c>
      <c r="D211" s="226" t="s">
        <v>200</v>
      </c>
      <c r="E211" s="227" t="s">
        <v>710</v>
      </c>
      <c r="F211" s="228" t="s">
        <v>711</v>
      </c>
      <c r="G211" s="229" t="s">
        <v>707</v>
      </c>
      <c r="H211" s="287"/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46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205</v>
      </c>
      <c r="AT211" s="237" t="s">
        <v>200</v>
      </c>
      <c r="AU211" s="237" t="s">
        <v>21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205</v>
      </c>
      <c r="BM211" s="237" t="s">
        <v>1073</v>
      </c>
    </row>
    <row r="212" spans="1:65" s="2" customFormat="1" ht="16.5" customHeight="1">
      <c r="A212" s="38"/>
      <c r="B212" s="39"/>
      <c r="C212" s="226" t="s">
        <v>1074</v>
      </c>
      <c r="D212" s="226" t="s">
        <v>200</v>
      </c>
      <c r="E212" s="227" t="s">
        <v>713</v>
      </c>
      <c r="F212" s="228" t="s">
        <v>714</v>
      </c>
      <c r="G212" s="229" t="s">
        <v>707</v>
      </c>
      <c r="H212" s="287"/>
      <c r="I212" s="231"/>
      <c r="J212" s="232">
        <f>ROUND(I212*H212,2)</f>
        <v>0</v>
      </c>
      <c r="K212" s="228" t="s">
        <v>1</v>
      </c>
      <c r="L212" s="44"/>
      <c r="M212" s="233" t="s">
        <v>1</v>
      </c>
      <c r="N212" s="234" t="s">
        <v>46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205</v>
      </c>
      <c r="AT212" s="237" t="s">
        <v>200</v>
      </c>
      <c r="AU212" s="237" t="s">
        <v>21</v>
      </c>
      <c r="AY212" s="17" t="s">
        <v>197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21</v>
      </c>
      <c r="BK212" s="238">
        <f>ROUND(I212*H212,2)</f>
        <v>0</v>
      </c>
      <c r="BL212" s="17" t="s">
        <v>205</v>
      </c>
      <c r="BM212" s="237" t="s">
        <v>1077</v>
      </c>
    </row>
    <row r="213" spans="1:63" s="12" customFormat="1" ht="25.9" customHeight="1">
      <c r="A213" s="12"/>
      <c r="B213" s="210"/>
      <c r="C213" s="211"/>
      <c r="D213" s="212" t="s">
        <v>80</v>
      </c>
      <c r="E213" s="213" t="s">
        <v>1494</v>
      </c>
      <c r="F213" s="213" t="s">
        <v>1979</v>
      </c>
      <c r="G213" s="211"/>
      <c r="H213" s="211"/>
      <c r="I213" s="214"/>
      <c r="J213" s="215">
        <f>BK213</f>
        <v>0</v>
      </c>
      <c r="K213" s="211"/>
      <c r="L213" s="216"/>
      <c r="M213" s="217"/>
      <c r="N213" s="218"/>
      <c r="O213" s="218"/>
      <c r="P213" s="219">
        <f>SUM(P214:P219)</f>
        <v>0</v>
      </c>
      <c r="Q213" s="218"/>
      <c r="R213" s="219">
        <f>SUM(R214:R219)</f>
        <v>0</v>
      </c>
      <c r="S213" s="218"/>
      <c r="T213" s="220">
        <f>SUM(T214:T219)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1" t="s">
        <v>21</v>
      </c>
      <c r="AT213" s="222" t="s">
        <v>80</v>
      </c>
      <c r="AU213" s="222" t="s">
        <v>81</v>
      </c>
      <c r="AY213" s="221" t="s">
        <v>197</v>
      </c>
      <c r="BK213" s="223">
        <f>SUM(BK214:BK219)</f>
        <v>0</v>
      </c>
    </row>
    <row r="214" spans="1:65" s="2" customFormat="1" ht="16.5" customHeight="1">
      <c r="A214" s="38"/>
      <c r="B214" s="39"/>
      <c r="C214" s="226" t="s">
        <v>723</v>
      </c>
      <c r="D214" s="226" t="s">
        <v>200</v>
      </c>
      <c r="E214" s="227" t="s">
        <v>1734</v>
      </c>
      <c r="F214" s="228" t="s">
        <v>1496</v>
      </c>
      <c r="G214" s="229" t="s">
        <v>203</v>
      </c>
      <c r="H214" s="230">
        <v>4</v>
      </c>
      <c r="I214" s="231"/>
      <c r="J214" s="232">
        <f>ROUND(I214*H214,2)</f>
        <v>0</v>
      </c>
      <c r="K214" s="228" t="s">
        <v>1</v>
      </c>
      <c r="L214" s="44"/>
      <c r="M214" s="233" t="s">
        <v>1</v>
      </c>
      <c r="N214" s="234" t="s">
        <v>46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205</v>
      </c>
      <c r="AT214" s="237" t="s">
        <v>200</v>
      </c>
      <c r="AU214" s="237" t="s">
        <v>21</v>
      </c>
      <c r="AY214" s="17" t="s">
        <v>197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21</v>
      </c>
      <c r="BK214" s="238">
        <f>ROUND(I214*H214,2)</f>
        <v>0</v>
      </c>
      <c r="BL214" s="17" t="s">
        <v>205</v>
      </c>
      <c r="BM214" s="237" t="s">
        <v>1080</v>
      </c>
    </row>
    <row r="215" spans="1:65" s="2" customFormat="1" ht="16.5" customHeight="1">
      <c r="A215" s="38"/>
      <c r="B215" s="39"/>
      <c r="C215" s="226" t="s">
        <v>1081</v>
      </c>
      <c r="D215" s="226" t="s">
        <v>200</v>
      </c>
      <c r="E215" s="227" t="s">
        <v>1980</v>
      </c>
      <c r="F215" s="228" t="s">
        <v>1498</v>
      </c>
      <c r="G215" s="229" t="s">
        <v>203</v>
      </c>
      <c r="H215" s="230">
        <v>7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46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205</v>
      </c>
      <c r="AT215" s="237" t="s">
        <v>200</v>
      </c>
      <c r="AU215" s="237" t="s">
        <v>21</v>
      </c>
      <c r="AY215" s="17" t="s">
        <v>197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21</v>
      </c>
      <c r="BK215" s="238">
        <f>ROUND(I215*H215,2)</f>
        <v>0</v>
      </c>
      <c r="BL215" s="17" t="s">
        <v>205</v>
      </c>
      <c r="BM215" s="237" t="s">
        <v>1084</v>
      </c>
    </row>
    <row r="216" spans="1:65" s="2" customFormat="1" ht="16.5" customHeight="1">
      <c r="A216" s="38"/>
      <c r="B216" s="39"/>
      <c r="C216" s="226" t="s">
        <v>726</v>
      </c>
      <c r="D216" s="226" t="s">
        <v>200</v>
      </c>
      <c r="E216" s="227" t="s">
        <v>1737</v>
      </c>
      <c r="F216" s="228" t="s">
        <v>1736</v>
      </c>
      <c r="G216" s="229" t="s">
        <v>203</v>
      </c>
      <c r="H216" s="230">
        <v>2</v>
      </c>
      <c r="I216" s="231"/>
      <c r="J216" s="232">
        <f>ROUND(I216*H216,2)</f>
        <v>0</v>
      </c>
      <c r="K216" s="228" t="s">
        <v>1</v>
      </c>
      <c r="L216" s="44"/>
      <c r="M216" s="233" t="s">
        <v>1</v>
      </c>
      <c r="N216" s="234" t="s">
        <v>46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205</v>
      </c>
      <c r="AT216" s="237" t="s">
        <v>200</v>
      </c>
      <c r="AU216" s="237" t="s">
        <v>21</v>
      </c>
      <c r="AY216" s="17" t="s">
        <v>197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21</v>
      </c>
      <c r="BK216" s="238">
        <f>ROUND(I216*H216,2)</f>
        <v>0</v>
      </c>
      <c r="BL216" s="17" t="s">
        <v>205</v>
      </c>
      <c r="BM216" s="237" t="s">
        <v>1087</v>
      </c>
    </row>
    <row r="217" spans="1:65" s="2" customFormat="1" ht="16.5" customHeight="1">
      <c r="A217" s="38"/>
      <c r="B217" s="39"/>
      <c r="C217" s="226" t="s">
        <v>1088</v>
      </c>
      <c r="D217" s="226" t="s">
        <v>200</v>
      </c>
      <c r="E217" s="227" t="s">
        <v>1739</v>
      </c>
      <c r="F217" s="228" t="s">
        <v>1738</v>
      </c>
      <c r="G217" s="229" t="s">
        <v>203</v>
      </c>
      <c r="H217" s="230">
        <v>1</v>
      </c>
      <c r="I217" s="231"/>
      <c r="J217" s="232">
        <f>ROUND(I217*H217,2)</f>
        <v>0</v>
      </c>
      <c r="K217" s="228" t="s">
        <v>1</v>
      </c>
      <c r="L217" s="44"/>
      <c r="M217" s="233" t="s">
        <v>1</v>
      </c>
      <c r="N217" s="234" t="s">
        <v>46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205</v>
      </c>
      <c r="AT217" s="237" t="s">
        <v>200</v>
      </c>
      <c r="AU217" s="237" t="s">
        <v>21</v>
      </c>
      <c r="AY217" s="17" t="s">
        <v>197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21</v>
      </c>
      <c r="BK217" s="238">
        <f>ROUND(I217*H217,2)</f>
        <v>0</v>
      </c>
      <c r="BL217" s="17" t="s">
        <v>205</v>
      </c>
      <c r="BM217" s="237" t="s">
        <v>1091</v>
      </c>
    </row>
    <row r="218" spans="1:65" s="2" customFormat="1" ht="12">
      <c r="A218" s="38"/>
      <c r="B218" s="39"/>
      <c r="C218" s="226" t="s">
        <v>729</v>
      </c>
      <c r="D218" s="226" t="s">
        <v>200</v>
      </c>
      <c r="E218" s="227" t="s">
        <v>1981</v>
      </c>
      <c r="F218" s="228" t="s">
        <v>1740</v>
      </c>
      <c r="G218" s="229" t="s">
        <v>203</v>
      </c>
      <c r="H218" s="230">
        <v>1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46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205</v>
      </c>
      <c r="AT218" s="237" t="s">
        <v>200</v>
      </c>
      <c r="AU218" s="237" t="s">
        <v>21</v>
      </c>
      <c r="AY218" s="17" t="s">
        <v>197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21</v>
      </c>
      <c r="BK218" s="238">
        <f>ROUND(I218*H218,2)</f>
        <v>0</v>
      </c>
      <c r="BL218" s="17" t="s">
        <v>205</v>
      </c>
      <c r="BM218" s="237" t="s">
        <v>1094</v>
      </c>
    </row>
    <row r="219" spans="1:65" s="2" customFormat="1" ht="16.5" customHeight="1">
      <c r="A219" s="38"/>
      <c r="B219" s="39"/>
      <c r="C219" s="226" t="s">
        <v>1095</v>
      </c>
      <c r="D219" s="226" t="s">
        <v>200</v>
      </c>
      <c r="E219" s="227" t="s">
        <v>1982</v>
      </c>
      <c r="F219" s="228" t="s">
        <v>1502</v>
      </c>
      <c r="G219" s="229" t="s">
        <v>203</v>
      </c>
      <c r="H219" s="230">
        <v>1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46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205</v>
      </c>
      <c r="AT219" s="237" t="s">
        <v>200</v>
      </c>
      <c r="AU219" s="237" t="s">
        <v>21</v>
      </c>
      <c r="AY219" s="17" t="s">
        <v>197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21</v>
      </c>
      <c r="BK219" s="238">
        <f>ROUND(I219*H219,2)</f>
        <v>0</v>
      </c>
      <c r="BL219" s="17" t="s">
        <v>205</v>
      </c>
      <c r="BM219" s="237" t="s">
        <v>1098</v>
      </c>
    </row>
    <row r="220" spans="1:63" s="12" customFormat="1" ht="25.9" customHeight="1">
      <c r="A220" s="12"/>
      <c r="B220" s="210"/>
      <c r="C220" s="211"/>
      <c r="D220" s="212" t="s">
        <v>80</v>
      </c>
      <c r="E220" s="213" t="s">
        <v>1742</v>
      </c>
      <c r="F220" s="213" t="s">
        <v>1983</v>
      </c>
      <c r="G220" s="211"/>
      <c r="H220" s="211"/>
      <c r="I220" s="214"/>
      <c r="J220" s="215">
        <f>BK220</f>
        <v>0</v>
      </c>
      <c r="K220" s="211"/>
      <c r="L220" s="216"/>
      <c r="M220" s="217"/>
      <c r="N220" s="218"/>
      <c r="O220" s="218"/>
      <c r="P220" s="219">
        <f>SUM(P221:P234)</f>
        <v>0</v>
      </c>
      <c r="Q220" s="218"/>
      <c r="R220" s="219">
        <f>SUM(R221:R234)</f>
        <v>0</v>
      </c>
      <c r="S220" s="218"/>
      <c r="T220" s="220">
        <f>SUM(T221:T234)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21</v>
      </c>
      <c r="AT220" s="222" t="s">
        <v>80</v>
      </c>
      <c r="AU220" s="222" t="s">
        <v>81</v>
      </c>
      <c r="AY220" s="221" t="s">
        <v>197</v>
      </c>
      <c r="BK220" s="223">
        <f>SUM(BK221:BK234)</f>
        <v>0</v>
      </c>
    </row>
    <row r="221" spans="1:65" s="2" customFormat="1" ht="33" customHeight="1">
      <c r="A221" s="38"/>
      <c r="B221" s="39"/>
      <c r="C221" s="226" t="s">
        <v>732</v>
      </c>
      <c r="D221" s="226" t="s">
        <v>200</v>
      </c>
      <c r="E221" s="227" t="s">
        <v>1984</v>
      </c>
      <c r="F221" s="228" t="s">
        <v>1745</v>
      </c>
      <c r="G221" s="229" t="s">
        <v>203</v>
      </c>
      <c r="H221" s="230">
        <v>1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46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205</v>
      </c>
      <c r="AT221" s="237" t="s">
        <v>200</v>
      </c>
      <c r="AU221" s="237" t="s">
        <v>21</v>
      </c>
      <c r="AY221" s="17" t="s">
        <v>197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21</v>
      </c>
      <c r="BK221" s="238">
        <f>ROUND(I221*H221,2)</f>
        <v>0</v>
      </c>
      <c r="BL221" s="17" t="s">
        <v>205</v>
      </c>
      <c r="BM221" s="237" t="s">
        <v>1101</v>
      </c>
    </row>
    <row r="222" spans="1:65" s="2" customFormat="1" ht="16.5" customHeight="1">
      <c r="A222" s="38"/>
      <c r="B222" s="39"/>
      <c r="C222" s="226" t="s">
        <v>1102</v>
      </c>
      <c r="D222" s="226" t="s">
        <v>200</v>
      </c>
      <c r="E222" s="227" t="s">
        <v>1747</v>
      </c>
      <c r="F222" s="228" t="s">
        <v>1496</v>
      </c>
      <c r="G222" s="229" t="s">
        <v>203</v>
      </c>
      <c r="H222" s="230">
        <v>16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46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205</v>
      </c>
      <c r="AT222" s="237" t="s">
        <v>200</v>
      </c>
      <c r="AU222" s="237" t="s">
        <v>21</v>
      </c>
      <c r="AY222" s="17" t="s">
        <v>197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21</v>
      </c>
      <c r="BK222" s="238">
        <f>ROUND(I222*H222,2)</f>
        <v>0</v>
      </c>
      <c r="BL222" s="17" t="s">
        <v>205</v>
      </c>
      <c r="BM222" s="237" t="s">
        <v>1105</v>
      </c>
    </row>
    <row r="223" spans="1:65" s="2" customFormat="1" ht="16.5" customHeight="1">
      <c r="A223" s="38"/>
      <c r="B223" s="39"/>
      <c r="C223" s="226" t="s">
        <v>735</v>
      </c>
      <c r="D223" s="226" t="s">
        <v>200</v>
      </c>
      <c r="E223" s="227" t="s">
        <v>1749</v>
      </c>
      <c r="F223" s="228" t="s">
        <v>1748</v>
      </c>
      <c r="G223" s="229" t="s">
        <v>203</v>
      </c>
      <c r="H223" s="230">
        <v>1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46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205</v>
      </c>
      <c r="AT223" s="237" t="s">
        <v>200</v>
      </c>
      <c r="AU223" s="237" t="s">
        <v>21</v>
      </c>
      <c r="AY223" s="17" t="s">
        <v>197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21</v>
      </c>
      <c r="BK223" s="238">
        <f>ROUND(I223*H223,2)</f>
        <v>0</v>
      </c>
      <c r="BL223" s="17" t="s">
        <v>205</v>
      </c>
      <c r="BM223" s="237" t="s">
        <v>1108</v>
      </c>
    </row>
    <row r="224" spans="1:65" s="2" customFormat="1" ht="16.5" customHeight="1">
      <c r="A224" s="38"/>
      <c r="B224" s="39"/>
      <c r="C224" s="226" t="s">
        <v>1109</v>
      </c>
      <c r="D224" s="226" t="s">
        <v>200</v>
      </c>
      <c r="E224" s="227" t="s">
        <v>1985</v>
      </c>
      <c r="F224" s="228" t="s">
        <v>1498</v>
      </c>
      <c r="G224" s="229" t="s">
        <v>203</v>
      </c>
      <c r="H224" s="230">
        <v>30</v>
      </c>
      <c r="I224" s="231"/>
      <c r="J224" s="232">
        <f>ROUND(I224*H224,2)</f>
        <v>0</v>
      </c>
      <c r="K224" s="228" t="s">
        <v>1</v>
      </c>
      <c r="L224" s="44"/>
      <c r="M224" s="233" t="s">
        <v>1</v>
      </c>
      <c r="N224" s="234" t="s">
        <v>46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205</v>
      </c>
      <c r="AT224" s="237" t="s">
        <v>200</v>
      </c>
      <c r="AU224" s="237" t="s">
        <v>21</v>
      </c>
      <c r="AY224" s="17" t="s">
        <v>197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21</v>
      </c>
      <c r="BK224" s="238">
        <f>ROUND(I224*H224,2)</f>
        <v>0</v>
      </c>
      <c r="BL224" s="17" t="s">
        <v>205</v>
      </c>
      <c r="BM224" s="237" t="s">
        <v>1112</v>
      </c>
    </row>
    <row r="225" spans="1:65" s="2" customFormat="1" ht="16.5" customHeight="1">
      <c r="A225" s="38"/>
      <c r="B225" s="39"/>
      <c r="C225" s="226" t="s">
        <v>738</v>
      </c>
      <c r="D225" s="226" t="s">
        <v>200</v>
      </c>
      <c r="E225" s="227" t="s">
        <v>1752</v>
      </c>
      <c r="F225" s="228" t="s">
        <v>1751</v>
      </c>
      <c r="G225" s="229" t="s">
        <v>203</v>
      </c>
      <c r="H225" s="230">
        <v>1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46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205</v>
      </c>
      <c r="AT225" s="237" t="s">
        <v>200</v>
      </c>
      <c r="AU225" s="237" t="s">
        <v>21</v>
      </c>
      <c r="AY225" s="17" t="s">
        <v>197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21</v>
      </c>
      <c r="BK225" s="238">
        <f>ROUND(I225*H225,2)</f>
        <v>0</v>
      </c>
      <c r="BL225" s="17" t="s">
        <v>205</v>
      </c>
      <c r="BM225" s="237" t="s">
        <v>1115</v>
      </c>
    </row>
    <row r="226" spans="1:65" s="2" customFormat="1" ht="21.75" customHeight="1">
      <c r="A226" s="38"/>
      <c r="B226" s="39"/>
      <c r="C226" s="226" t="s">
        <v>1116</v>
      </c>
      <c r="D226" s="226" t="s">
        <v>200</v>
      </c>
      <c r="E226" s="227" t="s">
        <v>1754</v>
      </c>
      <c r="F226" s="228" t="s">
        <v>1753</v>
      </c>
      <c r="G226" s="229" t="s">
        <v>203</v>
      </c>
      <c r="H226" s="230">
        <v>1</v>
      </c>
      <c r="I226" s="231"/>
      <c r="J226" s="232">
        <f>ROUND(I226*H226,2)</f>
        <v>0</v>
      </c>
      <c r="K226" s="228" t="s">
        <v>1</v>
      </c>
      <c r="L226" s="44"/>
      <c r="M226" s="233" t="s">
        <v>1</v>
      </c>
      <c r="N226" s="234" t="s">
        <v>46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205</v>
      </c>
      <c r="AT226" s="237" t="s">
        <v>200</v>
      </c>
      <c r="AU226" s="237" t="s">
        <v>21</v>
      </c>
      <c r="AY226" s="17" t="s">
        <v>197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21</v>
      </c>
      <c r="BK226" s="238">
        <f>ROUND(I226*H226,2)</f>
        <v>0</v>
      </c>
      <c r="BL226" s="17" t="s">
        <v>205</v>
      </c>
      <c r="BM226" s="237" t="s">
        <v>1119</v>
      </c>
    </row>
    <row r="227" spans="1:65" s="2" customFormat="1" ht="16.5" customHeight="1">
      <c r="A227" s="38"/>
      <c r="B227" s="39"/>
      <c r="C227" s="226" t="s">
        <v>741</v>
      </c>
      <c r="D227" s="226" t="s">
        <v>200</v>
      </c>
      <c r="E227" s="227" t="s">
        <v>1986</v>
      </c>
      <c r="F227" s="228" t="s">
        <v>1987</v>
      </c>
      <c r="G227" s="229" t="s">
        <v>203</v>
      </c>
      <c r="H227" s="230">
        <v>1</v>
      </c>
      <c r="I227" s="231"/>
      <c r="J227" s="232">
        <f>ROUND(I227*H227,2)</f>
        <v>0</v>
      </c>
      <c r="K227" s="228" t="s">
        <v>1</v>
      </c>
      <c r="L227" s="44"/>
      <c r="M227" s="233" t="s">
        <v>1</v>
      </c>
      <c r="N227" s="234" t="s">
        <v>46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205</v>
      </c>
      <c r="AT227" s="237" t="s">
        <v>200</v>
      </c>
      <c r="AU227" s="237" t="s">
        <v>21</v>
      </c>
      <c r="AY227" s="17" t="s">
        <v>197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21</v>
      </c>
      <c r="BK227" s="238">
        <f>ROUND(I227*H227,2)</f>
        <v>0</v>
      </c>
      <c r="BL227" s="17" t="s">
        <v>205</v>
      </c>
      <c r="BM227" s="237" t="s">
        <v>1122</v>
      </c>
    </row>
    <row r="228" spans="1:65" s="2" customFormat="1" ht="16.5" customHeight="1">
      <c r="A228" s="38"/>
      <c r="B228" s="39"/>
      <c r="C228" s="226" t="s">
        <v>1123</v>
      </c>
      <c r="D228" s="226" t="s">
        <v>200</v>
      </c>
      <c r="E228" s="227" t="s">
        <v>1988</v>
      </c>
      <c r="F228" s="228" t="s">
        <v>1757</v>
      </c>
      <c r="G228" s="229" t="s">
        <v>203</v>
      </c>
      <c r="H228" s="230">
        <v>4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46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205</v>
      </c>
      <c r="AT228" s="237" t="s">
        <v>200</v>
      </c>
      <c r="AU228" s="237" t="s">
        <v>21</v>
      </c>
      <c r="AY228" s="17" t="s">
        <v>197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21</v>
      </c>
      <c r="BK228" s="238">
        <f>ROUND(I228*H228,2)</f>
        <v>0</v>
      </c>
      <c r="BL228" s="17" t="s">
        <v>205</v>
      </c>
      <c r="BM228" s="237" t="s">
        <v>1126</v>
      </c>
    </row>
    <row r="229" spans="1:65" s="2" customFormat="1" ht="12">
      <c r="A229" s="38"/>
      <c r="B229" s="39"/>
      <c r="C229" s="226" t="s">
        <v>744</v>
      </c>
      <c r="D229" s="226" t="s">
        <v>200</v>
      </c>
      <c r="E229" s="227" t="s">
        <v>1760</v>
      </c>
      <c r="F229" s="228" t="s">
        <v>1759</v>
      </c>
      <c r="G229" s="229" t="s">
        <v>203</v>
      </c>
      <c r="H229" s="230">
        <v>4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46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205</v>
      </c>
      <c r="AT229" s="237" t="s">
        <v>200</v>
      </c>
      <c r="AU229" s="237" t="s">
        <v>21</v>
      </c>
      <c r="AY229" s="17" t="s">
        <v>197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21</v>
      </c>
      <c r="BK229" s="238">
        <f>ROUND(I229*H229,2)</f>
        <v>0</v>
      </c>
      <c r="BL229" s="17" t="s">
        <v>205</v>
      </c>
      <c r="BM229" s="237" t="s">
        <v>1129</v>
      </c>
    </row>
    <row r="230" spans="1:65" s="2" customFormat="1" ht="12">
      <c r="A230" s="38"/>
      <c r="B230" s="39"/>
      <c r="C230" s="226" t="s">
        <v>1130</v>
      </c>
      <c r="D230" s="226" t="s">
        <v>200</v>
      </c>
      <c r="E230" s="227" t="s">
        <v>1762</v>
      </c>
      <c r="F230" s="228" t="s">
        <v>1761</v>
      </c>
      <c r="G230" s="229" t="s">
        <v>203</v>
      </c>
      <c r="H230" s="230">
        <v>3</v>
      </c>
      <c r="I230" s="231"/>
      <c r="J230" s="232">
        <f>ROUND(I230*H230,2)</f>
        <v>0</v>
      </c>
      <c r="K230" s="228" t="s">
        <v>1</v>
      </c>
      <c r="L230" s="44"/>
      <c r="M230" s="233" t="s">
        <v>1</v>
      </c>
      <c r="N230" s="234" t="s">
        <v>46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205</v>
      </c>
      <c r="AT230" s="237" t="s">
        <v>200</v>
      </c>
      <c r="AU230" s="237" t="s">
        <v>21</v>
      </c>
      <c r="AY230" s="17" t="s">
        <v>197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21</v>
      </c>
      <c r="BK230" s="238">
        <f>ROUND(I230*H230,2)</f>
        <v>0</v>
      </c>
      <c r="BL230" s="17" t="s">
        <v>205</v>
      </c>
      <c r="BM230" s="237" t="s">
        <v>1133</v>
      </c>
    </row>
    <row r="231" spans="1:65" s="2" customFormat="1" ht="12">
      <c r="A231" s="38"/>
      <c r="B231" s="39"/>
      <c r="C231" s="226" t="s">
        <v>27</v>
      </c>
      <c r="D231" s="226" t="s">
        <v>200</v>
      </c>
      <c r="E231" s="227" t="s">
        <v>1764</v>
      </c>
      <c r="F231" s="228" t="s">
        <v>1763</v>
      </c>
      <c r="G231" s="229" t="s">
        <v>203</v>
      </c>
      <c r="H231" s="230">
        <v>1</v>
      </c>
      <c r="I231" s="231"/>
      <c r="J231" s="232">
        <f>ROUND(I231*H231,2)</f>
        <v>0</v>
      </c>
      <c r="K231" s="228" t="s">
        <v>1</v>
      </c>
      <c r="L231" s="44"/>
      <c r="M231" s="233" t="s">
        <v>1</v>
      </c>
      <c r="N231" s="234" t="s">
        <v>46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205</v>
      </c>
      <c r="AT231" s="237" t="s">
        <v>200</v>
      </c>
      <c r="AU231" s="237" t="s">
        <v>21</v>
      </c>
      <c r="AY231" s="17" t="s">
        <v>197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21</v>
      </c>
      <c r="BK231" s="238">
        <f>ROUND(I231*H231,2)</f>
        <v>0</v>
      </c>
      <c r="BL231" s="17" t="s">
        <v>205</v>
      </c>
      <c r="BM231" s="237" t="s">
        <v>1136</v>
      </c>
    </row>
    <row r="232" spans="1:65" s="2" customFormat="1" ht="12">
      <c r="A232" s="38"/>
      <c r="B232" s="39"/>
      <c r="C232" s="226" t="s">
        <v>1137</v>
      </c>
      <c r="D232" s="226" t="s">
        <v>200</v>
      </c>
      <c r="E232" s="227" t="s">
        <v>1766</v>
      </c>
      <c r="F232" s="228" t="s">
        <v>1765</v>
      </c>
      <c r="G232" s="229" t="s">
        <v>203</v>
      </c>
      <c r="H232" s="230">
        <v>3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46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205</v>
      </c>
      <c r="AT232" s="237" t="s">
        <v>200</v>
      </c>
      <c r="AU232" s="237" t="s">
        <v>21</v>
      </c>
      <c r="AY232" s="17" t="s">
        <v>197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21</v>
      </c>
      <c r="BK232" s="238">
        <f>ROUND(I232*H232,2)</f>
        <v>0</v>
      </c>
      <c r="BL232" s="17" t="s">
        <v>205</v>
      </c>
      <c r="BM232" s="237" t="s">
        <v>1140</v>
      </c>
    </row>
    <row r="233" spans="1:65" s="2" customFormat="1" ht="12">
      <c r="A233" s="38"/>
      <c r="B233" s="39"/>
      <c r="C233" s="226" t="s">
        <v>750</v>
      </c>
      <c r="D233" s="226" t="s">
        <v>200</v>
      </c>
      <c r="E233" s="227" t="s">
        <v>1989</v>
      </c>
      <c r="F233" s="228" t="s">
        <v>1767</v>
      </c>
      <c r="G233" s="229" t="s">
        <v>203</v>
      </c>
      <c r="H233" s="230">
        <v>1</v>
      </c>
      <c r="I233" s="231"/>
      <c r="J233" s="232">
        <f>ROUND(I233*H233,2)</f>
        <v>0</v>
      </c>
      <c r="K233" s="228" t="s">
        <v>1</v>
      </c>
      <c r="L233" s="44"/>
      <c r="M233" s="233" t="s">
        <v>1</v>
      </c>
      <c r="N233" s="234" t="s">
        <v>46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205</v>
      </c>
      <c r="AT233" s="237" t="s">
        <v>200</v>
      </c>
      <c r="AU233" s="237" t="s">
        <v>21</v>
      </c>
      <c r="AY233" s="17" t="s">
        <v>197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21</v>
      </c>
      <c r="BK233" s="238">
        <f>ROUND(I233*H233,2)</f>
        <v>0</v>
      </c>
      <c r="BL233" s="17" t="s">
        <v>205</v>
      </c>
      <c r="BM233" s="237" t="s">
        <v>1143</v>
      </c>
    </row>
    <row r="234" spans="1:65" s="2" customFormat="1" ht="16.5" customHeight="1">
      <c r="A234" s="38"/>
      <c r="B234" s="39"/>
      <c r="C234" s="226" t="s">
        <v>1144</v>
      </c>
      <c r="D234" s="226" t="s">
        <v>200</v>
      </c>
      <c r="E234" s="227" t="s">
        <v>1990</v>
      </c>
      <c r="F234" s="228" t="s">
        <v>1502</v>
      </c>
      <c r="G234" s="229" t="s">
        <v>203</v>
      </c>
      <c r="H234" s="230">
        <v>1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46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205</v>
      </c>
      <c r="AT234" s="237" t="s">
        <v>200</v>
      </c>
      <c r="AU234" s="237" t="s">
        <v>21</v>
      </c>
      <c r="AY234" s="17" t="s">
        <v>197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21</v>
      </c>
      <c r="BK234" s="238">
        <f>ROUND(I234*H234,2)</f>
        <v>0</v>
      </c>
      <c r="BL234" s="17" t="s">
        <v>205</v>
      </c>
      <c r="BM234" s="237" t="s">
        <v>1147</v>
      </c>
    </row>
    <row r="235" spans="1:63" s="12" customFormat="1" ht="25.9" customHeight="1">
      <c r="A235" s="12"/>
      <c r="B235" s="210"/>
      <c r="C235" s="211"/>
      <c r="D235" s="212" t="s">
        <v>80</v>
      </c>
      <c r="E235" s="213" t="s">
        <v>1769</v>
      </c>
      <c r="F235" s="213" t="s">
        <v>1770</v>
      </c>
      <c r="G235" s="211"/>
      <c r="H235" s="211"/>
      <c r="I235" s="214"/>
      <c r="J235" s="215">
        <f>BK235</f>
        <v>0</v>
      </c>
      <c r="K235" s="211"/>
      <c r="L235" s="216"/>
      <c r="M235" s="217"/>
      <c r="N235" s="218"/>
      <c r="O235" s="218"/>
      <c r="P235" s="219">
        <f>SUM(P236:P252)</f>
        <v>0</v>
      </c>
      <c r="Q235" s="218"/>
      <c r="R235" s="219">
        <f>SUM(R236:R252)</f>
        <v>0</v>
      </c>
      <c r="S235" s="218"/>
      <c r="T235" s="220">
        <f>SUM(T236:T252)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1" t="s">
        <v>21</v>
      </c>
      <c r="AT235" s="222" t="s">
        <v>80</v>
      </c>
      <c r="AU235" s="222" t="s">
        <v>81</v>
      </c>
      <c r="AY235" s="221" t="s">
        <v>197</v>
      </c>
      <c r="BK235" s="223">
        <f>SUM(BK236:BK252)</f>
        <v>0</v>
      </c>
    </row>
    <row r="236" spans="1:65" s="2" customFormat="1" ht="16.5" customHeight="1">
      <c r="A236" s="38"/>
      <c r="B236" s="39"/>
      <c r="C236" s="226" t="s">
        <v>977</v>
      </c>
      <c r="D236" s="226" t="s">
        <v>200</v>
      </c>
      <c r="E236" s="227" t="s">
        <v>1771</v>
      </c>
      <c r="F236" s="228" t="s">
        <v>1772</v>
      </c>
      <c r="G236" s="229" t="s">
        <v>203</v>
      </c>
      <c r="H236" s="230">
        <v>10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46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205</v>
      </c>
      <c r="AT236" s="237" t="s">
        <v>200</v>
      </c>
      <c r="AU236" s="237" t="s">
        <v>21</v>
      </c>
      <c r="AY236" s="17" t="s">
        <v>197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21</v>
      </c>
      <c r="BK236" s="238">
        <f>ROUND(I236*H236,2)</f>
        <v>0</v>
      </c>
      <c r="BL236" s="17" t="s">
        <v>205</v>
      </c>
      <c r="BM236" s="237" t="s">
        <v>1150</v>
      </c>
    </row>
    <row r="237" spans="1:65" s="2" customFormat="1" ht="21.75" customHeight="1">
      <c r="A237" s="38"/>
      <c r="B237" s="39"/>
      <c r="C237" s="226" t="s">
        <v>1151</v>
      </c>
      <c r="D237" s="226" t="s">
        <v>200</v>
      </c>
      <c r="E237" s="227" t="s">
        <v>1991</v>
      </c>
      <c r="F237" s="228" t="s">
        <v>1774</v>
      </c>
      <c r="G237" s="229" t="s">
        <v>203</v>
      </c>
      <c r="H237" s="230">
        <v>8</v>
      </c>
      <c r="I237" s="231"/>
      <c r="J237" s="232">
        <f>ROUND(I237*H237,2)</f>
        <v>0</v>
      </c>
      <c r="K237" s="228" t="s">
        <v>1</v>
      </c>
      <c r="L237" s="44"/>
      <c r="M237" s="233" t="s">
        <v>1</v>
      </c>
      <c r="N237" s="234" t="s">
        <v>46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205</v>
      </c>
      <c r="AT237" s="237" t="s">
        <v>200</v>
      </c>
      <c r="AU237" s="237" t="s">
        <v>21</v>
      </c>
      <c r="AY237" s="17" t="s">
        <v>197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21</v>
      </c>
      <c r="BK237" s="238">
        <f>ROUND(I237*H237,2)</f>
        <v>0</v>
      </c>
      <c r="BL237" s="17" t="s">
        <v>205</v>
      </c>
      <c r="BM237" s="237" t="s">
        <v>1154</v>
      </c>
    </row>
    <row r="238" spans="1:65" s="2" customFormat="1" ht="16.5" customHeight="1">
      <c r="A238" s="38"/>
      <c r="B238" s="39"/>
      <c r="C238" s="226" t="s">
        <v>980</v>
      </c>
      <c r="D238" s="226" t="s">
        <v>200</v>
      </c>
      <c r="E238" s="227" t="s">
        <v>1992</v>
      </c>
      <c r="F238" s="228" t="s">
        <v>1993</v>
      </c>
      <c r="G238" s="229" t="s">
        <v>203</v>
      </c>
      <c r="H238" s="230">
        <v>2</v>
      </c>
      <c r="I238" s="231"/>
      <c r="J238" s="232">
        <f>ROUND(I238*H238,2)</f>
        <v>0</v>
      </c>
      <c r="K238" s="228" t="s">
        <v>1</v>
      </c>
      <c r="L238" s="44"/>
      <c r="M238" s="233" t="s">
        <v>1</v>
      </c>
      <c r="N238" s="234" t="s">
        <v>46</v>
      </c>
      <c r="O238" s="91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205</v>
      </c>
      <c r="AT238" s="237" t="s">
        <v>200</v>
      </c>
      <c r="AU238" s="237" t="s">
        <v>21</v>
      </c>
      <c r="AY238" s="17" t="s">
        <v>197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21</v>
      </c>
      <c r="BK238" s="238">
        <f>ROUND(I238*H238,2)</f>
        <v>0</v>
      </c>
      <c r="BL238" s="17" t="s">
        <v>205</v>
      </c>
      <c r="BM238" s="237" t="s">
        <v>1157</v>
      </c>
    </row>
    <row r="239" spans="1:65" s="2" customFormat="1" ht="16.5" customHeight="1">
      <c r="A239" s="38"/>
      <c r="B239" s="39"/>
      <c r="C239" s="226" t="s">
        <v>1158</v>
      </c>
      <c r="D239" s="226" t="s">
        <v>200</v>
      </c>
      <c r="E239" s="227" t="s">
        <v>1777</v>
      </c>
      <c r="F239" s="228" t="s">
        <v>1778</v>
      </c>
      <c r="G239" s="229" t="s">
        <v>203</v>
      </c>
      <c r="H239" s="230">
        <v>26</v>
      </c>
      <c r="I239" s="231"/>
      <c r="J239" s="232">
        <f>ROUND(I239*H239,2)</f>
        <v>0</v>
      </c>
      <c r="K239" s="228" t="s">
        <v>1</v>
      </c>
      <c r="L239" s="44"/>
      <c r="M239" s="233" t="s">
        <v>1</v>
      </c>
      <c r="N239" s="234" t="s">
        <v>46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205</v>
      </c>
      <c r="AT239" s="237" t="s">
        <v>200</v>
      </c>
      <c r="AU239" s="237" t="s">
        <v>21</v>
      </c>
      <c r="AY239" s="17" t="s">
        <v>197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21</v>
      </c>
      <c r="BK239" s="238">
        <f>ROUND(I239*H239,2)</f>
        <v>0</v>
      </c>
      <c r="BL239" s="17" t="s">
        <v>205</v>
      </c>
      <c r="BM239" s="237" t="s">
        <v>1161</v>
      </c>
    </row>
    <row r="240" spans="1:65" s="2" customFormat="1" ht="12">
      <c r="A240" s="38"/>
      <c r="B240" s="39"/>
      <c r="C240" s="226" t="s">
        <v>983</v>
      </c>
      <c r="D240" s="226" t="s">
        <v>200</v>
      </c>
      <c r="E240" s="227" t="s">
        <v>1994</v>
      </c>
      <c r="F240" s="228" t="s">
        <v>1995</v>
      </c>
      <c r="G240" s="229" t="s">
        <v>286</v>
      </c>
      <c r="H240" s="230">
        <v>79</v>
      </c>
      <c r="I240" s="231"/>
      <c r="J240" s="232">
        <f>ROUND(I240*H240,2)</f>
        <v>0</v>
      </c>
      <c r="K240" s="228" t="s">
        <v>1</v>
      </c>
      <c r="L240" s="44"/>
      <c r="M240" s="233" t="s">
        <v>1</v>
      </c>
      <c r="N240" s="234" t="s">
        <v>46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205</v>
      </c>
      <c r="AT240" s="237" t="s">
        <v>200</v>
      </c>
      <c r="AU240" s="237" t="s">
        <v>21</v>
      </c>
      <c r="AY240" s="17" t="s">
        <v>197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21</v>
      </c>
      <c r="BK240" s="238">
        <f>ROUND(I240*H240,2)</f>
        <v>0</v>
      </c>
      <c r="BL240" s="17" t="s">
        <v>205</v>
      </c>
      <c r="BM240" s="237" t="s">
        <v>1164</v>
      </c>
    </row>
    <row r="241" spans="1:65" s="2" customFormat="1" ht="21.75" customHeight="1">
      <c r="A241" s="38"/>
      <c r="B241" s="39"/>
      <c r="C241" s="226" t="s">
        <v>1165</v>
      </c>
      <c r="D241" s="226" t="s">
        <v>200</v>
      </c>
      <c r="E241" s="227" t="s">
        <v>1996</v>
      </c>
      <c r="F241" s="228" t="s">
        <v>1782</v>
      </c>
      <c r="G241" s="229" t="s">
        <v>286</v>
      </c>
      <c r="H241" s="230">
        <v>48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46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205</v>
      </c>
      <c r="AT241" s="237" t="s">
        <v>200</v>
      </c>
      <c r="AU241" s="237" t="s">
        <v>21</v>
      </c>
      <c r="AY241" s="17" t="s">
        <v>197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21</v>
      </c>
      <c r="BK241" s="238">
        <f>ROUND(I241*H241,2)</f>
        <v>0</v>
      </c>
      <c r="BL241" s="17" t="s">
        <v>205</v>
      </c>
      <c r="BM241" s="237" t="s">
        <v>1168</v>
      </c>
    </row>
    <row r="242" spans="1:65" s="2" customFormat="1" ht="16.5" customHeight="1">
      <c r="A242" s="38"/>
      <c r="B242" s="39"/>
      <c r="C242" s="226" t="s">
        <v>986</v>
      </c>
      <c r="D242" s="226" t="s">
        <v>200</v>
      </c>
      <c r="E242" s="227" t="s">
        <v>1783</v>
      </c>
      <c r="F242" s="228" t="s">
        <v>1784</v>
      </c>
      <c r="G242" s="229" t="s">
        <v>286</v>
      </c>
      <c r="H242" s="230">
        <v>127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46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205</v>
      </c>
      <c r="AT242" s="237" t="s">
        <v>200</v>
      </c>
      <c r="AU242" s="237" t="s">
        <v>21</v>
      </c>
      <c r="AY242" s="17" t="s">
        <v>197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21</v>
      </c>
      <c r="BK242" s="238">
        <f>ROUND(I242*H242,2)</f>
        <v>0</v>
      </c>
      <c r="BL242" s="17" t="s">
        <v>205</v>
      </c>
      <c r="BM242" s="237" t="s">
        <v>1171</v>
      </c>
    </row>
    <row r="243" spans="1:65" s="2" customFormat="1" ht="16.5" customHeight="1">
      <c r="A243" s="38"/>
      <c r="B243" s="39"/>
      <c r="C243" s="226" t="s">
        <v>1172</v>
      </c>
      <c r="D243" s="226" t="s">
        <v>200</v>
      </c>
      <c r="E243" s="227" t="s">
        <v>1785</v>
      </c>
      <c r="F243" s="228" t="s">
        <v>1786</v>
      </c>
      <c r="G243" s="229" t="s">
        <v>286</v>
      </c>
      <c r="H243" s="230">
        <v>46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46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205</v>
      </c>
      <c r="AT243" s="237" t="s">
        <v>200</v>
      </c>
      <c r="AU243" s="237" t="s">
        <v>21</v>
      </c>
      <c r="AY243" s="17" t="s">
        <v>197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21</v>
      </c>
      <c r="BK243" s="238">
        <f>ROUND(I243*H243,2)</f>
        <v>0</v>
      </c>
      <c r="BL243" s="17" t="s">
        <v>205</v>
      </c>
      <c r="BM243" s="237" t="s">
        <v>1175</v>
      </c>
    </row>
    <row r="244" spans="1:65" s="2" customFormat="1" ht="16.5" customHeight="1">
      <c r="A244" s="38"/>
      <c r="B244" s="39"/>
      <c r="C244" s="226" t="s">
        <v>991</v>
      </c>
      <c r="D244" s="226" t="s">
        <v>200</v>
      </c>
      <c r="E244" s="227" t="s">
        <v>1997</v>
      </c>
      <c r="F244" s="228" t="s">
        <v>1998</v>
      </c>
      <c r="G244" s="229" t="s">
        <v>286</v>
      </c>
      <c r="H244" s="230">
        <v>54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46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205</v>
      </c>
      <c r="AT244" s="237" t="s">
        <v>200</v>
      </c>
      <c r="AU244" s="237" t="s">
        <v>21</v>
      </c>
      <c r="AY244" s="17" t="s">
        <v>197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21</v>
      </c>
      <c r="BK244" s="238">
        <f>ROUND(I244*H244,2)</f>
        <v>0</v>
      </c>
      <c r="BL244" s="17" t="s">
        <v>205</v>
      </c>
      <c r="BM244" s="237" t="s">
        <v>1178</v>
      </c>
    </row>
    <row r="245" spans="1:65" s="2" customFormat="1" ht="16.5" customHeight="1">
      <c r="A245" s="38"/>
      <c r="B245" s="39"/>
      <c r="C245" s="226" t="s">
        <v>1179</v>
      </c>
      <c r="D245" s="226" t="s">
        <v>200</v>
      </c>
      <c r="E245" s="227" t="s">
        <v>1999</v>
      </c>
      <c r="F245" s="228" t="s">
        <v>1790</v>
      </c>
      <c r="G245" s="229" t="s">
        <v>286</v>
      </c>
      <c r="H245" s="230">
        <v>100</v>
      </c>
      <c r="I245" s="231"/>
      <c r="J245" s="232">
        <f>ROUND(I245*H245,2)</f>
        <v>0</v>
      </c>
      <c r="K245" s="228" t="s">
        <v>1</v>
      </c>
      <c r="L245" s="44"/>
      <c r="M245" s="233" t="s">
        <v>1</v>
      </c>
      <c r="N245" s="234" t="s">
        <v>46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205</v>
      </c>
      <c r="AT245" s="237" t="s">
        <v>200</v>
      </c>
      <c r="AU245" s="237" t="s">
        <v>21</v>
      </c>
      <c r="AY245" s="17" t="s">
        <v>197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21</v>
      </c>
      <c r="BK245" s="238">
        <f>ROUND(I245*H245,2)</f>
        <v>0</v>
      </c>
      <c r="BL245" s="17" t="s">
        <v>205</v>
      </c>
      <c r="BM245" s="237" t="s">
        <v>1182</v>
      </c>
    </row>
    <row r="246" spans="1:65" s="2" customFormat="1" ht="16.5" customHeight="1">
      <c r="A246" s="38"/>
      <c r="B246" s="39"/>
      <c r="C246" s="226" t="s">
        <v>994</v>
      </c>
      <c r="D246" s="226" t="s">
        <v>200</v>
      </c>
      <c r="E246" s="227" t="s">
        <v>1791</v>
      </c>
      <c r="F246" s="228" t="s">
        <v>1792</v>
      </c>
      <c r="G246" s="229" t="s">
        <v>203</v>
      </c>
      <c r="H246" s="230">
        <v>10</v>
      </c>
      <c r="I246" s="231"/>
      <c r="J246" s="232">
        <f>ROUND(I246*H246,2)</f>
        <v>0</v>
      </c>
      <c r="K246" s="228" t="s">
        <v>1</v>
      </c>
      <c r="L246" s="44"/>
      <c r="M246" s="233" t="s">
        <v>1</v>
      </c>
      <c r="N246" s="234" t="s">
        <v>46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205</v>
      </c>
      <c r="AT246" s="237" t="s">
        <v>200</v>
      </c>
      <c r="AU246" s="237" t="s">
        <v>21</v>
      </c>
      <c r="AY246" s="17" t="s">
        <v>197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21</v>
      </c>
      <c r="BK246" s="238">
        <f>ROUND(I246*H246,2)</f>
        <v>0</v>
      </c>
      <c r="BL246" s="17" t="s">
        <v>205</v>
      </c>
      <c r="BM246" s="237" t="s">
        <v>1187</v>
      </c>
    </row>
    <row r="247" spans="1:65" s="2" customFormat="1" ht="12">
      <c r="A247" s="38"/>
      <c r="B247" s="39"/>
      <c r="C247" s="226" t="s">
        <v>1188</v>
      </c>
      <c r="D247" s="226" t="s">
        <v>200</v>
      </c>
      <c r="E247" s="227" t="s">
        <v>2000</v>
      </c>
      <c r="F247" s="228" t="s">
        <v>2001</v>
      </c>
      <c r="G247" s="229" t="s">
        <v>203</v>
      </c>
      <c r="H247" s="230">
        <v>1</v>
      </c>
      <c r="I247" s="231"/>
      <c r="J247" s="232">
        <f>ROUND(I247*H247,2)</f>
        <v>0</v>
      </c>
      <c r="K247" s="228" t="s">
        <v>1</v>
      </c>
      <c r="L247" s="44"/>
      <c r="M247" s="233" t="s">
        <v>1</v>
      </c>
      <c r="N247" s="234" t="s">
        <v>46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205</v>
      </c>
      <c r="AT247" s="237" t="s">
        <v>200</v>
      </c>
      <c r="AU247" s="237" t="s">
        <v>21</v>
      </c>
      <c r="AY247" s="17" t="s">
        <v>197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21</v>
      </c>
      <c r="BK247" s="238">
        <f>ROUND(I247*H247,2)</f>
        <v>0</v>
      </c>
      <c r="BL247" s="17" t="s">
        <v>205</v>
      </c>
      <c r="BM247" s="237" t="s">
        <v>1191</v>
      </c>
    </row>
    <row r="248" spans="1:65" s="2" customFormat="1" ht="12">
      <c r="A248" s="38"/>
      <c r="B248" s="39"/>
      <c r="C248" s="226" t="s">
        <v>997</v>
      </c>
      <c r="D248" s="226" t="s">
        <v>200</v>
      </c>
      <c r="E248" s="227" t="s">
        <v>2002</v>
      </c>
      <c r="F248" s="228" t="s">
        <v>1794</v>
      </c>
      <c r="G248" s="229" t="s">
        <v>203</v>
      </c>
      <c r="H248" s="230">
        <v>2</v>
      </c>
      <c r="I248" s="231"/>
      <c r="J248" s="232">
        <f>ROUND(I248*H248,2)</f>
        <v>0</v>
      </c>
      <c r="K248" s="228" t="s">
        <v>1</v>
      </c>
      <c r="L248" s="44"/>
      <c r="M248" s="233" t="s">
        <v>1</v>
      </c>
      <c r="N248" s="234" t="s">
        <v>46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205</v>
      </c>
      <c r="AT248" s="237" t="s">
        <v>200</v>
      </c>
      <c r="AU248" s="237" t="s">
        <v>21</v>
      </c>
      <c r="AY248" s="17" t="s">
        <v>197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21</v>
      </c>
      <c r="BK248" s="238">
        <f>ROUND(I248*H248,2)</f>
        <v>0</v>
      </c>
      <c r="BL248" s="17" t="s">
        <v>205</v>
      </c>
      <c r="BM248" s="237" t="s">
        <v>1194</v>
      </c>
    </row>
    <row r="249" spans="1:65" s="2" customFormat="1" ht="12">
      <c r="A249" s="38"/>
      <c r="B249" s="39"/>
      <c r="C249" s="226" t="s">
        <v>1195</v>
      </c>
      <c r="D249" s="226" t="s">
        <v>200</v>
      </c>
      <c r="E249" s="227" t="s">
        <v>1816</v>
      </c>
      <c r="F249" s="228" t="s">
        <v>1629</v>
      </c>
      <c r="G249" s="229" t="s">
        <v>203</v>
      </c>
      <c r="H249" s="230">
        <v>6</v>
      </c>
      <c r="I249" s="231"/>
      <c r="J249" s="232">
        <f>ROUND(I249*H249,2)</f>
        <v>0</v>
      </c>
      <c r="K249" s="228" t="s">
        <v>1</v>
      </c>
      <c r="L249" s="44"/>
      <c r="M249" s="233" t="s">
        <v>1</v>
      </c>
      <c r="N249" s="234" t="s">
        <v>46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205</v>
      </c>
      <c r="AT249" s="237" t="s">
        <v>200</v>
      </c>
      <c r="AU249" s="237" t="s">
        <v>21</v>
      </c>
      <c r="AY249" s="17" t="s">
        <v>197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21</v>
      </c>
      <c r="BK249" s="238">
        <f>ROUND(I249*H249,2)</f>
        <v>0</v>
      </c>
      <c r="BL249" s="17" t="s">
        <v>205</v>
      </c>
      <c r="BM249" s="237" t="s">
        <v>1198</v>
      </c>
    </row>
    <row r="250" spans="1:65" s="2" customFormat="1" ht="16.5" customHeight="1">
      <c r="A250" s="38"/>
      <c r="B250" s="39"/>
      <c r="C250" s="226" t="s">
        <v>998</v>
      </c>
      <c r="D250" s="226" t="s">
        <v>200</v>
      </c>
      <c r="E250" s="227" t="s">
        <v>2003</v>
      </c>
      <c r="F250" s="228" t="s">
        <v>1798</v>
      </c>
      <c r="G250" s="229" t="s">
        <v>203</v>
      </c>
      <c r="H250" s="230">
        <v>1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46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205</v>
      </c>
      <c r="AT250" s="237" t="s">
        <v>200</v>
      </c>
      <c r="AU250" s="237" t="s">
        <v>21</v>
      </c>
      <c r="AY250" s="17" t="s">
        <v>197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21</v>
      </c>
      <c r="BK250" s="238">
        <f>ROUND(I250*H250,2)</f>
        <v>0</v>
      </c>
      <c r="BL250" s="17" t="s">
        <v>205</v>
      </c>
      <c r="BM250" s="237" t="s">
        <v>1201</v>
      </c>
    </row>
    <row r="251" spans="1:65" s="2" customFormat="1" ht="12">
      <c r="A251" s="38"/>
      <c r="B251" s="39"/>
      <c r="C251" s="226" t="s">
        <v>1202</v>
      </c>
      <c r="D251" s="226" t="s">
        <v>200</v>
      </c>
      <c r="E251" s="227" t="s">
        <v>2004</v>
      </c>
      <c r="F251" s="228" t="s">
        <v>2005</v>
      </c>
      <c r="G251" s="229" t="s">
        <v>286</v>
      </c>
      <c r="H251" s="230">
        <v>110</v>
      </c>
      <c r="I251" s="231"/>
      <c r="J251" s="232">
        <f>ROUND(I251*H251,2)</f>
        <v>0</v>
      </c>
      <c r="K251" s="228" t="s">
        <v>1</v>
      </c>
      <c r="L251" s="44"/>
      <c r="M251" s="233" t="s">
        <v>1</v>
      </c>
      <c r="N251" s="234" t="s">
        <v>46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205</v>
      </c>
      <c r="AT251" s="237" t="s">
        <v>200</v>
      </c>
      <c r="AU251" s="237" t="s">
        <v>21</v>
      </c>
      <c r="AY251" s="17" t="s">
        <v>197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21</v>
      </c>
      <c r="BK251" s="238">
        <f>ROUND(I251*H251,2)</f>
        <v>0</v>
      </c>
      <c r="BL251" s="17" t="s">
        <v>205</v>
      </c>
      <c r="BM251" s="237" t="s">
        <v>1205</v>
      </c>
    </row>
    <row r="252" spans="1:65" s="2" customFormat="1" ht="16.5" customHeight="1">
      <c r="A252" s="38"/>
      <c r="B252" s="39"/>
      <c r="C252" s="226" t="s">
        <v>1003</v>
      </c>
      <c r="D252" s="226" t="s">
        <v>200</v>
      </c>
      <c r="E252" s="227" t="s">
        <v>2006</v>
      </c>
      <c r="F252" s="228" t="s">
        <v>1802</v>
      </c>
      <c r="G252" s="229" t="s">
        <v>1803</v>
      </c>
      <c r="H252" s="230">
        <v>10</v>
      </c>
      <c r="I252" s="231"/>
      <c r="J252" s="232">
        <f>ROUND(I252*H252,2)</f>
        <v>0</v>
      </c>
      <c r="K252" s="228" t="s">
        <v>1</v>
      </c>
      <c r="L252" s="44"/>
      <c r="M252" s="233" t="s">
        <v>1</v>
      </c>
      <c r="N252" s="234" t="s">
        <v>46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205</v>
      </c>
      <c r="AT252" s="237" t="s">
        <v>200</v>
      </c>
      <c r="AU252" s="237" t="s">
        <v>21</v>
      </c>
      <c r="AY252" s="17" t="s">
        <v>197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21</v>
      </c>
      <c r="BK252" s="238">
        <f>ROUND(I252*H252,2)</f>
        <v>0</v>
      </c>
      <c r="BL252" s="17" t="s">
        <v>205</v>
      </c>
      <c r="BM252" s="237" t="s">
        <v>1208</v>
      </c>
    </row>
    <row r="253" spans="1:63" s="12" customFormat="1" ht="25.9" customHeight="1">
      <c r="A253" s="12"/>
      <c r="B253" s="210"/>
      <c r="C253" s="211"/>
      <c r="D253" s="212" t="s">
        <v>80</v>
      </c>
      <c r="E253" s="213" t="s">
        <v>716</v>
      </c>
      <c r="F253" s="213" t="s">
        <v>717</v>
      </c>
      <c r="G253" s="211"/>
      <c r="H253" s="211"/>
      <c r="I253" s="214"/>
      <c r="J253" s="215">
        <f>BK253</f>
        <v>0</v>
      </c>
      <c r="K253" s="211"/>
      <c r="L253" s="216"/>
      <c r="M253" s="217"/>
      <c r="N253" s="218"/>
      <c r="O253" s="218"/>
      <c r="P253" s="219">
        <f>SUM(P254:P265)</f>
        <v>0</v>
      </c>
      <c r="Q253" s="218"/>
      <c r="R253" s="219">
        <f>SUM(R254:R265)</f>
        <v>0</v>
      </c>
      <c r="S253" s="218"/>
      <c r="T253" s="220">
        <f>SUM(T254:T265)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1" t="s">
        <v>21</v>
      </c>
      <c r="AT253" s="222" t="s">
        <v>80</v>
      </c>
      <c r="AU253" s="222" t="s">
        <v>81</v>
      </c>
      <c r="AY253" s="221" t="s">
        <v>197</v>
      </c>
      <c r="BK253" s="223">
        <f>SUM(BK254:BK265)</f>
        <v>0</v>
      </c>
    </row>
    <row r="254" spans="1:65" s="2" customFormat="1" ht="16.5" customHeight="1">
      <c r="A254" s="38"/>
      <c r="B254" s="39"/>
      <c r="C254" s="226" t="s">
        <v>1209</v>
      </c>
      <c r="D254" s="226" t="s">
        <v>200</v>
      </c>
      <c r="E254" s="227" t="s">
        <v>1828</v>
      </c>
      <c r="F254" s="228" t="s">
        <v>1829</v>
      </c>
      <c r="G254" s="229" t="s">
        <v>286</v>
      </c>
      <c r="H254" s="230">
        <v>3</v>
      </c>
      <c r="I254" s="231"/>
      <c r="J254" s="232">
        <f>ROUND(I254*H254,2)</f>
        <v>0</v>
      </c>
      <c r="K254" s="228" t="s">
        <v>1</v>
      </c>
      <c r="L254" s="44"/>
      <c r="M254" s="233" t="s">
        <v>1</v>
      </c>
      <c r="N254" s="234" t="s">
        <v>46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205</v>
      </c>
      <c r="AT254" s="237" t="s">
        <v>200</v>
      </c>
      <c r="AU254" s="237" t="s">
        <v>21</v>
      </c>
      <c r="AY254" s="17" t="s">
        <v>197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21</v>
      </c>
      <c r="BK254" s="238">
        <f>ROUND(I254*H254,2)</f>
        <v>0</v>
      </c>
      <c r="BL254" s="17" t="s">
        <v>205</v>
      </c>
      <c r="BM254" s="237" t="s">
        <v>1212</v>
      </c>
    </row>
    <row r="255" spans="1:65" s="2" customFormat="1" ht="16.5" customHeight="1">
      <c r="A255" s="38"/>
      <c r="B255" s="39"/>
      <c r="C255" s="226" t="s">
        <v>1006</v>
      </c>
      <c r="D255" s="226" t="s">
        <v>200</v>
      </c>
      <c r="E255" s="227" t="s">
        <v>1832</v>
      </c>
      <c r="F255" s="228" t="s">
        <v>1833</v>
      </c>
      <c r="G255" s="229" t="s">
        <v>286</v>
      </c>
      <c r="H255" s="230">
        <v>0.6</v>
      </c>
      <c r="I255" s="231"/>
      <c r="J255" s="232">
        <f>ROUND(I255*H255,2)</f>
        <v>0</v>
      </c>
      <c r="K255" s="228" t="s">
        <v>1</v>
      </c>
      <c r="L255" s="44"/>
      <c r="M255" s="233" t="s">
        <v>1</v>
      </c>
      <c r="N255" s="234" t="s">
        <v>46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205</v>
      </c>
      <c r="AT255" s="237" t="s">
        <v>200</v>
      </c>
      <c r="AU255" s="237" t="s">
        <v>21</v>
      </c>
      <c r="AY255" s="17" t="s">
        <v>197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21</v>
      </c>
      <c r="BK255" s="238">
        <f>ROUND(I255*H255,2)</f>
        <v>0</v>
      </c>
      <c r="BL255" s="17" t="s">
        <v>205</v>
      </c>
      <c r="BM255" s="237" t="s">
        <v>1215</v>
      </c>
    </row>
    <row r="256" spans="1:65" s="2" customFormat="1" ht="21.75" customHeight="1">
      <c r="A256" s="38"/>
      <c r="B256" s="39"/>
      <c r="C256" s="226" t="s">
        <v>1216</v>
      </c>
      <c r="D256" s="226" t="s">
        <v>200</v>
      </c>
      <c r="E256" s="227" t="s">
        <v>721</v>
      </c>
      <c r="F256" s="228" t="s">
        <v>722</v>
      </c>
      <c r="G256" s="229" t="s">
        <v>203</v>
      </c>
      <c r="H256" s="230">
        <v>2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46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205</v>
      </c>
      <c r="AT256" s="237" t="s">
        <v>200</v>
      </c>
      <c r="AU256" s="237" t="s">
        <v>21</v>
      </c>
      <c r="AY256" s="17" t="s">
        <v>197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21</v>
      </c>
      <c r="BK256" s="238">
        <f>ROUND(I256*H256,2)</f>
        <v>0</v>
      </c>
      <c r="BL256" s="17" t="s">
        <v>205</v>
      </c>
      <c r="BM256" s="237" t="s">
        <v>1219</v>
      </c>
    </row>
    <row r="257" spans="1:65" s="2" customFormat="1" ht="21.75" customHeight="1">
      <c r="A257" s="38"/>
      <c r="B257" s="39"/>
      <c r="C257" s="226" t="s">
        <v>1010</v>
      </c>
      <c r="D257" s="226" t="s">
        <v>200</v>
      </c>
      <c r="E257" s="227" t="s">
        <v>718</v>
      </c>
      <c r="F257" s="228" t="s">
        <v>719</v>
      </c>
      <c r="G257" s="229" t="s">
        <v>203</v>
      </c>
      <c r="H257" s="230">
        <v>10</v>
      </c>
      <c r="I257" s="231"/>
      <c r="J257" s="232">
        <f>ROUND(I257*H257,2)</f>
        <v>0</v>
      </c>
      <c r="K257" s="228" t="s">
        <v>1</v>
      </c>
      <c r="L257" s="44"/>
      <c r="M257" s="233" t="s">
        <v>1</v>
      </c>
      <c r="N257" s="234" t="s">
        <v>46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205</v>
      </c>
      <c r="AT257" s="237" t="s">
        <v>200</v>
      </c>
      <c r="AU257" s="237" t="s">
        <v>21</v>
      </c>
      <c r="AY257" s="17" t="s">
        <v>197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21</v>
      </c>
      <c r="BK257" s="238">
        <f>ROUND(I257*H257,2)</f>
        <v>0</v>
      </c>
      <c r="BL257" s="17" t="s">
        <v>205</v>
      </c>
      <c r="BM257" s="237" t="s">
        <v>1223</v>
      </c>
    </row>
    <row r="258" spans="1:65" s="2" customFormat="1" ht="16.5" customHeight="1">
      <c r="A258" s="38"/>
      <c r="B258" s="39"/>
      <c r="C258" s="226" t="s">
        <v>1224</v>
      </c>
      <c r="D258" s="226" t="s">
        <v>200</v>
      </c>
      <c r="E258" s="227" t="s">
        <v>1838</v>
      </c>
      <c r="F258" s="228" t="s">
        <v>1839</v>
      </c>
      <c r="G258" s="229" t="s">
        <v>286</v>
      </c>
      <c r="H258" s="230">
        <v>11</v>
      </c>
      <c r="I258" s="231"/>
      <c r="J258" s="232">
        <f>ROUND(I258*H258,2)</f>
        <v>0</v>
      </c>
      <c r="K258" s="228" t="s">
        <v>1</v>
      </c>
      <c r="L258" s="44"/>
      <c r="M258" s="233" t="s">
        <v>1</v>
      </c>
      <c r="N258" s="234" t="s">
        <v>46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205</v>
      </c>
      <c r="AT258" s="237" t="s">
        <v>200</v>
      </c>
      <c r="AU258" s="237" t="s">
        <v>21</v>
      </c>
      <c r="AY258" s="17" t="s">
        <v>197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21</v>
      </c>
      <c r="BK258" s="238">
        <f>ROUND(I258*H258,2)</f>
        <v>0</v>
      </c>
      <c r="BL258" s="17" t="s">
        <v>205</v>
      </c>
      <c r="BM258" s="237" t="s">
        <v>1225</v>
      </c>
    </row>
    <row r="259" spans="1:65" s="2" customFormat="1" ht="16.5" customHeight="1">
      <c r="A259" s="38"/>
      <c r="B259" s="39"/>
      <c r="C259" s="226" t="s">
        <v>1013</v>
      </c>
      <c r="D259" s="226" t="s">
        <v>200</v>
      </c>
      <c r="E259" s="227" t="s">
        <v>1842</v>
      </c>
      <c r="F259" s="228" t="s">
        <v>1843</v>
      </c>
      <c r="G259" s="229" t="s">
        <v>286</v>
      </c>
      <c r="H259" s="230">
        <v>5</v>
      </c>
      <c r="I259" s="231"/>
      <c r="J259" s="232">
        <f>ROUND(I259*H259,2)</f>
        <v>0</v>
      </c>
      <c r="K259" s="228" t="s">
        <v>1</v>
      </c>
      <c r="L259" s="44"/>
      <c r="M259" s="233" t="s">
        <v>1</v>
      </c>
      <c r="N259" s="234" t="s">
        <v>46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205</v>
      </c>
      <c r="AT259" s="237" t="s">
        <v>200</v>
      </c>
      <c r="AU259" s="237" t="s">
        <v>21</v>
      </c>
      <c r="AY259" s="17" t="s">
        <v>197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21</v>
      </c>
      <c r="BK259" s="238">
        <f>ROUND(I259*H259,2)</f>
        <v>0</v>
      </c>
      <c r="BL259" s="17" t="s">
        <v>205</v>
      </c>
      <c r="BM259" s="237" t="s">
        <v>1226</v>
      </c>
    </row>
    <row r="260" spans="1:65" s="2" customFormat="1" ht="16.5" customHeight="1">
      <c r="A260" s="38"/>
      <c r="B260" s="39"/>
      <c r="C260" s="226" t="s">
        <v>1227</v>
      </c>
      <c r="D260" s="226" t="s">
        <v>200</v>
      </c>
      <c r="E260" s="227" t="s">
        <v>1845</v>
      </c>
      <c r="F260" s="228" t="s">
        <v>1846</v>
      </c>
      <c r="G260" s="229" t="s">
        <v>286</v>
      </c>
      <c r="H260" s="230">
        <v>4</v>
      </c>
      <c r="I260" s="231"/>
      <c r="J260" s="232">
        <f>ROUND(I260*H260,2)</f>
        <v>0</v>
      </c>
      <c r="K260" s="228" t="s">
        <v>1</v>
      </c>
      <c r="L260" s="44"/>
      <c r="M260" s="233" t="s">
        <v>1</v>
      </c>
      <c r="N260" s="234" t="s">
        <v>46</v>
      </c>
      <c r="O260" s="91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205</v>
      </c>
      <c r="AT260" s="237" t="s">
        <v>200</v>
      </c>
      <c r="AU260" s="237" t="s">
        <v>21</v>
      </c>
      <c r="AY260" s="17" t="s">
        <v>197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21</v>
      </c>
      <c r="BK260" s="238">
        <f>ROUND(I260*H260,2)</f>
        <v>0</v>
      </c>
      <c r="BL260" s="17" t="s">
        <v>205</v>
      </c>
      <c r="BM260" s="237" t="s">
        <v>1228</v>
      </c>
    </row>
    <row r="261" spans="1:65" s="2" customFormat="1" ht="21.75" customHeight="1">
      <c r="A261" s="38"/>
      <c r="B261" s="39"/>
      <c r="C261" s="226" t="s">
        <v>1016</v>
      </c>
      <c r="D261" s="226" t="s">
        <v>200</v>
      </c>
      <c r="E261" s="227" t="s">
        <v>730</v>
      </c>
      <c r="F261" s="228" t="s">
        <v>731</v>
      </c>
      <c r="G261" s="229" t="s">
        <v>210</v>
      </c>
      <c r="H261" s="230">
        <v>0.335</v>
      </c>
      <c r="I261" s="231"/>
      <c r="J261" s="232">
        <f>ROUND(I261*H261,2)</f>
        <v>0</v>
      </c>
      <c r="K261" s="228" t="s">
        <v>1</v>
      </c>
      <c r="L261" s="44"/>
      <c r="M261" s="233" t="s">
        <v>1</v>
      </c>
      <c r="N261" s="234" t="s">
        <v>46</v>
      </c>
      <c r="O261" s="91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205</v>
      </c>
      <c r="AT261" s="237" t="s">
        <v>200</v>
      </c>
      <c r="AU261" s="237" t="s">
        <v>21</v>
      </c>
      <c r="AY261" s="17" t="s">
        <v>197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21</v>
      </c>
      <c r="BK261" s="238">
        <f>ROUND(I261*H261,2)</f>
        <v>0</v>
      </c>
      <c r="BL261" s="17" t="s">
        <v>205</v>
      </c>
      <c r="BM261" s="237" t="s">
        <v>1229</v>
      </c>
    </row>
    <row r="262" spans="1:65" s="2" customFormat="1" ht="21.75" customHeight="1">
      <c r="A262" s="38"/>
      <c r="B262" s="39"/>
      <c r="C262" s="226" t="s">
        <v>1230</v>
      </c>
      <c r="D262" s="226" t="s">
        <v>200</v>
      </c>
      <c r="E262" s="227" t="s">
        <v>733</v>
      </c>
      <c r="F262" s="228" t="s">
        <v>734</v>
      </c>
      <c r="G262" s="229" t="s">
        <v>210</v>
      </c>
      <c r="H262" s="230">
        <v>0.335</v>
      </c>
      <c r="I262" s="231"/>
      <c r="J262" s="232">
        <f>ROUND(I262*H262,2)</f>
        <v>0</v>
      </c>
      <c r="K262" s="228" t="s">
        <v>1</v>
      </c>
      <c r="L262" s="44"/>
      <c r="M262" s="233" t="s">
        <v>1</v>
      </c>
      <c r="N262" s="234" t="s">
        <v>46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205</v>
      </c>
      <c r="AT262" s="237" t="s">
        <v>200</v>
      </c>
      <c r="AU262" s="237" t="s">
        <v>21</v>
      </c>
      <c r="AY262" s="17" t="s">
        <v>197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21</v>
      </c>
      <c r="BK262" s="238">
        <f>ROUND(I262*H262,2)</f>
        <v>0</v>
      </c>
      <c r="BL262" s="17" t="s">
        <v>205</v>
      </c>
      <c r="BM262" s="237" t="s">
        <v>1231</v>
      </c>
    </row>
    <row r="263" spans="1:65" s="2" customFormat="1" ht="16.5" customHeight="1">
      <c r="A263" s="38"/>
      <c r="B263" s="39"/>
      <c r="C263" s="226" t="s">
        <v>1019</v>
      </c>
      <c r="D263" s="226" t="s">
        <v>200</v>
      </c>
      <c r="E263" s="227" t="s">
        <v>736</v>
      </c>
      <c r="F263" s="228" t="s">
        <v>737</v>
      </c>
      <c r="G263" s="229" t="s">
        <v>210</v>
      </c>
      <c r="H263" s="230">
        <v>1.338</v>
      </c>
      <c r="I263" s="231"/>
      <c r="J263" s="232">
        <f>ROUND(I263*H263,2)</f>
        <v>0</v>
      </c>
      <c r="K263" s="228" t="s">
        <v>1</v>
      </c>
      <c r="L263" s="44"/>
      <c r="M263" s="233" t="s">
        <v>1</v>
      </c>
      <c r="N263" s="234" t="s">
        <v>46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205</v>
      </c>
      <c r="AT263" s="237" t="s">
        <v>200</v>
      </c>
      <c r="AU263" s="237" t="s">
        <v>21</v>
      </c>
      <c r="AY263" s="17" t="s">
        <v>197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21</v>
      </c>
      <c r="BK263" s="238">
        <f>ROUND(I263*H263,2)</f>
        <v>0</v>
      </c>
      <c r="BL263" s="17" t="s">
        <v>205</v>
      </c>
      <c r="BM263" s="237" t="s">
        <v>1232</v>
      </c>
    </row>
    <row r="264" spans="1:65" s="2" customFormat="1" ht="16.5" customHeight="1">
      <c r="A264" s="38"/>
      <c r="B264" s="39"/>
      <c r="C264" s="226" t="s">
        <v>1818</v>
      </c>
      <c r="D264" s="226" t="s">
        <v>200</v>
      </c>
      <c r="E264" s="227" t="s">
        <v>742</v>
      </c>
      <c r="F264" s="228" t="s">
        <v>743</v>
      </c>
      <c r="G264" s="229" t="s">
        <v>217</v>
      </c>
      <c r="H264" s="230">
        <v>3.05</v>
      </c>
      <c r="I264" s="231"/>
      <c r="J264" s="232">
        <f>ROUND(I264*H264,2)</f>
        <v>0</v>
      </c>
      <c r="K264" s="228" t="s">
        <v>1</v>
      </c>
      <c r="L264" s="44"/>
      <c r="M264" s="233" t="s">
        <v>1</v>
      </c>
      <c r="N264" s="234" t="s">
        <v>46</v>
      </c>
      <c r="O264" s="91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205</v>
      </c>
      <c r="AT264" s="237" t="s">
        <v>200</v>
      </c>
      <c r="AU264" s="237" t="s">
        <v>21</v>
      </c>
      <c r="AY264" s="17" t="s">
        <v>197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21</v>
      </c>
      <c r="BK264" s="238">
        <f>ROUND(I264*H264,2)</f>
        <v>0</v>
      </c>
      <c r="BL264" s="17" t="s">
        <v>205</v>
      </c>
      <c r="BM264" s="237" t="s">
        <v>1821</v>
      </c>
    </row>
    <row r="265" spans="1:65" s="2" customFormat="1" ht="21.75" customHeight="1">
      <c r="A265" s="38"/>
      <c r="B265" s="39"/>
      <c r="C265" s="226" t="s">
        <v>1022</v>
      </c>
      <c r="D265" s="226" t="s">
        <v>200</v>
      </c>
      <c r="E265" s="227" t="s">
        <v>745</v>
      </c>
      <c r="F265" s="228" t="s">
        <v>746</v>
      </c>
      <c r="G265" s="229" t="s">
        <v>210</v>
      </c>
      <c r="H265" s="230">
        <v>0.327</v>
      </c>
      <c r="I265" s="231"/>
      <c r="J265" s="232">
        <f>ROUND(I265*H265,2)</f>
        <v>0</v>
      </c>
      <c r="K265" s="228" t="s">
        <v>1</v>
      </c>
      <c r="L265" s="44"/>
      <c r="M265" s="233" t="s">
        <v>1</v>
      </c>
      <c r="N265" s="234" t="s">
        <v>46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205</v>
      </c>
      <c r="AT265" s="237" t="s">
        <v>200</v>
      </c>
      <c r="AU265" s="237" t="s">
        <v>21</v>
      </c>
      <c r="AY265" s="17" t="s">
        <v>197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21</v>
      </c>
      <c r="BK265" s="238">
        <f>ROUND(I265*H265,2)</f>
        <v>0</v>
      </c>
      <c r="BL265" s="17" t="s">
        <v>205</v>
      </c>
      <c r="BM265" s="237" t="s">
        <v>1823</v>
      </c>
    </row>
    <row r="266" spans="1:63" s="12" customFormat="1" ht="25.9" customHeight="1">
      <c r="A266" s="12"/>
      <c r="B266" s="210"/>
      <c r="C266" s="211"/>
      <c r="D266" s="212" t="s">
        <v>80</v>
      </c>
      <c r="E266" s="213" t="s">
        <v>747</v>
      </c>
      <c r="F266" s="213" t="s">
        <v>748</v>
      </c>
      <c r="G266" s="211"/>
      <c r="H266" s="211"/>
      <c r="I266" s="214"/>
      <c r="J266" s="215">
        <f>BK266</f>
        <v>0</v>
      </c>
      <c r="K266" s="211"/>
      <c r="L266" s="216"/>
      <c r="M266" s="217"/>
      <c r="N266" s="218"/>
      <c r="O266" s="218"/>
      <c r="P266" s="219">
        <f>P267</f>
        <v>0</v>
      </c>
      <c r="Q266" s="218"/>
      <c r="R266" s="219">
        <f>R267</f>
        <v>0</v>
      </c>
      <c r="S266" s="218"/>
      <c r="T266" s="220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1" t="s">
        <v>21</v>
      </c>
      <c r="AT266" s="222" t="s">
        <v>80</v>
      </c>
      <c r="AU266" s="222" t="s">
        <v>81</v>
      </c>
      <c r="AY266" s="221" t="s">
        <v>197</v>
      </c>
      <c r="BK266" s="223">
        <f>BK267</f>
        <v>0</v>
      </c>
    </row>
    <row r="267" spans="1:65" s="2" customFormat="1" ht="16.5" customHeight="1">
      <c r="A267" s="38"/>
      <c r="B267" s="39"/>
      <c r="C267" s="226" t="s">
        <v>1824</v>
      </c>
      <c r="D267" s="226" t="s">
        <v>200</v>
      </c>
      <c r="E267" s="227" t="s">
        <v>1856</v>
      </c>
      <c r="F267" s="228" t="s">
        <v>748</v>
      </c>
      <c r="G267" s="229" t="s">
        <v>634</v>
      </c>
      <c r="H267" s="230">
        <v>40</v>
      </c>
      <c r="I267" s="231"/>
      <c r="J267" s="232">
        <f>ROUND(I267*H267,2)</f>
        <v>0</v>
      </c>
      <c r="K267" s="228" t="s">
        <v>1</v>
      </c>
      <c r="L267" s="44"/>
      <c r="M267" s="282" t="s">
        <v>1</v>
      </c>
      <c r="N267" s="283" t="s">
        <v>46</v>
      </c>
      <c r="O267" s="284"/>
      <c r="P267" s="285">
        <f>O267*H267</f>
        <v>0</v>
      </c>
      <c r="Q267" s="285">
        <v>0</v>
      </c>
      <c r="R267" s="285">
        <f>Q267*H267</f>
        <v>0</v>
      </c>
      <c r="S267" s="285">
        <v>0</v>
      </c>
      <c r="T267" s="28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205</v>
      </c>
      <c r="AT267" s="237" t="s">
        <v>200</v>
      </c>
      <c r="AU267" s="237" t="s">
        <v>21</v>
      </c>
      <c r="AY267" s="17" t="s">
        <v>197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21</v>
      </c>
      <c r="BK267" s="238">
        <f>ROUND(I267*H267,2)</f>
        <v>0</v>
      </c>
      <c r="BL267" s="17" t="s">
        <v>205</v>
      </c>
      <c r="BM267" s="237" t="s">
        <v>1827</v>
      </c>
    </row>
    <row r="268" spans="1:31" s="2" customFormat="1" ht="6.95" customHeight="1">
      <c r="A268" s="38"/>
      <c r="B268" s="66"/>
      <c r="C268" s="67"/>
      <c r="D268" s="67"/>
      <c r="E268" s="67"/>
      <c r="F268" s="67"/>
      <c r="G268" s="67"/>
      <c r="H268" s="67"/>
      <c r="I268" s="67"/>
      <c r="J268" s="67"/>
      <c r="K268" s="67"/>
      <c r="L268" s="44"/>
      <c r="M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</row>
  </sheetData>
  <sheetProtection password="CC35" sheet="1" objects="1" scenarios="1" formatColumns="0" formatRows="0" autoFilter="0"/>
  <autoFilter ref="C126:K26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1909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2007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ROUND((SUM(BE136:BE212)),2)</f>
        <v>0</v>
      </c>
      <c r="G35" s="38"/>
      <c r="H35" s="38"/>
      <c r="I35" s="164">
        <v>0.21</v>
      </c>
      <c r="J35" s="163">
        <f>ROUND(((SUM(BE136:BE212))*I35),2)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ROUND((SUM(BF136:BF212)),2)</f>
        <v>0</v>
      </c>
      <c r="G36" s="38"/>
      <c r="H36" s="38"/>
      <c r="I36" s="164">
        <v>0.15</v>
      </c>
      <c r="J36" s="163">
        <f>ROUND(((SUM(BF136:BF212))*I36),2)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ROUND((SUM(BG136:BG212)),2)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ROUND((SUM(BH136:BH212)),2)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ROUND((SUM(BI136:BI212)),2)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1909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05.3 - Zdravotní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853</v>
      </c>
      <c r="E99" s="191"/>
      <c r="F99" s="191"/>
      <c r="G99" s="191"/>
      <c r="H99" s="191"/>
      <c r="I99" s="191"/>
      <c r="J99" s="192">
        <f>J137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854</v>
      </c>
      <c r="E100" s="191"/>
      <c r="F100" s="191"/>
      <c r="G100" s="191"/>
      <c r="H100" s="191"/>
      <c r="I100" s="191"/>
      <c r="J100" s="192">
        <f>J142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855</v>
      </c>
      <c r="E101" s="191"/>
      <c r="F101" s="191"/>
      <c r="G101" s="191"/>
      <c r="H101" s="191"/>
      <c r="I101" s="191"/>
      <c r="J101" s="192">
        <f>J147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856</v>
      </c>
      <c r="E102" s="191"/>
      <c r="F102" s="191"/>
      <c r="G102" s="191"/>
      <c r="H102" s="191"/>
      <c r="I102" s="191"/>
      <c r="J102" s="192">
        <f>J150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857</v>
      </c>
      <c r="E103" s="191"/>
      <c r="F103" s="191"/>
      <c r="G103" s="191"/>
      <c r="H103" s="191"/>
      <c r="I103" s="191"/>
      <c r="J103" s="192">
        <f>J153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858</v>
      </c>
      <c r="E104" s="191"/>
      <c r="F104" s="191"/>
      <c r="G104" s="191"/>
      <c r="H104" s="191"/>
      <c r="I104" s="191"/>
      <c r="J104" s="192">
        <f>J159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859</v>
      </c>
      <c r="E105" s="191"/>
      <c r="F105" s="191"/>
      <c r="G105" s="191"/>
      <c r="H105" s="191"/>
      <c r="I105" s="191"/>
      <c r="J105" s="192">
        <f>J163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88"/>
      <c r="C106" s="189"/>
      <c r="D106" s="190" t="s">
        <v>1859</v>
      </c>
      <c r="E106" s="191"/>
      <c r="F106" s="191"/>
      <c r="G106" s="191"/>
      <c r="H106" s="191"/>
      <c r="I106" s="191"/>
      <c r="J106" s="192">
        <f>J166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88"/>
      <c r="C107" s="189"/>
      <c r="D107" s="190" t="s">
        <v>860</v>
      </c>
      <c r="E107" s="191"/>
      <c r="F107" s="191"/>
      <c r="G107" s="191"/>
      <c r="H107" s="191"/>
      <c r="I107" s="191"/>
      <c r="J107" s="192">
        <f>J172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88"/>
      <c r="C108" s="189"/>
      <c r="D108" s="190" t="s">
        <v>861</v>
      </c>
      <c r="E108" s="191"/>
      <c r="F108" s="191"/>
      <c r="G108" s="191"/>
      <c r="H108" s="191"/>
      <c r="I108" s="191"/>
      <c r="J108" s="192">
        <f>J179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188"/>
      <c r="C109" s="189"/>
      <c r="D109" s="190" t="s">
        <v>862</v>
      </c>
      <c r="E109" s="191"/>
      <c r="F109" s="191"/>
      <c r="G109" s="191"/>
      <c r="H109" s="191"/>
      <c r="I109" s="191"/>
      <c r="J109" s="192">
        <f>J187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 hidden="1">
      <c r="A110" s="9"/>
      <c r="B110" s="188"/>
      <c r="C110" s="189"/>
      <c r="D110" s="190" t="s">
        <v>756</v>
      </c>
      <c r="E110" s="191"/>
      <c r="F110" s="191"/>
      <c r="G110" s="191"/>
      <c r="H110" s="191"/>
      <c r="I110" s="191"/>
      <c r="J110" s="192">
        <f>J189</f>
        <v>0</v>
      </c>
      <c r="K110" s="189"/>
      <c r="L110" s="19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 hidden="1">
      <c r="A111" s="9"/>
      <c r="B111" s="188"/>
      <c r="C111" s="189"/>
      <c r="D111" s="190" t="s">
        <v>757</v>
      </c>
      <c r="E111" s="191"/>
      <c r="F111" s="191"/>
      <c r="G111" s="191"/>
      <c r="H111" s="191"/>
      <c r="I111" s="191"/>
      <c r="J111" s="192">
        <f>J194</f>
        <v>0</v>
      </c>
      <c r="K111" s="189"/>
      <c r="L111" s="19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 hidden="1">
      <c r="A112" s="9"/>
      <c r="B112" s="188"/>
      <c r="C112" s="189"/>
      <c r="D112" s="190" t="s">
        <v>758</v>
      </c>
      <c r="E112" s="191"/>
      <c r="F112" s="191"/>
      <c r="G112" s="191"/>
      <c r="H112" s="191"/>
      <c r="I112" s="191"/>
      <c r="J112" s="192">
        <f>J198</f>
        <v>0</v>
      </c>
      <c r="K112" s="189"/>
      <c r="L112" s="193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 hidden="1">
      <c r="A113" s="9"/>
      <c r="B113" s="188"/>
      <c r="C113" s="189"/>
      <c r="D113" s="190" t="s">
        <v>760</v>
      </c>
      <c r="E113" s="191"/>
      <c r="F113" s="191"/>
      <c r="G113" s="191"/>
      <c r="H113" s="191"/>
      <c r="I113" s="191"/>
      <c r="J113" s="192">
        <f>J201</f>
        <v>0</v>
      </c>
      <c r="K113" s="189"/>
      <c r="L113" s="19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 hidden="1">
      <c r="A114" s="9"/>
      <c r="B114" s="188"/>
      <c r="C114" s="189"/>
      <c r="D114" s="190" t="s">
        <v>761</v>
      </c>
      <c r="E114" s="191"/>
      <c r="F114" s="191"/>
      <c r="G114" s="191"/>
      <c r="H114" s="191"/>
      <c r="I114" s="191"/>
      <c r="J114" s="192">
        <f>J206</f>
        <v>0</v>
      </c>
      <c r="K114" s="189"/>
      <c r="L114" s="19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 hidden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 hidden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t="12" hidden="1"/>
    <row r="118" ht="12" hidden="1"/>
    <row r="119" ht="12" hidden="1"/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182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3" t="str">
        <f>E7</f>
        <v>Bezbariérovost a modernizace odborných učeben fyziky a biologie ZŠ Za Nádražím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155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3" t="s">
        <v>1909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157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05.3 - Zdravotní instalace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22</v>
      </c>
      <c r="D130" s="40"/>
      <c r="E130" s="40"/>
      <c r="F130" s="27" t="str">
        <f>F14</f>
        <v xml:space="preserve"> </v>
      </c>
      <c r="G130" s="40"/>
      <c r="H130" s="40"/>
      <c r="I130" s="32" t="s">
        <v>24</v>
      </c>
      <c r="J130" s="79" t="str">
        <f>IF(J14="","",J14)</f>
        <v>19. 2. 2021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E17</f>
        <v>Město Český Krumlov, nám. Svornosti 1</v>
      </c>
      <c r="G132" s="40"/>
      <c r="H132" s="40"/>
      <c r="I132" s="32" t="s">
        <v>34</v>
      </c>
      <c r="J132" s="36" t="str">
        <f>E23</f>
        <v>WÍZNER AA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32</v>
      </c>
      <c r="D133" s="40"/>
      <c r="E133" s="40"/>
      <c r="F133" s="27" t="str">
        <f>IF(E20="","",E20)</f>
        <v>Vyplň údaj</v>
      </c>
      <c r="G133" s="40"/>
      <c r="H133" s="40"/>
      <c r="I133" s="32" t="s">
        <v>37</v>
      </c>
      <c r="J133" s="36" t="str">
        <f>E26</f>
        <v>Filip Šimek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99"/>
      <c r="B135" s="200"/>
      <c r="C135" s="201" t="s">
        <v>183</v>
      </c>
      <c r="D135" s="202" t="s">
        <v>66</v>
      </c>
      <c r="E135" s="202" t="s">
        <v>62</v>
      </c>
      <c r="F135" s="202" t="s">
        <v>63</v>
      </c>
      <c r="G135" s="202" t="s">
        <v>184</v>
      </c>
      <c r="H135" s="202" t="s">
        <v>185</v>
      </c>
      <c r="I135" s="202" t="s">
        <v>186</v>
      </c>
      <c r="J135" s="202" t="s">
        <v>161</v>
      </c>
      <c r="K135" s="203" t="s">
        <v>187</v>
      </c>
      <c r="L135" s="204"/>
      <c r="M135" s="100" t="s">
        <v>1</v>
      </c>
      <c r="N135" s="101" t="s">
        <v>45</v>
      </c>
      <c r="O135" s="101" t="s">
        <v>188</v>
      </c>
      <c r="P135" s="101" t="s">
        <v>189</v>
      </c>
      <c r="Q135" s="101" t="s">
        <v>190</v>
      </c>
      <c r="R135" s="101" t="s">
        <v>191</v>
      </c>
      <c r="S135" s="101" t="s">
        <v>192</v>
      </c>
      <c r="T135" s="102" t="s">
        <v>193</v>
      </c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</row>
    <row r="136" spans="1:63" s="2" customFormat="1" ht="22.8" customHeight="1">
      <c r="A136" s="38"/>
      <c r="B136" s="39"/>
      <c r="C136" s="107" t="s">
        <v>194</v>
      </c>
      <c r="D136" s="40"/>
      <c r="E136" s="40"/>
      <c r="F136" s="40"/>
      <c r="G136" s="40"/>
      <c r="H136" s="40"/>
      <c r="I136" s="40"/>
      <c r="J136" s="205">
        <f>BK136</f>
        <v>0</v>
      </c>
      <c r="K136" s="40"/>
      <c r="L136" s="44"/>
      <c r="M136" s="103"/>
      <c r="N136" s="206"/>
      <c r="O136" s="104"/>
      <c r="P136" s="207">
        <f>P137+P142+P147+P150+P153+P159+P163+P166+P172+P179+P187+P189+P194+P198+P201+P206</f>
        <v>0</v>
      </c>
      <c r="Q136" s="104"/>
      <c r="R136" s="207">
        <f>R137+R142+R147+R150+R153+R159+R163+R166+R172+R179+R187+R189+R194+R198+R201+R206</f>
        <v>0</v>
      </c>
      <c r="S136" s="104"/>
      <c r="T136" s="208">
        <f>T137+T142+T147+T150+T153+T159+T163+T166+T172+T179+T187+T189+T194+T198+T201+T206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80</v>
      </c>
      <c r="AU136" s="17" t="s">
        <v>163</v>
      </c>
      <c r="BK136" s="209">
        <f>BK137+BK142+BK147+BK150+BK153+BK159+BK163+BK166+BK172+BK179+BK187+BK189+BK194+BK198+BK201+BK206</f>
        <v>0</v>
      </c>
    </row>
    <row r="137" spans="1:63" s="12" customFormat="1" ht="25.9" customHeight="1">
      <c r="A137" s="12"/>
      <c r="B137" s="210"/>
      <c r="C137" s="211"/>
      <c r="D137" s="212" t="s">
        <v>80</v>
      </c>
      <c r="E137" s="213" t="s">
        <v>863</v>
      </c>
      <c r="F137" s="213" t="s">
        <v>864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SUM(P138:P141)</f>
        <v>0</v>
      </c>
      <c r="Q137" s="218"/>
      <c r="R137" s="219">
        <f>SUM(R138:R141)</f>
        <v>0</v>
      </c>
      <c r="S137" s="218"/>
      <c r="T137" s="220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89</v>
      </c>
      <c r="AT137" s="222" t="s">
        <v>80</v>
      </c>
      <c r="AU137" s="222" t="s">
        <v>81</v>
      </c>
      <c r="AY137" s="221" t="s">
        <v>197</v>
      </c>
      <c r="BK137" s="223">
        <f>SUM(BK138:BK141)</f>
        <v>0</v>
      </c>
    </row>
    <row r="138" spans="1:65" s="2" customFormat="1" ht="16.5" customHeight="1">
      <c r="A138" s="38"/>
      <c r="B138" s="39"/>
      <c r="C138" s="226" t="s">
        <v>21</v>
      </c>
      <c r="D138" s="226" t="s">
        <v>200</v>
      </c>
      <c r="E138" s="227" t="s">
        <v>865</v>
      </c>
      <c r="F138" s="228" t="s">
        <v>866</v>
      </c>
      <c r="G138" s="229" t="s">
        <v>217</v>
      </c>
      <c r="H138" s="230">
        <v>16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290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290</v>
      </c>
      <c r="BM138" s="237" t="s">
        <v>89</v>
      </c>
    </row>
    <row r="139" spans="1:65" s="2" customFormat="1" ht="21.75" customHeight="1">
      <c r="A139" s="38"/>
      <c r="B139" s="39"/>
      <c r="C139" s="226" t="s">
        <v>89</v>
      </c>
      <c r="D139" s="226" t="s">
        <v>200</v>
      </c>
      <c r="E139" s="227" t="s">
        <v>867</v>
      </c>
      <c r="F139" s="228" t="s">
        <v>868</v>
      </c>
      <c r="G139" s="229" t="s">
        <v>286</v>
      </c>
      <c r="H139" s="230">
        <v>5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290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290</v>
      </c>
      <c r="BM139" s="237" t="s">
        <v>205</v>
      </c>
    </row>
    <row r="140" spans="1:65" s="2" customFormat="1" ht="21.75" customHeight="1">
      <c r="A140" s="38"/>
      <c r="B140" s="39"/>
      <c r="C140" s="226" t="s">
        <v>198</v>
      </c>
      <c r="D140" s="226" t="s">
        <v>200</v>
      </c>
      <c r="E140" s="227" t="s">
        <v>869</v>
      </c>
      <c r="F140" s="228" t="s">
        <v>870</v>
      </c>
      <c r="G140" s="229" t="s">
        <v>286</v>
      </c>
      <c r="H140" s="230">
        <v>11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290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290</v>
      </c>
      <c r="BM140" s="237" t="s">
        <v>232</v>
      </c>
    </row>
    <row r="141" spans="1:65" s="2" customFormat="1" ht="21.75" customHeight="1">
      <c r="A141" s="38"/>
      <c r="B141" s="39"/>
      <c r="C141" s="226" t="s">
        <v>205</v>
      </c>
      <c r="D141" s="226" t="s">
        <v>200</v>
      </c>
      <c r="E141" s="227" t="s">
        <v>1386</v>
      </c>
      <c r="F141" s="228" t="s">
        <v>1387</v>
      </c>
      <c r="G141" s="229" t="s">
        <v>707</v>
      </c>
      <c r="H141" s="287"/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290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290</v>
      </c>
      <c r="BM141" s="237" t="s">
        <v>246</v>
      </c>
    </row>
    <row r="142" spans="1:63" s="12" customFormat="1" ht="25.9" customHeight="1">
      <c r="A142" s="12"/>
      <c r="B142" s="210"/>
      <c r="C142" s="211"/>
      <c r="D142" s="212" t="s">
        <v>80</v>
      </c>
      <c r="E142" s="213" t="s">
        <v>877</v>
      </c>
      <c r="F142" s="213" t="s">
        <v>878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f>SUM(P143:P146)</f>
        <v>0</v>
      </c>
      <c r="Q142" s="218"/>
      <c r="R142" s="219">
        <f>SUM(R143:R146)</f>
        <v>0</v>
      </c>
      <c r="S142" s="218"/>
      <c r="T142" s="22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89</v>
      </c>
      <c r="AT142" s="222" t="s">
        <v>80</v>
      </c>
      <c r="AU142" s="222" t="s">
        <v>81</v>
      </c>
      <c r="AY142" s="221" t="s">
        <v>197</v>
      </c>
      <c r="BK142" s="223">
        <f>SUM(BK143:BK146)</f>
        <v>0</v>
      </c>
    </row>
    <row r="143" spans="1:65" s="2" customFormat="1" ht="16.5" customHeight="1">
      <c r="A143" s="38"/>
      <c r="B143" s="39"/>
      <c r="C143" s="226" t="s">
        <v>227</v>
      </c>
      <c r="D143" s="226" t="s">
        <v>200</v>
      </c>
      <c r="E143" s="227" t="s">
        <v>881</v>
      </c>
      <c r="F143" s="228" t="s">
        <v>882</v>
      </c>
      <c r="G143" s="229" t="s">
        <v>286</v>
      </c>
      <c r="H143" s="230">
        <v>5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290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290</v>
      </c>
      <c r="BM143" s="237" t="s">
        <v>26</v>
      </c>
    </row>
    <row r="144" spans="1:65" s="2" customFormat="1" ht="16.5" customHeight="1">
      <c r="A144" s="38"/>
      <c r="B144" s="39"/>
      <c r="C144" s="226" t="s">
        <v>232</v>
      </c>
      <c r="D144" s="226" t="s">
        <v>200</v>
      </c>
      <c r="E144" s="227" t="s">
        <v>891</v>
      </c>
      <c r="F144" s="228" t="s">
        <v>892</v>
      </c>
      <c r="G144" s="229" t="s">
        <v>203</v>
      </c>
      <c r="H144" s="230">
        <v>4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290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290</v>
      </c>
      <c r="BM144" s="237" t="s">
        <v>266</v>
      </c>
    </row>
    <row r="145" spans="1:65" s="2" customFormat="1" ht="16.5" customHeight="1">
      <c r="A145" s="38"/>
      <c r="B145" s="39"/>
      <c r="C145" s="226" t="s">
        <v>238</v>
      </c>
      <c r="D145" s="226" t="s">
        <v>200</v>
      </c>
      <c r="E145" s="227" t="s">
        <v>895</v>
      </c>
      <c r="F145" s="228" t="s">
        <v>896</v>
      </c>
      <c r="G145" s="229" t="s">
        <v>286</v>
      </c>
      <c r="H145" s="230">
        <v>5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290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290</v>
      </c>
      <c r="BM145" s="237" t="s">
        <v>277</v>
      </c>
    </row>
    <row r="146" spans="1:65" s="2" customFormat="1" ht="21.75" customHeight="1">
      <c r="A146" s="38"/>
      <c r="B146" s="39"/>
      <c r="C146" s="226" t="s">
        <v>246</v>
      </c>
      <c r="D146" s="226" t="s">
        <v>200</v>
      </c>
      <c r="E146" s="227" t="s">
        <v>1860</v>
      </c>
      <c r="F146" s="228" t="s">
        <v>1861</v>
      </c>
      <c r="G146" s="229" t="s">
        <v>707</v>
      </c>
      <c r="H146" s="287"/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290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290</v>
      </c>
      <c r="BM146" s="237" t="s">
        <v>290</v>
      </c>
    </row>
    <row r="147" spans="1:63" s="12" customFormat="1" ht="25.9" customHeight="1">
      <c r="A147" s="12"/>
      <c r="B147" s="210"/>
      <c r="C147" s="211"/>
      <c r="D147" s="212" t="s">
        <v>80</v>
      </c>
      <c r="E147" s="213" t="s">
        <v>901</v>
      </c>
      <c r="F147" s="213" t="s">
        <v>902</v>
      </c>
      <c r="G147" s="211"/>
      <c r="H147" s="211"/>
      <c r="I147" s="214"/>
      <c r="J147" s="215">
        <f>BK147</f>
        <v>0</v>
      </c>
      <c r="K147" s="211"/>
      <c r="L147" s="216"/>
      <c r="M147" s="217"/>
      <c r="N147" s="218"/>
      <c r="O147" s="218"/>
      <c r="P147" s="219">
        <f>SUM(P148:P149)</f>
        <v>0</v>
      </c>
      <c r="Q147" s="218"/>
      <c r="R147" s="219">
        <f>SUM(R148:R149)</f>
        <v>0</v>
      </c>
      <c r="S147" s="218"/>
      <c r="T147" s="22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21</v>
      </c>
      <c r="AT147" s="222" t="s">
        <v>80</v>
      </c>
      <c r="AU147" s="222" t="s">
        <v>81</v>
      </c>
      <c r="AY147" s="221" t="s">
        <v>197</v>
      </c>
      <c r="BK147" s="223">
        <f>SUM(BK148:BK149)</f>
        <v>0</v>
      </c>
    </row>
    <row r="148" spans="1:65" s="2" customFormat="1" ht="16.5" customHeight="1">
      <c r="A148" s="38"/>
      <c r="B148" s="39"/>
      <c r="C148" s="226" t="s">
        <v>251</v>
      </c>
      <c r="D148" s="226" t="s">
        <v>200</v>
      </c>
      <c r="E148" s="227" t="s">
        <v>903</v>
      </c>
      <c r="F148" s="228" t="s">
        <v>1862</v>
      </c>
      <c r="G148" s="229" t="s">
        <v>286</v>
      </c>
      <c r="H148" s="230">
        <v>5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300</v>
      </c>
    </row>
    <row r="149" spans="1:65" s="2" customFormat="1" ht="21.75" customHeight="1">
      <c r="A149" s="38"/>
      <c r="B149" s="39"/>
      <c r="C149" s="226" t="s">
        <v>26</v>
      </c>
      <c r="D149" s="226" t="s">
        <v>200</v>
      </c>
      <c r="E149" s="227" t="s">
        <v>1390</v>
      </c>
      <c r="F149" s="228" t="s">
        <v>1391</v>
      </c>
      <c r="G149" s="229" t="s">
        <v>210</v>
      </c>
      <c r="H149" s="230">
        <v>0.011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308</v>
      </c>
    </row>
    <row r="150" spans="1:63" s="12" customFormat="1" ht="25.9" customHeight="1">
      <c r="A150" s="12"/>
      <c r="B150" s="210"/>
      <c r="C150" s="211"/>
      <c r="D150" s="212" t="s">
        <v>80</v>
      </c>
      <c r="E150" s="213" t="s">
        <v>915</v>
      </c>
      <c r="F150" s="213" t="s">
        <v>916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SUM(P151:P152)</f>
        <v>0</v>
      </c>
      <c r="Q150" s="218"/>
      <c r="R150" s="219">
        <f>SUM(R151:R152)</f>
        <v>0</v>
      </c>
      <c r="S150" s="218"/>
      <c r="T150" s="220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21</v>
      </c>
      <c r="AT150" s="222" t="s">
        <v>80</v>
      </c>
      <c r="AU150" s="222" t="s">
        <v>81</v>
      </c>
      <c r="AY150" s="221" t="s">
        <v>197</v>
      </c>
      <c r="BK150" s="223">
        <f>SUM(BK151:BK152)</f>
        <v>0</v>
      </c>
    </row>
    <row r="151" spans="1:65" s="2" customFormat="1" ht="16.5" customHeight="1">
      <c r="A151" s="38"/>
      <c r="B151" s="39"/>
      <c r="C151" s="226" t="s">
        <v>260</v>
      </c>
      <c r="D151" s="226" t="s">
        <v>200</v>
      </c>
      <c r="E151" s="227" t="s">
        <v>1863</v>
      </c>
      <c r="F151" s="228" t="s">
        <v>1864</v>
      </c>
      <c r="G151" s="229" t="s">
        <v>203</v>
      </c>
      <c r="H151" s="230">
        <v>2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315</v>
      </c>
    </row>
    <row r="152" spans="1:65" s="2" customFormat="1" ht="21.75" customHeight="1">
      <c r="A152" s="38"/>
      <c r="B152" s="39"/>
      <c r="C152" s="226" t="s">
        <v>266</v>
      </c>
      <c r="D152" s="226" t="s">
        <v>200</v>
      </c>
      <c r="E152" s="227" t="s">
        <v>1860</v>
      </c>
      <c r="F152" s="228" t="s">
        <v>1861</v>
      </c>
      <c r="G152" s="229" t="s">
        <v>707</v>
      </c>
      <c r="H152" s="287"/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325</v>
      </c>
    </row>
    <row r="153" spans="1:63" s="12" customFormat="1" ht="25.9" customHeight="1">
      <c r="A153" s="12"/>
      <c r="B153" s="210"/>
      <c r="C153" s="211"/>
      <c r="D153" s="212" t="s">
        <v>80</v>
      </c>
      <c r="E153" s="213" t="s">
        <v>400</v>
      </c>
      <c r="F153" s="213" t="s">
        <v>925</v>
      </c>
      <c r="G153" s="211"/>
      <c r="H153" s="211"/>
      <c r="I153" s="214"/>
      <c r="J153" s="215">
        <f>BK153</f>
        <v>0</v>
      </c>
      <c r="K153" s="211"/>
      <c r="L153" s="216"/>
      <c r="M153" s="217"/>
      <c r="N153" s="218"/>
      <c r="O153" s="218"/>
      <c r="P153" s="219">
        <f>SUM(P154:P158)</f>
        <v>0</v>
      </c>
      <c r="Q153" s="218"/>
      <c r="R153" s="219">
        <f>SUM(R154:R158)</f>
        <v>0</v>
      </c>
      <c r="S153" s="218"/>
      <c r="T153" s="220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89</v>
      </c>
      <c r="AT153" s="222" t="s">
        <v>80</v>
      </c>
      <c r="AU153" s="222" t="s">
        <v>81</v>
      </c>
      <c r="AY153" s="221" t="s">
        <v>197</v>
      </c>
      <c r="BK153" s="223">
        <f>SUM(BK154:BK158)</f>
        <v>0</v>
      </c>
    </row>
    <row r="154" spans="1:65" s="2" customFormat="1" ht="16.5" customHeight="1">
      <c r="A154" s="38"/>
      <c r="B154" s="39"/>
      <c r="C154" s="226" t="s">
        <v>271</v>
      </c>
      <c r="D154" s="226" t="s">
        <v>200</v>
      </c>
      <c r="E154" s="227" t="s">
        <v>934</v>
      </c>
      <c r="F154" s="228" t="s">
        <v>1865</v>
      </c>
      <c r="G154" s="229" t="s">
        <v>286</v>
      </c>
      <c r="H154" s="230">
        <v>5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290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290</v>
      </c>
      <c r="BM154" s="237" t="s">
        <v>338</v>
      </c>
    </row>
    <row r="155" spans="1:65" s="2" customFormat="1" ht="16.5" customHeight="1">
      <c r="A155" s="38"/>
      <c r="B155" s="39"/>
      <c r="C155" s="226" t="s">
        <v>277</v>
      </c>
      <c r="D155" s="226" t="s">
        <v>200</v>
      </c>
      <c r="E155" s="227" t="s">
        <v>936</v>
      </c>
      <c r="F155" s="228" t="s">
        <v>1866</v>
      </c>
      <c r="G155" s="229" t="s">
        <v>286</v>
      </c>
      <c r="H155" s="230">
        <v>11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290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290</v>
      </c>
      <c r="BM155" s="237" t="s">
        <v>347</v>
      </c>
    </row>
    <row r="156" spans="1:65" s="2" customFormat="1" ht="16.5" customHeight="1">
      <c r="A156" s="38"/>
      <c r="B156" s="39"/>
      <c r="C156" s="226" t="s">
        <v>8</v>
      </c>
      <c r="D156" s="226" t="s">
        <v>200</v>
      </c>
      <c r="E156" s="227" t="s">
        <v>940</v>
      </c>
      <c r="F156" s="228" t="s">
        <v>941</v>
      </c>
      <c r="G156" s="229" t="s">
        <v>203</v>
      </c>
      <c r="H156" s="230">
        <v>8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290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290</v>
      </c>
      <c r="BM156" s="237" t="s">
        <v>359</v>
      </c>
    </row>
    <row r="157" spans="1:65" s="2" customFormat="1" ht="16.5" customHeight="1">
      <c r="A157" s="38"/>
      <c r="B157" s="39"/>
      <c r="C157" s="226" t="s">
        <v>290</v>
      </c>
      <c r="D157" s="226" t="s">
        <v>200</v>
      </c>
      <c r="E157" s="227" t="s">
        <v>955</v>
      </c>
      <c r="F157" s="228" t="s">
        <v>956</v>
      </c>
      <c r="G157" s="229" t="s">
        <v>286</v>
      </c>
      <c r="H157" s="230">
        <v>16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290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290</v>
      </c>
      <c r="BM157" s="237" t="s">
        <v>369</v>
      </c>
    </row>
    <row r="158" spans="1:65" s="2" customFormat="1" ht="21.75" customHeight="1">
      <c r="A158" s="38"/>
      <c r="B158" s="39"/>
      <c r="C158" s="226" t="s">
        <v>294</v>
      </c>
      <c r="D158" s="226" t="s">
        <v>200</v>
      </c>
      <c r="E158" s="227" t="s">
        <v>1867</v>
      </c>
      <c r="F158" s="228" t="s">
        <v>1868</v>
      </c>
      <c r="G158" s="229" t="s">
        <v>707</v>
      </c>
      <c r="H158" s="287"/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290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290</v>
      </c>
      <c r="BM158" s="237" t="s">
        <v>383</v>
      </c>
    </row>
    <row r="159" spans="1:63" s="12" customFormat="1" ht="25.9" customHeight="1">
      <c r="A159" s="12"/>
      <c r="B159" s="210"/>
      <c r="C159" s="211"/>
      <c r="D159" s="212" t="s">
        <v>80</v>
      </c>
      <c r="E159" s="213" t="s">
        <v>967</v>
      </c>
      <c r="F159" s="213" t="s">
        <v>968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SUM(P160:P162)</f>
        <v>0</v>
      </c>
      <c r="Q159" s="218"/>
      <c r="R159" s="219">
        <f>SUM(R160:R162)</f>
        <v>0</v>
      </c>
      <c r="S159" s="218"/>
      <c r="T159" s="22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21</v>
      </c>
      <c r="AT159" s="222" t="s">
        <v>80</v>
      </c>
      <c r="AU159" s="222" t="s">
        <v>81</v>
      </c>
      <c r="AY159" s="221" t="s">
        <v>197</v>
      </c>
      <c r="BK159" s="223">
        <f>SUM(BK160:BK162)</f>
        <v>0</v>
      </c>
    </row>
    <row r="160" spans="1:65" s="2" customFormat="1" ht="16.5" customHeight="1">
      <c r="A160" s="38"/>
      <c r="B160" s="39"/>
      <c r="C160" s="226" t="s">
        <v>300</v>
      </c>
      <c r="D160" s="226" t="s">
        <v>200</v>
      </c>
      <c r="E160" s="227" t="s">
        <v>969</v>
      </c>
      <c r="F160" s="228" t="s">
        <v>970</v>
      </c>
      <c r="G160" s="229" t="s">
        <v>286</v>
      </c>
      <c r="H160" s="230">
        <v>16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396</v>
      </c>
    </row>
    <row r="161" spans="1:65" s="2" customFormat="1" ht="16.5" customHeight="1">
      <c r="A161" s="38"/>
      <c r="B161" s="39"/>
      <c r="C161" s="226" t="s">
        <v>304</v>
      </c>
      <c r="D161" s="226" t="s">
        <v>200</v>
      </c>
      <c r="E161" s="227" t="s">
        <v>975</v>
      </c>
      <c r="F161" s="228" t="s">
        <v>976</v>
      </c>
      <c r="G161" s="229" t="s">
        <v>286</v>
      </c>
      <c r="H161" s="230">
        <v>16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406</v>
      </c>
    </row>
    <row r="162" spans="1:65" s="2" customFormat="1" ht="21.75" customHeight="1">
      <c r="A162" s="38"/>
      <c r="B162" s="39"/>
      <c r="C162" s="226" t="s">
        <v>308</v>
      </c>
      <c r="D162" s="226" t="s">
        <v>200</v>
      </c>
      <c r="E162" s="227" t="s">
        <v>1394</v>
      </c>
      <c r="F162" s="228" t="s">
        <v>1395</v>
      </c>
      <c r="G162" s="229" t="s">
        <v>210</v>
      </c>
      <c r="H162" s="230">
        <v>0.038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416</v>
      </c>
    </row>
    <row r="163" spans="1:63" s="12" customFormat="1" ht="25.9" customHeight="1">
      <c r="A163" s="12"/>
      <c r="B163" s="210"/>
      <c r="C163" s="211"/>
      <c r="D163" s="212" t="s">
        <v>80</v>
      </c>
      <c r="E163" s="213" t="s">
        <v>987</v>
      </c>
      <c r="F163" s="213" t="s">
        <v>988</v>
      </c>
      <c r="G163" s="211"/>
      <c r="H163" s="211"/>
      <c r="I163" s="214"/>
      <c r="J163" s="215">
        <f>BK163</f>
        <v>0</v>
      </c>
      <c r="K163" s="211"/>
      <c r="L163" s="216"/>
      <c r="M163" s="217"/>
      <c r="N163" s="218"/>
      <c r="O163" s="218"/>
      <c r="P163" s="219">
        <f>SUM(P164:P165)</f>
        <v>0</v>
      </c>
      <c r="Q163" s="218"/>
      <c r="R163" s="219">
        <f>SUM(R164:R165)</f>
        <v>0</v>
      </c>
      <c r="S163" s="218"/>
      <c r="T163" s="220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21</v>
      </c>
      <c r="AT163" s="222" t="s">
        <v>80</v>
      </c>
      <c r="AU163" s="222" t="s">
        <v>81</v>
      </c>
      <c r="AY163" s="221" t="s">
        <v>197</v>
      </c>
      <c r="BK163" s="223">
        <f>SUM(BK164:BK165)</f>
        <v>0</v>
      </c>
    </row>
    <row r="164" spans="1:65" s="2" customFormat="1" ht="16.5" customHeight="1">
      <c r="A164" s="38"/>
      <c r="B164" s="39"/>
      <c r="C164" s="226" t="s">
        <v>7</v>
      </c>
      <c r="D164" s="226" t="s">
        <v>200</v>
      </c>
      <c r="E164" s="227" t="s">
        <v>995</v>
      </c>
      <c r="F164" s="228" t="s">
        <v>996</v>
      </c>
      <c r="G164" s="229" t="s">
        <v>203</v>
      </c>
      <c r="H164" s="230">
        <v>6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424</v>
      </c>
    </row>
    <row r="165" spans="1:65" s="2" customFormat="1" ht="21.75" customHeight="1">
      <c r="A165" s="38"/>
      <c r="B165" s="39"/>
      <c r="C165" s="226" t="s">
        <v>315</v>
      </c>
      <c r="D165" s="226" t="s">
        <v>200</v>
      </c>
      <c r="E165" s="227" t="s">
        <v>1867</v>
      </c>
      <c r="F165" s="228" t="s">
        <v>1868</v>
      </c>
      <c r="G165" s="229" t="s">
        <v>707</v>
      </c>
      <c r="H165" s="287"/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432</v>
      </c>
    </row>
    <row r="166" spans="1:63" s="12" customFormat="1" ht="25.9" customHeight="1">
      <c r="A166" s="12"/>
      <c r="B166" s="210"/>
      <c r="C166" s="211"/>
      <c r="D166" s="212" t="s">
        <v>80</v>
      </c>
      <c r="E166" s="213" t="s">
        <v>1869</v>
      </c>
      <c r="F166" s="213" t="s">
        <v>1870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SUM(P167:P171)</f>
        <v>0</v>
      </c>
      <c r="Q166" s="218"/>
      <c r="R166" s="219">
        <f>SUM(R167:R171)</f>
        <v>0</v>
      </c>
      <c r="S166" s="218"/>
      <c r="T166" s="220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21</v>
      </c>
      <c r="AT166" s="222" t="s">
        <v>80</v>
      </c>
      <c r="AU166" s="222" t="s">
        <v>81</v>
      </c>
      <c r="AY166" s="221" t="s">
        <v>197</v>
      </c>
      <c r="BK166" s="223">
        <f>SUM(BK167:BK171)</f>
        <v>0</v>
      </c>
    </row>
    <row r="167" spans="1:65" s="2" customFormat="1" ht="16.5" customHeight="1">
      <c r="A167" s="38"/>
      <c r="B167" s="39"/>
      <c r="C167" s="226" t="s">
        <v>320</v>
      </c>
      <c r="D167" s="226" t="s">
        <v>200</v>
      </c>
      <c r="E167" s="227" t="s">
        <v>1871</v>
      </c>
      <c r="F167" s="228" t="s">
        <v>1872</v>
      </c>
      <c r="G167" s="229" t="s">
        <v>203</v>
      </c>
      <c r="H167" s="230">
        <v>1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205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205</v>
      </c>
      <c r="BM167" s="237" t="s">
        <v>442</v>
      </c>
    </row>
    <row r="168" spans="1:65" s="2" customFormat="1" ht="16.5" customHeight="1">
      <c r="A168" s="38"/>
      <c r="B168" s="39"/>
      <c r="C168" s="226" t="s">
        <v>325</v>
      </c>
      <c r="D168" s="226" t="s">
        <v>200</v>
      </c>
      <c r="E168" s="227" t="s">
        <v>1873</v>
      </c>
      <c r="F168" s="228" t="s">
        <v>1874</v>
      </c>
      <c r="G168" s="229" t="s">
        <v>203</v>
      </c>
      <c r="H168" s="230">
        <v>1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450</v>
      </c>
    </row>
    <row r="169" spans="1:65" s="2" customFormat="1" ht="21.75" customHeight="1">
      <c r="A169" s="38"/>
      <c r="B169" s="39"/>
      <c r="C169" s="226" t="s">
        <v>332</v>
      </c>
      <c r="D169" s="226" t="s">
        <v>200</v>
      </c>
      <c r="E169" s="227" t="s">
        <v>1875</v>
      </c>
      <c r="F169" s="228" t="s">
        <v>1876</v>
      </c>
      <c r="G169" s="229" t="s">
        <v>286</v>
      </c>
      <c r="H169" s="230">
        <v>6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459</v>
      </c>
    </row>
    <row r="170" spans="1:65" s="2" customFormat="1" ht="16.5" customHeight="1">
      <c r="A170" s="38"/>
      <c r="B170" s="39"/>
      <c r="C170" s="226" t="s">
        <v>338</v>
      </c>
      <c r="D170" s="226" t="s">
        <v>200</v>
      </c>
      <c r="E170" s="227" t="s">
        <v>1877</v>
      </c>
      <c r="F170" s="228" t="s">
        <v>1878</v>
      </c>
      <c r="G170" s="229" t="s">
        <v>203</v>
      </c>
      <c r="H170" s="230">
        <v>1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469</v>
      </c>
    </row>
    <row r="171" spans="1:65" s="2" customFormat="1" ht="21.75" customHeight="1">
      <c r="A171" s="38"/>
      <c r="B171" s="39"/>
      <c r="C171" s="226" t="s">
        <v>343</v>
      </c>
      <c r="D171" s="226" t="s">
        <v>200</v>
      </c>
      <c r="E171" s="227" t="s">
        <v>1879</v>
      </c>
      <c r="F171" s="228" t="s">
        <v>1880</v>
      </c>
      <c r="G171" s="229" t="s">
        <v>210</v>
      </c>
      <c r="H171" s="230">
        <v>0.013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483</v>
      </c>
    </row>
    <row r="172" spans="1:63" s="12" customFormat="1" ht="25.9" customHeight="1">
      <c r="A172" s="12"/>
      <c r="B172" s="210"/>
      <c r="C172" s="211"/>
      <c r="D172" s="212" t="s">
        <v>80</v>
      </c>
      <c r="E172" s="213" t="s">
        <v>999</v>
      </c>
      <c r="F172" s="213" t="s">
        <v>1000</v>
      </c>
      <c r="G172" s="211"/>
      <c r="H172" s="211"/>
      <c r="I172" s="214"/>
      <c r="J172" s="215">
        <f>BK172</f>
        <v>0</v>
      </c>
      <c r="K172" s="211"/>
      <c r="L172" s="216"/>
      <c r="M172" s="217"/>
      <c r="N172" s="218"/>
      <c r="O172" s="218"/>
      <c r="P172" s="219">
        <f>SUM(P173:P178)</f>
        <v>0</v>
      </c>
      <c r="Q172" s="218"/>
      <c r="R172" s="219">
        <f>SUM(R173:R178)</f>
        <v>0</v>
      </c>
      <c r="S172" s="218"/>
      <c r="T172" s="220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1" t="s">
        <v>89</v>
      </c>
      <c r="AT172" s="222" t="s">
        <v>80</v>
      </c>
      <c r="AU172" s="222" t="s">
        <v>81</v>
      </c>
      <c r="AY172" s="221" t="s">
        <v>197</v>
      </c>
      <c r="BK172" s="223">
        <f>SUM(BK173:BK178)</f>
        <v>0</v>
      </c>
    </row>
    <row r="173" spans="1:65" s="2" customFormat="1" ht="16.5" customHeight="1">
      <c r="A173" s="38"/>
      <c r="B173" s="39"/>
      <c r="C173" s="226" t="s">
        <v>347</v>
      </c>
      <c r="D173" s="226" t="s">
        <v>200</v>
      </c>
      <c r="E173" s="227" t="s">
        <v>1881</v>
      </c>
      <c r="F173" s="228" t="s">
        <v>1882</v>
      </c>
      <c r="G173" s="229" t="s">
        <v>1009</v>
      </c>
      <c r="H173" s="230">
        <v>4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290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290</v>
      </c>
      <c r="BM173" s="237" t="s">
        <v>495</v>
      </c>
    </row>
    <row r="174" spans="1:65" s="2" customFormat="1" ht="16.5" customHeight="1">
      <c r="A174" s="38"/>
      <c r="B174" s="39"/>
      <c r="C174" s="226" t="s">
        <v>355</v>
      </c>
      <c r="D174" s="226" t="s">
        <v>200</v>
      </c>
      <c r="E174" s="227" t="s">
        <v>1883</v>
      </c>
      <c r="F174" s="228" t="s">
        <v>1884</v>
      </c>
      <c r="G174" s="229" t="s">
        <v>1009</v>
      </c>
      <c r="H174" s="230">
        <v>8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290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290</v>
      </c>
      <c r="BM174" s="237" t="s">
        <v>504</v>
      </c>
    </row>
    <row r="175" spans="1:65" s="2" customFormat="1" ht="16.5" customHeight="1">
      <c r="A175" s="38"/>
      <c r="B175" s="39"/>
      <c r="C175" s="226" t="s">
        <v>359</v>
      </c>
      <c r="D175" s="226" t="s">
        <v>200</v>
      </c>
      <c r="E175" s="227" t="s">
        <v>1041</v>
      </c>
      <c r="F175" s="228" t="s">
        <v>1042</v>
      </c>
      <c r="G175" s="229" t="s">
        <v>203</v>
      </c>
      <c r="H175" s="230">
        <v>4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290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290</v>
      </c>
      <c r="BM175" s="237" t="s">
        <v>513</v>
      </c>
    </row>
    <row r="176" spans="1:65" s="2" customFormat="1" ht="16.5" customHeight="1">
      <c r="A176" s="38"/>
      <c r="B176" s="39"/>
      <c r="C176" s="226" t="s">
        <v>365</v>
      </c>
      <c r="D176" s="226" t="s">
        <v>200</v>
      </c>
      <c r="E176" s="227" t="s">
        <v>1885</v>
      </c>
      <c r="F176" s="228" t="s">
        <v>1886</v>
      </c>
      <c r="G176" s="229" t="s">
        <v>203</v>
      </c>
      <c r="H176" s="230">
        <v>4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290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290</v>
      </c>
      <c r="BM176" s="237" t="s">
        <v>525</v>
      </c>
    </row>
    <row r="177" spans="1:65" s="2" customFormat="1" ht="16.5" customHeight="1">
      <c r="A177" s="38"/>
      <c r="B177" s="39"/>
      <c r="C177" s="226" t="s">
        <v>369</v>
      </c>
      <c r="D177" s="226" t="s">
        <v>200</v>
      </c>
      <c r="E177" s="227" t="s">
        <v>1887</v>
      </c>
      <c r="F177" s="228" t="s">
        <v>1107</v>
      </c>
      <c r="G177" s="229" t="s">
        <v>203</v>
      </c>
      <c r="H177" s="230">
        <v>8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290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290</v>
      </c>
      <c r="BM177" s="237" t="s">
        <v>548</v>
      </c>
    </row>
    <row r="178" spans="1:65" s="2" customFormat="1" ht="21.75" customHeight="1">
      <c r="A178" s="38"/>
      <c r="B178" s="39"/>
      <c r="C178" s="226" t="s">
        <v>375</v>
      </c>
      <c r="D178" s="226" t="s">
        <v>200</v>
      </c>
      <c r="E178" s="227" t="s">
        <v>1402</v>
      </c>
      <c r="F178" s="228" t="s">
        <v>1403</v>
      </c>
      <c r="G178" s="229" t="s">
        <v>707</v>
      </c>
      <c r="H178" s="287"/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290</v>
      </c>
      <c r="AT178" s="237" t="s">
        <v>200</v>
      </c>
      <c r="AU178" s="237" t="s">
        <v>21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290</v>
      </c>
      <c r="BM178" s="237" t="s">
        <v>568</v>
      </c>
    </row>
    <row r="179" spans="1:63" s="12" customFormat="1" ht="25.9" customHeight="1">
      <c r="A179" s="12"/>
      <c r="B179" s="210"/>
      <c r="C179" s="211"/>
      <c r="D179" s="212" t="s">
        <v>80</v>
      </c>
      <c r="E179" s="213" t="s">
        <v>1183</v>
      </c>
      <c r="F179" s="213" t="s">
        <v>1184</v>
      </c>
      <c r="G179" s="211"/>
      <c r="H179" s="211"/>
      <c r="I179" s="214"/>
      <c r="J179" s="215">
        <f>BK179</f>
        <v>0</v>
      </c>
      <c r="K179" s="211"/>
      <c r="L179" s="216"/>
      <c r="M179" s="217"/>
      <c r="N179" s="218"/>
      <c r="O179" s="218"/>
      <c r="P179" s="219">
        <f>SUM(P180:P186)</f>
        <v>0</v>
      </c>
      <c r="Q179" s="218"/>
      <c r="R179" s="219">
        <f>SUM(R180:R186)</f>
        <v>0</v>
      </c>
      <c r="S179" s="218"/>
      <c r="T179" s="220">
        <f>SUM(T180:T186)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21</v>
      </c>
      <c r="AT179" s="222" t="s">
        <v>80</v>
      </c>
      <c r="AU179" s="222" t="s">
        <v>81</v>
      </c>
      <c r="AY179" s="221" t="s">
        <v>197</v>
      </c>
      <c r="BK179" s="223">
        <f>SUM(BK180:BK186)</f>
        <v>0</v>
      </c>
    </row>
    <row r="180" spans="1:65" s="2" customFormat="1" ht="16.5" customHeight="1">
      <c r="A180" s="38"/>
      <c r="B180" s="39"/>
      <c r="C180" s="226" t="s">
        <v>383</v>
      </c>
      <c r="D180" s="226" t="s">
        <v>200</v>
      </c>
      <c r="E180" s="227" t="s">
        <v>1196</v>
      </c>
      <c r="F180" s="228" t="s">
        <v>1197</v>
      </c>
      <c r="G180" s="229" t="s">
        <v>1009</v>
      </c>
      <c r="H180" s="230">
        <v>3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46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205</v>
      </c>
      <c r="AT180" s="237" t="s">
        <v>200</v>
      </c>
      <c r="AU180" s="237" t="s">
        <v>21</v>
      </c>
      <c r="AY180" s="17" t="s">
        <v>197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21</v>
      </c>
      <c r="BK180" s="238">
        <f>ROUND(I180*H180,2)</f>
        <v>0</v>
      </c>
      <c r="BL180" s="17" t="s">
        <v>205</v>
      </c>
      <c r="BM180" s="237" t="s">
        <v>577</v>
      </c>
    </row>
    <row r="181" spans="1:65" s="2" customFormat="1" ht="12">
      <c r="A181" s="38"/>
      <c r="B181" s="39"/>
      <c r="C181" s="226" t="s">
        <v>388</v>
      </c>
      <c r="D181" s="226" t="s">
        <v>200</v>
      </c>
      <c r="E181" s="227" t="s">
        <v>1888</v>
      </c>
      <c r="F181" s="228" t="s">
        <v>1889</v>
      </c>
      <c r="G181" s="229" t="s">
        <v>1009</v>
      </c>
      <c r="H181" s="230">
        <v>1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205</v>
      </c>
      <c r="AT181" s="237" t="s">
        <v>200</v>
      </c>
      <c r="AU181" s="237" t="s">
        <v>21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205</v>
      </c>
      <c r="BM181" s="237" t="s">
        <v>589</v>
      </c>
    </row>
    <row r="182" spans="1:65" s="2" customFormat="1" ht="16.5" customHeight="1">
      <c r="A182" s="38"/>
      <c r="B182" s="39"/>
      <c r="C182" s="226" t="s">
        <v>396</v>
      </c>
      <c r="D182" s="226" t="s">
        <v>200</v>
      </c>
      <c r="E182" s="227" t="s">
        <v>1404</v>
      </c>
      <c r="F182" s="228" t="s">
        <v>1405</v>
      </c>
      <c r="G182" s="229" t="s">
        <v>210</v>
      </c>
      <c r="H182" s="230">
        <v>0.107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205</v>
      </c>
      <c r="AT182" s="237" t="s">
        <v>200</v>
      </c>
      <c r="AU182" s="237" t="s">
        <v>21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205</v>
      </c>
      <c r="BM182" s="237" t="s">
        <v>597</v>
      </c>
    </row>
    <row r="183" spans="1:65" s="2" customFormat="1" ht="16.5" customHeight="1">
      <c r="A183" s="38"/>
      <c r="B183" s="39"/>
      <c r="C183" s="226" t="s">
        <v>402</v>
      </c>
      <c r="D183" s="226" t="s">
        <v>200</v>
      </c>
      <c r="E183" s="227" t="s">
        <v>1210</v>
      </c>
      <c r="F183" s="228" t="s">
        <v>1211</v>
      </c>
      <c r="G183" s="229" t="s">
        <v>1009</v>
      </c>
      <c r="H183" s="230">
        <v>3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205</v>
      </c>
      <c r="AT183" s="237" t="s">
        <v>200</v>
      </c>
      <c r="AU183" s="237" t="s">
        <v>21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205</v>
      </c>
      <c r="BM183" s="237" t="s">
        <v>606</v>
      </c>
    </row>
    <row r="184" spans="1:65" s="2" customFormat="1" ht="16.5" customHeight="1">
      <c r="A184" s="38"/>
      <c r="B184" s="39"/>
      <c r="C184" s="226" t="s">
        <v>406</v>
      </c>
      <c r="D184" s="226" t="s">
        <v>200</v>
      </c>
      <c r="E184" s="227" t="s">
        <v>1890</v>
      </c>
      <c r="F184" s="228" t="s">
        <v>1891</v>
      </c>
      <c r="G184" s="229" t="s">
        <v>1009</v>
      </c>
      <c r="H184" s="230">
        <v>1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205</v>
      </c>
      <c r="AT184" s="237" t="s">
        <v>200</v>
      </c>
      <c r="AU184" s="237" t="s">
        <v>21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205</v>
      </c>
      <c r="BM184" s="237" t="s">
        <v>621</v>
      </c>
    </row>
    <row r="185" spans="1:65" s="2" customFormat="1" ht="16.5" customHeight="1">
      <c r="A185" s="38"/>
      <c r="B185" s="39"/>
      <c r="C185" s="226" t="s">
        <v>410</v>
      </c>
      <c r="D185" s="226" t="s">
        <v>200</v>
      </c>
      <c r="E185" s="227" t="s">
        <v>1213</v>
      </c>
      <c r="F185" s="228" t="s">
        <v>1214</v>
      </c>
      <c r="G185" s="229" t="s">
        <v>203</v>
      </c>
      <c r="H185" s="230">
        <v>4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46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205</v>
      </c>
      <c r="AT185" s="237" t="s">
        <v>200</v>
      </c>
      <c r="AU185" s="237" t="s">
        <v>21</v>
      </c>
      <c r="AY185" s="17" t="s">
        <v>197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21</v>
      </c>
      <c r="BK185" s="238">
        <f>ROUND(I185*H185,2)</f>
        <v>0</v>
      </c>
      <c r="BL185" s="17" t="s">
        <v>205</v>
      </c>
      <c r="BM185" s="237" t="s">
        <v>712</v>
      </c>
    </row>
    <row r="186" spans="1:65" s="2" customFormat="1" ht="16.5" customHeight="1">
      <c r="A186" s="38"/>
      <c r="B186" s="39"/>
      <c r="C186" s="226" t="s">
        <v>416</v>
      </c>
      <c r="D186" s="226" t="s">
        <v>200</v>
      </c>
      <c r="E186" s="227" t="s">
        <v>1217</v>
      </c>
      <c r="F186" s="228" t="s">
        <v>1218</v>
      </c>
      <c r="G186" s="229" t="s">
        <v>203</v>
      </c>
      <c r="H186" s="230">
        <v>6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205</v>
      </c>
      <c r="AT186" s="237" t="s">
        <v>200</v>
      </c>
      <c r="AU186" s="237" t="s">
        <v>21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205</v>
      </c>
      <c r="BM186" s="237" t="s">
        <v>715</v>
      </c>
    </row>
    <row r="187" spans="1:63" s="12" customFormat="1" ht="25.9" customHeight="1">
      <c r="A187" s="12"/>
      <c r="B187" s="210"/>
      <c r="C187" s="211"/>
      <c r="D187" s="212" t="s">
        <v>80</v>
      </c>
      <c r="E187" s="213" t="s">
        <v>1220</v>
      </c>
      <c r="F187" s="213" t="s">
        <v>1221</v>
      </c>
      <c r="G187" s="211"/>
      <c r="H187" s="211"/>
      <c r="I187" s="214"/>
      <c r="J187" s="215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21</v>
      </c>
      <c r="AT187" s="222" t="s">
        <v>80</v>
      </c>
      <c r="AU187" s="222" t="s">
        <v>81</v>
      </c>
      <c r="AY187" s="221" t="s">
        <v>197</v>
      </c>
      <c r="BK187" s="223">
        <f>BK188</f>
        <v>0</v>
      </c>
    </row>
    <row r="188" spans="1:65" s="2" customFormat="1" ht="16.5" customHeight="1">
      <c r="A188" s="38"/>
      <c r="B188" s="39"/>
      <c r="C188" s="226" t="s">
        <v>420</v>
      </c>
      <c r="D188" s="226" t="s">
        <v>200</v>
      </c>
      <c r="E188" s="227" t="s">
        <v>1222</v>
      </c>
      <c r="F188" s="228" t="s">
        <v>829</v>
      </c>
      <c r="G188" s="229" t="s">
        <v>830</v>
      </c>
      <c r="H188" s="230">
        <v>1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205</v>
      </c>
      <c r="AT188" s="237" t="s">
        <v>200</v>
      </c>
      <c r="AU188" s="237" t="s">
        <v>21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720</v>
      </c>
    </row>
    <row r="189" spans="1:63" s="12" customFormat="1" ht="25.9" customHeight="1">
      <c r="A189" s="12"/>
      <c r="B189" s="210"/>
      <c r="C189" s="211"/>
      <c r="D189" s="212" t="s">
        <v>80</v>
      </c>
      <c r="E189" s="213" t="s">
        <v>796</v>
      </c>
      <c r="F189" s="213" t="s">
        <v>797</v>
      </c>
      <c r="G189" s="211"/>
      <c r="H189" s="211"/>
      <c r="I189" s="214"/>
      <c r="J189" s="215">
        <f>BK189</f>
        <v>0</v>
      </c>
      <c r="K189" s="211"/>
      <c r="L189" s="216"/>
      <c r="M189" s="217"/>
      <c r="N189" s="218"/>
      <c r="O189" s="218"/>
      <c r="P189" s="219">
        <f>SUM(P190:P193)</f>
        <v>0</v>
      </c>
      <c r="Q189" s="218"/>
      <c r="R189" s="219">
        <f>SUM(R190:R193)</f>
        <v>0</v>
      </c>
      <c r="S189" s="218"/>
      <c r="T189" s="220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89</v>
      </c>
      <c r="AT189" s="222" t="s">
        <v>80</v>
      </c>
      <c r="AU189" s="222" t="s">
        <v>81</v>
      </c>
      <c r="AY189" s="221" t="s">
        <v>197</v>
      </c>
      <c r="BK189" s="223">
        <f>SUM(BK190:BK193)</f>
        <v>0</v>
      </c>
    </row>
    <row r="190" spans="1:65" s="2" customFormat="1" ht="16.5" customHeight="1">
      <c r="A190" s="38"/>
      <c r="B190" s="39"/>
      <c r="C190" s="226" t="s">
        <v>424</v>
      </c>
      <c r="D190" s="226" t="s">
        <v>200</v>
      </c>
      <c r="E190" s="227" t="s">
        <v>1892</v>
      </c>
      <c r="F190" s="228" t="s">
        <v>1893</v>
      </c>
      <c r="G190" s="229" t="s">
        <v>217</v>
      </c>
      <c r="H190" s="230">
        <v>33.06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290</v>
      </c>
      <c r="AT190" s="237" t="s">
        <v>200</v>
      </c>
      <c r="AU190" s="237" t="s">
        <v>21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290</v>
      </c>
      <c r="BM190" s="237" t="s">
        <v>723</v>
      </c>
    </row>
    <row r="191" spans="1:65" s="2" customFormat="1" ht="21.75" customHeight="1">
      <c r="A191" s="38"/>
      <c r="B191" s="39"/>
      <c r="C191" s="226" t="s">
        <v>428</v>
      </c>
      <c r="D191" s="226" t="s">
        <v>200</v>
      </c>
      <c r="E191" s="227" t="s">
        <v>1894</v>
      </c>
      <c r="F191" s="228" t="s">
        <v>1895</v>
      </c>
      <c r="G191" s="229" t="s">
        <v>217</v>
      </c>
      <c r="H191" s="230">
        <v>33.06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290</v>
      </c>
      <c r="AT191" s="237" t="s">
        <v>200</v>
      </c>
      <c r="AU191" s="237" t="s">
        <v>21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290</v>
      </c>
      <c r="BM191" s="237" t="s">
        <v>726</v>
      </c>
    </row>
    <row r="192" spans="1:65" s="2" customFormat="1" ht="16.5" customHeight="1">
      <c r="A192" s="38"/>
      <c r="B192" s="39"/>
      <c r="C192" s="226" t="s">
        <v>432</v>
      </c>
      <c r="D192" s="226" t="s">
        <v>200</v>
      </c>
      <c r="E192" s="227" t="s">
        <v>1896</v>
      </c>
      <c r="F192" s="228" t="s">
        <v>1897</v>
      </c>
      <c r="G192" s="229" t="s">
        <v>217</v>
      </c>
      <c r="H192" s="230">
        <v>33.06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290</v>
      </c>
      <c r="AT192" s="237" t="s">
        <v>200</v>
      </c>
      <c r="AU192" s="237" t="s">
        <v>21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290</v>
      </c>
      <c r="BM192" s="237" t="s">
        <v>729</v>
      </c>
    </row>
    <row r="193" spans="1:65" s="2" customFormat="1" ht="16.5" customHeight="1">
      <c r="A193" s="38"/>
      <c r="B193" s="39"/>
      <c r="C193" s="226" t="s">
        <v>438</v>
      </c>
      <c r="D193" s="226" t="s">
        <v>200</v>
      </c>
      <c r="E193" s="227" t="s">
        <v>1898</v>
      </c>
      <c r="F193" s="228" t="s">
        <v>1899</v>
      </c>
      <c r="G193" s="229" t="s">
        <v>707</v>
      </c>
      <c r="H193" s="287"/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290</v>
      </c>
      <c r="AT193" s="237" t="s">
        <v>200</v>
      </c>
      <c r="AU193" s="237" t="s">
        <v>21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290</v>
      </c>
      <c r="BM193" s="237" t="s">
        <v>732</v>
      </c>
    </row>
    <row r="194" spans="1:63" s="12" customFormat="1" ht="25.9" customHeight="1">
      <c r="A194" s="12"/>
      <c r="B194" s="210"/>
      <c r="C194" s="211"/>
      <c r="D194" s="212" t="s">
        <v>80</v>
      </c>
      <c r="E194" s="213" t="s">
        <v>808</v>
      </c>
      <c r="F194" s="213" t="s">
        <v>809</v>
      </c>
      <c r="G194" s="211"/>
      <c r="H194" s="211"/>
      <c r="I194" s="214"/>
      <c r="J194" s="215">
        <f>BK194</f>
        <v>0</v>
      </c>
      <c r="K194" s="211"/>
      <c r="L194" s="216"/>
      <c r="M194" s="217"/>
      <c r="N194" s="218"/>
      <c r="O194" s="218"/>
      <c r="P194" s="219">
        <f>SUM(P195:P197)</f>
        <v>0</v>
      </c>
      <c r="Q194" s="218"/>
      <c r="R194" s="219">
        <f>SUM(R195:R197)</f>
        <v>0</v>
      </c>
      <c r="S194" s="218"/>
      <c r="T194" s="220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21</v>
      </c>
      <c r="AT194" s="222" t="s">
        <v>80</v>
      </c>
      <c r="AU194" s="222" t="s">
        <v>81</v>
      </c>
      <c r="AY194" s="221" t="s">
        <v>197</v>
      </c>
      <c r="BK194" s="223">
        <f>SUM(BK195:BK197)</f>
        <v>0</v>
      </c>
    </row>
    <row r="195" spans="1:65" s="2" customFormat="1" ht="16.5" customHeight="1">
      <c r="A195" s="38"/>
      <c r="B195" s="39"/>
      <c r="C195" s="226" t="s">
        <v>442</v>
      </c>
      <c r="D195" s="226" t="s">
        <v>200</v>
      </c>
      <c r="E195" s="227" t="s">
        <v>810</v>
      </c>
      <c r="F195" s="228" t="s">
        <v>811</v>
      </c>
      <c r="G195" s="229" t="s">
        <v>217</v>
      </c>
      <c r="H195" s="230">
        <v>33.06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205</v>
      </c>
      <c r="AT195" s="237" t="s">
        <v>200</v>
      </c>
      <c r="AU195" s="237" t="s">
        <v>21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205</v>
      </c>
      <c r="BM195" s="237" t="s">
        <v>735</v>
      </c>
    </row>
    <row r="196" spans="1:65" s="2" customFormat="1" ht="16.5" customHeight="1">
      <c r="A196" s="38"/>
      <c r="B196" s="39"/>
      <c r="C196" s="226" t="s">
        <v>446</v>
      </c>
      <c r="D196" s="226" t="s">
        <v>200</v>
      </c>
      <c r="E196" s="227" t="s">
        <v>814</v>
      </c>
      <c r="F196" s="228" t="s">
        <v>815</v>
      </c>
      <c r="G196" s="229" t="s">
        <v>217</v>
      </c>
      <c r="H196" s="230">
        <v>33.06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205</v>
      </c>
      <c r="AT196" s="237" t="s">
        <v>200</v>
      </c>
      <c r="AU196" s="237" t="s">
        <v>21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205</v>
      </c>
      <c r="BM196" s="237" t="s">
        <v>738</v>
      </c>
    </row>
    <row r="197" spans="1:65" s="2" customFormat="1" ht="21.75" customHeight="1">
      <c r="A197" s="38"/>
      <c r="B197" s="39"/>
      <c r="C197" s="226" t="s">
        <v>450</v>
      </c>
      <c r="D197" s="226" t="s">
        <v>200</v>
      </c>
      <c r="E197" s="227" t="s">
        <v>1900</v>
      </c>
      <c r="F197" s="228" t="s">
        <v>1901</v>
      </c>
      <c r="G197" s="229" t="s">
        <v>210</v>
      </c>
      <c r="H197" s="230">
        <v>0.787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205</v>
      </c>
      <c r="AT197" s="237" t="s">
        <v>200</v>
      </c>
      <c r="AU197" s="237" t="s">
        <v>21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205</v>
      </c>
      <c r="BM197" s="237" t="s">
        <v>741</v>
      </c>
    </row>
    <row r="198" spans="1:63" s="12" customFormat="1" ht="25.9" customHeight="1">
      <c r="A198" s="12"/>
      <c r="B198" s="210"/>
      <c r="C198" s="211"/>
      <c r="D198" s="212" t="s">
        <v>80</v>
      </c>
      <c r="E198" s="213" t="s">
        <v>818</v>
      </c>
      <c r="F198" s="213" t="s">
        <v>819</v>
      </c>
      <c r="G198" s="211"/>
      <c r="H198" s="211"/>
      <c r="I198" s="214"/>
      <c r="J198" s="215">
        <f>BK198</f>
        <v>0</v>
      </c>
      <c r="K198" s="211"/>
      <c r="L198" s="216"/>
      <c r="M198" s="217"/>
      <c r="N198" s="218"/>
      <c r="O198" s="218"/>
      <c r="P198" s="219">
        <f>SUM(P199:P200)</f>
        <v>0</v>
      </c>
      <c r="Q198" s="218"/>
      <c r="R198" s="219">
        <f>SUM(R199:R200)</f>
        <v>0</v>
      </c>
      <c r="S198" s="218"/>
      <c r="T198" s="220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21</v>
      </c>
      <c r="AT198" s="222" t="s">
        <v>80</v>
      </c>
      <c r="AU198" s="222" t="s">
        <v>81</v>
      </c>
      <c r="AY198" s="221" t="s">
        <v>197</v>
      </c>
      <c r="BK198" s="223">
        <f>SUM(BK199:BK200)</f>
        <v>0</v>
      </c>
    </row>
    <row r="199" spans="1:65" s="2" customFormat="1" ht="16.5" customHeight="1">
      <c r="A199" s="38"/>
      <c r="B199" s="39"/>
      <c r="C199" s="226" t="s">
        <v>454</v>
      </c>
      <c r="D199" s="226" t="s">
        <v>200</v>
      </c>
      <c r="E199" s="227" t="s">
        <v>1902</v>
      </c>
      <c r="F199" s="228" t="s">
        <v>1903</v>
      </c>
      <c r="G199" s="229" t="s">
        <v>217</v>
      </c>
      <c r="H199" s="230">
        <v>33.06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205</v>
      </c>
      <c r="AT199" s="237" t="s">
        <v>200</v>
      </c>
      <c r="AU199" s="237" t="s">
        <v>21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205</v>
      </c>
      <c r="BM199" s="237" t="s">
        <v>744</v>
      </c>
    </row>
    <row r="200" spans="1:65" s="2" customFormat="1" ht="21.75" customHeight="1">
      <c r="A200" s="38"/>
      <c r="B200" s="39"/>
      <c r="C200" s="226" t="s">
        <v>459</v>
      </c>
      <c r="D200" s="226" t="s">
        <v>200</v>
      </c>
      <c r="E200" s="227" t="s">
        <v>824</v>
      </c>
      <c r="F200" s="228" t="s">
        <v>1904</v>
      </c>
      <c r="G200" s="229" t="s">
        <v>217</v>
      </c>
      <c r="H200" s="230">
        <v>33.06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46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205</v>
      </c>
      <c r="AT200" s="237" t="s">
        <v>200</v>
      </c>
      <c r="AU200" s="237" t="s">
        <v>21</v>
      </c>
      <c r="AY200" s="17" t="s">
        <v>197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21</v>
      </c>
      <c r="BK200" s="238">
        <f>ROUND(I200*H200,2)</f>
        <v>0</v>
      </c>
      <c r="BL200" s="17" t="s">
        <v>205</v>
      </c>
      <c r="BM200" s="237" t="s">
        <v>27</v>
      </c>
    </row>
    <row r="201" spans="1:63" s="12" customFormat="1" ht="25.9" customHeight="1">
      <c r="A201" s="12"/>
      <c r="B201" s="210"/>
      <c r="C201" s="211"/>
      <c r="D201" s="212" t="s">
        <v>80</v>
      </c>
      <c r="E201" s="213" t="s">
        <v>831</v>
      </c>
      <c r="F201" s="213" t="s">
        <v>832</v>
      </c>
      <c r="G201" s="211"/>
      <c r="H201" s="211"/>
      <c r="I201" s="214"/>
      <c r="J201" s="215">
        <f>BK201</f>
        <v>0</v>
      </c>
      <c r="K201" s="211"/>
      <c r="L201" s="216"/>
      <c r="M201" s="217"/>
      <c r="N201" s="218"/>
      <c r="O201" s="218"/>
      <c r="P201" s="219">
        <f>SUM(P202:P205)</f>
        <v>0</v>
      </c>
      <c r="Q201" s="218"/>
      <c r="R201" s="219">
        <f>SUM(R202:R205)</f>
        <v>0</v>
      </c>
      <c r="S201" s="218"/>
      <c r="T201" s="220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1" t="s">
        <v>89</v>
      </c>
      <c r="AT201" s="222" t="s">
        <v>80</v>
      </c>
      <c r="AU201" s="222" t="s">
        <v>81</v>
      </c>
      <c r="AY201" s="221" t="s">
        <v>197</v>
      </c>
      <c r="BK201" s="223">
        <f>SUM(BK202:BK205)</f>
        <v>0</v>
      </c>
    </row>
    <row r="202" spans="1:65" s="2" customFormat="1" ht="21.75" customHeight="1">
      <c r="A202" s="38"/>
      <c r="B202" s="39"/>
      <c r="C202" s="226" t="s">
        <v>465</v>
      </c>
      <c r="D202" s="226" t="s">
        <v>200</v>
      </c>
      <c r="E202" s="227" t="s">
        <v>1905</v>
      </c>
      <c r="F202" s="228" t="s">
        <v>1906</v>
      </c>
      <c r="G202" s="229" t="s">
        <v>217</v>
      </c>
      <c r="H202" s="230">
        <v>33.06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290</v>
      </c>
      <c r="AT202" s="237" t="s">
        <v>200</v>
      </c>
      <c r="AU202" s="237" t="s">
        <v>21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290</v>
      </c>
      <c r="BM202" s="237" t="s">
        <v>750</v>
      </c>
    </row>
    <row r="203" spans="1:65" s="2" customFormat="1" ht="16.5" customHeight="1">
      <c r="A203" s="38"/>
      <c r="B203" s="39"/>
      <c r="C203" s="226" t="s">
        <v>469</v>
      </c>
      <c r="D203" s="226" t="s">
        <v>200</v>
      </c>
      <c r="E203" s="227" t="s">
        <v>833</v>
      </c>
      <c r="F203" s="228" t="s">
        <v>834</v>
      </c>
      <c r="G203" s="229" t="s">
        <v>286</v>
      </c>
      <c r="H203" s="230">
        <v>13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290</v>
      </c>
      <c r="AT203" s="237" t="s">
        <v>200</v>
      </c>
      <c r="AU203" s="237" t="s">
        <v>21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290</v>
      </c>
      <c r="BM203" s="237" t="s">
        <v>977</v>
      </c>
    </row>
    <row r="204" spans="1:65" s="2" customFormat="1" ht="21.75" customHeight="1">
      <c r="A204" s="38"/>
      <c r="B204" s="39"/>
      <c r="C204" s="226" t="s">
        <v>478</v>
      </c>
      <c r="D204" s="226" t="s">
        <v>200</v>
      </c>
      <c r="E204" s="227" t="s">
        <v>835</v>
      </c>
      <c r="F204" s="228" t="s">
        <v>836</v>
      </c>
      <c r="G204" s="229" t="s">
        <v>286</v>
      </c>
      <c r="H204" s="230">
        <v>13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46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290</v>
      </c>
      <c r="AT204" s="237" t="s">
        <v>200</v>
      </c>
      <c r="AU204" s="237" t="s">
        <v>21</v>
      </c>
      <c r="AY204" s="17" t="s">
        <v>197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21</v>
      </c>
      <c r="BK204" s="238">
        <f>ROUND(I204*H204,2)</f>
        <v>0</v>
      </c>
      <c r="BL204" s="17" t="s">
        <v>290</v>
      </c>
      <c r="BM204" s="237" t="s">
        <v>980</v>
      </c>
    </row>
    <row r="205" spans="1:65" s="2" customFormat="1" ht="16.5" customHeight="1">
      <c r="A205" s="38"/>
      <c r="B205" s="39"/>
      <c r="C205" s="226" t="s">
        <v>483</v>
      </c>
      <c r="D205" s="226" t="s">
        <v>200</v>
      </c>
      <c r="E205" s="227" t="s">
        <v>1907</v>
      </c>
      <c r="F205" s="228" t="s">
        <v>1908</v>
      </c>
      <c r="G205" s="229" t="s">
        <v>217</v>
      </c>
      <c r="H205" s="230">
        <v>33.06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46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290</v>
      </c>
      <c r="AT205" s="237" t="s">
        <v>200</v>
      </c>
      <c r="AU205" s="237" t="s">
        <v>21</v>
      </c>
      <c r="AY205" s="17" t="s">
        <v>197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21</v>
      </c>
      <c r="BK205" s="238">
        <f>ROUND(I205*H205,2)</f>
        <v>0</v>
      </c>
      <c r="BL205" s="17" t="s">
        <v>290</v>
      </c>
      <c r="BM205" s="237" t="s">
        <v>983</v>
      </c>
    </row>
    <row r="206" spans="1:63" s="12" customFormat="1" ht="25.9" customHeight="1">
      <c r="A206" s="12"/>
      <c r="B206" s="210"/>
      <c r="C206" s="211"/>
      <c r="D206" s="212" t="s">
        <v>80</v>
      </c>
      <c r="E206" s="213" t="s">
        <v>839</v>
      </c>
      <c r="F206" s="213" t="s">
        <v>840</v>
      </c>
      <c r="G206" s="211"/>
      <c r="H206" s="211"/>
      <c r="I206" s="214"/>
      <c r="J206" s="215">
        <f>BK206</f>
        <v>0</v>
      </c>
      <c r="K206" s="211"/>
      <c r="L206" s="216"/>
      <c r="M206" s="217"/>
      <c r="N206" s="218"/>
      <c r="O206" s="218"/>
      <c r="P206" s="219">
        <f>SUM(P207:P212)</f>
        <v>0</v>
      </c>
      <c r="Q206" s="218"/>
      <c r="R206" s="219">
        <f>SUM(R207:R212)</f>
        <v>0</v>
      </c>
      <c r="S206" s="218"/>
      <c r="T206" s="220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21</v>
      </c>
      <c r="AT206" s="222" t="s">
        <v>80</v>
      </c>
      <c r="AU206" s="222" t="s">
        <v>81</v>
      </c>
      <c r="AY206" s="221" t="s">
        <v>197</v>
      </c>
      <c r="BK206" s="223">
        <f>SUM(BK207:BK212)</f>
        <v>0</v>
      </c>
    </row>
    <row r="207" spans="1:65" s="2" customFormat="1" ht="21.75" customHeight="1">
      <c r="A207" s="38"/>
      <c r="B207" s="39"/>
      <c r="C207" s="226" t="s">
        <v>489</v>
      </c>
      <c r="D207" s="226" t="s">
        <v>200</v>
      </c>
      <c r="E207" s="227" t="s">
        <v>841</v>
      </c>
      <c r="F207" s="228" t="s">
        <v>734</v>
      </c>
      <c r="G207" s="229" t="s">
        <v>210</v>
      </c>
      <c r="H207" s="230">
        <v>1.019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46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205</v>
      </c>
      <c r="AT207" s="237" t="s">
        <v>200</v>
      </c>
      <c r="AU207" s="237" t="s">
        <v>21</v>
      </c>
      <c r="AY207" s="17" t="s">
        <v>197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21</v>
      </c>
      <c r="BK207" s="238">
        <f>ROUND(I207*H207,2)</f>
        <v>0</v>
      </c>
      <c r="BL207" s="17" t="s">
        <v>205</v>
      </c>
      <c r="BM207" s="237" t="s">
        <v>986</v>
      </c>
    </row>
    <row r="208" spans="1:65" s="2" customFormat="1" ht="21.75" customHeight="1">
      <c r="A208" s="38"/>
      <c r="B208" s="39"/>
      <c r="C208" s="226" t="s">
        <v>495</v>
      </c>
      <c r="D208" s="226" t="s">
        <v>200</v>
      </c>
      <c r="E208" s="227" t="s">
        <v>842</v>
      </c>
      <c r="F208" s="228" t="s">
        <v>843</v>
      </c>
      <c r="G208" s="229" t="s">
        <v>210</v>
      </c>
      <c r="H208" s="230">
        <v>14.261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205</v>
      </c>
      <c r="AT208" s="237" t="s">
        <v>200</v>
      </c>
      <c r="AU208" s="237" t="s">
        <v>21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205</v>
      </c>
      <c r="BM208" s="237" t="s">
        <v>991</v>
      </c>
    </row>
    <row r="209" spans="1:65" s="2" customFormat="1" ht="16.5" customHeight="1">
      <c r="A209" s="38"/>
      <c r="B209" s="39"/>
      <c r="C209" s="226" t="s">
        <v>500</v>
      </c>
      <c r="D209" s="226" t="s">
        <v>200</v>
      </c>
      <c r="E209" s="227" t="s">
        <v>844</v>
      </c>
      <c r="F209" s="228" t="s">
        <v>845</v>
      </c>
      <c r="G209" s="229" t="s">
        <v>210</v>
      </c>
      <c r="H209" s="230">
        <v>1.019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205</v>
      </c>
      <c r="AT209" s="237" t="s">
        <v>200</v>
      </c>
      <c r="AU209" s="237" t="s">
        <v>21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205</v>
      </c>
      <c r="BM209" s="237" t="s">
        <v>994</v>
      </c>
    </row>
    <row r="210" spans="1:65" s="2" customFormat="1" ht="12">
      <c r="A210" s="38"/>
      <c r="B210" s="39"/>
      <c r="C210" s="226" t="s">
        <v>504</v>
      </c>
      <c r="D210" s="226" t="s">
        <v>200</v>
      </c>
      <c r="E210" s="227" t="s">
        <v>846</v>
      </c>
      <c r="F210" s="228" t="s">
        <v>847</v>
      </c>
      <c r="G210" s="229" t="s">
        <v>210</v>
      </c>
      <c r="H210" s="230">
        <v>2.037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205</v>
      </c>
      <c r="AT210" s="237" t="s">
        <v>200</v>
      </c>
      <c r="AU210" s="237" t="s">
        <v>21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205</v>
      </c>
      <c r="BM210" s="237" t="s">
        <v>997</v>
      </c>
    </row>
    <row r="211" spans="1:65" s="2" customFormat="1" ht="16.5" customHeight="1">
      <c r="A211" s="38"/>
      <c r="B211" s="39"/>
      <c r="C211" s="226" t="s">
        <v>509</v>
      </c>
      <c r="D211" s="226" t="s">
        <v>200</v>
      </c>
      <c r="E211" s="227" t="s">
        <v>848</v>
      </c>
      <c r="F211" s="228" t="s">
        <v>849</v>
      </c>
      <c r="G211" s="229" t="s">
        <v>210</v>
      </c>
      <c r="H211" s="230">
        <v>1.019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46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205</v>
      </c>
      <c r="AT211" s="237" t="s">
        <v>200</v>
      </c>
      <c r="AU211" s="237" t="s">
        <v>21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205</v>
      </c>
      <c r="BM211" s="237" t="s">
        <v>998</v>
      </c>
    </row>
    <row r="212" spans="1:65" s="2" customFormat="1" ht="16.5" customHeight="1">
      <c r="A212" s="38"/>
      <c r="B212" s="39"/>
      <c r="C212" s="226" t="s">
        <v>513</v>
      </c>
      <c r="D212" s="226" t="s">
        <v>200</v>
      </c>
      <c r="E212" s="227" t="s">
        <v>850</v>
      </c>
      <c r="F212" s="228" t="s">
        <v>851</v>
      </c>
      <c r="G212" s="229" t="s">
        <v>210</v>
      </c>
      <c r="H212" s="230">
        <v>1.019</v>
      </c>
      <c r="I212" s="231"/>
      <c r="J212" s="232">
        <f>ROUND(I212*H212,2)</f>
        <v>0</v>
      </c>
      <c r="K212" s="228" t="s">
        <v>1</v>
      </c>
      <c r="L212" s="44"/>
      <c r="M212" s="282" t="s">
        <v>1</v>
      </c>
      <c r="N212" s="283" t="s">
        <v>46</v>
      </c>
      <c r="O212" s="284"/>
      <c r="P212" s="285">
        <f>O212*H212</f>
        <v>0</v>
      </c>
      <c r="Q212" s="285">
        <v>0</v>
      </c>
      <c r="R212" s="285">
        <f>Q212*H212</f>
        <v>0</v>
      </c>
      <c r="S212" s="285">
        <v>0</v>
      </c>
      <c r="T212" s="28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205</v>
      </c>
      <c r="AT212" s="237" t="s">
        <v>200</v>
      </c>
      <c r="AU212" s="237" t="s">
        <v>21</v>
      </c>
      <c r="AY212" s="17" t="s">
        <v>197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21</v>
      </c>
      <c r="BK212" s="238">
        <f>ROUND(I212*H212,2)</f>
        <v>0</v>
      </c>
      <c r="BL212" s="17" t="s">
        <v>205</v>
      </c>
      <c r="BM212" s="237" t="s">
        <v>1003</v>
      </c>
    </row>
    <row r="213" spans="1:31" s="2" customFormat="1" ht="6.95" customHeight="1">
      <c r="A213" s="38"/>
      <c r="B213" s="66"/>
      <c r="C213" s="67"/>
      <c r="D213" s="67"/>
      <c r="E213" s="67"/>
      <c r="F213" s="67"/>
      <c r="G213" s="67"/>
      <c r="H213" s="67"/>
      <c r="I213" s="67"/>
      <c r="J213" s="67"/>
      <c r="K213" s="67"/>
      <c r="L213" s="44"/>
      <c r="M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</sheetData>
  <sheetProtection password="CC35" sheet="1" objects="1" scenarios="1" formatColumns="0" formatRows="0" autoFilter="0"/>
  <autoFilter ref="C135:K21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2008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2009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0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0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ROUND((SUM(BE135:BE214)),2)</f>
        <v>0</v>
      </c>
      <c r="G35" s="38"/>
      <c r="H35" s="38"/>
      <c r="I35" s="164">
        <v>0.21</v>
      </c>
      <c r="J35" s="163">
        <f>ROUND(((SUM(BE135:BE214))*I35),2)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ROUND((SUM(BF135:BF214)),2)</f>
        <v>0</v>
      </c>
      <c r="G36" s="38"/>
      <c r="H36" s="38"/>
      <c r="I36" s="164">
        <v>0.15</v>
      </c>
      <c r="J36" s="163">
        <f>ROUND(((SUM(BF135:BF214))*I36),2)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ROUND((SUM(BG135:BG214)),2)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ROUND((SUM(BH135:BH214)),2)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ROUND((SUM(BI135:BI214)),2)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2008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06.1 -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>Český Krumlov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164</v>
      </c>
      <c r="E99" s="191"/>
      <c r="F99" s="191"/>
      <c r="G99" s="191"/>
      <c r="H99" s="191"/>
      <c r="I99" s="191"/>
      <c r="J99" s="192">
        <f>J136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2010</v>
      </c>
      <c r="E100" s="196"/>
      <c r="F100" s="196"/>
      <c r="G100" s="196"/>
      <c r="H100" s="196"/>
      <c r="I100" s="196"/>
      <c r="J100" s="197">
        <f>J137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165</v>
      </c>
      <c r="E101" s="196"/>
      <c r="F101" s="196"/>
      <c r="G101" s="196"/>
      <c r="H101" s="196"/>
      <c r="I101" s="196"/>
      <c r="J101" s="197">
        <f>J144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166</v>
      </c>
      <c r="E102" s="196"/>
      <c r="F102" s="196"/>
      <c r="G102" s="196"/>
      <c r="H102" s="196"/>
      <c r="I102" s="196"/>
      <c r="J102" s="197">
        <f>J151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2011</v>
      </c>
      <c r="E103" s="196"/>
      <c r="F103" s="196"/>
      <c r="G103" s="196"/>
      <c r="H103" s="196"/>
      <c r="I103" s="196"/>
      <c r="J103" s="197">
        <f>J158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4"/>
      <c r="C104" s="133"/>
      <c r="D104" s="195" t="s">
        <v>167</v>
      </c>
      <c r="E104" s="196"/>
      <c r="F104" s="196"/>
      <c r="G104" s="196"/>
      <c r="H104" s="196"/>
      <c r="I104" s="196"/>
      <c r="J104" s="197">
        <f>J160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4"/>
      <c r="C105" s="133"/>
      <c r="D105" s="195" t="s">
        <v>168</v>
      </c>
      <c r="E105" s="196"/>
      <c r="F105" s="196"/>
      <c r="G105" s="196"/>
      <c r="H105" s="196"/>
      <c r="I105" s="196"/>
      <c r="J105" s="197">
        <f>J166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4"/>
      <c r="C106" s="133"/>
      <c r="D106" s="195" t="s">
        <v>169</v>
      </c>
      <c r="E106" s="196"/>
      <c r="F106" s="196"/>
      <c r="G106" s="196"/>
      <c r="H106" s="196"/>
      <c r="I106" s="196"/>
      <c r="J106" s="197">
        <f>J180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94"/>
      <c r="C107" s="133"/>
      <c r="D107" s="195" t="s">
        <v>170</v>
      </c>
      <c r="E107" s="196"/>
      <c r="F107" s="196"/>
      <c r="G107" s="196"/>
      <c r="H107" s="196"/>
      <c r="I107" s="196"/>
      <c r="J107" s="197">
        <f>J186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88"/>
      <c r="C108" s="189"/>
      <c r="D108" s="190" t="s">
        <v>171</v>
      </c>
      <c r="E108" s="191"/>
      <c r="F108" s="191"/>
      <c r="G108" s="191"/>
      <c r="H108" s="191"/>
      <c r="I108" s="191"/>
      <c r="J108" s="192">
        <f>J188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 hidden="1">
      <c r="A109" s="10"/>
      <c r="B109" s="194"/>
      <c r="C109" s="133"/>
      <c r="D109" s="195" t="s">
        <v>174</v>
      </c>
      <c r="E109" s="196"/>
      <c r="F109" s="196"/>
      <c r="G109" s="196"/>
      <c r="H109" s="196"/>
      <c r="I109" s="196"/>
      <c r="J109" s="197">
        <f>J189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94"/>
      <c r="C110" s="133"/>
      <c r="D110" s="195" t="s">
        <v>175</v>
      </c>
      <c r="E110" s="196"/>
      <c r="F110" s="196"/>
      <c r="G110" s="196"/>
      <c r="H110" s="196"/>
      <c r="I110" s="196"/>
      <c r="J110" s="197">
        <f>J205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 hidden="1">
      <c r="A111" s="9"/>
      <c r="B111" s="188"/>
      <c r="C111" s="189"/>
      <c r="D111" s="190" t="s">
        <v>179</v>
      </c>
      <c r="E111" s="191"/>
      <c r="F111" s="191"/>
      <c r="G111" s="191"/>
      <c r="H111" s="191"/>
      <c r="I111" s="191"/>
      <c r="J111" s="192">
        <f>J210</f>
        <v>0</v>
      </c>
      <c r="K111" s="189"/>
      <c r="L111" s="19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 hidden="1">
      <c r="A112" s="10"/>
      <c r="B112" s="194"/>
      <c r="C112" s="133"/>
      <c r="D112" s="195" t="s">
        <v>180</v>
      </c>
      <c r="E112" s="196"/>
      <c r="F112" s="196"/>
      <c r="G112" s="196"/>
      <c r="H112" s="196"/>
      <c r="I112" s="196"/>
      <c r="J112" s="197">
        <f>J211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94"/>
      <c r="C113" s="133"/>
      <c r="D113" s="195" t="s">
        <v>181</v>
      </c>
      <c r="E113" s="196"/>
      <c r="F113" s="196"/>
      <c r="G113" s="196"/>
      <c r="H113" s="196"/>
      <c r="I113" s="196"/>
      <c r="J113" s="197">
        <f>J213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 hidden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ht="12" hidden="1"/>
    <row r="117" ht="12" hidden="1"/>
    <row r="118" ht="12" hidden="1"/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182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25" customHeight="1">
      <c r="A123" s="38"/>
      <c r="B123" s="39"/>
      <c r="C123" s="40"/>
      <c r="D123" s="40"/>
      <c r="E123" s="183" t="str">
        <f>E7</f>
        <v>Bezbariérovost a modernizace odborných učeben fyziky a biologie ZŠ Za Nádražím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155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3" t="s">
        <v>2008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157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06.1 - stavební část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22</v>
      </c>
      <c r="D129" s="40"/>
      <c r="E129" s="40"/>
      <c r="F129" s="27" t="str">
        <f>F14</f>
        <v>Český Krumlov</v>
      </c>
      <c r="G129" s="40"/>
      <c r="H129" s="40"/>
      <c r="I129" s="32" t="s">
        <v>24</v>
      </c>
      <c r="J129" s="79" t="str">
        <f>IF(J14="","",J14)</f>
        <v>19. 2. 2021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28</v>
      </c>
      <c r="D131" s="40"/>
      <c r="E131" s="40"/>
      <c r="F131" s="27" t="str">
        <f>E17</f>
        <v>Město Český Krumlov, nám. Svornosti 1</v>
      </c>
      <c r="G131" s="40"/>
      <c r="H131" s="40"/>
      <c r="I131" s="32" t="s">
        <v>34</v>
      </c>
      <c r="J131" s="36" t="str">
        <f>E23</f>
        <v>WÍZNER AA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32</v>
      </c>
      <c r="D132" s="40"/>
      <c r="E132" s="40"/>
      <c r="F132" s="27" t="str">
        <f>IF(E20="","",E20)</f>
        <v>Vyplň údaj</v>
      </c>
      <c r="G132" s="40"/>
      <c r="H132" s="40"/>
      <c r="I132" s="32" t="s">
        <v>37</v>
      </c>
      <c r="J132" s="36" t="str">
        <f>E26</f>
        <v>Filip Šimek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199"/>
      <c r="B134" s="200"/>
      <c r="C134" s="201" t="s">
        <v>183</v>
      </c>
      <c r="D134" s="202" t="s">
        <v>66</v>
      </c>
      <c r="E134" s="202" t="s">
        <v>62</v>
      </c>
      <c r="F134" s="202" t="s">
        <v>63</v>
      </c>
      <c r="G134" s="202" t="s">
        <v>184</v>
      </c>
      <c r="H134" s="202" t="s">
        <v>185</v>
      </c>
      <c r="I134" s="202" t="s">
        <v>186</v>
      </c>
      <c r="J134" s="202" t="s">
        <v>161</v>
      </c>
      <c r="K134" s="203" t="s">
        <v>187</v>
      </c>
      <c r="L134" s="204"/>
      <c r="M134" s="100" t="s">
        <v>1</v>
      </c>
      <c r="N134" s="101" t="s">
        <v>45</v>
      </c>
      <c r="O134" s="101" t="s">
        <v>188</v>
      </c>
      <c r="P134" s="101" t="s">
        <v>189</v>
      </c>
      <c r="Q134" s="101" t="s">
        <v>190</v>
      </c>
      <c r="R134" s="101" t="s">
        <v>191</v>
      </c>
      <c r="S134" s="101" t="s">
        <v>192</v>
      </c>
      <c r="T134" s="102" t="s">
        <v>193</v>
      </c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</row>
    <row r="135" spans="1:63" s="2" customFormat="1" ht="22.8" customHeight="1">
      <c r="A135" s="38"/>
      <c r="B135" s="39"/>
      <c r="C135" s="107" t="s">
        <v>194</v>
      </c>
      <c r="D135" s="40"/>
      <c r="E135" s="40"/>
      <c r="F135" s="40"/>
      <c r="G135" s="40"/>
      <c r="H135" s="40"/>
      <c r="I135" s="40"/>
      <c r="J135" s="205">
        <f>BK135</f>
        <v>0</v>
      </c>
      <c r="K135" s="40"/>
      <c r="L135" s="44"/>
      <c r="M135" s="103"/>
      <c r="N135" s="206"/>
      <c r="O135" s="104"/>
      <c r="P135" s="207">
        <f>P136+P188+P210</f>
        <v>0</v>
      </c>
      <c r="Q135" s="104"/>
      <c r="R135" s="207">
        <f>R136+R188+R210</f>
        <v>4.65102784</v>
      </c>
      <c r="S135" s="104"/>
      <c r="T135" s="208">
        <f>T136+T188+T210</f>
        <v>8.8637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80</v>
      </c>
      <c r="AU135" s="17" t="s">
        <v>163</v>
      </c>
      <c r="BK135" s="209">
        <f>BK136+BK188+BK210</f>
        <v>0</v>
      </c>
    </row>
    <row r="136" spans="1:63" s="12" customFormat="1" ht="25.9" customHeight="1">
      <c r="A136" s="12"/>
      <c r="B136" s="210"/>
      <c r="C136" s="211"/>
      <c r="D136" s="212" t="s">
        <v>80</v>
      </c>
      <c r="E136" s="213" t="s">
        <v>195</v>
      </c>
      <c r="F136" s="213" t="s">
        <v>196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P137+P144+P151+P158+P160+P166+P180+P186</f>
        <v>0</v>
      </c>
      <c r="Q136" s="218"/>
      <c r="R136" s="219">
        <f>R137+R144+R151+R158+R160+R166+R180+R186</f>
        <v>4.65102784</v>
      </c>
      <c r="S136" s="218"/>
      <c r="T136" s="220">
        <f>T137+T144+T151+T158+T160+T166+T180+T186</f>
        <v>8.6477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21</v>
      </c>
      <c r="AT136" s="222" t="s">
        <v>80</v>
      </c>
      <c r="AU136" s="222" t="s">
        <v>81</v>
      </c>
      <c r="AY136" s="221" t="s">
        <v>197</v>
      </c>
      <c r="BK136" s="223">
        <f>BK137+BK144+BK151+BK158+BK160+BK166+BK180+BK186</f>
        <v>0</v>
      </c>
    </row>
    <row r="137" spans="1:63" s="12" customFormat="1" ht="22.8" customHeight="1">
      <c r="A137" s="12"/>
      <c r="B137" s="210"/>
      <c r="C137" s="211"/>
      <c r="D137" s="212" t="s">
        <v>80</v>
      </c>
      <c r="E137" s="224" t="s">
        <v>21</v>
      </c>
      <c r="F137" s="224" t="s">
        <v>2012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SUM(P138:P143)</f>
        <v>0</v>
      </c>
      <c r="Q137" s="218"/>
      <c r="R137" s="219">
        <f>SUM(R138:R143)</f>
        <v>0</v>
      </c>
      <c r="S137" s="218"/>
      <c r="T137" s="220">
        <f>SUM(T138:T143)</f>
        <v>8.3865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21</v>
      </c>
      <c r="AT137" s="222" t="s">
        <v>80</v>
      </c>
      <c r="AU137" s="222" t="s">
        <v>21</v>
      </c>
      <c r="AY137" s="221" t="s">
        <v>197</v>
      </c>
      <c r="BK137" s="223">
        <f>SUM(BK138:BK143)</f>
        <v>0</v>
      </c>
    </row>
    <row r="138" spans="1:65" s="2" customFormat="1" ht="12">
      <c r="A138" s="38"/>
      <c r="B138" s="39"/>
      <c r="C138" s="226" t="s">
        <v>21</v>
      </c>
      <c r="D138" s="226" t="s">
        <v>200</v>
      </c>
      <c r="E138" s="227" t="s">
        <v>2013</v>
      </c>
      <c r="F138" s="228" t="s">
        <v>2014</v>
      </c>
      <c r="G138" s="229" t="s">
        <v>217</v>
      </c>
      <c r="H138" s="230">
        <v>16.3</v>
      </c>
      <c r="I138" s="231"/>
      <c r="J138" s="232">
        <f>ROUND(I138*H138,2)</f>
        <v>0</v>
      </c>
      <c r="K138" s="228" t="s">
        <v>211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0.295</v>
      </c>
      <c r="T138" s="236">
        <f>S138*H138</f>
        <v>4.8084999999999996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89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2015</v>
      </c>
    </row>
    <row r="139" spans="1:65" s="2" customFormat="1" ht="12">
      <c r="A139" s="38"/>
      <c r="B139" s="39"/>
      <c r="C139" s="226" t="s">
        <v>89</v>
      </c>
      <c r="D139" s="226" t="s">
        <v>200</v>
      </c>
      <c r="E139" s="227" t="s">
        <v>2016</v>
      </c>
      <c r="F139" s="228" t="s">
        <v>2017</v>
      </c>
      <c r="G139" s="229" t="s">
        <v>217</v>
      </c>
      <c r="H139" s="230">
        <v>16.3</v>
      </c>
      <c r="I139" s="231"/>
      <c r="J139" s="232">
        <f>ROUND(I139*H139,2)</f>
        <v>0</v>
      </c>
      <c r="K139" s="228" t="s">
        <v>211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0.18</v>
      </c>
      <c r="T139" s="236">
        <f>S139*H139</f>
        <v>2.934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89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2018</v>
      </c>
    </row>
    <row r="140" spans="1:65" s="2" customFormat="1" ht="16.5" customHeight="1">
      <c r="A140" s="38"/>
      <c r="B140" s="39"/>
      <c r="C140" s="226" t="s">
        <v>198</v>
      </c>
      <c r="D140" s="226" t="s">
        <v>200</v>
      </c>
      <c r="E140" s="227" t="s">
        <v>2019</v>
      </c>
      <c r="F140" s="228" t="s">
        <v>2020</v>
      </c>
      <c r="G140" s="229" t="s">
        <v>286</v>
      </c>
      <c r="H140" s="230">
        <v>2.8</v>
      </c>
      <c r="I140" s="231"/>
      <c r="J140" s="232">
        <f>ROUND(I140*H140,2)</f>
        <v>0</v>
      </c>
      <c r="K140" s="228" t="s">
        <v>211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0.23</v>
      </c>
      <c r="T140" s="236">
        <f>S140*H140</f>
        <v>0.644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89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2021</v>
      </c>
    </row>
    <row r="141" spans="1:65" s="2" customFormat="1" ht="16.5" customHeight="1">
      <c r="A141" s="38"/>
      <c r="B141" s="39"/>
      <c r="C141" s="226" t="s">
        <v>205</v>
      </c>
      <c r="D141" s="226" t="s">
        <v>200</v>
      </c>
      <c r="E141" s="227" t="s">
        <v>2022</v>
      </c>
      <c r="F141" s="228" t="s">
        <v>2023</v>
      </c>
      <c r="G141" s="229" t="s">
        <v>217</v>
      </c>
      <c r="H141" s="230">
        <v>17</v>
      </c>
      <c r="I141" s="231"/>
      <c r="J141" s="232">
        <f>ROUND(I141*H141,2)</f>
        <v>0</v>
      </c>
      <c r="K141" s="228" t="s">
        <v>211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89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2024</v>
      </c>
    </row>
    <row r="142" spans="1:51" s="14" customFormat="1" ht="12">
      <c r="A142" s="14"/>
      <c r="B142" s="251"/>
      <c r="C142" s="252"/>
      <c r="D142" s="241" t="s">
        <v>207</v>
      </c>
      <c r="E142" s="253" t="s">
        <v>1</v>
      </c>
      <c r="F142" s="254" t="s">
        <v>2025</v>
      </c>
      <c r="G142" s="252"/>
      <c r="H142" s="253" t="s">
        <v>1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207</v>
      </c>
      <c r="AU142" s="260" t="s">
        <v>89</v>
      </c>
      <c r="AV142" s="14" t="s">
        <v>21</v>
      </c>
      <c r="AW142" s="14" t="s">
        <v>36</v>
      </c>
      <c r="AX142" s="14" t="s">
        <v>81</v>
      </c>
      <c r="AY142" s="260" t="s">
        <v>197</v>
      </c>
    </row>
    <row r="143" spans="1:51" s="13" customFormat="1" ht="12">
      <c r="A143" s="13"/>
      <c r="B143" s="239"/>
      <c r="C143" s="240"/>
      <c r="D143" s="241" t="s">
        <v>207</v>
      </c>
      <c r="E143" s="242" t="s">
        <v>1</v>
      </c>
      <c r="F143" s="243" t="s">
        <v>294</v>
      </c>
      <c r="G143" s="240"/>
      <c r="H143" s="244">
        <v>17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207</v>
      </c>
      <c r="AU143" s="250" t="s">
        <v>89</v>
      </c>
      <c r="AV143" s="13" t="s">
        <v>89</v>
      </c>
      <c r="AW143" s="13" t="s">
        <v>36</v>
      </c>
      <c r="AX143" s="13" t="s">
        <v>21</v>
      </c>
      <c r="AY143" s="250" t="s">
        <v>197</v>
      </c>
    </row>
    <row r="144" spans="1:63" s="12" customFormat="1" ht="22.8" customHeight="1">
      <c r="A144" s="12"/>
      <c r="B144" s="210"/>
      <c r="C144" s="211"/>
      <c r="D144" s="212" t="s">
        <v>80</v>
      </c>
      <c r="E144" s="224" t="s">
        <v>198</v>
      </c>
      <c r="F144" s="224" t="s">
        <v>199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SUM(P145:P150)</f>
        <v>0</v>
      </c>
      <c r="Q144" s="218"/>
      <c r="R144" s="219">
        <f>SUM(R145:R150)</f>
        <v>0.17128784000000002</v>
      </c>
      <c r="S144" s="218"/>
      <c r="T144" s="220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21</v>
      </c>
      <c r="AT144" s="222" t="s">
        <v>80</v>
      </c>
      <c r="AU144" s="222" t="s">
        <v>21</v>
      </c>
      <c r="AY144" s="221" t="s">
        <v>197</v>
      </c>
      <c r="BK144" s="223">
        <f>SUM(BK145:BK150)</f>
        <v>0</v>
      </c>
    </row>
    <row r="145" spans="1:65" s="2" customFormat="1" ht="12">
      <c r="A145" s="38"/>
      <c r="B145" s="39"/>
      <c r="C145" s="226" t="s">
        <v>227</v>
      </c>
      <c r="D145" s="226" t="s">
        <v>200</v>
      </c>
      <c r="E145" s="227" t="s">
        <v>208</v>
      </c>
      <c r="F145" s="228" t="s">
        <v>209</v>
      </c>
      <c r="G145" s="229" t="s">
        <v>210</v>
      </c>
      <c r="H145" s="230">
        <v>0.012</v>
      </c>
      <c r="I145" s="231"/>
      <c r="J145" s="232">
        <f>ROUND(I145*H145,2)</f>
        <v>0</v>
      </c>
      <c r="K145" s="228" t="s">
        <v>211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1.09</v>
      </c>
      <c r="R145" s="235">
        <f>Q145*H145</f>
        <v>0.013080000000000001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89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2026</v>
      </c>
    </row>
    <row r="146" spans="1:51" s="13" customFormat="1" ht="12">
      <c r="A146" s="13"/>
      <c r="B146" s="239"/>
      <c r="C146" s="240"/>
      <c r="D146" s="241" t="s">
        <v>207</v>
      </c>
      <c r="E146" s="242" t="s">
        <v>1</v>
      </c>
      <c r="F146" s="243" t="s">
        <v>2027</v>
      </c>
      <c r="G146" s="240"/>
      <c r="H146" s="244">
        <v>0.012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207</v>
      </c>
      <c r="AU146" s="250" t="s">
        <v>89</v>
      </c>
      <c r="AV146" s="13" t="s">
        <v>89</v>
      </c>
      <c r="AW146" s="13" t="s">
        <v>36</v>
      </c>
      <c r="AX146" s="13" t="s">
        <v>21</v>
      </c>
      <c r="AY146" s="250" t="s">
        <v>197</v>
      </c>
    </row>
    <row r="147" spans="1:65" s="2" customFormat="1" ht="12">
      <c r="A147" s="38"/>
      <c r="B147" s="39"/>
      <c r="C147" s="226" t="s">
        <v>232</v>
      </c>
      <c r="D147" s="226" t="s">
        <v>200</v>
      </c>
      <c r="E147" s="227" t="s">
        <v>233</v>
      </c>
      <c r="F147" s="228" t="s">
        <v>234</v>
      </c>
      <c r="G147" s="229" t="s">
        <v>217</v>
      </c>
      <c r="H147" s="230">
        <v>0.288</v>
      </c>
      <c r="I147" s="231"/>
      <c r="J147" s="232">
        <f>ROUND(I147*H147,2)</f>
        <v>0</v>
      </c>
      <c r="K147" s="228" t="s">
        <v>211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0.17818</v>
      </c>
      <c r="R147" s="235">
        <f>Q147*H147</f>
        <v>0.051315839999999995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89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2028</v>
      </c>
    </row>
    <row r="148" spans="1:51" s="13" customFormat="1" ht="12">
      <c r="A148" s="13"/>
      <c r="B148" s="239"/>
      <c r="C148" s="240"/>
      <c r="D148" s="241" t="s">
        <v>207</v>
      </c>
      <c r="E148" s="242" t="s">
        <v>1</v>
      </c>
      <c r="F148" s="243" t="s">
        <v>2029</v>
      </c>
      <c r="G148" s="240"/>
      <c r="H148" s="244">
        <v>0.288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207</v>
      </c>
      <c r="AU148" s="250" t="s">
        <v>89</v>
      </c>
      <c r="AV148" s="13" t="s">
        <v>89</v>
      </c>
      <c r="AW148" s="13" t="s">
        <v>36</v>
      </c>
      <c r="AX148" s="13" t="s">
        <v>21</v>
      </c>
      <c r="AY148" s="250" t="s">
        <v>197</v>
      </c>
    </row>
    <row r="149" spans="1:65" s="2" customFormat="1" ht="21.75" customHeight="1">
      <c r="A149" s="38"/>
      <c r="B149" s="39"/>
      <c r="C149" s="226" t="s">
        <v>238</v>
      </c>
      <c r="D149" s="226" t="s">
        <v>200</v>
      </c>
      <c r="E149" s="227" t="s">
        <v>239</v>
      </c>
      <c r="F149" s="228" t="s">
        <v>240</v>
      </c>
      <c r="G149" s="229" t="s">
        <v>217</v>
      </c>
      <c r="H149" s="230">
        <v>0.4</v>
      </c>
      <c r="I149" s="231"/>
      <c r="J149" s="232">
        <f>ROUND(I149*H149,2)</f>
        <v>0</v>
      </c>
      <c r="K149" s="228" t="s">
        <v>211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0.26723</v>
      </c>
      <c r="R149" s="235">
        <f>Q149*H149</f>
        <v>0.10689200000000001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89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2030</v>
      </c>
    </row>
    <row r="150" spans="1:51" s="13" customFormat="1" ht="12">
      <c r="A150" s="13"/>
      <c r="B150" s="239"/>
      <c r="C150" s="240"/>
      <c r="D150" s="241" t="s">
        <v>207</v>
      </c>
      <c r="E150" s="242" t="s">
        <v>1</v>
      </c>
      <c r="F150" s="243" t="s">
        <v>2031</v>
      </c>
      <c r="G150" s="240"/>
      <c r="H150" s="244">
        <v>0.4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207</v>
      </c>
      <c r="AU150" s="250" t="s">
        <v>89</v>
      </c>
      <c r="AV150" s="13" t="s">
        <v>89</v>
      </c>
      <c r="AW150" s="13" t="s">
        <v>36</v>
      </c>
      <c r="AX150" s="13" t="s">
        <v>21</v>
      </c>
      <c r="AY150" s="250" t="s">
        <v>197</v>
      </c>
    </row>
    <row r="151" spans="1:63" s="12" customFormat="1" ht="22.8" customHeight="1">
      <c r="A151" s="12"/>
      <c r="B151" s="210"/>
      <c r="C151" s="211"/>
      <c r="D151" s="212" t="s">
        <v>80</v>
      </c>
      <c r="E151" s="224" t="s">
        <v>205</v>
      </c>
      <c r="F151" s="224" t="s">
        <v>245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SUM(P152:P157)</f>
        <v>0</v>
      </c>
      <c r="Q151" s="218"/>
      <c r="R151" s="219">
        <f>SUM(R152:R157)</f>
        <v>1.01456</v>
      </c>
      <c r="S151" s="218"/>
      <c r="T151" s="220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21</v>
      </c>
      <c r="AT151" s="222" t="s">
        <v>80</v>
      </c>
      <c r="AU151" s="222" t="s">
        <v>21</v>
      </c>
      <c r="AY151" s="221" t="s">
        <v>197</v>
      </c>
      <c r="BK151" s="223">
        <f>SUM(BK152:BK157)</f>
        <v>0</v>
      </c>
    </row>
    <row r="152" spans="1:65" s="2" customFormat="1" ht="21.75" customHeight="1">
      <c r="A152" s="38"/>
      <c r="B152" s="39"/>
      <c r="C152" s="226" t="s">
        <v>246</v>
      </c>
      <c r="D152" s="226" t="s">
        <v>200</v>
      </c>
      <c r="E152" s="227" t="s">
        <v>247</v>
      </c>
      <c r="F152" s="228" t="s">
        <v>248</v>
      </c>
      <c r="G152" s="229" t="s">
        <v>203</v>
      </c>
      <c r="H152" s="230">
        <v>2</v>
      </c>
      <c r="I152" s="231"/>
      <c r="J152" s="232">
        <f>ROUND(I152*H152,2)</f>
        <v>0</v>
      </c>
      <c r="K152" s="228" t="s">
        <v>211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0.02278</v>
      </c>
      <c r="R152" s="235">
        <f>Q152*H152</f>
        <v>0.04556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89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2032</v>
      </c>
    </row>
    <row r="153" spans="1:65" s="2" customFormat="1" ht="12">
      <c r="A153" s="38"/>
      <c r="B153" s="39"/>
      <c r="C153" s="226" t="s">
        <v>251</v>
      </c>
      <c r="D153" s="226" t="s">
        <v>200</v>
      </c>
      <c r="E153" s="227" t="s">
        <v>2033</v>
      </c>
      <c r="F153" s="228" t="s">
        <v>2034</v>
      </c>
      <c r="G153" s="229" t="s">
        <v>217</v>
      </c>
      <c r="H153" s="230">
        <v>17</v>
      </c>
      <c r="I153" s="231"/>
      <c r="J153" s="232">
        <f>ROUND(I153*H153,2)</f>
        <v>0</v>
      </c>
      <c r="K153" s="228" t="s">
        <v>211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89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2035</v>
      </c>
    </row>
    <row r="154" spans="1:65" s="2" customFormat="1" ht="16.5" customHeight="1">
      <c r="A154" s="38"/>
      <c r="B154" s="39"/>
      <c r="C154" s="272" t="s">
        <v>26</v>
      </c>
      <c r="D154" s="272" t="s">
        <v>295</v>
      </c>
      <c r="E154" s="273" t="s">
        <v>2036</v>
      </c>
      <c r="F154" s="274" t="s">
        <v>2037</v>
      </c>
      <c r="G154" s="275" t="s">
        <v>210</v>
      </c>
      <c r="H154" s="276">
        <v>0.969</v>
      </c>
      <c r="I154" s="277"/>
      <c r="J154" s="278">
        <f>ROUND(I154*H154,2)</f>
        <v>0</v>
      </c>
      <c r="K154" s="274" t="s">
        <v>204</v>
      </c>
      <c r="L154" s="279"/>
      <c r="M154" s="280" t="s">
        <v>1</v>
      </c>
      <c r="N154" s="281" t="s">
        <v>46</v>
      </c>
      <c r="O154" s="91"/>
      <c r="P154" s="235">
        <f>O154*H154</f>
        <v>0</v>
      </c>
      <c r="Q154" s="235">
        <v>1</v>
      </c>
      <c r="R154" s="235">
        <f>Q154*H154</f>
        <v>0.969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246</v>
      </c>
      <c r="AT154" s="237" t="s">
        <v>295</v>
      </c>
      <c r="AU154" s="237" t="s">
        <v>89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2038</v>
      </c>
    </row>
    <row r="155" spans="1:51" s="14" customFormat="1" ht="12">
      <c r="A155" s="14"/>
      <c r="B155" s="251"/>
      <c r="C155" s="252"/>
      <c r="D155" s="241" t="s">
        <v>207</v>
      </c>
      <c r="E155" s="253" t="s">
        <v>1</v>
      </c>
      <c r="F155" s="254" t="s">
        <v>2039</v>
      </c>
      <c r="G155" s="252"/>
      <c r="H155" s="253" t="s">
        <v>1</v>
      </c>
      <c r="I155" s="255"/>
      <c r="J155" s="252"/>
      <c r="K155" s="252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207</v>
      </c>
      <c r="AU155" s="260" t="s">
        <v>89</v>
      </c>
      <c r="AV155" s="14" t="s">
        <v>21</v>
      </c>
      <c r="AW155" s="14" t="s">
        <v>36</v>
      </c>
      <c r="AX155" s="14" t="s">
        <v>81</v>
      </c>
      <c r="AY155" s="260" t="s">
        <v>197</v>
      </c>
    </row>
    <row r="156" spans="1:51" s="14" customFormat="1" ht="12">
      <c r="A156" s="14"/>
      <c r="B156" s="251"/>
      <c r="C156" s="252"/>
      <c r="D156" s="241" t="s">
        <v>207</v>
      </c>
      <c r="E156" s="253" t="s">
        <v>1</v>
      </c>
      <c r="F156" s="254" t="s">
        <v>2040</v>
      </c>
      <c r="G156" s="252"/>
      <c r="H156" s="253" t="s">
        <v>1</v>
      </c>
      <c r="I156" s="255"/>
      <c r="J156" s="252"/>
      <c r="K156" s="252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207</v>
      </c>
      <c r="AU156" s="260" t="s">
        <v>89</v>
      </c>
      <c r="AV156" s="14" t="s">
        <v>21</v>
      </c>
      <c r="AW156" s="14" t="s">
        <v>36</v>
      </c>
      <c r="AX156" s="14" t="s">
        <v>81</v>
      </c>
      <c r="AY156" s="260" t="s">
        <v>197</v>
      </c>
    </row>
    <row r="157" spans="1:51" s="13" customFormat="1" ht="12">
      <c r="A157" s="13"/>
      <c r="B157" s="239"/>
      <c r="C157" s="240"/>
      <c r="D157" s="241" t="s">
        <v>207</v>
      </c>
      <c r="E157" s="242" t="s">
        <v>1</v>
      </c>
      <c r="F157" s="243" t="s">
        <v>2041</v>
      </c>
      <c r="G157" s="240"/>
      <c r="H157" s="244">
        <v>0.969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207</v>
      </c>
      <c r="AU157" s="250" t="s">
        <v>89</v>
      </c>
      <c r="AV157" s="13" t="s">
        <v>89</v>
      </c>
      <c r="AW157" s="13" t="s">
        <v>36</v>
      </c>
      <c r="AX157" s="13" t="s">
        <v>21</v>
      </c>
      <c r="AY157" s="250" t="s">
        <v>197</v>
      </c>
    </row>
    <row r="158" spans="1:63" s="12" customFormat="1" ht="22.8" customHeight="1">
      <c r="A158" s="12"/>
      <c r="B158" s="210"/>
      <c r="C158" s="211"/>
      <c r="D158" s="212" t="s">
        <v>80</v>
      </c>
      <c r="E158" s="224" t="s">
        <v>227</v>
      </c>
      <c r="F158" s="224" t="s">
        <v>2042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P159</f>
        <v>0</v>
      </c>
      <c r="Q158" s="218"/>
      <c r="R158" s="219">
        <f>R159</f>
        <v>2.7221</v>
      </c>
      <c r="S158" s="218"/>
      <c r="T158" s="220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21</v>
      </c>
      <c r="AT158" s="222" t="s">
        <v>80</v>
      </c>
      <c r="AU158" s="222" t="s">
        <v>21</v>
      </c>
      <c r="AY158" s="221" t="s">
        <v>197</v>
      </c>
      <c r="BK158" s="223">
        <f>BK159</f>
        <v>0</v>
      </c>
    </row>
    <row r="159" spans="1:65" s="2" customFormat="1" ht="12">
      <c r="A159" s="38"/>
      <c r="B159" s="39"/>
      <c r="C159" s="226" t="s">
        <v>260</v>
      </c>
      <c r="D159" s="226" t="s">
        <v>200</v>
      </c>
      <c r="E159" s="227" t="s">
        <v>2043</v>
      </c>
      <c r="F159" s="228" t="s">
        <v>2044</v>
      </c>
      <c r="G159" s="229" t="s">
        <v>217</v>
      </c>
      <c r="H159" s="230">
        <v>16.3</v>
      </c>
      <c r="I159" s="231"/>
      <c r="J159" s="232">
        <f>ROUND(I159*H159,2)</f>
        <v>0</v>
      </c>
      <c r="K159" s="228" t="s">
        <v>211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0.167</v>
      </c>
      <c r="R159" s="235">
        <f>Q159*H159</f>
        <v>2.7221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89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2045</v>
      </c>
    </row>
    <row r="160" spans="1:63" s="12" customFormat="1" ht="22.8" customHeight="1">
      <c r="A160" s="12"/>
      <c r="B160" s="210"/>
      <c r="C160" s="211"/>
      <c r="D160" s="212" t="s">
        <v>80</v>
      </c>
      <c r="E160" s="224" t="s">
        <v>232</v>
      </c>
      <c r="F160" s="224" t="s">
        <v>250</v>
      </c>
      <c r="G160" s="211"/>
      <c r="H160" s="211"/>
      <c r="I160" s="214"/>
      <c r="J160" s="225">
        <f>BK160</f>
        <v>0</v>
      </c>
      <c r="K160" s="211"/>
      <c r="L160" s="216"/>
      <c r="M160" s="217"/>
      <c r="N160" s="218"/>
      <c r="O160" s="218"/>
      <c r="P160" s="219">
        <f>SUM(P161:P165)</f>
        <v>0</v>
      </c>
      <c r="Q160" s="218"/>
      <c r="R160" s="219">
        <f>SUM(R161:R165)</f>
        <v>0.3297</v>
      </c>
      <c r="S160" s="218"/>
      <c r="T160" s="220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21</v>
      </c>
      <c r="AT160" s="222" t="s">
        <v>80</v>
      </c>
      <c r="AU160" s="222" t="s">
        <v>21</v>
      </c>
      <c r="AY160" s="221" t="s">
        <v>197</v>
      </c>
      <c r="BK160" s="223">
        <f>SUM(BK161:BK165)</f>
        <v>0</v>
      </c>
    </row>
    <row r="161" spans="1:65" s="2" customFormat="1" ht="12">
      <c r="A161" s="38"/>
      <c r="B161" s="39"/>
      <c r="C161" s="226" t="s">
        <v>266</v>
      </c>
      <c r="D161" s="226" t="s">
        <v>200</v>
      </c>
      <c r="E161" s="227" t="s">
        <v>267</v>
      </c>
      <c r="F161" s="228" t="s">
        <v>268</v>
      </c>
      <c r="G161" s="229" t="s">
        <v>203</v>
      </c>
      <c r="H161" s="230">
        <v>2</v>
      </c>
      <c r="I161" s="231"/>
      <c r="J161" s="232">
        <f>ROUND(I161*H161,2)</f>
        <v>0</v>
      </c>
      <c r="K161" s="228" t="s">
        <v>211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0.1575</v>
      </c>
      <c r="R161" s="235">
        <f>Q161*H161</f>
        <v>0.315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89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2046</v>
      </c>
    </row>
    <row r="162" spans="1:51" s="14" customFormat="1" ht="12">
      <c r="A162" s="14"/>
      <c r="B162" s="251"/>
      <c r="C162" s="252"/>
      <c r="D162" s="241" t="s">
        <v>207</v>
      </c>
      <c r="E162" s="253" t="s">
        <v>1</v>
      </c>
      <c r="F162" s="254" t="s">
        <v>2047</v>
      </c>
      <c r="G162" s="252"/>
      <c r="H162" s="253" t="s">
        <v>1</v>
      </c>
      <c r="I162" s="255"/>
      <c r="J162" s="252"/>
      <c r="K162" s="252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207</v>
      </c>
      <c r="AU162" s="260" t="s">
        <v>89</v>
      </c>
      <c r="AV162" s="14" t="s">
        <v>21</v>
      </c>
      <c r="AW162" s="14" t="s">
        <v>36</v>
      </c>
      <c r="AX162" s="14" t="s">
        <v>81</v>
      </c>
      <c r="AY162" s="260" t="s">
        <v>197</v>
      </c>
    </row>
    <row r="163" spans="1:51" s="13" customFormat="1" ht="12">
      <c r="A163" s="13"/>
      <c r="B163" s="239"/>
      <c r="C163" s="240"/>
      <c r="D163" s="241" t="s">
        <v>207</v>
      </c>
      <c r="E163" s="242" t="s">
        <v>1</v>
      </c>
      <c r="F163" s="243" t="s">
        <v>89</v>
      </c>
      <c r="G163" s="240"/>
      <c r="H163" s="244">
        <v>2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207</v>
      </c>
      <c r="AU163" s="250" t="s">
        <v>89</v>
      </c>
      <c r="AV163" s="13" t="s">
        <v>89</v>
      </c>
      <c r="AW163" s="13" t="s">
        <v>36</v>
      </c>
      <c r="AX163" s="13" t="s">
        <v>21</v>
      </c>
      <c r="AY163" s="250" t="s">
        <v>197</v>
      </c>
    </row>
    <row r="164" spans="1:65" s="2" customFormat="1" ht="12">
      <c r="A164" s="38"/>
      <c r="B164" s="39"/>
      <c r="C164" s="226" t="s">
        <v>271</v>
      </c>
      <c r="D164" s="226" t="s">
        <v>200</v>
      </c>
      <c r="E164" s="227" t="s">
        <v>284</v>
      </c>
      <c r="F164" s="228" t="s">
        <v>285</v>
      </c>
      <c r="G164" s="229" t="s">
        <v>286</v>
      </c>
      <c r="H164" s="230">
        <v>9.8</v>
      </c>
      <c r="I164" s="231"/>
      <c r="J164" s="232">
        <f>ROUND(I164*H164,2)</f>
        <v>0</v>
      </c>
      <c r="K164" s="228" t="s">
        <v>211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0.0015</v>
      </c>
      <c r="R164" s="235">
        <f>Q164*H164</f>
        <v>0.014700000000000001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89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2048</v>
      </c>
    </row>
    <row r="165" spans="1:51" s="13" customFormat="1" ht="12">
      <c r="A165" s="13"/>
      <c r="B165" s="239"/>
      <c r="C165" s="240"/>
      <c r="D165" s="241" t="s">
        <v>207</v>
      </c>
      <c r="E165" s="242" t="s">
        <v>1</v>
      </c>
      <c r="F165" s="243" t="s">
        <v>2049</v>
      </c>
      <c r="G165" s="240"/>
      <c r="H165" s="244">
        <v>9.8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207</v>
      </c>
      <c r="AU165" s="250" t="s">
        <v>89</v>
      </c>
      <c r="AV165" s="13" t="s">
        <v>89</v>
      </c>
      <c r="AW165" s="13" t="s">
        <v>36</v>
      </c>
      <c r="AX165" s="13" t="s">
        <v>21</v>
      </c>
      <c r="AY165" s="250" t="s">
        <v>197</v>
      </c>
    </row>
    <row r="166" spans="1:63" s="12" customFormat="1" ht="22.8" customHeight="1">
      <c r="A166" s="12"/>
      <c r="B166" s="210"/>
      <c r="C166" s="211"/>
      <c r="D166" s="212" t="s">
        <v>80</v>
      </c>
      <c r="E166" s="224" t="s">
        <v>251</v>
      </c>
      <c r="F166" s="224" t="s">
        <v>299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SUM(P167:P179)</f>
        <v>0</v>
      </c>
      <c r="Q166" s="218"/>
      <c r="R166" s="219">
        <f>SUM(R167:R179)</f>
        <v>0.41337999999999997</v>
      </c>
      <c r="S166" s="218"/>
      <c r="T166" s="220">
        <f>SUM(T167:T179)</f>
        <v>0.2612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21</v>
      </c>
      <c r="AT166" s="222" t="s">
        <v>80</v>
      </c>
      <c r="AU166" s="222" t="s">
        <v>21</v>
      </c>
      <c r="AY166" s="221" t="s">
        <v>197</v>
      </c>
      <c r="BK166" s="223">
        <f>SUM(BK167:BK179)</f>
        <v>0</v>
      </c>
    </row>
    <row r="167" spans="1:65" s="2" customFormat="1" ht="33" customHeight="1">
      <c r="A167" s="38"/>
      <c r="B167" s="39"/>
      <c r="C167" s="226" t="s">
        <v>277</v>
      </c>
      <c r="D167" s="226" t="s">
        <v>200</v>
      </c>
      <c r="E167" s="227" t="s">
        <v>2050</v>
      </c>
      <c r="F167" s="228" t="s">
        <v>2051</v>
      </c>
      <c r="G167" s="229" t="s">
        <v>286</v>
      </c>
      <c r="H167" s="230">
        <v>2.8</v>
      </c>
      <c r="I167" s="231"/>
      <c r="J167" s="232">
        <f>ROUND(I167*H167,2)</f>
        <v>0</v>
      </c>
      <c r="K167" s="228" t="s">
        <v>211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0.1295</v>
      </c>
      <c r="R167" s="235">
        <f>Q167*H167</f>
        <v>0.3626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205</v>
      </c>
      <c r="AT167" s="237" t="s">
        <v>200</v>
      </c>
      <c r="AU167" s="237" t="s">
        <v>89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205</v>
      </c>
      <c r="BM167" s="237" t="s">
        <v>2052</v>
      </c>
    </row>
    <row r="168" spans="1:65" s="2" customFormat="1" ht="12">
      <c r="A168" s="38"/>
      <c r="B168" s="39"/>
      <c r="C168" s="226" t="s">
        <v>8</v>
      </c>
      <c r="D168" s="226" t="s">
        <v>200</v>
      </c>
      <c r="E168" s="227" t="s">
        <v>305</v>
      </c>
      <c r="F168" s="228" t="s">
        <v>306</v>
      </c>
      <c r="G168" s="229" t="s">
        <v>217</v>
      </c>
      <c r="H168" s="230">
        <v>20</v>
      </c>
      <c r="I168" s="231"/>
      <c r="J168" s="232">
        <f>ROUND(I168*H168,2)</f>
        <v>0</v>
      </c>
      <c r="K168" s="228" t="s">
        <v>211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4E-05</v>
      </c>
      <c r="R168" s="235">
        <f>Q168*H168</f>
        <v>0.0008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89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2053</v>
      </c>
    </row>
    <row r="169" spans="1:51" s="14" customFormat="1" ht="12">
      <c r="A169" s="14"/>
      <c r="B169" s="251"/>
      <c r="C169" s="252"/>
      <c r="D169" s="241" t="s">
        <v>207</v>
      </c>
      <c r="E169" s="253" t="s">
        <v>1</v>
      </c>
      <c r="F169" s="254" t="s">
        <v>2054</v>
      </c>
      <c r="G169" s="252"/>
      <c r="H169" s="253" t="s">
        <v>1</v>
      </c>
      <c r="I169" s="255"/>
      <c r="J169" s="252"/>
      <c r="K169" s="252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207</v>
      </c>
      <c r="AU169" s="260" t="s">
        <v>89</v>
      </c>
      <c r="AV169" s="14" t="s">
        <v>21</v>
      </c>
      <c r="AW169" s="14" t="s">
        <v>36</v>
      </c>
      <c r="AX169" s="14" t="s">
        <v>81</v>
      </c>
      <c r="AY169" s="260" t="s">
        <v>197</v>
      </c>
    </row>
    <row r="170" spans="1:51" s="13" customFormat="1" ht="12">
      <c r="A170" s="13"/>
      <c r="B170" s="239"/>
      <c r="C170" s="240"/>
      <c r="D170" s="241" t="s">
        <v>207</v>
      </c>
      <c r="E170" s="242" t="s">
        <v>1</v>
      </c>
      <c r="F170" s="243" t="s">
        <v>308</v>
      </c>
      <c r="G170" s="240"/>
      <c r="H170" s="244">
        <v>20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207</v>
      </c>
      <c r="AU170" s="250" t="s">
        <v>89</v>
      </c>
      <c r="AV170" s="13" t="s">
        <v>89</v>
      </c>
      <c r="AW170" s="13" t="s">
        <v>36</v>
      </c>
      <c r="AX170" s="13" t="s">
        <v>21</v>
      </c>
      <c r="AY170" s="250" t="s">
        <v>197</v>
      </c>
    </row>
    <row r="171" spans="1:65" s="2" customFormat="1" ht="16.5" customHeight="1">
      <c r="A171" s="38"/>
      <c r="B171" s="39"/>
      <c r="C171" s="226" t="s">
        <v>290</v>
      </c>
      <c r="D171" s="226" t="s">
        <v>200</v>
      </c>
      <c r="E171" s="227" t="s">
        <v>309</v>
      </c>
      <c r="F171" s="228" t="s">
        <v>310</v>
      </c>
      <c r="G171" s="229" t="s">
        <v>217</v>
      </c>
      <c r="H171" s="230">
        <v>15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4E-05</v>
      </c>
      <c r="R171" s="235">
        <f>Q171*H171</f>
        <v>0.0006000000000000001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89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2055</v>
      </c>
    </row>
    <row r="172" spans="1:65" s="2" customFormat="1" ht="16.5" customHeight="1">
      <c r="A172" s="38"/>
      <c r="B172" s="39"/>
      <c r="C172" s="226" t="s">
        <v>294</v>
      </c>
      <c r="D172" s="226" t="s">
        <v>200</v>
      </c>
      <c r="E172" s="227" t="s">
        <v>2056</v>
      </c>
      <c r="F172" s="228" t="s">
        <v>2057</v>
      </c>
      <c r="G172" s="229" t="s">
        <v>217</v>
      </c>
      <c r="H172" s="230">
        <v>0.8</v>
      </c>
      <c r="I172" s="231"/>
      <c r="J172" s="232">
        <f>ROUND(I172*H172,2)</f>
        <v>0</v>
      </c>
      <c r="K172" s="228" t="s">
        <v>211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0.066</v>
      </c>
      <c r="T172" s="236">
        <f>S172*H172</f>
        <v>0.05280000000000001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89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2058</v>
      </c>
    </row>
    <row r="173" spans="1:51" s="14" customFormat="1" ht="12">
      <c r="A173" s="14"/>
      <c r="B173" s="251"/>
      <c r="C173" s="252"/>
      <c r="D173" s="241" t="s">
        <v>207</v>
      </c>
      <c r="E173" s="253" t="s">
        <v>1</v>
      </c>
      <c r="F173" s="254" t="s">
        <v>2059</v>
      </c>
      <c r="G173" s="252"/>
      <c r="H173" s="253" t="s">
        <v>1</v>
      </c>
      <c r="I173" s="255"/>
      <c r="J173" s="252"/>
      <c r="K173" s="252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207</v>
      </c>
      <c r="AU173" s="260" t="s">
        <v>89</v>
      </c>
      <c r="AV173" s="14" t="s">
        <v>21</v>
      </c>
      <c r="AW173" s="14" t="s">
        <v>36</v>
      </c>
      <c r="AX173" s="14" t="s">
        <v>81</v>
      </c>
      <c r="AY173" s="260" t="s">
        <v>197</v>
      </c>
    </row>
    <row r="174" spans="1:51" s="13" customFormat="1" ht="12">
      <c r="A174" s="13"/>
      <c r="B174" s="239"/>
      <c r="C174" s="240"/>
      <c r="D174" s="241" t="s">
        <v>207</v>
      </c>
      <c r="E174" s="242" t="s">
        <v>1</v>
      </c>
      <c r="F174" s="243" t="s">
        <v>2060</v>
      </c>
      <c r="G174" s="240"/>
      <c r="H174" s="244">
        <v>0.8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207</v>
      </c>
      <c r="AU174" s="250" t="s">
        <v>89</v>
      </c>
      <c r="AV174" s="13" t="s">
        <v>89</v>
      </c>
      <c r="AW174" s="13" t="s">
        <v>36</v>
      </c>
      <c r="AX174" s="13" t="s">
        <v>21</v>
      </c>
      <c r="AY174" s="250" t="s">
        <v>197</v>
      </c>
    </row>
    <row r="175" spans="1:65" s="2" customFormat="1" ht="21.75" customHeight="1">
      <c r="A175" s="38"/>
      <c r="B175" s="39"/>
      <c r="C175" s="226" t="s">
        <v>300</v>
      </c>
      <c r="D175" s="226" t="s">
        <v>200</v>
      </c>
      <c r="E175" s="227" t="s">
        <v>326</v>
      </c>
      <c r="F175" s="228" t="s">
        <v>327</v>
      </c>
      <c r="G175" s="229" t="s">
        <v>217</v>
      </c>
      <c r="H175" s="230">
        <v>2</v>
      </c>
      <c r="I175" s="231"/>
      <c r="J175" s="232">
        <f>ROUND(I175*H175,2)</f>
        <v>0</v>
      </c>
      <c r="K175" s="228" t="s">
        <v>211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0.076</v>
      </c>
      <c r="T175" s="236">
        <f>S175*H175</f>
        <v>0.152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89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2061</v>
      </c>
    </row>
    <row r="176" spans="1:65" s="2" customFormat="1" ht="12">
      <c r="A176" s="38"/>
      <c r="B176" s="39"/>
      <c r="C176" s="226" t="s">
        <v>304</v>
      </c>
      <c r="D176" s="226" t="s">
        <v>200</v>
      </c>
      <c r="E176" s="227" t="s">
        <v>1530</v>
      </c>
      <c r="F176" s="228" t="s">
        <v>1531</v>
      </c>
      <c r="G176" s="229" t="s">
        <v>286</v>
      </c>
      <c r="H176" s="230">
        <v>1.2</v>
      </c>
      <c r="I176" s="231"/>
      <c r="J176" s="232">
        <f>ROUND(I176*H176,2)</f>
        <v>0</v>
      </c>
      <c r="K176" s="228" t="s">
        <v>211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0.047</v>
      </c>
      <c r="T176" s="236">
        <f>S176*H176</f>
        <v>0.0564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89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2062</v>
      </c>
    </row>
    <row r="177" spans="1:65" s="2" customFormat="1" ht="12">
      <c r="A177" s="38"/>
      <c r="B177" s="39"/>
      <c r="C177" s="226" t="s">
        <v>308</v>
      </c>
      <c r="D177" s="226" t="s">
        <v>200</v>
      </c>
      <c r="E177" s="227" t="s">
        <v>1535</v>
      </c>
      <c r="F177" s="228" t="s">
        <v>1536</v>
      </c>
      <c r="G177" s="229" t="s">
        <v>286</v>
      </c>
      <c r="H177" s="230">
        <v>1</v>
      </c>
      <c r="I177" s="231"/>
      <c r="J177" s="232">
        <f>ROUND(I177*H177,2)</f>
        <v>0</v>
      </c>
      <c r="K177" s="228" t="s">
        <v>211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0.04938</v>
      </c>
      <c r="R177" s="235">
        <f>Q177*H177</f>
        <v>0.04938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89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2063</v>
      </c>
    </row>
    <row r="178" spans="1:65" s="2" customFormat="1" ht="12">
      <c r="A178" s="38"/>
      <c r="B178" s="39"/>
      <c r="C178" s="226" t="s">
        <v>7</v>
      </c>
      <c r="D178" s="226" t="s">
        <v>200</v>
      </c>
      <c r="E178" s="227" t="s">
        <v>2064</v>
      </c>
      <c r="F178" s="228" t="s">
        <v>2065</v>
      </c>
      <c r="G178" s="229" t="s">
        <v>286</v>
      </c>
      <c r="H178" s="230">
        <v>2.8</v>
      </c>
      <c r="I178" s="231"/>
      <c r="J178" s="232">
        <f>ROUND(I178*H178,2)</f>
        <v>0</v>
      </c>
      <c r="K178" s="228" t="s">
        <v>211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205</v>
      </c>
      <c r="AT178" s="237" t="s">
        <v>200</v>
      </c>
      <c r="AU178" s="237" t="s">
        <v>89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205</v>
      </c>
      <c r="BM178" s="237" t="s">
        <v>2066</v>
      </c>
    </row>
    <row r="179" spans="1:65" s="2" customFormat="1" ht="12">
      <c r="A179" s="38"/>
      <c r="B179" s="39"/>
      <c r="C179" s="226" t="s">
        <v>315</v>
      </c>
      <c r="D179" s="226" t="s">
        <v>200</v>
      </c>
      <c r="E179" s="227" t="s">
        <v>2067</v>
      </c>
      <c r="F179" s="228" t="s">
        <v>2068</v>
      </c>
      <c r="G179" s="229" t="s">
        <v>217</v>
      </c>
      <c r="H179" s="230">
        <v>16.3</v>
      </c>
      <c r="I179" s="231"/>
      <c r="J179" s="232">
        <f>ROUND(I179*H179,2)</f>
        <v>0</v>
      </c>
      <c r="K179" s="228" t="s">
        <v>211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89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2069</v>
      </c>
    </row>
    <row r="180" spans="1:63" s="12" customFormat="1" ht="22.8" customHeight="1">
      <c r="A180" s="12"/>
      <c r="B180" s="210"/>
      <c r="C180" s="211"/>
      <c r="D180" s="212" t="s">
        <v>80</v>
      </c>
      <c r="E180" s="224" t="s">
        <v>353</v>
      </c>
      <c r="F180" s="224" t="s">
        <v>354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SUM(P181:P185)</f>
        <v>0</v>
      </c>
      <c r="Q180" s="218"/>
      <c r="R180" s="219">
        <f>SUM(R181:R185)</f>
        <v>0</v>
      </c>
      <c r="S180" s="218"/>
      <c r="T180" s="220">
        <f>SUM(T181:T185)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21</v>
      </c>
      <c r="AT180" s="222" t="s">
        <v>80</v>
      </c>
      <c r="AU180" s="222" t="s">
        <v>21</v>
      </c>
      <c r="AY180" s="221" t="s">
        <v>197</v>
      </c>
      <c r="BK180" s="223">
        <f>SUM(BK181:BK185)</f>
        <v>0</v>
      </c>
    </row>
    <row r="181" spans="1:65" s="2" customFormat="1" ht="12">
      <c r="A181" s="38"/>
      <c r="B181" s="39"/>
      <c r="C181" s="226" t="s">
        <v>320</v>
      </c>
      <c r="D181" s="226" t="s">
        <v>200</v>
      </c>
      <c r="E181" s="227" t="s">
        <v>356</v>
      </c>
      <c r="F181" s="228" t="s">
        <v>357</v>
      </c>
      <c r="G181" s="229" t="s">
        <v>210</v>
      </c>
      <c r="H181" s="230">
        <v>4.538</v>
      </c>
      <c r="I181" s="231"/>
      <c r="J181" s="232">
        <f>ROUND(I181*H181,2)</f>
        <v>0</v>
      </c>
      <c r="K181" s="228" t="s">
        <v>211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205</v>
      </c>
      <c r="AT181" s="237" t="s">
        <v>200</v>
      </c>
      <c r="AU181" s="237" t="s">
        <v>89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205</v>
      </c>
      <c r="BM181" s="237" t="s">
        <v>2070</v>
      </c>
    </row>
    <row r="182" spans="1:65" s="2" customFormat="1" ht="12">
      <c r="A182" s="38"/>
      <c r="B182" s="39"/>
      <c r="C182" s="226" t="s">
        <v>325</v>
      </c>
      <c r="D182" s="226" t="s">
        <v>200</v>
      </c>
      <c r="E182" s="227" t="s">
        <v>360</v>
      </c>
      <c r="F182" s="228" t="s">
        <v>361</v>
      </c>
      <c r="G182" s="229" t="s">
        <v>210</v>
      </c>
      <c r="H182" s="230">
        <v>90.76</v>
      </c>
      <c r="I182" s="231"/>
      <c r="J182" s="232">
        <f>ROUND(I182*H182,2)</f>
        <v>0</v>
      </c>
      <c r="K182" s="228" t="s">
        <v>211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205</v>
      </c>
      <c r="AT182" s="237" t="s">
        <v>200</v>
      </c>
      <c r="AU182" s="237" t="s">
        <v>89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205</v>
      </c>
      <c r="BM182" s="237" t="s">
        <v>2071</v>
      </c>
    </row>
    <row r="183" spans="1:51" s="13" customFormat="1" ht="12">
      <c r="A183" s="13"/>
      <c r="B183" s="239"/>
      <c r="C183" s="240"/>
      <c r="D183" s="241" t="s">
        <v>207</v>
      </c>
      <c r="E183" s="242" t="s">
        <v>1</v>
      </c>
      <c r="F183" s="243" t="s">
        <v>2072</v>
      </c>
      <c r="G183" s="240"/>
      <c r="H183" s="244">
        <v>90.76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207</v>
      </c>
      <c r="AU183" s="250" t="s">
        <v>89</v>
      </c>
      <c r="AV183" s="13" t="s">
        <v>89</v>
      </c>
      <c r="AW183" s="13" t="s">
        <v>36</v>
      </c>
      <c r="AX183" s="13" t="s">
        <v>21</v>
      </c>
      <c r="AY183" s="250" t="s">
        <v>197</v>
      </c>
    </row>
    <row r="184" spans="1:65" s="2" customFormat="1" ht="33" customHeight="1">
      <c r="A184" s="38"/>
      <c r="B184" s="39"/>
      <c r="C184" s="226" t="s">
        <v>332</v>
      </c>
      <c r="D184" s="226" t="s">
        <v>200</v>
      </c>
      <c r="E184" s="227" t="s">
        <v>366</v>
      </c>
      <c r="F184" s="228" t="s">
        <v>367</v>
      </c>
      <c r="G184" s="229" t="s">
        <v>210</v>
      </c>
      <c r="H184" s="230">
        <v>4.538</v>
      </c>
      <c r="I184" s="231"/>
      <c r="J184" s="232">
        <f>ROUND(I184*H184,2)</f>
        <v>0</v>
      </c>
      <c r="K184" s="228" t="s">
        <v>211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205</v>
      </c>
      <c r="AT184" s="237" t="s">
        <v>200</v>
      </c>
      <c r="AU184" s="237" t="s">
        <v>89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205</v>
      </c>
      <c r="BM184" s="237" t="s">
        <v>2073</v>
      </c>
    </row>
    <row r="185" spans="1:65" s="2" customFormat="1" ht="12">
      <c r="A185" s="38"/>
      <c r="B185" s="39"/>
      <c r="C185" s="226" t="s">
        <v>338</v>
      </c>
      <c r="D185" s="226" t="s">
        <v>200</v>
      </c>
      <c r="E185" s="227" t="s">
        <v>370</v>
      </c>
      <c r="F185" s="228" t="s">
        <v>371</v>
      </c>
      <c r="G185" s="229" t="s">
        <v>210</v>
      </c>
      <c r="H185" s="230">
        <v>4.538</v>
      </c>
      <c r="I185" s="231"/>
      <c r="J185" s="232">
        <f>ROUND(I185*H185,2)</f>
        <v>0</v>
      </c>
      <c r="K185" s="228" t="s">
        <v>222</v>
      </c>
      <c r="L185" s="44"/>
      <c r="M185" s="233" t="s">
        <v>1</v>
      </c>
      <c r="N185" s="234" t="s">
        <v>46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205</v>
      </c>
      <c r="AT185" s="237" t="s">
        <v>200</v>
      </c>
      <c r="AU185" s="237" t="s">
        <v>89</v>
      </c>
      <c r="AY185" s="17" t="s">
        <v>197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21</v>
      </c>
      <c r="BK185" s="238">
        <f>ROUND(I185*H185,2)</f>
        <v>0</v>
      </c>
      <c r="BL185" s="17" t="s">
        <v>205</v>
      </c>
      <c r="BM185" s="237" t="s">
        <v>2074</v>
      </c>
    </row>
    <row r="186" spans="1:63" s="12" customFormat="1" ht="22.8" customHeight="1">
      <c r="A186" s="12"/>
      <c r="B186" s="210"/>
      <c r="C186" s="211"/>
      <c r="D186" s="212" t="s">
        <v>80</v>
      </c>
      <c r="E186" s="224" t="s">
        <v>373</v>
      </c>
      <c r="F186" s="224" t="s">
        <v>374</v>
      </c>
      <c r="G186" s="211"/>
      <c r="H186" s="211"/>
      <c r="I186" s="214"/>
      <c r="J186" s="225">
        <f>BK186</f>
        <v>0</v>
      </c>
      <c r="K186" s="211"/>
      <c r="L186" s="216"/>
      <c r="M186" s="217"/>
      <c r="N186" s="218"/>
      <c r="O186" s="218"/>
      <c r="P186" s="219">
        <f>P187</f>
        <v>0</v>
      </c>
      <c r="Q186" s="218"/>
      <c r="R186" s="219">
        <f>R187</f>
        <v>0</v>
      </c>
      <c r="S186" s="218"/>
      <c r="T186" s="22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21</v>
      </c>
      <c r="AT186" s="222" t="s">
        <v>80</v>
      </c>
      <c r="AU186" s="222" t="s">
        <v>21</v>
      </c>
      <c r="AY186" s="221" t="s">
        <v>197</v>
      </c>
      <c r="BK186" s="223">
        <f>BK187</f>
        <v>0</v>
      </c>
    </row>
    <row r="187" spans="1:65" s="2" customFormat="1" ht="16.5" customHeight="1">
      <c r="A187" s="38"/>
      <c r="B187" s="39"/>
      <c r="C187" s="226" t="s">
        <v>343</v>
      </c>
      <c r="D187" s="226" t="s">
        <v>200</v>
      </c>
      <c r="E187" s="227" t="s">
        <v>2075</v>
      </c>
      <c r="F187" s="228" t="s">
        <v>2076</v>
      </c>
      <c r="G187" s="229" t="s">
        <v>210</v>
      </c>
      <c r="H187" s="230">
        <v>4.651</v>
      </c>
      <c r="I187" s="231"/>
      <c r="J187" s="232">
        <f>ROUND(I187*H187,2)</f>
        <v>0</v>
      </c>
      <c r="K187" s="228" t="s">
        <v>211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89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2077</v>
      </c>
    </row>
    <row r="188" spans="1:63" s="12" customFormat="1" ht="25.9" customHeight="1">
      <c r="A188" s="12"/>
      <c r="B188" s="210"/>
      <c r="C188" s="211"/>
      <c r="D188" s="212" t="s">
        <v>80</v>
      </c>
      <c r="E188" s="213" t="s">
        <v>379</v>
      </c>
      <c r="F188" s="213" t="s">
        <v>380</v>
      </c>
      <c r="G188" s="211"/>
      <c r="H188" s="211"/>
      <c r="I188" s="214"/>
      <c r="J188" s="215">
        <f>BK188</f>
        <v>0</v>
      </c>
      <c r="K188" s="211"/>
      <c r="L188" s="216"/>
      <c r="M188" s="217"/>
      <c r="N188" s="218"/>
      <c r="O188" s="218"/>
      <c r="P188" s="219">
        <f>P189+P205</f>
        <v>0</v>
      </c>
      <c r="Q188" s="218"/>
      <c r="R188" s="219">
        <f>R189+R205</f>
        <v>0</v>
      </c>
      <c r="S188" s="218"/>
      <c r="T188" s="220">
        <f>T189+T205</f>
        <v>0.216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1" t="s">
        <v>89</v>
      </c>
      <c r="AT188" s="222" t="s">
        <v>80</v>
      </c>
      <c r="AU188" s="222" t="s">
        <v>81</v>
      </c>
      <c r="AY188" s="221" t="s">
        <v>197</v>
      </c>
      <c r="BK188" s="223">
        <f>BK189+BK205</f>
        <v>0</v>
      </c>
    </row>
    <row r="189" spans="1:63" s="12" customFormat="1" ht="22.8" customHeight="1">
      <c r="A189" s="12"/>
      <c r="B189" s="210"/>
      <c r="C189" s="211"/>
      <c r="D189" s="212" t="s">
        <v>80</v>
      </c>
      <c r="E189" s="224" t="s">
        <v>436</v>
      </c>
      <c r="F189" s="224" t="s">
        <v>437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SUM(P190:P204)</f>
        <v>0</v>
      </c>
      <c r="Q189" s="218"/>
      <c r="R189" s="219">
        <f>SUM(R190:R204)</f>
        <v>0</v>
      </c>
      <c r="S189" s="218"/>
      <c r="T189" s="220">
        <f>SUM(T190:T204)</f>
        <v>0.216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89</v>
      </c>
      <c r="AT189" s="222" t="s">
        <v>80</v>
      </c>
      <c r="AU189" s="222" t="s">
        <v>21</v>
      </c>
      <c r="AY189" s="221" t="s">
        <v>197</v>
      </c>
      <c r="BK189" s="223">
        <f>SUM(BK190:BK204)</f>
        <v>0</v>
      </c>
    </row>
    <row r="190" spans="1:65" s="2" customFormat="1" ht="66.75" customHeight="1">
      <c r="A190" s="38"/>
      <c r="B190" s="39"/>
      <c r="C190" s="226" t="s">
        <v>347</v>
      </c>
      <c r="D190" s="226" t="s">
        <v>200</v>
      </c>
      <c r="E190" s="227" t="s">
        <v>439</v>
      </c>
      <c r="F190" s="228" t="s">
        <v>2078</v>
      </c>
      <c r="G190" s="229" t="s">
        <v>203</v>
      </c>
      <c r="H190" s="230">
        <v>1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290</v>
      </c>
      <c r="AT190" s="237" t="s">
        <v>200</v>
      </c>
      <c r="AU190" s="237" t="s">
        <v>89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290</v>
      </c>
      <c r="BM190" s="237" t="s">
        <v>2079</v>
      </c>
    </row>
    <row r="191" spans="1:65" s="2" customFormat="1" ht="66.75" customHeight="1">
      <c r="A191" s="38"/>
      <c r="B191" s="39"/>
      <c r="C191" s="226" t="s">
        <v>355</v>
      </c>
      <c r="D191" s="226" t="s">
        <v>200</v>
      </c>
      <c r="E191" s="227" t="s">
        <v>443</v>
      </c>
      <c r="F191" s="228" t="s">
        <v>2080</v>
      </c>
      <c r="G191" s="229" t="s">
        <v>203</v>
      </c>
      <c r="H191" s="230">
        <v>9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290</v>
      </c>
      <c r="AT191" s="237" t="s">
        <v>200</v>
      </c>
      <c r="AU191" s="237" t="s">
        <v>89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290</v>
      </c>
      <c r="BM191" s="237" t="s">
        <v>2081</v>
      </c>
    </row>
    <row r="192" spans="1:65" s="2" customFormat="1" ht="66.75" customHeight="1">
      <c r="A192" s="38"/>
      <c r="B192" s="39"/>
      <c r="C192" s="226" t="s">
        <v>359</v>
      </c>
      <c r="D192" s="226" t="s">
        <v>200</v>
      </c>
      <c r="E192" s="227" t="s">
        <v>447</v>
      </c>
      <c r="F192" s="228" t="s">
        <v>2082</v>
      </c>
      <c r="G192" s="229" t="s">
        <v>203</v>
      </c>
      <c r="H192" s="230">
        <v>3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290</v>
      </c>
      <c r="AT192" s="237" t="s">
        <v>200</v>
      </c>
      <c r="AU192" s="237" t="s">
        <v>89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290</v>
      </c>
      <c r="BM192" s="237" t="s">
        <v>2083</v>
      </c>
    </row>
    <row r="193" spans="1:65" s="2" customFormat="1" ht="55.5" customHeight="1">
      <c r="A193" s="38"/>
      <c r="B193" s="39"/>
      <c r="C193" s="226" t="s">
        <v>365</v>
      </c>
      <c r="D193" s="226" t="s">
        <v>200</v>
      </c>
      <c r="E193" s="227" t="s">
        <v>451</v>
      </c>
      <c r="F193" s="228" t="s">
        <v>2084</v>
      </c>
      <c r="G193" s="229" t="s">
        <v>203</v>
      </c>
      <c r="H193" s="230">
        <v>1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290</v>
      </c>
      <c r="AT193" s="237" t="s">
        <v>200</v>
      </c>
      <c r="AU193" s="237" t="s">
        <v>89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290</v>
      </c>
      <c r="BM193" s="237" t="s">
        <v>2085</v>
      </c>
    </row>
    <row r="194" spans="1:65" s="2" customFormat="1" ht="66.75" customHeight="1">
      <c r="A194" s="38"/>
      <c r="B194" s="39"/>
      <c r="C194" s="226" t="s">
        <v>369</v>
      </c>
      <c r="D194" s="226" t="s">
        <v>200</v>
      </c>
      <c r="E194" s="227" t="s">
        <v>2086</v>
      </c>
      <c r="F194" s="228" t="s">
        <v>2087</v>
      </c>
      <c r="G194" s="229" t="s">
        <v>203</v>
      </c>
      <c r="H194" s="230">
        <v>1</v>
      </c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46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290</v>
      </c>
      <c r="AT194" s="237" t="s">
        <v>200</v>
      </c>
      <c r="AU194" s="237" t="s">
        <v>89</v>
      </c>
      <c r="AY194" s="17" t="s">
        <v>197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21</v>
      </c>
      <c r="BK194" s="238">
        <f>ROUND(I194*H194,2)</f>
        <v>0</v>
      </c>
      <c r="BL194" s="17" t="s">
        <v>290</v>
      </c>
      <c r="BM194" s="237" t="s">
        <v>2088</v>
      </c>
    </row>
    <row r="195" spans="1:65" s="2" customFormat="1" ht="44.25" customHeight="1">
      <c r="A195" s="38"/>
      <c r="B195" s="39"/>
      <c r="C195" s="226" t="s">
        <v>375</v>
      </c>
      <c r="D195" s="226" t="s">
        <v>200</v>
      </c>
      <c r="E195" s="227" t="s">
        <v>2089</v>
      </c>
      <c r="F195" s="228" t="s">
        <v>2090</v>
      </c>
      <c r="G195" s="229" t="s">
        <v>203</v>
      </c>
      <c r="H195" s="230">
        <v>1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290</v>
      </c>
      <c r="AT195" s="237" t="s">
        <v>200</v>
      </c>
      <c r="AU195" s="237" t="s">
        <v>89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290</v>
      </c>
      <c r="BM195" s="237" t="s">
        <v>2091</v>
      </c>
    </row>
    <row r="196" spans="1:65" s="2" customFormat="1" ht="78" customHeight="1">
      <c r="A196" s="38"/>
      <c r="B196" s="39"/>
      <c r="C196" s="226" t="s">
        <v>383</v>
      </c>
      <c r="D196" s="226" t="s">
        <v>200</v>
      </c>
      <c r="E196" s="227" t="s">
        <v>2092</v>
      </c>
      <c r="F196" s="228" t="s">
        <v>2093</v>
      </c>
      <c r="G196" s="229" t="s">
        <v>203</v>
      </c>
      <c r="H196" s="230">
        <v>1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290</v>
      </c>
      <c r="AT196" s="237" t="s">
        <v>200</v>
      </c>
      <c r="AU196" s="237" t="s">
        <v>89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290</v>
      </c>
      <c r="BM196" s="237" t="s">
        <v>2094</v>
      </c>
    </row>
    <row r="197" spans="1:65" s="2" customFormat="1" ht="12">
      <c r="A197" s="38"/>
      <c r="B197" s="39"/>
      <c r="C197" s="226" t="s">
        <v>388</v>
      </c>
      <c r="D197" s="226" t="s">
        <v>200</v>
      </c>
      <c r="E197" s="227" t="s">
        <v>460</v>
      </c>
      <c r="F197" s="228" t="s">
        <v>461</v>
      </c>
      <c r="G197" s="229" t="s">
        <v>203</v>
      </c>
      <c r="H197" s="230">
        <v>9</v>
      </c>
      <c r="I197" s="231"/>
      <c r="J197" s="232">
        <f>ROUND(I197*H197,2)</f>
        <v>0</v>
      </c>
      <c r="K197" s="228" t="s">
        <v>211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0.024</v>
      </c>
      <c r="T197" s="236">
        <f>S197*H197</f>
        <v>0.216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290</v>
      </c>
      <c r="AT197" s="237" t="s">
        <v>200</v>
      </c>
      <c r="AU197" s="237" t="s">
        <v>89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290</v>
      </c>
      <c r="BM197" s="237" t="s">
        <v>2095</v>
      </c>
    </row>
    <row r="198" spans="1:51" s="14" customFormat="1" ht="12">
      <c r="A198" s="14"/>
      <c r="B198" s="251"/>
      <c r="C198" s="252"/>
      <c r="D198" s="241" t="s">
        <v>207</v>
      </c>
      <c r="E198" s="253" t="s">
        <v>1</v>
      </c>
      <c r="F198" s="254" t="s">
        <v>2096</v>
      </c>
      <c r="G198" s="252"/>
      <c r="H198" s="253" t="s">
        <v>1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207</v>
      </c>
      <c r="AU198" s="260" t="s">
        <v>89</v>
      </c>
      <c r="AV198" s="14" t="s">
        <v>21</v>
      </c>
      <c r="AW198" s="14" t="s">
        <v>36</v>
      </c>
      <c r="AX198" s="14" t="s">
        <v>81</v>
      </c>
      <c r="AY198" s="260" t="s">
        <v>197</v>
      </c>
    </row>
    <row r="199" spans="1:51" s="13" customFormat="1" ht="12">
      <c r="A199" s="13"/>
      <c r="B199" s="239"/>
      <c r="C199" s="240"/>
      <c r="D199" s="241" t="s">
        <v>207</v>
      </c>
      <c r="E199" s="242" t="s">
        <v>1</v>
      </c>
      <c r="F199" s="243" t="s">
        <v>2097</v>
      </c>
      <c r="G199" s="240"/>
      <c r="H199" s="244">
        <v>6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207</v>
      </c>
      <c r="AU199" s="250" t="s">
        <v>89</v>
      </c>
      <c r="AV199" s="13" t="s">
        <v>89</v>
      </c>
      <c r="AW199" s="13" t="s">
        <v>36</v>
      </c>
      <c r="AX199" s="13" t="s">
        <v>81</v>
      </c>
      <c r="AY199" s="250" t="s">
        <v>197</v>
      </c>
    </row>
    <row r="200" spans="1:51" s="14" customFormat="1" ht="12">
      <c r="A200" s="14"/>
      <c r="B200" s="251"/>
      <c r="C200" s="252"/>
      <c r="D200" s="241" t="s">
        <v>207</v>
      </c>
      <c r="E200" s="253" t="s">
        <v>1</v>
      </c>
      <c r="F200" s="254" t="s">
        <v>2098</v>
      </c>
      <c r="G200" s="252"/>
      <c r="H200" s="253" t="s">
        <v>1</v>
      </c>
      <c r="I200" s="255"/>
      <c r="J200" s="252"/>
      <c r="K200" s="252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207</v>
      </c>
      <c r="AU200" s="260" t="s">
        <v>89</v>
      </c>
      <c r="AV200" s="14" t="s">
        <v>21</v>
      </c>
      <c r="AW200" s="14" t="s">
        <v>36</v>
      </c>
      <c r="AX200" s="14" t="s">
        <v>81</v>
      </c>
      <c r="AY200" s="260" t="s">
        <v>197</v>
      </c>
    </row>
    <row r="201" spans="1:51" s="13" customFormat="1" ht="12">
      <c r="A201" s="13"/>
      <c r="B201" s="239"/>
      <c r="C201" s="240"/>
      <c r="D201" s="241" t="s">
        <v>207</v>
      </c>
      <c r="E201" s="242" t="s">
        <v>1</v>
      </c>
      <c r="F201" s="243" t="s">
        <v>89</v>
      </c>
      <c r="G201" s="240"/>
      <c r="H201" s="244">
        <v>2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207</v>
      </c>
      <c r="AU201" s="250" t="s">
        <v>89</v>
      </c>
      <c r="AV201" s="13" t="s">
        <v>89</v>
      </c>
      <c r="AW201" s="13" t="s">
        <v>36</v>
      </c>
      <c r="AX201" s="13" t="s">
        <v>81</v>
      </c>
      <c r="AY201" s="250" t="s">
        <v>197</v>
      </c>
    </row>
    <row r="202" spans="1:51" s="14" customFormat="1" ht="12">
      <c r="A202" s="14"/>
      <c r="B202" s="251"/>
      <c r="C202" s="252"/>
      <c r="D202" s="241" t="s">
        <v>207</v>
      </c>
      <c r="E202" s="253" t="s">
        <v>1</v>
      </c>
      <c r="F202" s="254" t="s">
        <v>2099</v>
      </c>
      <c r="G202" s="252"/>
      <c r="H202" s="253" t="s">
        <v>1</v>
      </c>
      <c r="I202" s="255"/>
      <c r="J202" s="252"/>
      <c r="K202" s="252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207</v>
      </c>
      <c r="AU202" s="260" t="s">
        <v>89</v>
      </c>
      <c r="AV202" s="14" t="s">
        <v>21</v>
      </c>
      <c r="AW202" s="14" t="s">
        <v>36</v>
      </c>
      <c r="AX202" s="14" t="s">
        <v>81</v>
      </c>
      <c r="AY202" s="260" t="s">
        <v>197</v>
      </c>
    </row>
    <row r="203" spans="1:51" s="13" customFormat="1" ht="12">
      <c r="A203" s="13"/>
      <c r="B203" s="239"/>
      <c r="C203" s="240"/>
      <c r="D203" s="241" t="s">
        <v>207</v>
      </c>
      <c r="E203" s="242" t="s">
        <v>1</v>
      </c>
      <c r="F203" s="243" t="s">
        <v>21</v>
      </c>
      <c r="G203" s="240"/>
      <c r="H203" s="244">
        <v>1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207</v>
      </c>
      <c r="AU203" s="250" t="s">
        <v>89</v>
      </c>
      <c r="AV203" s="13" t="s">
        <v>89</v>
      </c>
      <c r="AW203" s="13" t="s">
        <v>36</v>
      </c>
      <c r="AX203" s="13" t="s">
        <v>81</v>
      </c>
      <c r="AY203" s="250" t="s">
        <v>197</v>
      </c>
    </row>
    <row r="204" spans="1:51" s="15" customFormat="1" ht="12">
      <c r="A204" s="15"/>
      <c r="B204" s="261"/>
      <c r="C204" s="262"/>
      <c r="D204" s="241" t="s">
        <v>207</v>
      </c>
      <c r="E204" s="263" t="s">
        <v>1</v>
      </c>
      <c r="F204" s="264" t="s">
        <v>226</v>
      </c>
      <c r="G204" s="262"/>
      <c r="H204" s="265">
        <v>9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1" t="s">
        <v>207</v>
      </c>
      <c r="AU204" s="271" t="s">
        <v>89</v>
      </c>
      <c r="AV204" s="15" t="s">
        <v>205</v>
      </c>
      <c r="AW204" s="15" t="s">
        <v>36</v>
      </c>
      <c r="AX204" s="15" t="s">
        <v>21</v>
      </c>
      <c r="AY204" s="271" t="s">
        <v>197</v>
      </c>
    </row>
    <row r="205" spans="1:63" s="12" customFormat="1" ht="22.8" customHeight="1">
      <c r="A205" s="12"/>
      <c r="B205" s="210"/>
      <c r="C205" s="211"/>
      <c r="D205" s="212" t="s">
        <v>80</v>
      </c>
      <c r="E205" s="224" t="s">
        <v>463</v>
      </c>
      <c r="F205" s="224" t="s">
        <v>464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SUM(P206:P209)</f>
        <v>0</v>
      </c>
      <c r="Q205" s="218"/>
      <c r="R205" s="219">
        <f>SUM(R206:R209)</f>
        <v>0</v>
      </c>
      <c r="S205" s="218"/>
      <c r="T205" s="220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89</v>
      </c>
      <c r="AT205" s="222" t="s">
        <v>80</v>
      </c>
      <c r="AU205" s="222" t="s">
        <v>21</v>
      </c>
      <c r="AY205" s="221" t="s">
        <v>197</v>
      </c>
      <c r="BK205" s="223">
        <f>SUM(BK206:BK209)</f>
        <v>0</v>
      </c>
    </row>
    <row r="206" spans="1:65" s="2" customFormat="1" ht="12">
      <c r="A206" s="38"/>
      <c r="B206" s="39"/>
      <c r="C206" s="226" t="s">
        <v>396</v>
      </c>
      <c r="D206" s="226" t="s">
        <v>200</v>
      </c>
      <c r="E206" s="227" t="s">
        <v>466</v>
      </c>
      <c r="F206" s="228" t="s">
        <v>2100</v>
      </c>
      <c r="G206" s="229" t="s">
        <v>203</v>
      </c>
      <c r="H206" s="230">
        <v>1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290</v>
      </c>
      <c r="AT206" s="237" t="s">
        <v>200</v>
      </c>
      <c r="AU206" s="237" t="s">
        <v>89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290</v>
      </c>
      <c r="BM206" s="237" t="s">
        <v>2101</v>
      </c>
    </row>
    <row r="207" spans="1:65" s="2" customFormat="1" ht="12">
      <c r="A207" s="38"/>
      <c r="B207" s="39"/>
      <c r="C207" s="226" t="s">
        <v>402</v>
      </c>
      <c r="D207" s="226" t="s">
        <v>200</v>
      </c>
      <c r="E207" s="227" t="s">
        <v>1430</v>
      </c>
      <c r="F207" s="228" t="s">
        <v>2102</v>
      </c>
      <c r="G207" s="229" t="s">
        <v>203</v>
      </c>
      <c r="H207" s="230">
        <v>1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46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290</v>
      </c>
      <c r="AT207" s="237" t="s">
        <v>200</v>
      </c>
      <c r="AU207" s="237" t="s">
        <v>89</v>
      </c>
      <c r="AY207" s="17" t="s">
        <v>197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21</v>
      </c>
      <c r="BK207" s="238">
        <f>ROUND(I207*H207,2)</f>
        <v>0</v>
      </c>
      <c r="BL207" s="17" t="s">
        <v>290</v>
      </c>
      <c r="BM207" s="237" t="s">
        <v>2103</v>
      </c>
    </row>
    <row r="208" spans="1:65" s="2" customFormat="1" ht="12">
      <c r="A208" s="38"/>
      <c r="B208" s="39"/>
      <c r="C208" s="226" t="s">
        <v>406</v>
      </c>
      <c r="D208" s="226" t="s">
        <v>200</v>
      </c>
      <c r="E208" s="227" t="s">
        <v>1434</v>
      </c>
      <c r="F208" s="228" t="s">
        <v>2104</v>
      </c>
      <c r="G208" s="229" t="s">
        <v>203</v>
      </c>
      <c r="H208" s="230">
        <v>1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290</v>
      </c>
      <c r="AT208" s="237" t="s">
        <v>200</v>
      </c>
      <c r="AU208" s="237" t="s">
        <v>89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290</v>
      </c>
      <c r="BM208" s="237" t="s">
        <v>2105</v>
      </c>
    </row>
    <row r="209" spans="1:65" s="2" customFormat="1" ht="33" customHeight="1">
      <c r="A209" s="38"/>
      <c r="B209" s="39"/>
      <c r="C209" s="226" t="s">
        <v>410</v>
      </c>
      <c r="D209" s="226" t="s">
        <v>200</v>
      </c>
      <c r="E209" s="227" t="s">
        <v>1437</v>
      </c>
      <c r="F209" s="228" t="s">
        <v>2106</v>
      </c>
      <c r="G209" s="229" t="s">
        <v>203</v>
      </c>
      <c r="H209" s="230">
        <v>1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290</v>
      </c>
      <c r="AT209" s="237" t="s">
        <v>200</v>
      </c>
      <c r="AU209" s="237" t="s">
        <v>89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290</v>
      </c>
      <c r="BM209" s="237" t="s">
        <v>2107</v>
      </c>
    </row>
    <row r="210" spans="1:63" s="12" customFormat="1" ht="25.9" customHeight="1">
      <c r="A210" s="12"/>
      <c r="B210" s="210"/>
      <c r="C210" s="211"/>
      <c r="D210" s="212" t="s">
        <v>80</v>
      </c>
      <c r="E210" s="213" t="s">
        <v>610</v>
      </c>
      <c r="F210" s="213" t="s">
        <v>611</v>
      </c>
      <c r="G210" s="211"/>
      <c r="H210" s="211"/>
      <c r="I210" s="214"/>
      <c r="J210" s="215">
        <f>BK210</f>
        <v>0</v>
      </c>
      <c r="K210" s="211"/>
      <c r="L210" s="216"/>
      <c r="M210" s="217"/>
      <c r="N210" s="218"/>
      <c r="O210" s="218"/>
      <c r="P210" s="219">
        <f>P211+P213</f>
        <v>0</v>
      </c>
      <c r="Q210" s="218"/>
      <c r="R210" s="219">
        <f>R211+R213</f>
        <v>0</v>
      </c>
      <c r="S210" s="218"/>
      <c r="T210" s="220">
        <f>T211+T213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1" t="s">
        <v>227</v>
      </c>
      <c r="AT210" s="222" t="s">
        <v>80</v>
      </c>
      <c r="AU210" s="222" t="s">
        <v>81</v>
      </c>
      <c r="AY210" s="221" t="s">
        <v>197</v>
      </c>
      <c r="BK210" s="223">
        <f>BK211+BK213</f>
        <v>0</v>
      </c>
    </row>
    <row r="211" spans="1:63" s="12" customFormat="1" ht="22.8" customHeight="1">
      <c r="A211" s="12"/>
      <c r="B211" s="210"/>
      <c r="C211" s="211"/>
      <c r="D211" s="212" t="s">
        <v>80</v>
      </c>
      <c r="E211" s="224" t="s">
        <v>612</v>
      </c>
      <c r="F211" s="224" t="s">
        <v>613</v>
      </c>
      <c r="G211" s="211"/>
      <c r="H211" s="211"/>
      <c r="I211" s="214"/>
      <c r="J211" s="225">
        <f>BK211</f>
        <v>0</v>
      </c>
      <c r="K211" s="211"/>
      <c r="L211" s="216"/>
      <c r="M211" s="217"/>
      <c r="N211" s="218"/>
      <c r="O211" s="218"/>
      <c r="P211" s="219">
        <f>P212</f>
        <v>0</v>
      </c>
      <c r="Q211" s="218"/>
      <c r="R211" s="219">
        <f>R212</f>
        <v>0</v>
      </c>
      <c r="S211" s="218"/>
      <c r="T211" s="220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1" t="s">
        <v>227</v>
      </c>
      <c r="AT211" s="222" t="s">
        <v>80</v>
      </c>
      <c r="AU211" s="222" t="s">
        <v>21</v>
      </c>
      <c r="AY211" s="221" t="s">
        <v>197</v>
      </c>
      <c r="BK211" s="223">
        <f>BK212</f>
        <v>0</v>
      </c>
    </row>
    <row r="212" spans="1:65" s="2" customFormat="1" ht="16.5" customHeight="1">
      <c r="A212" s="38"/>
      <c r="B212" s="39"/>
      <c r="C212" s="226" t="s">
        <v>416</v>
      </c>
      <c r="D212" s="226" t="s">
        <v>200</v>
      </c>
      <c r="E212" s="227" t="s">
        <v>615</v>
      </c>
      <c r="F212" s="228" t="s">
        <v>613</v>
      </c>
      <c r="G212" s="229" t="s">
        <v>616</v>
      </c>
      <c r="H212" s="230">
        <v>1</v>
      </c>
      <c r="I212" s="231"/>
      <c r="J212" s="232">
        <f>ROUND(I212*H212,2)</f>
        <v>0</v>
      </c>
      <c r="K212" s="228" t="s">
        <v>211</v>
      </c>
      <c r="L212" s="44"/>
      <c r="M212" s="233" t="s">
        <v>1</v>
      </c>
      <c r="N212" s="234" t="s">
        <v>46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617</v>
      </c>
      <c r="AT212" s="237" t="s">
        <v>200</v>
      </c>
      <c r="AU212" s="237" t="s">
        <v>89</v>
      </c>
      <c r="AY212" s="17" t="s">
        <v>197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21</v>
      </c>
      <c r="BK212" s="238">
        <f>ROUND(I212*H212,2)</f>
        <v>0</v>
      </c>
      <c r="BL212" s="17" t="s">
        <v>617</v>
      </c>
      <c r="BM212" s="237" t="s">
        <v>2108</v>
      </c>
    </row>
    <row r="213" spans="1:63" s="12" customFormat="1" ht="22.8" customHeight="1">
      <c r="A213" s="12"/>
      <c r="B213" s="210"/>
      <c r="C213" s="211"/>
      <c r="D213" s="212" t="s">
        <v>80</v>
      </c>
      <c r="E213" s="224" t="s">
        <v>619</v>
      </c>
      <c r="F213" s="224" t="s">
        <v>620</v>
      </c>
      <c r="G213" s="211"/>
      <c r="H213" s="211"/>
      <c r="I213" s="214"/>
      <c r="J213" s="225">
        <f>BK213</f>
        <v>0</v>
      </c>
      <c r="K213" s="211"/>
      <c r="L213" s="216"/>
      <c r="M213" s="217"/>
      <c r="N213" s="218"/>
      <c r="O213" s="218"/>
      <c r="P213" s="219">
        <f>P214</f>
        <v>0</v>
      </c>
      <c r="Q213" s="218"/>
      <c r="R213" s="219">
        <f>R214</f>
        <v>0</v>
      </c>
      <c r="S213" s="218"/>
      <c r="T213" s="220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1" t="s">
        <v>227</v>
      </c>
      <c r="AT213" s="222" t="s">
        <v>80</v>
      </c>
      <c r="AU213" s="222" t="s">
        <v>21</v>
      </c>
      <c r="AY213" s="221" t="s">
        <v>197</v>
      </c>
      <c r="BK213" s="223">
        <f>BK214</f>
        <v>0</v>
      </c>
    </row>
    <row r="214" spans="1:65" s="2" customFormat="1" ht="16.5" customHeight="1">
      <c r="A214" s="38"/>
      <c r="B214" s="39"/>
      <c r="C214" s="226" t="s">
        <v>420</v>
      </c>
      <c r="D214" s="226" t="s">
        <v>200</v>
      </c>
      <c r="E214" s="227" t="s">
        <v>622</v>
      </c>
      <c r="F214" s="228" t="s">
        <v>620</v>
      </c>
      <c r="G214" s="229" t="s">
        <v>616</v>
      </c>
      <c r="H214" s="230">
        <v>1</v>
      </c>
      <c r="I214" s="231"/>
      <c r="J214" s="232">
        <f>ROUND(I214*H214,2)</f>
        <v>0</v>
      </c>
      <c r="K214" s="228" t="s">
        <v>211</v>
      </c>
      <c r="L214" s="44"/>
      <c r="M214" s="282" t="s">
        <v>1</v>
      </c>
      <c r="N214" s="283" t="s">
        <v>46</v>
      </c>
      <c r="O214" s="284"/>
      <c r="P214" s="285">
        <f>O214*H214</f>
        <v>0</v>
      </c>
      <c r="Q214" s="285">
        <v>0</v>
      </c>
      <c r="R214" s="285">
        <f>Q214*H214</f>
        <v>0</v>
      </c>
      <c r="S214" s="285">
        <v>0</v>
      </c>
      <c r="T214" s="28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617</v>
      </c>
      <c r="AT214" s="237" t="s">
        <v>200</v>
      </c>
      <c r="AU214" s="237" t="s">
        <v>89</v>
      </c>
      <c r="AY214" s="17" t="s">
        <v>197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21</v>
      </c>
      <c r="BK214" s="238">
        <f>ROUND(I214*H214,2)</f>
        <v>0</v>
      </c>
      <c r="BL214" s="17" t="s">
        <v>617</v>
      </c>
      <c r="BM214" s="237" t="s">
        <v>2109</v>
      </c>
    </row>
    <row r="215" spans="1:31" s="2" customFormat="1" ht="6.95" customHeight="1">
      <c r="A215" s="38"/>
      <c r="B215" s="66"/>
      <c r="C215" s="67"/>
      <c r="D215" s="67"/>
      <c r="E215" s="67"/>
      <c r="F215" s="67"/>
      <c r="G215" s="67"/>
      <c r="H215" s="67"/>
      <c r="I215" s="67"/>
      <c r="J215" s="67"/>
      <c r="K215" s="67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35" sheet="1" objects="1" scenarios="1" formatColumns="0" formatRows="0" autoFilter="0"/>
  <autoFilter ref="C134:K21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2008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2110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ROUND((SUM(BE122:BE142)),2)</f>
        <v>0</v>
      </c>
      <c r="G35" s="38"/>
      <c r="H35" s="38"/>
      <c r="I35" s="164">
        <v>0.21</v>
      </c>
      <c r="J35" s="163">
        <f>ROUND(((SUM(BE122:BE142))*I35),2)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ROUND((SUM(BF122:BF142)),2)</f>
        <v>0</v>
      </c>
      <c r="G36" s="38"/>
      <c r="H36" s="38"/>
      <c r="I36" s="164">
        <v>0.15</v>
      </c>
      <c r="J36" s="163">
        <f>ROUND(((SUM(BF122:BF142))*I36),2)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ROUND((SUM(BG122:BG142)),2)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ROUND((SUM(BH122:BH142)),2)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ROUND((SUM(BI122:BI142)),2)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2008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06.2 - EI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626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2111</v>
      </c>
      <c r="E100" s="191"/>
      <c r="F100" s="191"/>
      <c r="G100" s="191"/>
      <c r="H100" s="191"/>
      <c r="I100" s="191"/>
      <c r="J100" s="192">
        <f>J125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182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3" t="str">
        <f>E7</f>
        <v>Bezbariérovost a modernizace odborných učeben fyziky a biologie ZŠ Za Nádražím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155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2008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157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06.2 - EI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F14</f>
        <v xml:space="preserve"> </v>
      </c>
      <c r="G116" s="40"/>
      <c r="H116" s="40"/>
      <c r="I116" s="32" t="s">
        <v>24</v>
      </c>
      <c r="J116" s="79" t="str">
        <f>IF(J14="","",J14)</f>
        <v>19. 2. 2021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E17</f>
        <v>Město Český Krumlov, nám. Svornosti 1</v>
      </c>
      <c r="G118" s="40"/>
      <c r="H118" s="40"/>
      <c r="I118" s="32" t="s">
        <v>34</v>
      </c>
      <c r="J118" s="36" t="str">
        <f>E23</f>
        <v>WÍZNER AA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32</v>
      </c>
      <c r="D119" s="40"/>
      <c r="E119" s="40"/>
      <c r="F119" s="27" t="str">
        <f>IF(E20="","",E20)</f>
        <v>Vyplň údaj</v>
      </c>
      <c r="G119" s="40"/>
      <c r="H119" s="40"/>
      <c r="I119" s="32" t="s">
        <v>37</v>
      </c>
      <c r="J119" s="36" t="str">
        <f>E26</f>
        <v>Filip Šimek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183</v>
      </c>
      <c r="D121" s="202" t="s">
        <v>66</v>
      </c>
      <c r="E121" s="202" t="s">
        <v>62</v>
      </c>
      <c r="F121" s="202" t="s">
        <v>63</v>
      </c>
      <c r="G121" s="202" t="s">
        <v>184</v>
      </c>
      <c r="H121" s="202" t="s">
        <v>185</v>
      </c>
      <c r="I121" s="202" t="s">
        <v>186</v>
      </c>
      <c r="J121" s="202" t="s">
        <v>161</v>
      </c>
      <c r="K121" s="203" t="s">
        <v>187</v>
      </c>
      <c r="L121" s="204"/>
      <c r="M121" s="100" t="s">
        <v>1</v>
      </c>
      <c r="N121" s="101" t="s">
        <v>45</v>
      </c>
      <c r="O121" s="101" t="s">
        <v>188</v>
      </c>
      <c r="P121" s="101" t="s">
        <v>189</v>
      </c>
      <c r="Q121" s="101" t="s">
        <v>190</v>
      </c>
      <c r="R121" s="101" t="s">
        <v>191</v>
      </c>
      <c r="S121" s="101" t="s">
        <v>192</v>
      </c>
      <c r="T121" s="102" t="s">
        <v>193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194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P123+P125</f>
        <v>0</v>
      </c>
      <c r="Q122" s="104"/>
      <c r="R122" s="207">
        <f>R123+R125</f>
        <v>0</v>
      </c>
      <c r="S122" s="104"/>
      <c r="T122" s="208">
        <f>T123+T125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80</v>
      </c>
      <c r="AU122" s="17" t="s">
        <v>163</v>
      </c>
      <c r="BK122" s="209">
        <f>BK123+BK125</f>
        <v>0</v>
      </c>
    </row>
    <row r="123" spans="1:63" s="12" customFormat="1" ht="25.9" customHeight="1">
      <c r="A123" s="12"/>
      <c r="B123" s="210"/>
      <c r="C123" s="211"/>
      <c r="D123" s="212" t="s">
        <v>80</v>
      </c>
      <c r="E123" s="213" t="s">
        <v>630</v>
      </c>
      <c r="F123" s="213" t="s">
        <v>631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21</v>
      </c>
      <c r="AT123" s="222" t="s">
        <v>80</v>
      </c>
      <c r="AU123" s="222" t="s">
        <v>81</v>
      </c>
      <c r="AY123" s="221" t="s">
        <v>197</v>
      </c>
      <c r="BK123" s="223">
        <f>BK124</f>
        <v>0</v>
      </c>
    </row>
    <row r="124" spans="1:65" s="2" customFormat="1" ht="16.5" customHeight="1">
      <c r="A124" s="38"/>
      <c r="B124" s="39"/>
      <c r="C124" s="226" t="s">
        <v>21</v>
      </c>
      <c r="D124" s="226" t="s">
        <v>200</v>
      </c>
      <c r="E124" s="227" t="s">
        <v>632</v>
      </c>
      <c r="F124" s="228" t="s">
        <v>633</v>
      </c>
      <c r="G124" s="229" t="s">
        <v>634</v>
      </c>
      <c r="H124" s="230">
        <v>2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46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205</v>
      </c>
      <c r="AT124" s="237" t="s">
        <v>200</v>
      </c>
      <c r="AU124" s="237" t="s">
        <v>21</v>
      </c>
      <c r="AY124" s="17" t="s">
        <v>197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21</v>
      </c>
      <c r="BK124" s="238">
        <f>ROUND(I124*H124,2)</f>
        <v>0</v>
      </c>
      <c r="BL124" s="17" t="s">
        <v>205</v>
      </c>
      <c r="BM124" s="237" t="s">
        <v>89</v>
      </c>
    </row>
    <row r="125" spans="1:63" s="12" customFormat="1" ht="25.9" customHeight="1">
      <c r="A125" s="12"/>
      <c r="B125" s="210"/>
      <c r="C125" s="211"/>
      <c r="D125" s="212" t="s">
        <v>80</v>
      </c>
      <c r="E125" s="213" t="s">
        <v>1769</v>
      </c>
      <c r="F125" s="213" t="s">
        <v>2112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SUM(P126:P142)</f>
        <v>0</v>
      </c>
      <c r="Q125" s="218"/>
      <c r="R125" s="219">
        <f>SUM(R126:R142)</f>
        <v>0</v>
      </c>
      <c r="S125" s="218"/>
      <c r="T125" s="220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21</v>
      </c>
      <c r="AT125" s="222" t="s">
        <v>80</v>
      </c>
      <c r="AU125" s="222" t="s">
        <v>81</v>
      </c>
      <c r="AY125" s="221" t="s">
        <v>197</v>
      </c>
      <c r="BK125" s="223">
        <f>SUM(BK126:BK142)</f>
        <v>0</v>
      </c>
    </row>
    <row r="126" spans="1:65" s="2" customFormat="1" ht="16.5" customHeight="1">
      <c r="A126" s="38"/>
      <c r="B126" s="39"/>
      <c r="C126" s="226" t="s">
        <v>89</v>
      </c>
      <c r="D126" s="226" t="s">
        <v>200</v>
      </c>
      <c r="E126" s="227" t="s">
        <v>1771</v>
      </c>
      <c r="F126" s="228" t="s">
        <v>1772</v>
      </c>
      <c r="G126" s="229" t="s">
        <v>203</v>
      </c>
      <c r="H126" s="230">
        <v>20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46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205</v>
      </c>
      <c r="AT126" s="237" t="s">
        <v>200</v>
      </c>
      <c r="AU126" s="237" t="s">
        <v>21</v>
      </c>
      <c r="AY126" s="17" t="s">
        <v>197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21</v>
      </c>
      <c r="BK126" s="238">
        <f>ROUND(I126*H126,2)</f>
        <v>0</v>
      </c>
      <c r="BL126" s="17" t="s">
        <v>205</v>
      </c>
      <c r="BM126" s="237" t="s">
        <v>205</v>
      </c>
    </row>
    <row r="127" spans="1:65" s="2" customFormat="1" ht="12">
      <c r="A127" s="38"/>
      <c r="B127" s="39"/>
      <c r="C127" s="226" t="s">
        <v>198</v>
      </c>
      <c r="D127" s="226" t="s">
        <v>200</v>
      </c>
      <c r="E127" s="227" t="s">
        <v>1808</v>
      </c>
      <c r="F127" s="228" t="s">
        <v>2113</v>
      </c>
      <c r="G127" s="229" t="s">
        <v>203</v>
      </c>
      <c r="H127" s="230">
        <v>2</v>
      </c>
      <c r="I127" s="231"/>
      <c r="J127" s="232">
        <f>ROUND(I127*H127,2)</f>
        <v>0</v>
      </c>
      <c r="K127" s="228" t="s">
        <v>1</v>
      </c>
      <c r="L127" s="44"/>
      <c r="M127" s="233" t="s">
        <v>1</v>
      </c>
      <c r="N127" s="234" t="s">
        <v>46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205</v>
      </c>
      <c r="AT127" s="237" t="s">
        <v>200</v>
      </c>
      <c r="AU127" s="237" t="s">
        <v>21</v>
      </c>
      <c r="AY127" s="17" t="s">
        <v>197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21</v>
      </c>
      <c r="BK127" s="238">
        <f>ROUND(I127*H127,2)</f>
        <v>0</v>
      </c>
      <c r="BL127" s="17" t="s">
        <v>205</v>
      </c>
      <c r="BM127" s="237" t="s">
        <v>232</v>
      </c>
    </row>
    <row r="128" spans="1:65" s="2" customFormat="1" ht="16.5" customHeight="1">
      <c r="A128" s="38"/>
      <c r="B128" s="39"/>
      <c r="C128" s="226" t="s">
        <v>205</v>
      </c>
      <c r="D128" s="226" t="s">
        <v>200</v>
      </c>
      <c r="E128" s="227" t="s">
        <v>1777</v>
      </c>
      <c r="F128" s="228" t="s">
        <v>1778</v>
      </c>
      <c r="G128" s="229" t="s">
        <v>203</v>
      </c>
      <c r="H128" s="230">
        <v>22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46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205</v>
      </c>
      <c r="AT128" s="237" t="s">
        <v>200</v>
      </c>
      <c r="AU128" s="237" t="s">
        <v>21</v>
      </c>
      <c r="AY128" s="17" t="s">
        <v>197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21</v>
      </c>
      <c r="BK128" s="238">
        <f>ROUND(I128*H128,2)</f>
        <v>0</v>
      </c>
      <c r="BL128" s="17" t="s">
        <v>205</v>
      </c>
      <c r="BM128" s="237" t="s">
        <v>246</v>
      </c>
    </row>
    <row r="129" spans="1:65" s="2" customFormat="1" ht="21.75" customHeight="1">
      <c r="A129" s="38"/>
      <c r="B129" s="39"/>
      <c r="C129" s="226" t="s">
        <v>227</v>
      </c>
      <c r="D129" s="226" t="s">
        <v>200</v>
      </c>
      <c r="E129" s="227" t="s">
        <v>2114</v>
      </c>
      <c r="F129" s="228" t="s">
        <v>2115</v>
      </c>
      <c r="G129" s="229" t="s">
        <v>286</v>
      </c>
      <c r="H129" s="230">
        <v>36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46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205</v>
      </c>
      <c r="AT129" s="237" t="s">
        <v>200</v>
      </c>
      <c r="AU129" s="237" t="s">
        <v>21</v>
      </c>
      <c r="AY129" s="17" t="s">
        <v>197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21</v>
      </c>
      <c r="BK129" s="238">
        <f>ROUND(I129*H129,2)</f>
        <v>0</v>
      </c>
      <c r="BL129" s="17" t="s">
        <v>205</v>
      </c>
      <c r="BM129" s="237" t="s">
        <v>26</v>
      </c>
    </row>
    <row r="130" spans="1:65" s="2" customFormat="1" ht="16.5" customHeight="1">
      <c r="A130" s="38"/>
      <c r="B130" s="39"/>
      <c r="C130" s="226" t="s">
        <v>232</v>
      </c>
      <c r="D130" s="226" t="s">
        <v>200</v>
      </c>
      <c r="E130" s="227" t="s">
        <v>2116</v>
      </c>
      <c r="F130" s="228" t="s">
        <v>2117</v>
      </c>
      <c r="G130" s="229" t="s">
        <v>286</v>
      </c>
      <c r="H130" s="230">
        <v>36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46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205</v>
      </c>
      <c r="AT130" s="237" t="s">
        <v>200</v>
      </c>
      <c r="AU130" s="237" t="s">
        <v>21</v>
      </c>
      <c r="AY130" s="17" t="s">
        <v>197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21</v>
      </c>
      <c r="BK130" s="238">
        <f>ROUND(I130*H130,2)</f>
        <v>0</v>
      </c>
      <c r="BL130" s="17" t="s">
        <v>205</v>
      </c>
      <c r="BM130" s="237" t="s">
        <v>266</v>
      </c>
    </row>
    <row r="131" spans="1:65" s="2" customFormat="1" ht="16.5" customHeight="1">
      <c r="A131" s="38"/>
      <c r="B131" s="39"/>
      <c r="C131" s="226" t="s">
        <v>238</v>
      </c>
      <c r="D131" s="226" t="s">
        <v>200</v>
      </c>
      <c r="E131" s="227" t="s">
        <v>1997</v>
      </c>
      <c r="F131" s="228" t="s">
        <v>2118</v>
      </c>
      <c r="G131" s="229" t="s">
        <v>286</v>
      </c>
      <c r="H131" s="230">
        <v>100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46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205</v>
      </c>
      <c r="AT131" s="237" t="s">
        <v>200</v>
      </c>
      <c r="AU131" s="237" t="s">
        <v>21</v>
      </c>
      <c r="AY131" s="17" t="s">
        <v>197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21</v>
      </c>
      <c r="BK131" s="238">
        <f>ROUND(I131*H131,2)</f>
        <v>0</v>
      </c>
      <c r="BL131" s="17" t="s">
        <v>205</v>
      </c>
      <c r="BM131" s="237" t="s">
        <v>277</v>
      </c>
    </row>
    <row r="132" spans="1:65" s="2" customFormat="1" ht="16.5" customHeight="1">
      <c r="A132" s="38"/>
      <c r="B132" s="39"/>
      <c r="C132" s="226" t="s">
        <v>246</v>
      </c>
      <c r="D132" s="226" t="s">
        <v>200</v>
      </c>
      <c r="E132" s="227" t="s">
        <v>1999</v>
      </c>
      <c r="F132" s="228" t="s">
        <v>2119</v>
      </c>
      <c r="G132" s="229" t="s">
        <v>286</v>
      </c>
      <c r="H132" s="230">
        <v>50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290</v>
      </c>
    </row>
    <row r="133" spans="1:65" s="2" customFormat="1" ht="16.5" customHeight="1">
      <c r="A133" s="38"/>
      <c r="B133" s="39"/>
      <c r="C133" s="226" t="s">
        <v>251</v>
      </c>
      <c r="D133" s="226" t="s">
        <v>200</v>
      </c>
      <c r="E133" s="227" t="s">
        <v>2120</v>
      </c>
      <c r="F133" s="228" t="s">
        <v>2121</v>
      </c>
      <c r="G133" s="229" t="s">
        <v>286</v>
      </c>
      <c r="H133" s="230">
        <v>50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300</v>
      </c>
    </row>
    <row r="134" spans="1:65" s="2" customFormat="1" ht="16.5" customHeight="1">
      <c r="A134" s="38"/>
      <c r="B134" s="39"/>
      <c r="C134" s="226" t="s">
        <v>26</v>
      </c>
      <c r="D134" s="226" t="s">
        <v>200</v>
      </c>
      <c r="E134" s="227" t="s">
        <v>1791</v>
      </c>
      <c r="F134" s="228" t="s">
        <v>1792</v>
      </c>
      <c r="G134" s="229" t="s">
        <v>203</v>
      </c>
      <c r="H134" s="230">
        <v>20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205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205</v>
      </c>
      <c r="BM134" s="237" t="s">
        <v>308</v>
      </c>
    </row>
    <row r="135" spans="1:65" s="2" customFormat="1" ht="12">
      <c r="A135" s="38"/>
      <c r="B135" s="39"/>
      <c r="C135" s="226" t="s">
        <v>260</v>
      </c>
      <c r="D135" s="226" t="s">
        <v>200</v>
      </c>
      <c r="E135" s="227" t="s">
        <v>2122</v>
      </c>
      <c r="F135" s="228" t="s">
        <v>2123</v>
      </c>
      <c r="G135" s="229" t="s">
        <v>203</v>
      </c>
      <c r="H135" s="230">
        <v>1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205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205</v>
      </c>
      <c r="BM135" s="237" t="s">
        <v>315</v>
      </c>
    </row>
    <row r="136" spans="1:65" s="2" customFormat="1" ht="16.5" customHeight="1">
      <c r="A136" s="38"/>
      <c r="B136" s="39"/>
      <c r="C136" s="226" t="s">
        <v>266</v>
      </c>
      <c r="D136" s="226" t="s">
        <v>200</v>
      </c>
      <c r="E136" s="227" t="s">
        <v>2124</v>
      </c>
      <c r="F136" s="228" t="s">
        <v>2125</v>
      </c>
      <c r="G136" s="229" t="s">
        <v>203</v>
      </c>
      <c r="H136" s="230">
        <v>3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325</v>
      </c>
    </row>
    <row r="137" spans="1:65" s="2" customFormat="1" ht="16.5" customHeight="1">
      <c r="A137" s="38"/>
      <c r="B137" s="39"/>
      <c r="C137" s="226" t="s">
        <v>271</v>
      </c>
      <c r="D137" s="226" t="s">
        <v>200</v>
      </c>
      <c r="E137" s="227" t="s">
        <v>2126</v>
      </c>
      <c r="F137" s="228" t="s">
        <v>2127</v>
      </c>
      <c r="G137" s="229" t="s">
        <v>203</v>
      </c>
      <c r="H137" s="230">
        <v>3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338</v>
      </c>
    </row>
    <row r="138" spans="1:65" s="2" customFormat="1" ht="16.5" customHeight="1">
      <c r="A138" s="38"/>
      <c r="B138" s="39"/>
      <c r="C138" s="226" t="s">
        <v>277</v>
      </c>
      <c r="D138" s="226" t="s">
        <v>200</v>
      </c>
      <c r="E138" s="227" t="s">
        <v>2128</v>
      </c>
      <c r="F138" s="228" t="s">
        <v>2129</v>
      </c>
      <c r="G138" s="229" t="s">
        <v>203</v>
      </c>
      <c r="H138" s="230">
        <v>1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347</v>
      </c>
    </row>
    <row r="139" spans="1:65" s="2" customFormat="1" ht="12">
      <c r="A139" s="38"/>
      <c r="B139" s="39"/>
      <c r="C139" s="226" t="s">
        <v>8</v>
      </c>
      <c r="D139" s="226" t="s">
        <v>200</v>
      </c>
      <c r="E139" s="227" t="s">
        <v>2130</v>
      </c>
      <c r="F139" s="228" t="s">
        <v>2131</v>
      </c>
      <c r="G139" s="229" t="s">
        <v>203</v>
      </c>
      <c r="H139" s="230">
        <v>3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359</v>
      </c>
    </row>
    <row r="140" spans="1:65" s="2" customFormat="1" ht="16.5" customHeight="1">
      <c r="A140" s="38"/>
      <c r="B140" s="39"/>
      <c r="C140" s="226" t="s">
        <v>290</v>
      </c>
      <c r="D140" s="226" t="s">
        <v>200</v>
      </c>
      <c r="E140" s="227" t="s">
        <v>2132</v>
      </c>
      <c r="F140" s="228" t="s">
        <v>2133</v>
      </c>
      <c r="G140" s="229" t="s">
        <v>203</v>
      </c>
      <c r="H140" s="230">
        <v>1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369</v>
      </c>
    </row>
    <row r="141" spans="1:65" s="2" customFormat="1" ht="16.5" customHeight="1">
      <c r="A141" s="38"/>
      <c r="B141" s="39"/>
      <c r="C141" s="226" t="s">
        <v>294</v>
      </c>
      <c r="D141" s="226" t="s">
        <v>200</v>
      </c>
      <c r="E141" s="227" t="s">
        <v>2134</v>
      </c>
      <c r="F141" s="228" t="s">
        <v>2135</v>
      </c>
      <c r="G141" s="229" t="s">
        <v>203</v>
      </c>
      <c r="H141" s="230">
        <v>1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383</v>
      </c>
    </row>
    <row r="142" spans="1:65" s="2" customFormat="1" ht="16.5" customHeight="1">
      <c r="A142" s="38"/>
      <c r="B142" s="39"/>
      <c r="C142" s="226" t="s">
        <v>300</v>
      </c>
      <c r="D142" s="226" t="s">
        <v>200</v>
      </c>
      <c r="E142" s="227" t="s">
        <v>2006</v>
      </c>
      <c r="F142" s="228" t="s">
        <v>2136</v>
      </c>
      <c r="G142" s="229" t="s">
        <v>1803</v>
      </c>
      <c r="H142" s="230">
        <v>1</v>
      </c>
      <c r="I142" s="231"/>
      <c r="J142" s="232">
        <f>ROUND(I142*H142,2)</f>
        <v>0</v>
      </c>
      <c r="K142" s="228" t="s">
        <v>1</v>
      </c>
      <c r="L142" s="44"/>
      <c r="M142" s="282" t="s">
        <v>1</v>
      </c>
      <c r="N142" s="283" t="s">
        <v>46</v>
      </c>
      <c r="O142" s="284"/>
      <c r="P142" s="285">
        <f>O142*H142</f>
        <v>0</v>
      </c>
      <c r="Q142" s="285">
        <v>0</v>
      </c>
      <c r="R142" s="285">
        <f>Q142*H142</f>
        <v>0</v>
      </c>
      <c r="S142" s="285">
        <v>0</v>
      </c>
      <c r="T142" s="28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396</v>
      </c>
    </row>
    <row r="143" spans="1:31" s="2" customFormat="1" ht="6.95" customHeight="1">
      <c r="A143" s="38"/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121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158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0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0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ROUND((SUM(BE138:BE347)),2)</f>
        <v>0</v>
      </c>
      <c r="G35" s="38"/>
      <c r="H35" s="38"/>
      <c r="I35" s="164">
        <v>0.21</v>
      </c>
      <c r="J35" s="163">
        <f>ROUND(((SUM(BE138:BE347))*I35),2)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ROUND((SUM(BF138:BF347)),2)</f>
        <v>0</v>
      </c>
      <c r="G36" s="38"/>
      <c r="H36" s="38"/>
      <c r="I36" s="164">
        <v>0.15</v>
      </c>
      <c r="J36" s="163">
        <f>ROUND(((SUM(BF138:BF347))*I36),2)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ROUND((SUM(BG138:BG347)),2)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ROUND((SUM(BH138:BH347)),2)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ROUND((SUM(BI138:BI347)),2)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156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01.1 -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>Český Krumlov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164</v>
      </c>
      <c r="E99" s="191"/>
      <c r="F99" s="191"/>
      <c r="G99" s="191"/>
      <c r="H99" s="191"/>
      <c r="I99" s="191"/>
      <c r="J99" s="192">
        <f>J139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165</v>
      </c>
      <c r="E100" s="196"/>
      <c r="F100" s="196"/>
      <c r="G100" s="196"/>
      <c r="H100" s="196"/>
      <c r="I100" s="196"/>
      <c r="J100" s="197">
        <f>J140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166</v>
      </c>
      <c r="E101" s="196"/>
      <c r="F101" s="196"/>
      <c r="G101" s="196"/>
      <c r="H101" s="196"/>
      <c r="I101" s="196"/>
      <c r="J101" s="197">
        <f>J164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167</v>
      </c>
      <c r="E102" s="196"/>
      <c r="F102" s="196"/>
      <c r="G102" s="196"/>
      <c r="H102" s="196"/>
      <c r="I102" s="196"/>
      <c r="J102" s="197">
        <f>J166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168</v>
      </c>
      <c r="E103" s="196"/>
      <c r="F103" s="196"/>
      <c r="G103" s="196"/>
      <c r="H103" s="196"/>
      <c r="I103" s="196"/>
      <c r="J103" s="197">
        <f>J192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4"/>
      <c r="C104" s="133"/>
      <c r="D104" s="195" t="s">
        <v>169</v>
      </c>
      <c r="E104" s="196"/>
      <c r="F104" s="196"/>
      <c r="G104" s="196"/>
      <c r="H104" s="196"/>
      <c r="I104" s="196"/>
      <c r="J104" s="197">
        <f>J220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4"/>
      <c r="C105" s="133"/>
      <c r="D105" s="195" t="s">
        <v>170</v>
      </c>
      <c r="E105" s="196"/>
      <c r="F105" s="196"/>
      <c r="G105" s="196"/>
      <c r="H105" s="196"/>
      <c r="I105" s="196"/>
      <c r="J105" s="197">
        <f>J227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88"/>
      <c r="C106" s="189"/>
      <c r="D106" s="190" t="s">
        <v>171</v>
      </c>
      <c r="E106" s="191"/>
      <c r="F106" s="191"/>
      <c r="G106" s="191"/>
      <c r="H106" s="191"/>
      <c r="I106" s="191"/>
      <c r="J106" s="192">
        <f>J229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4"/>
      <c r="C107" s="133"/>
      <c r="D107" s="195" t="s">
        <v>172</v>
      </c>
      <c r="E107" s="196"/>
      <c r="F107" s="196"/>
      <c r="G107" s="196"/>
      <c r="H107" s="196"/>
      <c r="I107" s="196"/>
      <c r="J107" s="197">
        <f>J230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4"/>
      <c r="C108" s="133"/>
      <c r="D108" s="195" t="s">
        <v>173</v>
      </c>
      <c r="E108" s="196"/>
      <c r="F108" s="196"/>
      <c r="G108" s="196"/>
      <c r="H108" s="196"/>
      <c r="I108" s="196"/>
      <c r="J108" s="197">
        <f>J240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4"/>
      <c r="C109" s="133"/>
      <c r="D109" s="195" t="s">
        <v>174</v>
      </c>
      <c r="E109" s="196"/>
      <c r="F109" s="196"/>
      <c r="G109" s="196"/>
      <c r="H109" s="196"/>
      <c r="I109" s="196"/>
      <c r="J109" s="197">
        <f>J254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94"/>
      <c r="C110" s="133"/>
      <c r="D110" s="195" t="s">
        <v>175</v>
      </c>
      <c r="E110" s="196"/>
      <c r="F110" s="196"/>
      <c r="G110" s="196"/>
      <c r="H110" s="196"/>
      <c r="I110" s="196"/>
      <c r="J110" s="197">
        <f>J263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94"/>
      <c r="C111" s="133"/>
      <c r="D111" s="195" t="s">
        <v>176</v>
      </c>
      <c r="E111" s="196"/>
      <c r="F111" s="196"/>
      <c r="G111" s="196"/>
      <c r="H111" s="196"/>
      <c r="I111" s="196"/>
      <c r="J111" s="197">
        <f>J277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94"/>
      <c r="C112" s="133"/>
      <c r="D112" s="195" t="s">
        <v>177</v>
      </c>
      <c r="E112" s="196"/>
      <c r="F112" s="196"/>
      <c r="G112" s="196"/>
      <c r="H112" s="196"/>
      <c r="I112" s="196"/>
      <c r="J112" s="197">
        <f>J293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94"/>
      <c r="C113" s="133"/>
      <c r="D113" s="195" t="s">
        <v>178</v>
      </c>
      <c r="E113" s="196"/>
      <c r="F113" s="196"/>
      <c r="G113" s="196"/>
      <c r="H113" s="196"/>
      <c r="I113" s="196"/>
      <c r="J113" s="197">
        <f>J336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 hidden="1">
      <c r="A114" s="9"/>
      <c r="B114" s="188"/>
      <c r="C114" s="189"/>
      <c r="D114" s="190" t="s">
        <v>179</v>
      </c>
      <c r="E114" s="191"/>
      <c r="F114" s="191"/>
      <c r="G114" s="191"/>
      <c r="H114" s="191"/>
      <c r="I114" s="191"/>
      <c r="J114" s="192">
        <f>J343</f>
        <v>0</v>
      </c>
      <c r="K114" s="189"/>
      <c r="L114" s="19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 hidden="1">
      <c r="A115" s="10"/>
      <c r="B115" s="194"/>
      <c r="C115" s="133"/>
      <c r="D115" s="195" t="s">
        <v>180</v>
      </c>
      <c r="E115" s="196"/>
      <c r="F115" s="196"/>
      <c r="G115" s="196"/>
      <c r="H115" s="196"/>
      <c r="I115" s="196"/>
      <c r="J115" s="197">
        <f>J344</f>
        <v>0</v>
      </c>
      <c r="K115" s="133"/>
      <c r="L115" s="19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94"/>
      <c r="C116" s="133"/>
      <c r="D116" s="195" t="s">
        <v>181</v>
      </c>
      <c r="E116" s="196"/>
      <c r="F116" s="196"/>
      <c r="G116" s="196"/>
      <c r="H116" s="196"/>
      <c r="I116" s="196"/>
      <c r="J116" s="197">
        <f>J346</f>
        <v>0</v>
      </c>
      <c r="K116" s="133"/>
      <c r="L116" s="19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 hidden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 hidden="1">
      <c r="A118" s="38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ht="12" hidden="1"/>
    <row r="120" ht="12" hidden="1"/>
    <row r="121" ht="12" hidden="1"/>
    <row r="122" spans="1:31" s="2" customFormat="1" ht="6.95" customHeight="1">
      <c r="A122" s="38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3" t="s">
        <v>182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6.25" customHeight="1">
      <c r="A126" s="38"/>
      <c r="B126" s="39"/>
      <c r="C126" s="40"/>
      <c r="D126" s="40"/>
      <c r="E126" s="183" t="str">
        <f>E7</f>
        <v>Bezbariérovost a modernizace odborných učeben fyziky a biologie ZŠ Za Nádražím</v>
      </c>
      <c r="F126" s="32"/>
      <c r="G126" s="32"/>
      <c r="H126" s="32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2:12" s="1" customFormat="1" ht="12" customHeight="1">
      <c r="B127" s="21"/>
      <c r="C127" s="32" t="s">
        <v>155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183" t="s">
        <v>156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157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E11</f>
        <v>SO 01.1 - stavební část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22</v>
      </c>
      <c r="D132" s="40"/>
      <c r="E132" s="40"/>
      <c r="F132" s="27" t="str">
        <f>F14</f>
        <v>Český Krumlov</v>
      </c>
      <c r="G132" s="40"/>
      <c r="H132" s="40"/>
      <c r="I132" s="32" t="s">
        <v>24</v>
      </c>
      <c r="J132" s="79" t="str">
        <f>IF(J14="","",J14)</f>
        <v>19. 2. 2021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E17</f>
        <v>Město Český Krumlov, nám. Svornosti 1</v>
      </c>
      <c r="G134" s="40"/>
      <c r="H134" s="40"/>
      <c r="I134" s="32" t="s">
        <v>34</v>
      </c>
      <c r="J134" s="36" t="str">
        <f>E23</f>
        <v>WÍZNER AA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32</v>
      </c>
      <c r="D135" s="40"/>
      <c r="E135" s="40"/>
      <c r="F135" s="27" t="str">
        <f>IF(E20="","",E20)</f>
        <v>Vyplň údaj</v>
      </c>
      <c r="G135" s="40"/>
      <c r="H135" s="40"/>
      <c r="I135" s="32" t="s">
        <v>37</v>
      </c>
      <c r="J135" s="36" t="str">
        <f>E26</f>
        <v>Filip Šimek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99"/>
      <c r="B137" s="200"/>
      <c r="C137" s="201" t="s">
        <v>183</v>
      </c>
      <c r="D137" s="202" t="s">
        <v>66</v>
      </c>
      <c r="E137" s="202" t="s">
        <v>62</v>
      </c>
      <c r="F137" s="202" t="s">
        <v>63</v>
      </c>
      <c r="G137" s="202" t="s">
        <v>184</v>
      </c>
      <c r="H137" s="202" t="s">
        <v>185</v>
      </c>
      <c r="I137" s="202" t="s">
        <v>186</v>
      </c>
      <c r="J137" s="202" t="s">
        <v>161</v>
      </c>
      <c r="K137" s="203" t="s">
        <v>187</v>
      </c>
      <c r="L137" s="204"/>
      <c r="M137" s="100" t="s">
        <v>1</v>
      </c>
      <c r="N137" s="101" t="s">
        <v>45</v>
      </c>
      <c r="O137" s="101" t="s">
        <v>188</v>
      </c>
      <c r="P137" s="101" t="s">
        <v>189</v>
      </c>
      <c r="Q137" s="101" t="s">
        <v>190</v>
      </c>
      <c r="R137" s="101" t="s">
        <v>191</v>
      </c>
      <c r="S137" s="101" t="s">
        <v>192</v>
      </c>
      <c r="T137" s="102" t="s">
        <v>193</v>
      </c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</row>
    <row r="138" spans="1:63" s="2" customFormat="1" ht="22.8" customHeight="1">
      <c r="A138" s="38"/>
      <c r="B138" s="39"/>
      <c r="C138" s="107" t="s">
        <v>194</v>
      </c>
      <c r="D138" s="40"/>
      <c r="E138" s="40"/>
      <c r="F138" s="40"/>
      <c r="G138" s="40"/>
      <c r="H138" s="40"/>
      <c r="I138" s="40"/>
      <c r="J138" s="205">
        <f>BK138</f>
        <v>0</v>
      </c>
      <c r="K138" s="40"/>
      <c r="L138" s="44"/>
      <c r="M138" s="103"/>
      <c r="N138" s="206"/>
      <c r="O138" s="104"/>
      <c r="P138" s="207">
        <f>P139+P229+P343</f>
        <v>0</v>
      </c>
      <c r="Q138" s="104"/>
      <c r="R138" s="207">
        <f>R139+R229+R343</f>
        <v>10.31255461</v>
      </c>
      <c r="S138" s="104"/>
      <c r="T138" s="208">
        <f>T139+T229+T343</f>
        <v>11.558621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80</v>
      </c>
      <c r="AU138" s="17" t="s">
        <v>163</v>
      </c>
      <c r="BK138" s="209">
        <f>BK139+BK229+BK343</f>
        <v>0</v>
      </c>
    </row>
    <row r="139" spans="1:63" s="12" customFormat="1" ht="25.9" customHeight="1">
      <c r="A139" s="12"/>
      <c r="B139" s="210"/>
      <c r="C139" s="211"/>
      <c r="D139" s="212" t="s">
        <v>80</v>
      </c>
      <c r="E139" s="213" t="s">
        <v>195</v>
      </c>
      <c r="F139" s="213" t="s">
        <v>196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P140+P164+P166+P192+P220+P227</f>
        <v>0</v>
      </c>
      <c r="Q139" s="218"/>
      <c r="R139" s="219">
        <f>R140+R164+R166+R192+R220+R227</f>
        <v>6.42623819</v>
      </c>
      <c r="S139" s="218"/>
      <c r="T139" s="220">
        <f>T140+T164+T166+T192+T220+T227</f>
        <v>7.840350000000001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21</v>
      </c>
      <c r="AT139" s="222" t="s">
        <v>80</v>
      </c>
      <c r="AU139" s="222" t="s">
        <v>81</v>
      </c>
      <c r="AY139" s="221" t="s">
        <v>197</v>
      </c>
      <c r="BK139" s="223">
        <f>BK140+BK164+BK166+BK192+BK220+BK227</f>
        <v>0</v>
      </c>
    </row>
    <row r="140" spans="1:63" s="12" customFormat="1" ht="22.8" customHeight="1">
      <c r="A140" s="12"/>
      <c r="B140" s="210"/>
      <c r="C140" s="211"/>
      <c r="D140" s="212" t="s">
        <v>80</v>
      </c>
      <c r="E140" s="224" t="s">
        <v>198</v>
      </c>
      <c r="F140" s="224" t="s">
        <v>199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SUM(P141:P163)</f>
        <v>0</v>
      </c>
      <c r="Q140" s="218"/>
      <c r="R140" s="219">
        <f>SUM(R141:R163)</f>
        <v>2.9803477099999998</v>
      </c>
      <c r="S140" s="218"/>
      <c r="T140" s="220">
        <f>SUM(T141:T163)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21</v>
      </c>
      <c r="AT140" s="222" t="s">
        <v>80</v>
      </c>
      <c r="AU140" s="222" t="s">
        <v>21</v>
      </c>
      <c r="AY140" s="221" t="s">
        <v>197</v>
      </c>
      <c r="BK140" s="223">
        <f>SUM(BK141:BK163)</f>
        <v>0</v>
      </c>
    </row>
    <row r="141" spans="1:65" s="2" customFormat="1" ht="33" customHeight="1">
      <c r="A141" s="38"/>
      <c r="B141" s="39"/>
      <c r="C141" s="226" t="s">
        <v>21</v>
      </c>
      <c r="D141" s="226" t="s">
        <v>200</v>
      </c>
      <c r="E141" s="227" t="s">
        <v>201</v>
      </c>
      <c r="F141" s="228" t="s">
        <v>202</v>
      </c>
      <c r="G141" s="229" t="s">
        <v>203</v>
      </c>
      <c r="H141" s="230">
        <v>2</v>
      </c>
      <c r="I141" s="231"/>
      <c r="J141" s="232">
        <f>ROUND(I141*H141,2)</f>
        <v>0</v>
      </c>
      <c r="K141" s="228" t="s">
        <v>204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0.02684</v>
      </c>
      <c r="R141" s="235">
        <f>Q141*H141</f>
        <v>0.05368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89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206</v>
      </c>
    </row>
    <row r="142" spans="1:51" s="13" customFormat="1" ht="12">
      <c r="A142" s="13"/>
      <c r="B142" s="239"/>
      <c r="C142" s="240"/>
      <c r="D142" s="241" t="s">
        <v>207</v>
      </c>
      <c r="E142" s="242" t="s">
        <v>1</v>
      </c>
      <c r="F142" s="243" t="s">
        <v>89</v>
      </c>
      <c r="G142" s="240"/>
      <c r="H142" s="244">
        <v>2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207</v>
      </c>
      <c r="AU142" s="250" t="s">
        <v>89</v>
      </c>
      <c r="AV142" s="13" t="s">
        <v>89</v>
      </c>
      <c r="AW142" s="13" t="s">
        <v>36</v>
      </c>
      <c r="AX142" s="13" t="s">
        <v>21</v>
      </c>
      <c r="AY142" s="250" t="s">
        <v>197</v>
      </c>
    </row>
    <row r="143" spans="1:65" s="2" customFormat="1" ht="12">
      <c r="A143" s="38"/>
      <c r="B143" s="39"/>
      <c r="C143" s="226" t="s">
        <v>89</v>
      </c>
      <c r="D143" s="226" t="s">
        <v>200</v>
      </c>
      <c r="E143" s="227" t="s">
        <v>208</v>
      </c>
      <c r="F143" s="228" t="s">
        <v>209</v>
      </c>
      <c r="G143" s="229" t="s">
        <v>210</v>
      </c>
      <c r="H143" s="230">
        <v>0.022</v>
      </c>
      <c r="I143" s="231"/>
      <c r="J143" s="232">
        <f>ROUND(I143*H143,2)</f>
        <v>0</v>
      </c>
      <c r="K143" s="228" t="s">
        <v>211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1.09</v>
      </c>
      <c r="R143" s="235">
        <f>Q143*H143</f>
        <v>0.02398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89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212</v>
      </c>
    </row>
    <row r="144" spans="1:51" s="14" customFormat="1" ht="12">
      <c r="A144" s="14"/>
      <c r="B144" s="251"/>
      <c r="C144" s="252"/>
      <c r="D144" s="241" t="s">
        <v>207</v>
      </c>
      <c r="E144" s="253" t="s">
        <v>1</v>
      </c>
      <c r="F144" s="254" t="s">
        <v>213</v>
      </c>
      <c r="G144" s="252"/>
      <c r="H144" s="253" t="s">
        <v>1</v>
      </c>
      <c r="I144" s="255"/>
      <c r="J144" s="252"/>
      <c r="K144" s="252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207</v>
      </c>
      <c r="AU144" s="260" t="s">
        <v>89</v>
      </c>
      <c r="AV144" s="14" t="s">
        <v>21</v>
      </c>
      <c r="AW144" s="14" t="s">
        <v>36</v>
      </c>
      <c r="AX144" s="14" t="s">
        <v>81</v>
      </c>
      <c r="AY144" s="260" t="s">
        <v>197</v>
      </c>
    </row>
    <row r="145" spans="1:51" s="13" customFormat="1" ht="12">
      <c r="A145" s="13"/>
      <c r="B145" s="239"/>
      <c r="C145" s="240"/>
      <c r="D145" s="241" t="s">
        <v>207</v>
      </c>
      <c r="E145" s="242" t="s">
        <v>1</v>
      </c>
      <c r="F145" s="243" t="s">
        <v>214</v>
      </c>
      <c r="G145" s="240"/>
      <c r="H145" s="244">
        <v>0.022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207</v>
      </c>
      <c r="AU145" s="250" t="s">
        <v>89</v>
      </c>
      <c r="AV145" s="13" t="s">
        <v>89</v>
      </c>
      <c r="AW145" s="13" t="s">
        <v>36</v>
      </c>
      <c r="AX145" s="13" t="s">
        <v>21</v>
      </c>
      <c r="AY145" s="250" t="s">
        <v>197</v>
      </c>
    </row>
    <row r="146" spans="1:65" s="2" customFormat="1" ht="12">
      <c r="A146" s="38"/>
      <c r="B146" s="39"/>
      <c r="C146" s="226" t="s">
        <v>198</v>
      </c>
      <c r="D146" s="226" t="s">
        <v>200</v>
      </c>
      <c r="E146" s="227" t="s">
        <v>215</v>
      </c>
      <c r="F146" s="228" t="s">
        <v>216</v>
      </c>
      <c r="G146" s="229" t="s">
        <v>217</v>
      </c>
      <c r="H146" s="230">
        <v>2</v>
      </c>
      <c r="I146" s="231"/>
      <c r="J146" s="232">
        <f>ROUND(I146*H146,2)</f>
        <v>0</v>
      </c>
      <c r="K146" s="228" t="s">
        <v>211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0.12335</v>
      </c>
      <c r="R146" s="235">
        <f>Q146*H146</f>
        <v>0.2467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89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218</v>
      </c>
    </row>
    <row r="147" spans="1:51" s="13" customFormat="1" ht="12">
      <c r="A147" s="13"/>
      <c r="B147" s="239"/>
      <c r="C147" s="240"/>
      <c r="D147" s="241" t="s">
        <v>207</v>
      </c>
      <c r="E147" s="242" t="s">
        <v>1</v>
      </c>
      <c r="F147" s="243" t="s">
        <v>219</v>
      </c>
      <c r="G147" s="240"/>
      <c r="H147" s="244">
        <v>2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207</v>
      </c>
      <c r="AU147" s="250" t="s">
        <v>89</v>
      </c>
      <c r="AV147" s="13" t="s">
        <v>89</v>
      </c>
      <c r="AW147" s="13" t="s">
        <v>36</v>
      </c>
      <c r="AX147" s="13" t="s">
        <v>21</v>
      </c>
      <c r="AY147" s="250" t="s">
        <v>197</v>
      </c>
    </row>
    <row r="148" spans="1:65" s="2" customFormat="1" ht="33" customHeight="1">
      <c r="A148" s="38"/>
      <c r="B148" s="39"/>
      <c r="C148" s="226" t="s">
        <v>205</v>
      </c>
      <c r="D148" s="226" t="s">
        <v>200</v>
      </c>
      <c r="E148" s="227" t="s">
        <v>220</v>
      </c>
      <c r="F148" s="228" t="s">
        <v>221</v>
      </c>
      <c r="G148" s="229" t="s">
        <v>217</v>
      </c>
      <c r="H148" s="230">
        <v>26.763</v>
      </c>
      <c r="I148" s="231"/>
      <c r="J148" s="232">
        <f>ROUND(I148*H148,2)</f>
        <v>0</v>
      </c>
      <c r="K148" s="228" t="s">
        <v>222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0.06917</v>
      </c>
      <c r="R148" s="235">
        <f>Q148*H148</f>
        <v>1.85119671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89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223</v>
      </c>
    </row>
    <row r="149" spans="1:51" s="13" customFormat="1" ht="12">
      <c r="A149" s="13"/>
      <c r="B149" s="239"/>
      <c r="C149" s="240"/>
      <c r="D149" s="241" t="s">
        <v>207</v>
      </c>
      <c r="E149" s="242" t="s">
        <v>1</v>
      </c>
      <c r="F149" s="243" t="s">
        <v>224</v>
      </c>
      <c r="G149" s="240"/>
      <c r="H149" s="244">
        <v>20.328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207</v>
      </c>
      <c r="AU149" s="250" t="s">
        <v>89</v>
      </c>
      <c r="AV149" s="13" t="s">
        <v>89</v>
      </c>
      <c r="AW149" s="13" t="s">
        <v>36</v>
      </c>
      <c r="AX149" s="13" t="s">
        <v>81</v>
      </c>
      <c r="AY149" s="250" t="s">
        <v>197</v>
      </c>
    </row>
    <row r="150" spans="1:51" s="13" customFormat="1" ht="12">
      <c r="A150" s="13"/>
      <c r="B150" s="239"/>
      <c r="C150" s="240"/>
      <c r="D150" s="241" t="s">
        <v>207</v>
      </c>
      <c r="E150" s="242" t="s">
        <v>1</v>
      </c>
      <c r="F150" s="243" t="s">
        <v>225</v>
      </c>
      <c r="G150" s="240"/>
      <c r="H150" s="244">
        <v>6.435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207</v>
      </c>
      <c r="AU150" s="250" t="s">
        <v>89</v>
      </c>
      <c r="AV150" s="13" t="s">
        <v>89</v>
      </c>
      <c r="AW150" s="13" t="s">
        <v>36</v>
      </c>
      <c r="AX150" s="13" t="s">
        <v>81</v>
      </c>
      <c r="AY150" s="250" t="s">
        <v>197</v>
      </c>
    </row>
    <row r="151" spans="1:51" s="15" customFormat="1" ht="12">
      <c r="A151" s="15"/>
      <c r="B151" s="261"/>
      <c r="C151" s="262"/>
      <c r="D151" s="241" t="s">
        <v>207</v>
      </c>
      <c r="E151" s="263" t="s">
        <v>1</v>
      </c>
      <c r="F151" s="264" t="s">
        <v>226</v>
      </c>
      <c r="G151" s="262"/>
      <c r="H151" s="265">
        <v>26.762999999999998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1" t="s">
        <v>207</v>
      </c>
      <c r="AU151" s="271" t="s">
        <v>89</v>
      </c>
      <c r="AV151" s="15" t="s">
        <v>205</v>
      </c>
      <c r="AW151" s="15" t="s">
        <v>36</v>
      </c>
      <c r="AX151" s="15" t="s">
        <v>21</v>
      </c>
      <c r="AY151" s="271" t="s">
        <v>197</v>
      </c>
    </row>
    <row r="152" spans="1:65" s="2" customFormat="1" ht="12">
      <c r="A152" s="38"/>
      <c r="B152" s="39"/>
      <c r="C152" s="226" t="s">
        <v>227</v>
      </c>
      <c r="D152" s="226" t="s">
        <v>200</v>
      </c>
      <c r="E152" s="227" t="s">
        <v>228</v>
      </c>
      <c r="F152" s="228" t="s">
        <v>229</v>
      </c>
      <c r="G152" s="229" t="s">
        <v>217</v>
      </c>
      <c r="H152" s="230">
        <v>4.42</v>
      </c>
      <c r="I152" s="231"/>
      <c r="J152" s="232">
        <f>ROUND(I152*H152,2)</f>
        <v>0</v>
      </c>
      <c r="K152" s="228" t="s">
        <v>211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0.07325</v>
      </c>
      <c r="R152" s="235">
        <f>Q152*H152</f>
        <v>0.32376499999999997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89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230</v>
      </c>
    </row>
    <row r="153" spans="1:51" s="14" customFormat="1" ht="12">
      <c r="A153" s="14"/>
      <c r="B153" s="251"/>
      <c r="C153" s="252"/>
      <c r="D153" s="241" t="s">
        <v>207</v>
      </c>
      <c r="E153" s="253" t="s">
        <v>1</v>
      </c>
      <c r="F153" s="254" t="s">
        <v>80</v>
      </c>
      <c r="G153" s="252"/>
      <c r="H153" s="253" t="s">
        <v>1</v>
      </c>
      <c r="I153" s="255"/>
      <c r="J153" s="252"/>
      <c r="K153" s="252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207</v>
      </c>
      <c r="AU153" s="260" t="s">
        <v>89</v>
      </c>
      <c r="AV153" s="14" t="s">
        <v>21</v>
      </c>
      <c r="AW153" s="14" t="s">
        <v>36</v>
      </c>
      <c r="AX153" s="14" t="s">
        <v>81</v>
      </c>
      <c r="AY153" s="260" t="s">
        <v>197</v>
      </c>
    </row>
    <row r="154" spans="1:51" s="13" customFormat="1" ht="12">
      <c r="A154" s="13"/>
      <c r="B154" s="239"/>
      <c r="C154" s="240"/>
      <c r="D154" s="241" t="s">
        <v>207</v>
      </c>
      <c r="E154" s="242" t="s">
        <v>1</v>
      </c>
      <c r="F154" s="243" t="s">
        <v>231</v>
      </c>
      <c r="G154" s="240"/>
      <c r="H154" s="244">
        <v>4.42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207</v>
      </c>
      <c r="AU154" s="250" t="s">
        <v>89</v>
      </c>
      <c r="AV154" s="13" t="s">
        <v>89</v>
      </c>
      <c r="AW154" s="13" t="s">
        <v>36</v>
      </c>
      <c r="AX154" s="13" t="s">
        <v>21</v>
      </c>
      <c r="AY154" s="250" t="s">
        <v>197</v>
      </c>
    </row>
    <row r="155" spans="1:65" s="2" customFormat="1" ht="12">
      <c r="A155" s="38"/>
      <c r="B155" s="39"/>
      <c r="C155" s="226" t="s">
        <v>232</v>
      </c>
      <c r="D155" s="226" t="s">
        <v>200</v>
      </c>
      <c r="E155" s="227" t="s">
        <v>233</v>
      </c>
      <c r="F155" s="228" t="s">
        <v>234</v>
      </c>
      <c r="G155" s="229" t="s">
        <v>217</v>
      </c>
      <c r="H155" s="230">
        <v>0.45</v>
      </c>
      <c r="I155" s="231"/>
      <c r="J155" s="232">
        <f>ROUND(I155*H155,2)</f>
        <v>0</v>
      </c>
      <c r="K155" s="228" t="s">
        <v>211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0.17818</v>
      </c>
      <c r="R155" s="235">
        <f>Q155*H155</f>
        <v>0.080181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89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235</v>
      </c>
    </row>
    <row r="156" spans="1:51" s="13" customFormat="1" ht="12">
      <c r="A156" s="13"/>
      <c r="B156" s="239"/>
      <c r="C156" s="240"/>
      <c r="D156" s="241" t="s">
        <v>207</v>
      </c>
      <c r="E156" s="242" t="s">
        <v>1</v>
      </c>
      <c r="F156" s="243" t="s">
        <v>236</v>
      </c>
      <c r="G156" s="240"/>
      <c r="H156" s="244">
        <v>0.2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207</v>
      </c>
      <c r="AU156" s="250" t="s">
        <v>89</v>
      </c>
      <c r="AV156" s="13" t="s">
        <v>89</v>
      </c>
      <c r="AW156" s="13" t="s">
        <v>36</v>
      </c>
      <c r="AX156" s="13" t="s">
        <v>81</v>
      </c>
      <c r="AY156" s="250" t="s">
        <v>197</v>
      </c>
    </row>
    <row r="157" spans="1:51" s="13" customFormat="1" ht="12">
      <c r="A157" s="13"/>
      <c r="B157" s="239"/>
      <c r="C157" s="240"/>
      <c r="D157" s="241" t="s">
        <v>207</v>
      </c>
      <c r="E157" s="242" t="s">
        <v>1</v>
      </c>
      <c r="F157" s="243" t="s">
        <v>237</v>
      </c>
      <c r="G157" s="240"/>
      <c r="H157" s="244">
        <v>0.25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207</v>
      </c>
      <c r="AU157" s="250" t="s">
        <v>89</v>
      </c>
      <c r="AV157" s="13" t="s">
        <v>89</v>
      </c>
      <c r="AW157" s="13" t="s">
        <v>36</v>
      </c>
      <c r="AX157" s="13" t="s">
        <v>81</v>
      </c>
      <c r="AY157" s="250" t="s">
        <v>197</v>
      </c>
    </row>
    <row r="158" spans="1:51" s="15" customFormat="1" ht="12">
      <c r="A158" s="15"/>
      <c r="B158" s="261"/>
      <c r="C158" s="262"/>
      <c r="D158" s="241" t="s">
        <v>207</v>
      </c>
      <c r="E158" s="263" t="s">
        <v>1</v>
      </c>
      <c r="F158" s="264" t="s">
        <v>226</v>
      </c>
      <c r="G158" s="262"/>
      <c r="H158" s="265">
        <v>0.45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1" t="s">
        <v>207</v>
      </c>
      <c r="AU158" s="271" t="s">
        <v>89</v>
      </c>
      <c r="AV158" s="15" t="s">
        <v>205</v>
      </c>
      <c r="AW158" s="15" t="s">
        <v>36</v>
      </c>
      <c r="AX158" s="15" t="s">
        <v>21</v>
      </c>
      <c r="AY158" s="271" t="s">
        <v>197</v>
      </c>
    </row>
    <row r="159" spans="1:65" s="2" customFormat="1" ht="21.75" customHeight="1">
      <c r="A159" s="38"/>
      <c r="B159" s="39"/>
      <c r="C159" s="226" t="s">
        <v>238</v>
      </c>
      <c r="D159" s="226" t="s">
        <v>200</v>
      </c>
      <c r="E159" s="227" t="s">
        <v>239</v>
      </c>
      <c r="F159" s="228" t="s">
        <v>240</v>
      </c>
      <c r="G159" s="229" t="s">
        <v>217</v>
      </c>
      <c r="H159" s="230">
        <v>1.5</v>
      </c>
      <c r="I159" s="231"/>
      <c r="J159" s="232">
        <f>ROUND(I159*H159,2)</f>
        <v>0</v>
      </c>
      <c r="K159" s="228" t="s">
        <v>211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0.26723</v>
      </c>
      <c r="R159" s="235">
        <f>Q159*H159</f>
        <v>0.400845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89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241</v>
      </c>
    </row>
    <row r="160" spans="1:51" s="14" customFormat="1" ht="12">
      <c r="A160" s="14"/>
      <c r="B160" s="251"/>
      <c r="C160" s="252"/>
      <c r="D160" s="241" t="s">
        <v>207</v>
      </c>
      <c r="E160" s="253" t="s">
        <v>1</v>
      </c>
      <c r="F160" s="254" t="s">
        <v>242</v>
      </c>
      <c r="G160" s="252"/>
      <c r="H160" s="253" t="s">
        <v>1</v>
      </c>
      <c r="I160" s="255"/>
      <c r="J160" s="252"/>
      <c r="K160" s="252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207</v>
      </c>
      <c r="AU160" s="260" t="s">
        <v>89</v>
      </c>
      <c r="AV160" s="14" t="s">
        <v>21</v>
      </c>
      <c r="AW160" s="14" t="s">
        <v>36</v>
      </c>
      <c r="AX160" s="14" t="s">
        <v>81</v>
      </c>
      <c r="AY160" s="260" t="s">
        <v>197</v>
      </c>
    </row>
    <row r="161" spans="1:51" s="13" customFormat="1" ht="12">
      <c r="A161" s="13"/>
      <c r="B161" s="239"/>
      <c r="C161" s="240"/>
      <c r="D161" s="241" t="s">
        <v>207</v>
      </c>
      <c r="E161" s="242" t="s">
        <v>1</v>
      </c>
      <c r="F161" s="243" t="s">
        <v>243</v>
      </c>
      <c r="G161" s="240"/>
      <c r="H161" s="244">
        <v>0.795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207</v>
      </c>
      <c r="AU161" s="250" t="s">
        <v>89</v>
      </c>
      <c r="AV161" s="13" t="s">
        <v>89</v>
      </c>
      <c r="AW161" s="13" t="s">
        <v>36</v>
      </c>
      <c r="AX161" s="13" t="s">
        <v>81</v>
      </c>
      <c r="AY161" s="250" t="s">
        <v>197</v>
      </c>
    </row>
    <row r="162" spans="1:51" s="13" customFormat="1" ht="12">
      <c r="A162" s="13"/>
      <c r="B162" s="239"/>
      <c r="C162" s="240"/>
      <c r="D162" s="241" t="s">
        <v>207</v>
      </c>
      <c r="E162" s="242" t="s">
        <v>1</v>
      </c>
      <c r="F162" s="243" t="s">
        <v>244</v>
      </c>
      <c r="G162" s="240"/>
      <c r="H162" s="244">
        <v>0.705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207</v>
      </c>
      <c r="AU162" s="250" t="s">
        <v>89</v>
      </c>
      <c r="AV162" s="13" t="s">
        <v>89</v>
      </c>
      <c r="AW162" s="13" t="s">
        <v>36</v>
      </c>
      <c r="AX162" s="13" t="s">
        <v>81</v>
      </c>
      <c r="AY162" s="250" t="s">
        <v>197</v>
      </c>
    </row>
    <row r="163" spans="1:51" s="15" customFormat="1" ht="12">
      <c r="A163" s="15"/>
      <c r="B163" s="261"/>
      <c r="C163" s="262"/>
      <c r="D163" s="241" t="s">
        <v>207</v>
      </c>
      <c r="E163" s="263" t="s">
        <v>1</v>
      </c>
      <c r="F163" s="264" t="s">
        <v>226</v>
      </c>
      <c r="G163" s="262"/>
      <c r="H163" s="265">
        <v>1.5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207</v>
      </c>
      <c r="AU163" s="271" t="s">
        <v>89</v>
      </c>
      <c r="AV163" s="15" t="s">
        <v>205</v>
      </c>
      <c r="AW163" s="15" t="s">
        <v>36</v>
      </c>
      <c r="AX163" s="15" t="s">
        <v>21</v>
      </c>
      <c r="AY163" s="271" t="s">
        <v>197</v>
      </c>
    </row>
    <row r="164" spans="1:63" s="12" customFormat="1" ht="22.8" customHeight="1">
      <c r="A164" s="12"/>
      <c r="B164" s="210"/>
      <c r="C164" s="211"/>
      <c r="D164" s="212" t="s">
        <v>80</v>
      </c>
      <c r="E164" s="224" t="s">
        <v>205</v>
      </c>
      <c r="F164" s="224" t="s">
        <v>245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0.15946000000000002</v>
      </c>
      <c r="S164" s="218"/>
      <c r="T164" s="220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21</v>
      </c>
      <c r="AT164" s="222" t="s">
        <v>80</v>
      </c>
      <c r="AU164" s="222" t="s">
        <v>21</v>
      </c>
      <c r="AY164" s="221" t="s">
        <v>197</v>
      </c>
      <c r="BK164" s="223">
        <f>BK165</f>
        <v>0</v>
      </c>
    </row>
    <row r="165" spans="1:65" s="2" customFormat="1" ht="21.75" customHeight="1">
      <c r="A165" s="38"/>
      <c r="B165" s="39"/>
      <c r="C165" s="226" t="s">
        <v>246</v>
      </c>
      <c r="D165" s="226" t="s">
        <v>200</v>
      </c>
      <c r="E165" s="227" t="s">
        <v>247</v>
      </c>
      <c r="F165" s="228" t="s">
        <v>248</v>
      </c>
      <c r="G165" s="229" t="s">
        <v>203</v>
      </c>
      <c r="H165" s="230">
        <v>7</v>
      </c>
      <c r="I165" s="231"/>
      <c r="J165" s="232">
        <f>ROUND(I165*H165,2)</f>
        <v>0</v>
      </c>
      <c r="K165" s="228" t="s">
        <v>211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0.02278</v>
      </c>
      <c r="R165" s="235">
        <f>Q165*H165</f>
        <v>0.15946000000000002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89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249</v>
      </c>
    </row>
    <row r="166" spans="1:63" s="12" customFormat="1" ht="22.8" customHeight="1">
      <c r="A166" s="12"/>
      <c r="B166" s="210"/>
      <c r="C166" s="211"/>
      <c r="D166" s="212" t="s">
        <v>80</v>
      </c>
      <c r="E166" s="224" t="s">
        <v>232</v>
      </c>
      <c r="F166" s="224" t="s">
        <v>250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SUM(P167:P191)</f>
        <v>0</v>
      </c>
      <c r="Q166" s="218"/>
      <c r="R166" s="219">
        <f>SUM(R167:R191)</f>
        <v>3.28339048</v>
      </c>
      <c r="S166" s="218"/>
      <c r="T166" s="220">
        <f>SUM(T167:T191)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21</v>
      </c>
      <c r="AT166" s="222" t="s">
        <v>80</v>
      </c>
      <c r="AU166" s="222" t="s">
        <v>21</v>
      </c>
      <c r="AY166" s="221" t="s">
        <v>197</v>
      </c>
      <c r="BK166" s="223">
        <f>SUM(BK167:BK191)</f>
        <v>0</v>
      </c>
    </row>
    <row r="167" spans="1:65" s="2" customFormat="1" ht="12">
      <c r="A167" s="38"/>
      <c r="B167" s="39"/>
      <c r="C167" s="226" t="s">
        <v>251</v>
      </c>
      <c r="D167" s="226" t="s">
        <v>200</v>
      </c>
      <c r="E167" s="227" t="s">
        <v>252</v>
      </c>
      <c r="F167" s="228" t="s">
        <v>253</v>
      </c>
      <c r="G167" s="229" t="s">
        <v>217</v>
      </c>
      <c r="H167" s="230">
        <v>3.4</v>
      </c>
      <c r="I167" s="231"/>
      <c r="J167" s="232">
        <f>ROUND(I167*H167,2)</f>
        <v>0</v>
      </c>
      <c r="K167" s="228" t="s">
        <v>211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0.0389</v>
      </c>
      <c r="R167" s="235">
        <f>Q167*H167</f>
        <v>0.13226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205</v>
      </c>
      <c r="AT167" s="237" t="s">
        <v>200</v>
      </c>
      <c r="AU167" s="237" t="s">
        <v>89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205</v>
      </c>
      <c r="BM167" s="237" t="s">
        <v>254</v>
      </c>
    </row>
    <row r="168" spans="1:65" s="2" customFormat="1" ht="12">
      <c r="A168" s="38"/>
      <c r="B168" s="39"/>
      <c r="C168" s="226" t="s">
        <v>26</v>
      </c>
      <c r="D168" s="226" t="s">
        <v>200</v>
      </c>
      <c r="E168" s="227" t="s">
        <v>255</v>
      </c>
      <c r="F168" s="228" t="s">
        <v>256</v>
      </c>
      <c r="G168" s="229" t="s">
        <v>217</v>
      </c>
      <c r="H168" s="230">
        <v>56.526</v>
      </c>
      <c r="I168" s="231"/>
      <c r="J168" s="232">
        <f>ROUND(I168*H168,2)</f>
        <v>0</v>
      </c>
      <c r="K168" s="228" t="s">
        <v>211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0.01838</v>
      </c>
      <c r="R168" s="235">
        <f>Q168*H168</f>
        <v>1.03894788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89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257</v>
      </c>
    </row>
    <row r="169" spans="1:51" s="13" customFormat="1" ht="12">
      <c r="A169" s="13"/>
      <c r="B169" s="239"/>
      <c r="C169" s="240"/>
      <c r="D169" s="241" t="s">
        <v>207</v>
      </c>
      <c r="E169" s="242" t="s">
        <v>1</v>
      </c>
      <c r="F169" s="243" t="s">
        <v>258</v>
      </c>
      <c r="G169" s="240"/>
      <c r="H169" s="244">
        <v>40.656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207</v>
      </c>
      <c r="AU169" s="250" t="s">
        <v>89</v>
      </c>
      <c r="AV169" s="13" t="s">
        <v>89</v>
      </c>
      <c r="AW169" s="13" t="s">
        <v>36</v>
      </c>
      <c r="AX169" s="13" t="s">
        <v>81</v>
      </c>
      <c r="AY169" s="250" t="s">
        <v>197</v>
      </c>
    </row>
    <row r="170" spans="1:51" s="13" customFormat="1" ht="12">
      <c r="A170" s="13"/>
      <c r="B170" s="239"/>
      <c r="C170" s="240"/>
      <c r="D170" s="241" t="s">
        <v>207</v>
      </c>
      <c r="E170" s="242" t="s">
        <v>1</v>
      </c>
      <c r="F170" s="243" t="s">
        <v>259</v>
      </c>
      <c r="G170" s="240"/>
      <c r="H170" s="244">
        <v>12.87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207</v>
      </c>
      <c r="AU170" s="250" t="s">
        <v>89</v>
      </c>
      <c r="AV170" s="13" t="s">
        <v>89</v>
      </c>
      <c r="AW170" s="13" t="s">
        <v>36</v>
      </c>
      <c r="AX170" s="13" t="s">
        <v>81</v>
      </c>
      <c r="AY170" s="250" t="s">
        <v>197</v>
      </c>
    </row>
    <row r="171" spans="1:51" s="13" customFormat="1" ht="12">
      <c r="A171" s="13"/>
      <c r="B171" s="239"/>
      <c r="C171" s="240"/>
      <c r="D171" s="241" t="s">
        <v>207</v>
      </c>
      <c r="E171" s="242" t="s">
        <v>1</v>
      </c>
      <c r="F171" s="243" t="s">
        <v>198</v>
      </c>
      <c r="G171" s="240"/>
      <c r="H171" s="244">
        <v>3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207</v>
      </c>
      <c r="AU171" s="250" t="s">
        <v>89</v>
      </c>
      <c r="AV171" s="13" t="s">
        <v>89</v>
      </c>
      <c r="AW171" s="13" t="s">
        <v>36</v>
      </c>
      <c r="AX171" s="13" t="s">
        <v>81</v>
      </c>
      <c r="AY171" s="250" t="s">
        <v>197</v>
      </c>
    </row>
    <row r="172" spans="1:51" s="15" customFormat="1" ht="12">
      <c r="A172" s="15"/>
      <c r="B172" s="261"/>
      <c r="C172" s="262"/>
      <c r="D172" s="241" t="s">
        <v>207</v>
      </c>
      <c r="E172" s="263" t="s">
        <v>1</v>
      </c>
      <c r="F172" s="264" t="s">
        <v>226</v>
      </c>
      <c r="G172" s="262"/>
      <c r="H172" s="265">
        <v>56.525999999999996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1" t="s">
        <v>207</v>
      </c>
      <c r="AU172" s="271" t="s">
        <v>89</v>
      </c>
      <c r="AV172" s="15" t="s">
        <v>205</v>
      </c>
      <c r="AW172" s="15" t="s">
        <v>36</v>
      </c>
      <c r="AX172" s="15" t="s">
        <v>21</v>
      </c>
      <c r="AY172" s="271" t="s">
        <v>197</v>
      </c>
    </row>
    <row r="173" spans="1:65" s="2" customFormat="1" ht="12">
      <c r="A173" s="38"/>
      <c r="B173" s="39"/>
      <c r="C173" s="226" t="s">
        <v>260</v>
      </c>
      <c r="D173" s="226" t="s">
        <v>200</v>
      </c>
      <c r="E173" s="227" t="s">
        <v>261</v>
      </c>
      <c r="F173" s="228" t="s">
        <v>262</v>
      </c>
      <c r="G173" s="229" t="s">
        <v>217</v>
      </c>
      <c r="H173" s="230">
        <v>3.024</v>
      </c>
      <c r="I173" s="231"/>
      <c r="J173" s="232">
        <f>ROUND(I173*H173,2)</f>
        <v>0</v>
      </c>
      <c r="K173" s="228" t="s">
        <v>211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0.0389</v>
      </c>
      <c r="R173" s="235">
        <f>Q173*H173</f>
        <v>0.11763359999999999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89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263</v>
      </c>
    </row>
    <row r="174" spans="1:51" s="14" customFormat="1" ht="12">
      <c r="A174" s="14"/>
      <c r="B174" s="251"/>
      <c r="C174" s="252"/>
      <c r="D174" s="241" t="s">
        <v>207</v>
      </c>
      <c r="E174" s="253" t="s">
        <v>1</v>
      </c>
      <c r="F174" s="254" t="s">
        <v>264</v>
      </c>
      <c r="G174" s="252"/>
      <c r="H174" s="253" t="s">
        <v>1</v>
      </c>
      <c r="I174" s="255"/>
      <c r="J174" s="252"/>
      <c r="K174" s="252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207</v>
      </c>
      <c r="AU174" s="260" t="s">
        <v>89</v>
      </c>
      <c r="AV174" s="14" t="s">
        <v>21</v>
      </c>
      <c r="AW174" s="14" t="s">
        <v>36</v>
      </c>
      <c r="AX174" s="14" t="s">
        <v>81</v>
      </c>
      <c r="AY174" s="260" t="s">
        <v>197</v>
      </c>
    </row>
    <row r="175" spans="1:51" s="13" customFormat="1" ht="12">
      <c r="A175" s="13"/>
      <c r="B175" s="239"/>
      <c r="C175" s="240"/>
      <c r="D175" s="241" t="s">
        <v>207</v>
      </c>
      <c r="E175" s="242" t="s">
        <v>1</v>
      </c>
      <c r="F175" s="243" t="s">
        <v>265</v>
      </c>
      <c r="G175" s="240"/>
      <c r="H175" s="244">
        <v>3.024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207</v>
      </c>
      <c r="AU175" s="250" t="s">
        <v>89</v>
      </c>
      <c r="AV175" s="13" t="s">
        <v>89</v>
      </c>
      <c r="AW175" s="13" t="s">
        <v>36</v>
      </c>
      <c r="AX175" s="13" t="s">
        <v>21</v>
      </c>
      <c r="AY175" s="250" t="s">
        <v>197</v>
      </c>
    </row>
    <row r="176" spans="1:65" s="2" customFormat="1" ht="12">
      <c r="A176" s="38"/>
      <c r="B176" s="39"/>
      <c r="C176" s="226" t="s">
        <v>266</v>
      </c>
      <c r="D176" s="226" t="s">
        <v>200</v>
      </c>
      <c r="E176" s="227" t="s">
        <v>267</v>
      </c>
      <c r="F176" s="228" t="s">
        <v>268</v>
      </c>
      <c r="G176" s="229" t="s">
        <v>203</v>
      </c>
      <c r="H176" s="230">
        <v>1</v>
      </c>
      <c r="I176" s="231"/>
      <c r="J176" s="232">
        <f>ROUND(I176*H176,2)</f>
        <v>0</v>
      </c>
      <c r="K176" s="228" t="s">
        <v>211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0.1575</v>
      </c>
      <c r="R176" s="235">
        <f>Q176*H176</f>
        <v>0.1575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89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269</v>
      </c>
    </row>
    <row r="177" spans="1:51" s="14" customFormat="1" ht="12">
      <c r="A177" s="14"/>
      <c r="B177" s="251"/>
      <c r="C177" s="252"/>
      <c r="D177" s="241" t="s">
        <v>207</v>
      </c>
      <c r="E177" s="253" t="s">
        <v>1</v>
      </c>
      <c r="F177" s="254" t="s">
        <v>270</v>
      </c>
      <c r="G177" s="252"/>
      <c r="H177" s="253" t="s">
        <v>1</v>
      </c>
      <c r="I177" s="255"/>
      <c r="J177" s="252"/>
      <c r="K177" s="252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207</v>
      </c>
      <c r="AU177" s="260" t="s">
        <v>89</v>
      </c>
      <c r="AV177" s="14" t="s">
        <v>21</v>
      </c>
      <c r="AW177" s="14" t="s">
        <v>36</v>
      </c>
      <c r="AX177" s="14" t="s">
        <v>81</v>
      </c>
      <c r="AY177" s="260" t="s">
        <v>197</v>
      </c>
    </row>
    <row r="178" spans="1:51" s="13" customFormat="1" ht="12">
      <c r="A178" s="13"/>
      <c r="B178" s="239"/>
      <c r="C178" s="240"/>
      <c r="D178" s="241" t="s">
        <v>207</v>
      </c>
      <c r="E178" s="242" t="s">
        <v>1</v>
      </c>
      <c r="F178" s="243" t="s">
        <v>21</v>
      </c>
      <c r="G178" s="240"/>
      <c r="H178" s="244">
        <v>1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207</v>
      </c>
      <c r="AU178" s="250" t="s">
        <v>89</v>
      </c>
      <c r="AV178" s="13" t="s">
        <v>89</v>
      </c>
      <c r="AW178" s="13" t="s">
        <v>36</v>
      </c>
      <c r="AX178" s="13" t="s">
        <v>21</v>
      </c>
      <c r="AY178" s="250" t="s">
        <v>197</v>
      </c>
    </row>
    <row r="179" spans="1:65" s="2" customFormat="1" ht="12">
      <c r="A179" s="38"/>
      <c r="B179" s="39"/>
      <c r="C179" s="226" t="s">
        <v>271</v>
      </c>
      <c r="D179" s="226" t="s">
        <v>200</v>
      </c>
      <c r="E179" s="227" t="s">
        <v>272</v>
      </c>
      <c r="F179" s="228" t="s">
        <v>273</v>
      </c>
      <c r="G179" s="229" t="s">
        <v>217</v>
      </c>
      <c r="H179" s="230">
        <v>68.4</v>
      </c>
      <c r="I179" s="231"/>
      <c r="J179" s="232">
        <f>ROUND(I179*H179,2)</f>
        <v>0</v>
      </c>
      <c r="K179" s="228" t="s">
        <v>211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0.0262</v>
      </c>
      <c r="R179" s="235">
        <f>Q179*H179</f>
        <v>1.7920800000000001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89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274</v>
      </c>
    </row>
    <row r="180" spans="1:51" s="14" customFormat="1" ht="12">
      <c r="A180" s="14"/>
      <c r="B180" s="251"/>
      <c r="C180" s="252"/>
      <c r="D180" s="241" t="s">
        <v>207</v>
      </c>
      <c r="E180" s="253" t="s">
        <v>1</v>
      </c>
      <c r="F180" s="254" t="s">
        <v>275</v>
      </c>
      <c r="G180" s="252"/>
      <c r="H180" s="253" t="s">
        <v>1</v>
      </c>
      <c r="I180" s="255"/>
      <c r="J180" s="252"/>
      <c r="K180" s="252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207</v>
      </c>
      <c r="AU180" s="260" t="s">
        <v>89</v>
      </c>
      <c r="AV180" s="14" t="s">
        <v>21</v>
      </c>
      <c r="AW180" s="14" t="s">
        <v>36</v>
      </c>
      <c r="AX180" s="14" t="s">
        <v>81</v>
      </c>
      <c r="AY180" s="260" t="s">
        <v>197</v>
      </c>
    </row>
    <row r="181" spans="1:51" s="13" customFormat="1" ht="12">
      <c r="A181" s="13"/>
      <c r="B181" s="239"/>
      <c r="C181" s="240"/>
      <c r="D181" s="241" t="s">
        <v>207</v>
      </c>
      <c r="E181" s="242" t="s">
        <v>1</v>
      </c>
      <c r="F181" s="243" t="s">
        <v>276</v>
      </c>
      <c r="G181" s="240"/>
      <c r="H181" s="244">
        <v>68.4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207</v>
      </c>
      <c r="AU181" s="250" t="s">
        <v>89</v>
      </c>
      <c r="AV181" s="13" t="s">
        <v>89</v>
      </c>
      <c r="AW181" s="13" t="s">
        <v>36</v>
      </c>
      <c r="AX181" s="13" t="s">
        <v>21</v>
      </c>
      <c r="AY181" s="250" t="s">
        <v>197</v>
      </c>
    </row>
    <row r="182" spans="1:65" s="2" customFormat="1" ht="16.5" customHeight="1">
      <c r="A182" s="38"/>
      <c r="B182" s="39"/>
      <c r="C182" s="226" t="s">
        <v>277</v>
      </c>
      <c r="D182" s="226" t="s">
        <v>200</v>
      </c>
      <c r="E182" s="227" t="s">
        <v>278</v>
      </c>
      <c r="F182" s="228" t="s">
        <v>279</v>
      </c>
      <c r="G182" s="229" t="s">
        <v>217</v>
      </c>
      <c r="H182" s="230">
        <v>2.775</v>
      </c>
      <c r="I182" s="231"/>
      <c r="J182" s="232">
        <f>ROUND(I182*H182,2)</f>
        <v>0</v>
      </c>
      <c r="K182" s="228" t="s">
        <v>211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0.00036</v>
      </c>
      <c r="R182" s="235">
        <f>Q182*H182</f>
        <v>0.000999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205</v>
      </c>
      <c r="AT182" s="237" t="s">
        <v>200</v>
      </c>
      <c r="AU182" s="237" t="s">
        <v>89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205</v>
      </c>
      <c r="BM182" s="237" t="s">
        <v>280</v>
      </c>
    </row>
    <row r="183" spans="1:51" s="14" customFormat="1" ht="12">
      <c r="A183" s="14"/>
      <c r="B183" s="251"/>
      <c r="C183" s="252"/>
      <c r="D183" s="241" t="s">
        <v>207</v>
      </c>
      <c r="E183" s="253" t="s">
        <v>1</v>
      </c>
      <c r="F183" s="254" t="s">
        <v>281</v>
      </c>
      <c r="G183" s="252"/>
      <c r="H183" s="253" t="s">
        <v>1</v>
      </c>
      <c r="I183" s="255"/>
      <c r="J183" s="252"/>
      <c r="K183" s="252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207</v>
      </c>
      <c r="AU183" s="260" t="s">
        <v>89</v>
      </c>
      <c r="AV183" s="14" t="s">
        <v>21</v>
      </c>
      <c r="AW183" s="14" t="s">
        <v>36</v>
      </c>
      <c r="AX183" s="14" t="s">
        <v>81</v>
      </c>
      <c r="AY183" s="260" t="s">
        <v>197</v>
      </c>
    </row>
    <row r="184" spans="1:51" s="13" customFormat="1" ht="12">
      <c r="A184" s="13"/>
      <c r="B184" s="239"/>
      <c r="C184" s="240"/>
      <c r="D184" s="241" t="s">
        <v>207</v>
      </c>
      <c r="E184" s="242" t="s">
        <v>1</v>
      </c>
      <c r="F184" s="243" t="s">
        <v>282</v>
      </c>
      <c r="G184" s="240"/>
      <c r="H184" s="244">
        <v>0.525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207</v>
      </c>
      <c r="AU184" s="250" t="s">
        <v>89</v>
      </c>
      <c r="AV184" s="13" t="s">
        <v>89</v>
      </c>
      <c r="AW184" s="13" t="s">
        <v>36</v>
      </c>
      <c r="AX184" s="13" t="s">
        <v>81</v>
      </c>
      <c r="AY184" s="250" t="s">
        <v>197</v>
      </c>
    </row>
    <row r="185" spans="1:51" s="13" customFormat="1" ht="12">
      <c r="A185" s="13"/>
      <c r="B185" s="239"/>
      <c r="C185" s="240"/>
      <c r="D185" s="241" t="s">
        <v>207</v>
      </c>
      <c r="E185" s="242" t="s">
        <v>1</v>
      </c>
      <c r="F185" s="243" t="s">
        <v>283</v>
      </c>
      <c r="G185" s="240"/>
      <c r="H185" s="244">
        <v>2.25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207</v>
      </c>
      <c r="AU185" s="250" t="s">
        <v>89</v>
      </c>
      <c r="AV185" s="13" t="s">
        <v>89</v>
      </c>
      <c r="AW185" s="13" t="s">
        <v>36</v>
      </c>
      <c r="AX185" s="13" t="s">
        <v>81</v>
      </c>
      <c r="AY185" s="250" t="s">
        <v>197</v>
      </c>
    </row>
    <row r="186" spans="1:51" s="15" customFormat="1" ht="12">
      <c r="A186" s="15"/>
      <c r="B186" s="261"/>
      <c r="C186" s="262"/>
      <c r="D186" s="241" t="s">
        <v>207</v>
      </c>
      <c r="E186" s="263" t="s">
        <v>1</v>
      </c>
      <c r="F186" s="264" t="s">
        <v>226</v>
      </c>
      <c r="G186" s="262"/>
      <c r="H186" s="265">
        <v>2.775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1" t="s">
        <v>207</v>
      </c>
      <c r="AU186" s="271" t="s">
        <v>89</v>
      </c>
      <c r="AV186" s="15" t="s">
        <v>205</v>
      </c>
      <c r="AW186" s="15" t="s">
        <v>36</v>
      </c>
      <c r="AX186" s="15" t="s">
        <v>21</v>
      </c>
      <c r="AY186" s="271" t="s">
        <v>197</v>
      </c>
    </row>
    <row r="187" spans="1:65" s="2" customFormat="1" ht="12">
      <c r="A187" s="38"/>
      <c r="B187" s="39"/>
      <c r="C187" s="226" t="s">
        <v>8</v>
      </c>
      <c r="D187" s="226" t="s">
        <v>200</v>
      </c>
      <c r="E187" s="227" t="s">
        <v>284</v>
      </c>
      <c r="F187" s="228" t="s">
        <v>285</v>
      </c>
      <c r="G187" s="229" t="s">
        <v>286</v>
      </c>
      <c r="H187" s="230">
        <v>10</v>
      </c>
      <c r="I187" s="231"/>
      <c r="J187" s="232">
        <f>ROUND(I187*H187,2)</f>
        <v>0</v>
      </c>
      <c r="K187" s="228" t="s">
        <v>211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0.0015</v>
      </c>
      <c r="R187" s="235">
        <f>Q187*H187</f>
        <v>0.015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89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287</v>
      </c>
    </row>
    <row r="188" spans="1:51" s="14" customFormat="1" ht="12">
      <c r="A188" s="14"/>
      <c r="B188" s="251"/>
      <c r="C188" s="252"/>
      <c r="D188" s="241" t="s">
        <v>207</v>
      </c>
      <c r="E188" s="253" t="s">
        <v>1</v>
      </c>
      <c r="F188" s="254" t="s">
        <v>288</v>
      </c>
      <c r="G188" s="252"/>
      <c r="H188" s="253" t="s">
        <v>1</v>
      </c>
      <c r="I188" s="255"/>
      <c r="J188" s="252"/>
      <c r="K188" s="252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207</v>
      </c>
      <c r="AU188" s="260" t="s">
        <v>89</v>
      </c>
      <c r="AV188" s="14" t="s">
        <v>21</v>
      </c>
      <c r="AW188" s="14" t="s">
        <v>36</v>
      </c>
      <c r="AX188" s="14" t="s">
        <v>81</v>
      </c>
      <c r="AY188" s="260" t="s">
        <v>197</v>
      </c>
    </row>
    <row r="189" spans="1:51" s="13" customFormat="1" ht="12">
      <c r="A189" s="13"/>
      <c r="B189" s="239"/>
      <c r="C189" s="240"/>
      <c r="D189" s="241" t="s">
        <v>207</v>
      </c>
      <c r="E189" s="242" t="s">
        <v>1</v>
      </c>
      <c r="F189" s="243" t="s">
        <v>289</v>
      </c>
      <c r="G189" s="240"/>
      <c r="H189" s="244">
        <v>10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207</v>
      </c>
      <c r="AU189" s="250" t="s">
        <v>89</v>
      </c>
      <c r="AV189" s="13" t="s">
        <v>89</v>
      </c>
      <c r="AW189" s="13" t="s">
        <v>36</v>
      </c>
      <c r="AX189" s="13" t="s">
        <v>21</v>
      </c>
      <c r="AY189" s="250" t="s">
        <v>197</v>
      </c>
    </row>
    <row r="190" spans="1:65" s="2" customFormat="1" ht="12">
      <c r="A190" s="38"/>
      <c r="B190" s="39"/>
      <c r="C190" s="226" t="s">
        <v>290</v>
      </c>
      <c r="D190" s="226" t="s">
        <v>200</v>
      </c>
      <c r="E190" s="227" t="s">
        <v>291</v>
      </c>
      <c r="F190" s="228" t="s">
        <v>292</v>
      </c>
      <c r="G190" s="229" t="s">
        <v>203</v>
      </c>
      <c r="H190" s="230">
        <v>1</v>
      </c>
      <c r="I190" s="231"/>
      <c r="J190" s="232">
        <f>ROUND(I190*H190,2)</f>
        <v>0</v>
      </c>
      <c r="K190" s="228" t="s">
        <v>211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0.01777</v>
      </c>
      <c r="R190" s="235">
        <f>Q190*H190</f>
        <v>0.01777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205</v>
      </c>
      <c r="AT190" s="237" t="s">
        <v>200</v>
      </c>
      <c r="AU190" s="237" t="s">
        <v>89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205</v>
      </c>
      <c r="BM190" s="237" t="s">
        <v>293</v>
      </c>
    </row>
    <row r="191" spans="1:65" s="2" customFormat="1" ht="21.75" customHeight="1">
      <c r="A191" s="38"/>
      <c r="B191" s="39"/>
      <c r="C191" s="272" t="s">
        <v>294</v>
      </c>
      <c r="D191" s="272" t="s">
        <v>295</v>
      </c>
      <c r="E191" s="273" t="s">
        <v>296</v>
      </c>
      <c r="F191" s="274" t="s">
        <v>297</v>
      </c>
      <c r="G191" s="275" t="s">
        <v>203</v>
      </c>
      <c r="H191" s="276">
        <v>1</v>
      </c>
      <c r="I191" s="277"/>
      <c r="J191" s="278">
        <f>ROUND(I191*H191,2)</f>
        <v>0</v>
      </c>
      <c r="K191" s="274" t="s">
        <v>222</v>
      </c>
      <c r="L191" s="279"/>
      <c r="M191" s="280" t="s">
        <v>1</v>
      </c>
      <c r="N191" s="281" t="s">
        <v>46</v>
      </c>
      <c r="O191" s="91"/>
      <c r="P191" s="235">
        <f>O191*H191</f>
        <v>0</v>
      </c>
      <c r="Q191" s="235">
        <v>0.0112</v>
      </c>
      <c r="R191" s="235">
        <f>Q191*H191</f>
        <v>0.0112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246</v>
      </c>
      <c r="AT191" s="237" t="s">
        <v>295</v>
      </c>
      <c r="AU191" s="237" t="s">
        <v>89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205</v>
      </c>
      <c r="BM191" s="237" t="s">
        <v>298</v>
      </c>
    </row>
    <row r="192" spans="1:63" s="12" customFormat="1" ht="22.8" customHeight="1">
      <c r="A192" s="12"/>
      <c r="B192" s="210"/>
      <c r="C192" s="211"/>
      <c r="D192" s="212" t="s">
        <v>80</v>
      </c>
      <c r="E192" s="224" t="s">
        <v>251</v>
      </c>
      <c r="F192" s="224" t="s">
        <v>299</v>
      </c>
      <c r="G192" s="211"/>
      <c r="H192" s="211"/>
      <c r="I192" s="214"/>
      <c r="J192" s="225">
        <f>BK192</f>
        <v>0</v>
      </c>
      <c r="K192" s="211"/>
      <c r="L192" s="216"/>
      <c r="M192" s="217"/>
      <c r="N192" s="218"/>
      <c r="O192" s="218"/>
      <c r="P192" s="219">
        <f>SUM(P193:P219)</f>
        <v>0</v>
      </c>
      <c r="Q192" s="218"/>
      <c r="R192" s="219">
        <f>SUM(R193:R219)</f>
        <v>0.00304</v>
      </c>
      <c r="S192" s="218"/>
      <c r="T192" s="220">
        <f>SUM(T193:T219)</f>
        <v>7.840350000000001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1" t="s">
        <v>21</v>
      </c>
      <c r="AT192" s="222" t="s">
        <v>80</v>
      </c>
      <c r="AU192" s="222" t="s">
        <v>21</v>
      </c>
      <c r="AY192" s="221" t="s">
        <v>197</v>
      </c>
      <c r="BK192" s="223">
        <f>SUM(BK193:BK219)</f>
        <v>0</v>
      </c>
    </row>
    <row r="193" spans="1:65" s="2" customFormat="1" ht="12">
      <c r="A193" s="38"/>
      <c r="B193" s="39"/>
      <c r="C193" s="226" t="s">
        <v>300</v>
      </c>
      <c r="D193" s="226" t="s">
        <v>200</v>
      </c>
      <c r="E193" s="227" t="s">
        <v>301</v>
      </c>
      <c r="F193" s="228" t="s">
        <v>302</v>
      </c>
      <c r="G193" s="229" t="s">
        <v>286</v>
      </c>
      <c r="H193" s="230">
        <v>0.96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205</v>
      </c>
      <c r="AT193" s="237" t="s">
        <v>200</v>
      </c>
      <c r="AU193" s="237" t="s">
        <v>89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205</v>
      </c>
      <c r="BM193" s="237" t="s">
        <v>303</v>
      </c>
    </row>
    <row r="194" spans="1:65" s="2" customFormat="1" ht="12">
      <c r="A194" s="38"/>
      <c r="B194" s="39"/>
      <c r="C194" s="226" t="s">
        <v>304</v>
      </c>
      <c r="D194" s="226" t="s">
        <v>200</v>
      </c>
      <c r="E194" s="227" t="s">
        <v>305</v>
      </c>
      <c r="F194" s="228" t="s">
        <v>306</v>
      </c>
      <c r="G194" s="229" t="s">
        <v>217</v>
      </c>
      <c r="H194" s="230">
        <v>40</v>
      </c>
      <c r="I194" s="231"/>
      <c r="J194" s="232">
        <f>ROUND(I194*H194,2)</f>
        <v>0</v>
      </c>
      <c r="K194" s="228" t="s">
        <v>211</v>
      </c>
      <c r="L194" s="44"/>
      <c r="M194" s="233" t="s">
        <v>1</v>
      </c>
      <c r="N194" s="234" t="s">
        <v>46</v>
      </c>
      <c r="O194" s="91"/>
      <c r="P194" s="235">
        <f>O194*H194</f>
        <v>0</v>
      </c>
      <c r="Q194" s="235">
        <v>4E-05</v>
      </c>
      <c r="R194" s="235">
        <f>Q194*H194</f>
        <v>0.0016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205</v>
      </c>
      <c r="AT194" s="237" t="s">
        <v>200</v>
      </c>
      <c r="AU194" s="237" t="s">
        <v>89</v>
      </c>
      <c r="AY194" s="17" t="s">
        <v>197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21</v>
      </c>
      <c r="BK194" s="238">
        <f>ROUND(I194*H194,2)</f>
        <v>0</v>
      </c>
      <c r="BL194" s="17" t="s">
        <v>205</v>
      </c>
      <c r="BM194" s="237" t="s">
        <v>307</v>
      </c>
    </row>
    <row r="195" spans="1:65" s="2" customFormat="1" ht="16.5" customHeight="1">
      <c r="A195" s="38"/>
      <c r="B195" s="39"/>
      <c r="C195" s="226" t="s">
        <v>308</v>
      </c>
      <c r="D195" s="226" t="s">
        <v>200</v>
      </c>
      <c r="E195" s="227" t="s">
        <v>309</v>
      </c>
      <c r="F195" s="228" t="s">
        <v>310</v>
      </c>
      <c r="G195" s="229" t="s">
        <v>217</v>
      </c>
      <c r="H195" s="230">
        <v>20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4E-05</v>
      </c>
      <c r="R195" s="235">
        <f>Q195*H195</f>
        <v>0.0008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205</v>
      </c>
      <c r="AT195" s="237" t="s">
        <v>200</v>
      </c>
      <c r="AU195" s="237" t="s">
        <v>89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205</v>
      </c>
      <c r="BM195" s="237" t="s">
        <v>311</v>
      </c>
    </row>
    <row r="196" spans="1:65" s="2" customFormat="1" ht="12">
      <c r="A196" s="38"/>
      <c r="B196" s="39"/>
      <c r="C196" s="226" t="s">
        <v>7</v>
      </c>
      <c r="D196" s="226" t="s">
        <v>200</v>
      </c>
      <c r="E196" s="227" t="s">
        <v>312</v>
      </c>
      <c r="F196" s="228" t="s">
        <v>313</v>
      </c>
      <c r="G196" s="229" t="s">
        <v>203</v>
      </c>
      <c r="H196" s="230">
        <v>16</v>
      </c>
      <c r="I196" s="231"/>
      <c r="J196" s="232">
        <f>ROUND(I196*H196,2)</f>
        <v>0</v>
      </c>
      <c r="K196" s="228" t="s">
        <v>211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4E-05</v>
      </c>
      <c r="R196" s="235">
        <f>Q196*H196</f>
        <v>0.00064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205</v>
      </c>
      <c r="AT196" s="237" t="s">
        <v>200</v>
      </c>
      <c r="AU196" s="237" t="s">
        <v>89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205</v>
      </c>
      <c r="BM196" s="237" t="s">
        <v>314</v>
      </c>
    </row>
    <row r="197" spans="1:65" s="2" customFormat="1" ht="21.75" customHeight="1">
      <c r="A197" s="38"/>
      <c r="B197" s="39"/>
      <c r="C197" s="226" t="s">
        <v>315</v>
      </c>
      <c r="D197" s="226" t="s">
        <v>200</v>
      </c>
      <c r="E197" s="227" t="s">
        <v>316</v>
      </c>
      <c r="F197" s="228" t="s">
        <v>317</v>
      </c>
      <c r="G197" s="229" t="s">
        <v>217</v>
      </c>
      <c r="H197" s="230">
        <v>14.448</v>
      </c>
      <c r="I197" s="231"/>
      <c r="J197" s="232">
        <f>ROUND(I197*H197,2)</f>
        <v>0</v>
      </c>
      <c r="K197" s="228" t="s">
        <v>211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0.131</v>
      </c>
      <c r="T197" s="236">
        <f>S197*H197</f>
        <v>1.8926880000000001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205</v>
      </c>
      <c r="AT197" s="237" t="s">
        <v>200</v>
      </c>
      <c r="AU197" s="237" t="s">
        <v>89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205</v>
      </c>
      <c r="BM197" s="237" t="s">
        <v>318</v>
      </c>
    </row>
    <row r="198" spans="1:51" s="13" customFormat="1" ht="12">
      <c r="A198" s="13"/>
      <c r="B198" s="239"/>
      <c r="C198" s="240"/>
      <c r="D198" s="241" t="s">
        <v>207</v>
      </c>
      <c r="E198" s="242" t="s">
        <v>1</v>
      </c>
      <c r="F198" s="243" t="s">
        <v>319</v>
      </c>
      <c r="G198" s="240"/>
      <c r="H198" s="244">
        <v>14.448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207</v>
      </c>
      <c r="AU198" s="250" t="s">
        <v>89</v>
      </c>
      <c r="AV198" s="13" t="s">
        <v>89</v>
      </c>
      <c r="AW198" s="13" t="s">
        <v>36</v>
      </c>
      <c r="AX198" s="13" t="s">
        <v>21</v>
      </c>
      <c r="AY198" s="250" t="s">
        <v>197</v>
      </c>
    </row>
    <row r="199" spans="1:65" s="2" customFormat="1" ht="21.75" customHeight="1">
      <c r="A199" s="38"/>
      <c r="B199" s="39"/>
      <c r="C199" s="226" t="s">
        <v>320</v>
      </c>
      <c r="D199" s="226" t="s">
        <v>200</v>
      </c>
      <c r="E199" s="227" t="s">
        <v>321</v>
      </c>
      <c r="F199" s="228" t="s">
        <v>322</v>
      </c>
      <c r="G199" s="229" t="s">
        <v>217</v>
      </c>
      <c r="H199" s="230">
        <v>15.792</v>
      </c>
      <c r="I199" s="231"/>
      <c r="J199" s="232">
        <f>ROUND(I199*H199,2)</f>
        <v>0</v>
      </c>
      <c r="K199" s="228" t="s">
        <v>211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0.261</v>
      </c>
      <c r="T199" s="236">
        <f>S199*H199</f>
        <v>4.1217120000000005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205</v>
      </c>
      <c r="AT199" s="237" t="s">
        <v>200</v>
      </c>
      <c r="AU199" s="237" t="s">
        <v>89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205</v>
      </c>
      <c r="BM199" s="237" t="s">
        <v>323</v>
      </c>
    </row>
    <row r="200" spans="1:51" s="13" customFormat="1" ht="12">
      <c r="A200" s="13"/>
      <c r="B200" s="239"/>
      <c r="C200" s="240"/>
      <c r="D200" s="241" t="s">
        <v>207</v>
      </c>
      <c r="E200" s="242" t="s">
        <v>1</v>
      </c>
      <c r="F200" s="243" t="s">
        <v>324</v>
      </c>
      <c r="G200" s="240"/>
      <c r="H200" s="244">
        <v>15.792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207</v>
      </c>
      <c r="AU200" s="250" t="s">
        <v>89</v>
      </c>
      <c r="AV200" s="13" t="s">
        <v>89</v>
      </c>
      <c r="AW200" s="13" t="s">
        <v>36</v>
      </c>
      <c r="AX200" s="13" t="s">
        <v>21</v>
      </c>
      <c r="AY200" s="250" t="s">
        <v>197</v>
      </c>
    </row>
    <row r="201" spans="1:65" s="2" customFormat="1" ht="21.75" customHeight="1">
      <c r="A201" s="38"/>
      <c r="B201" s="39"/>
      <c r="C201" s="226" t="s">
        <v>325</v>
      </c>
      <c r="D201" s="226" t="s">
        <v>200</v>
      </c>
      <c r="E201" s="227" t="s">
        <v>326</v>
      </c>
      <c r="F201" s="228" t="s">
        <v>327</v>
      </c>
      <c r="G201" s="229" t="s">
        <v>217</v>
      </c>
      <c r="H201" s="230">
        <v>6.4</v>
      </c>
      <c r="I201" s="231"/>
      <c r="J201" s="232">
        <f>ROUND(I201*H201,2)</f>
        <v>0</v>
      </c>
      <c r="K201" s="228" t="s">
        <v>211</v>
      </c>
      <c r="L201" s="44"/>
      <c r="M201" s="233" t="s">
        <v>1</v>
      </c>
      <c r="N201" s="234" t="s">
        <v>46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0.076</v>
      </c>
      <c r="T201" s="236">
        <f>S201*H201</f>
        <v>0.4864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205</v>
      </c>
      <c r="AT201" s="237" t="s">
        <v>200</v>
      </c>
      <c r="AU201" s="237" t="s">
        <v>89</v>
      </c>
      <c r="AY201" s="17" t="s">
        <v>197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21</v>
      </c>
      <c r="BK201" s="238">
        <f>ROUND(I201*H201,2)</f>
        <v>0</v>
      </c>
      <c r="BL201" s="17" t="s">
        <v>205</v>
      </c>
      <c r="BM201" s="237" t="s">
        <v>328</v>
      </c>
    </row>
    <row r="202" spans="1:51" s="14" customFormat="1" ht="12">
      <c r="A202" s="14"/>
      <c r="B202" s="251"/>
      <c r="C202" s="252"/>
      <c r="D202" s="241" t="s">
        <v>207</v>
      </c>
      <c r="E202" s="253" t="s">
        <v>1</v>
      </c>
      <c r="F202" s="254" t="s">
        <v>329</v>
      </c>
      <c r="G202" s="252"/>
      <c r="H202" s="253" t="s">
        <v>1</v>
      </c>
      <c r="I202" s="255"/>
      <c r="J202" s="252"/>
      <c r="K202" s="252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207</v>
      </c>
      <c r="AU202" s="260" t="s">
        <v>89</v>
      </c>
      <c r="AV202" s="14" t="s">
        <v>21</v>
      </c>
      <c r="AW202" s="14" t="s">
        <v>36</v>
      </c>
      <c r="AX202" s="14" t="s">
        <v>81</v>
      </c>
      <c r="AY202" s="260" t="s">
        <v>197</v>
      </c>
    </row>
    <row r="203" spans="1:51" s="13" customFormat="1" ht="12">
      <c r="A203" s="13"/>
      <c r="B203" s="239"/>
      <c r="C203" s="240"/>
      <c r="D203" s="241" t="s">
        <v>207</v>
      </c>
      <c r="E203" s="242" t="s">
        <v>1</v>
      </c>
      <c r="F203" s="243" t="s">
        <v>330</v>
      </c>
      <c r="G203" s="240"/>
      <c r="H203" s="244">
        <v>4.8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207</v>
      </c>
      <c r="AU203" s="250" t="s">
        <v>89</v>
      </c>
      <c r="AV203" s="13" t="s">
        <v>89</v>
      </c>
      <c r="AW203" s="13" t="s">
        <v>36</v>
      </c>
      <c r="AX203" s="13" t="s">
        <v>81</v>
      </c>
      <c r="AY203" s="250" t="s">
        <v>197</v>
      </c>
    </row>
    <row r="204" spans="1:51" s="13" customFormat="1" ht="12">
      <c r="A204" s="13"/>
      <c r="B204" s="239"/>
      <c r="C204" s="240"/>
      <c r="D204" s="241" t="s">
        <v>207</v>
      </c>
      <c r="E204" s="242" t="s">
        <v>1</v>
      </c>
      <c r="F204" s="243" t="s">
        <v>331</v>
      </c>
      <c r="G204" s="240"/>
      <c r="H204" s="244">
        <v>1.6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207</v>
      </c>
      <c r="AU204" s="250" t="s">
        <v>89</v>
      </c>
      <c r="AV204" s="13" t="s">
        <v>89</v>
      </c>
      <c r="AW204" s="13" t="s">
        <v>36</v>
      </c>
      <c r="AX204" s="13" t="s">
        <v>81</v>
      </c>
      <c r="AY204" s="250" t="s">
        <v>197</v>
      </c>
    </row>
    <row r="205" spans="1:51" s="15" customFormat="1" ht="12">
      <c r="A205" s="15"/>
      <c r="B205" s="261"/>
      <c r="C205" s="262"/>
      <c r="D205" s="241" t="s">
        <v>207</v>
      </c>
      <c r="E205" s="263" t="s">
        <v>1</v>
      </c>
      <c r="F205" s="264" t="s">
        <v>226</v>
      </c>
      <c r="G205" s="262"/>
      <c r="H205" s="265">
        <v>6.4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1" t="s">
        <v>207</v>
      </c>
      <c r="AU205" s="271" t="s">
        <v>89</v>
      </c>
      <c r="AV205" s="15" t="s">
        <v>205</v>
      </c>
      <c r="AW205" s="15" t="s">
        <v>36</v>
      </c>
      <c r="AX205" s="15" t="s">
        <v>21</v>
      </c>
      <c r="AY205" s="271" t="s">
        <v>197</v>
      </c>
    </row>
    <row r="206" spans="1:65" s="2" customFormat="1" ht="12">
      <c r="A206" s="38"/>
      <c r="B206" s="39"/>
      <c r="C206" s="226" t="s">
        <v>332</v>
      </c>
      <c r="D206" s="226" t="s">
        <v>200</v>
      </c>
      <c r="E206" s="227" t="s">
        <v>333</v>
      </c>
      <c r="F206" s="228" t="s">
        <v>334</v>
      </c>
      <c r="G206" s="229" t="s">
        <v>217</v>
      </c>
      <c r="H206" s="230">
        <v>1.47</v>
      </c>
      <c r="I206" s="231"/>
      <c r="J206" s="232">
        <f>ROUND(I206*H206,2)</f>
        <v>0</v>
      </c>
      <c r="K206" s="228" t="s">
        <v>211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0.165</v>
      </c>
      <c r="T206" s="236">
        <f>S206*H206</f>
        <v>0.24255000000000002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205</v>
      </c>
      <c r="AT206" s="237" t="s">
        <v>200</v>
      </c>
      <c r="AU206" s="237" t="s">
        <v>89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205</v>
      </c>
      <c r="BM206" s="237" t="s">
        <v>335</v>
      </c>
    </row>
    <row r="207" spans="1:51" s="14" customFormat="1" ht="12">
      <c r="A207" s="14"/>
      <c r="B207" s="251"/>
      <c r="C207" s="252"/>
      <c r="D207" s="241" t="s">
        <v>207</v>
      </c>
      <c r="E207" s="253" t="s">
        <v>1</v>
      </c>
      <c r="F207" s="254" t="s">
        <v>336</v>
      </c>
      <c r="G207" s="252"/>
      <c r="H207" s="253" t="s">
        <v>1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207</v>
      </c>
      <c r="AU207" s="260" t="s">
        <v>89</v>
      </c>
      <c r="AV207" s="14" t="s">
        <v>21</v>
      </c>
      <c r="AW207" s="14" t="s">
        <v>36</v>
      </c>
      <c r="AX207" s="14" t="s">
        <v>81</v>
      </c>
      <c r="AY207" s="260" t="s">
        <v>197</v>
      </c>
    </row>
    <row r="208" spans="1:51" s="13" customFormat="1" ht="12">
      <c r="A208" s="13"/>
      <c r="B208" s="239"/>
      <c r="C208" s="240"/>
      <c r="D208" s="241" t="s">
        <v>207</v>
      </c>
      <c r="E208" s="242" t="s">
        <v>1</v>
      </c>
      <c r="F208" s="243" t="s">
        <v>337</v>
      </c>
      <c r="G208" s="240"/>
      <c r="H208" s="244">
        <v>1.47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207</v>
      </c>
      <c r="AU208" s="250" t="s">
        <v>89</v>
      </c>
      <c r="AV208" s="13" t="s">
        <v>89</v>
      </c>
      <c r="AW208" s="13" t="s">
        <v>36</v>
      </c>
      <c r="AX208" s="13" t="s">
        <v>81</v>
      </c>
      <c r="AY208" s="250" t="s">
        <v>197</v>
      </c>
    </row>
    <row r="209" spans="1:51" s="15" customFormat="1" ht="12">
      <c r="A209" s="15"/>
      <c r="B209" s="261"/>
      <c r="C209" s="262"/>
      <c r="D209" s="241" t="s">
        <v>207</v>
      </c>
      <c r="E209" s="263" t="s">
        <v>1</v>
      </c>
      <c r="F209" s="264" t="s">
        <v>226</v>
      </c>
      <c r="G209" s="262"/>
      <c r="H209" s="265">
        <v>1.47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1" t="s">
        <v>207</v>
      </c>
      <c r="AU209" s="271" t="s">
        <v>89</v>
      </c>
      <c r="AV209" s="15" t="s">
        <v>205</v>
      </c>
      <c r="AW209" s="15" t="s">
        <v>36</v>
      </c>
      <c r="AX209" s="15" t="s">
        <v>21</v>
      </c>
      <c r="AY209" s="271" t="s">
        <v>197</v>
      </c>
    </row>
    <row r="210" spans="1:65" s="2" customFormat="1" ht="12">
      <c r="A210" s="38"/>
      <c r="B210" s="39"/>
      <c r="C210" s="226" t="s">
        <v>338</v>
      </c>
      <c r="D210" s="226" t="s">
        <v>200</v>
      </c>
      <c r="E210" s="227" t="s">
        <v>339</v>
      </c>
      <c r="F210" s="228" t="s">
        <v>340</v>
      </c>
      <c r="G210" s="229" t="s">
        <v>217</v>
      </c>
      <c r="H210" s="230">
        <v>2</v>
      </c>
      <c r="I210" s="231"/>
      <c r="J210" s="232">
        <f>ROUND(I210*H210,2)</f>
        <v>0</v>
      </c>
      <c r="K210" s="228" t="s">
        <v>211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0.365</v>
      </c>
      <c r="T210" s="236">
        <f>S210*H210</f>
        <v>0.73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205</v>
      </c>
      <c r="AT210" s="237" t="s">
        <v>200</v>
      </c>
      <c r="AU210" s="237" t="s">
        <v>89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205</v>
      </c>
      <c r="BM210" s="237" t="s">
        <v>341</v>
      </c>
    </row>
    <row r="211" spans="1:51" s="14" customFormat="1" ht="12">
      <c r="A211" s="14"/>
      <c r="B211" s="251"/>
      <c r="C211" s="252"/>
      <c r="D211" s="241" t="s">
        <v>207</v>
      </c>
      <c r="E211" s="253" t="s">
        <v>1</v>
      </c>
      <c r="F211" s="254" t="s">
        <v>342</v>
      </c>
      <c r="G211" s="252"/>
      <c r="H211" s="253" t="s">
        <v>1</v>
      </c>
      <c r="I211" s="255"/>
      <c r="J211" s="252"/>
      <c r="K211" s="252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207</v>
      </c>
      <c r="AU211" s="260" t="s">
        <v>89</v>
      </c>
      <c r="AV211" s="14" t="s">
        <v>21</v>
      </c>
      <c r="AW211" s="14" t="s">
        <v>36</v>
      </c>
      <c r="AX211" s="14" t="s">
        <v>81</v>
      </c>
      <c r="AY211" s="260" t="s">
        <v>197</v>
      </c>
    </row>
    <row r="212" spans="1:51" s="13" customFormat="1" ht="12">
      <c r="A212" s="13"/>
      <c r="B212" s="239"/>
      <c r="C212" s="240"/>
      <c r="D212" s="241" t="s">
        <v>207</v>
      </c>
      <c r="E212" s="242" t="s">
        <v>1</v>
      </c>
      <c r="F212" s="243" t="s">
        <v>219</v>
      </c>
      <c r="G212" s="240"/>
      <c r="H212" s="244">
        <v>2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207</v>
      </c>
      <c r="AU212" s="250" t="s">
        <v>89</v>
      </c>
      <c r="AV212" s="13" t="s">
        <v>89</v>
      </c>
      <c r="AW212" s="13" t="s">
        <v>36</v>
      </c>
      <c r="AX212" s="13" t="s">
        <v>21</v>
      </c>
      <c r="AY212" s="250" t="s">
        <v>197</v>
      </c>
    </row>
    <row r="213" spans="1:65" s="2" customFormat="1" ht="12">
      <c r="A213" s="38"/>
      <c r="B213" s="39"/>
      <c r="C213" s="226" t="s">
        <v>343</v>
      </c>
      <c r="D213" s="226" t="s">
        <v>200</v>
      </c>
      <c r="E213" s="227" t="s">
        <v>344</v>
      </c>
      <c r="F213" s="228" t="s">
        <v>345</v>
      </c>
      <c r="G213" s="229" t="s">
        <v>286</v>
      </c>
      <c r="H213" s="230">
        <v>12</v>
      </c>
      <c r="I213" s="231"/>
      <c r="J213" s="232">
        <f>ROUND(I213*H213,2)</f>
        <v>0</v>
      </c>
      <c r="K213" s="228" t="s">
        <v>211</v>
      </c>
      <c r="L213" s="44"/>
      <c r="M213" s="233" t="s">
        <v>1</v>
      </c>
      <c r="N213" s="234" t="s">
        <v>46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0.009</v>
      </c>
      <c r="T213" s="236">
        <f>S213*H213</f>
        <v>0.10799999999999998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205</v>
      </c>
      <c r="AT213" s="237" t="s">
        <v>200</v>
      </c>
      <c r="AU213" s="237" t="s">
        <v>89</v>
      </c>
      <c r="AY213" s="17" t="s">
        <v>197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21</v>
      </c>
      <c r="BK213" s="238">
        <f>ROUND(I213*H213,2)</f>
        <v>0</v>
      </c>
      <c r="BL213" s="17" t="s">
        <v>205</v>
      </c>
      <c r="BM213" s="237" t="s">
        <v>346</v>
      </c>
    </row>
    <row r="214" spans="1:65" s="2" customFormat="1" ht="12">
      <c r="A214" s="38"/>
      <c r="B214" s="39"/>
      <c r="C214" s="226" t="s">
        <v>347</v>
      </c>
      <c r="D214" s="226" t="s">
        <v>200</v>
      </c>
      <c r="E214" s="227" t="s">
        <v>348</v>
      </c>
      <c r="F214" s="228" t="s">
        <v>349</v>
      </c>
      <c r="G214" s="229" t="s">
        <v>203</v>
      </c>
      <c r="H214" s="230">
        <v>7</v>
      </c>
      <c r="I214" s="231"/>
      <c r="J214" s="232">
        <f>ROUND(I214*H214,2)</f>
        <v>0</v>
      </c>
      <c r="K214" s="228" t="s">
        <v>211</v>
      </c>
      <c r="L214" s="44"/>
      <c r="M214" s="233" t="s">
        <v>1</v>
      </c>
      <c r="N214" s="234" t="s">
        <v>46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0.037</v>
      </c>
      <c r="T214" s="236">
        <f>S214*H214</f>
        <v>0.259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205</v>
      </c>
      <c r="AT214" s="237" t="s">
        <v>200</v>
      </c>
      <c r="AU214" s="237" t="s">
        <v>89</v>
      </c>
      <c r="AY214" s="17" t="s">
        <v>197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21</v>
      </c>
      <c r="BK214" s="238">
        <f>ROUND(I214*H214,2)</f>
        <v>0</v>
      </c>
      <c r="BL214" s="17" t="s">
        <v>205</v>
      </c>
      <c r="BM214" s="237" t="s">
        <v>350</v>
      </c>
    </row>
    <row r="215" spans="1:51" s="14" customFormat="1" ht="12">
      <c r="A215" s="14"/>
      <c r="B215" s="251"/>
      <c r="C215" s="252"/>
      <c r="D215" s="241" t="s">
        <v>207</v>
      </c>
      <c r="E215" s="253" t="s">
        <v>1</v>
      </c>
      <c r="F215" s="254" t="s">
        <v>351</v>
      </c>
      <c r="G215" s="252"/>
      <c r="H215" s="253" t="s">
        <v>1</v>
      </c>
      <c r="I215" s="255"/>
      <c r="J215" s="252"/>
      <c r="K215" s="252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207</v>
      </c>
      <c r="AU215" s="260" t="s">
        <v>89</v>
      </c>
      <c r="AV215" s="14" t="s">
        <v>21</v>
      </c>
      <c r="AW215" s="14" t="s">
        <v>36</v>
      </c>
      <c r="AX215" s="14" t="s">
        <v>81</v>
      </c>
      <c r="AY215" s="260" t="s">
        <v>197</v>
      </c>
    </row>
    <row r="216" spans="1:51" s="13" customFormat="1" ht="12">
      <c r="A216" s="13"/>
      <c r="B216" s="239"/>
      <c r="C216" s="240"/>
      <c r="D216" s="241" t="s">
        <v>207</v>
      </c>
      <c r="E216" s="242" t="s">
        <v>1</v>
      </c>
      <c r="F216" s="243" t="s">
        <v>198</v>
      </c>
      <c r="G216" s="240"/>
      <c r="H216" s="244">
        <v>3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207</v>
      </c>
      <c r="AU216" s="250" t="s">
        <v>89</v>
      </c>
      <c r="AV216" s="13" t="s">
        <v>89</v>
      </c>
      <c r="AW216" s="13" t="s">
        <v>36</v>
      </c>
      <c r="AX216" s="13" t="s">
        <v>81</v>
      </c>
      <c r="AY216" s="250" t="s">
        <v>197</v>
      </c>
    </row>
    <row r="217" spans="1:51" s="14" customFormat="1" ht="12">
      <c r="A217" s="14"/>
      <c r="B217" s="251"/>
      <c r="C217" s="252"/>
      <c r="D217" s="241" t="s">
        <v>207</v>
      </c>
      <c r="E217" s="253" t="s">
        <v>1</v>
      </c>
      <c r="F217" s="254" t="s">
        <v>352</v>
      </c>
      <c r="G217" s="252"/>
      <c r="H217" s="253" t="s">
        <v>1</v>
      </c>
      <c r="I217" s="255"/>
      <c r="J217" s="252"/>
      <c r="K217" s="252"/>
      <c r="L217" s="256"/>
      <c r="M217" s="257"/>
      <c r="N217" s="258"/>
      <c r="O217" s="258"/>
      <c r="P217" s="258"/>
      <c r="Q217" s="258"/>
      <c r="R217" s="258"/>
      <c r="S217" s="258"/>
      <c r="T217" s="25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0" t="s">
        <v>207</v>
      </c>
      <c r="AU217" s="260" t="s">
        <v>89</v>
      </c>
      <c r="AV217" s="14" t="s">
        <v>21</v>
      </c>
      <c r="AW217" s="14" t="s">
        <v>36</v>
      </c>
      <c r="AX217" s="14" t="s">
        <v>81</v>
      </c>
      <c r="AY217" s="260" t="s">
        <v>197</v>
      </c>
    </row>
    <row r="218" spans="1:51" s="13" customFormat="1" ht="12">
      <c r="A218" s="13"/>
      <c r="B218" s="239"/>
      <c r="C218" s="240"/>
      <c r="D218" s="241" t="s">
        <v>207</v>
      </c>
      <c r="E218" s="242" t="s">
        <v>1</v>
      </c>
      <c r="F218" s="243" t="s">
        <v>205</v>
      </c>
      <c r="G218" s="240"/>
      <c r="H218" s="244">
        <v>4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0" t="s">
        <v>207</v>
      </c>
      <c r="AU218" s="250" t="s">
        <v>89</v>
      </c>
      <c r="AV218" s="13" t="s">
        <v>89</v>
      </c>
      <c r="AW218" s="13" t="s">
        <v>36</v>
      </c>
      <c r="AX218" s="13" t="s">
        <v>81</v>
      </c>
      <c r="AY218" s="250" t="s">
        <v>197</v>
      </c>
    </row>
    <row r="219" spans="1:51" s="15" customFormat="1" ht="12">
      <c r="A219" s="15"/>
      <c r="B219" s="261"/>
      <c r="C219" s="262"/>
      <c r="D219" s="241" t="s">
        <v>207</v>
      </c>
      <c r="E219" s="263" t="s">
        <v>1</v>
      </c>
      <c r="F219" s="264" t="s">
        <v>226</v>
      </c>
      <c r="G219" s="262"/>
      <c r="H219" s="265">
        <v>7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1" t="s">
        <v>207</v>
      </c>
      <c r="AU219" s="271" t="s">
        <v>89</v>
      </c>
      <c r="AV219" s="15" t="s">
        <v>205</v>
      </c>
      <c r="AW219" s="15" t="s">
        <v>36</v>
      </c>
      <c r="AX219" s="15" t="s">
        <v>21</v>
      </c>
      <c r="AY219" s="271" t="s">
        <v>197</v>
      </c>
    </row>
    <row r="220" spans="1:63" s="12" customFormat="1" ht="22.8" customHeight="1">
      <c r="A220" s="12"/>
      <c r="B220" s="210"/>
      <c r="C220" s="211"/>
      <c r="D220" s="212" t="s">
        <v>80</v>
      </c>
      <c r="E220" s="224" t="s">
        <v>353</v>
      </c>
      <c r="F220" s="224" t="s">
        <v>354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SUM(P221:P226)</f>
        <v>0</v>
      </c>
      <c r="Q220" s="218"/>
      <c r="R220" s="219">
        <f>SUM(R221:R226)</f>
        <v>0</v>
      </c>
      <c r="S220" s="218"/>
      <c r="T220" s="220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21</v>
      </c>
      <c r="AT220" s="222" t="s">
        <v>80</v>
      </c>
      <c r="AU220" s="222" t="s">
        <v>21</v>
      </c>
      <c r="AY220" s="221" t="s">
        <v>197</v>
      </c>
      <c r="BK220" s="223">
        <f>SUM(BK221:BK226)</f>
        <v>0</v>
      </c>
    </row>
    <row r="221" spans="1:65" s="2" customFormat="1" ht="12">
      <c r="A221" s="38"/>
      <c r="B221" s="39"/>
      <c r="C221" s="226" t="s">
        <v>355</v>
      </c>
      <c r="D221" s="226" t="s">
        <v>200</v>
      </c>
      <c r="E221" s="227" t="s">
        <v>356</v>
      </c>
      <c r="F221" s="228" t="s">
        <v>357</v>
      </c>
      <c r="G221" s="229" t="s">
        <v>210</v>
      </c>
      <c r="H221" s="230">
        <v>11.559</v>
      </c>
      <c r="I221" s="231"/>
      <c r="J221" s="232">
        <f>ROUND(I221*H221,2)</f>
        <v>0</v>
      </c>
      <c r="K221" s="228" t="s">
        <v>211</v>
      </c>
      <c r="L221" s="44"/>
      <c r="M221" s="233" t="s">
        <v>1</v>
      </c>
      <c r="N221" s="234" t="s">
        <v>46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205</v>
      </c>
      <c r="AT221" s="237" t="s">
        <v>200</v>
      </c>
      <c r="AU221" s="237" t="s">
        <v>89</v>
      </c>
      <c r="AY221" s="17" t="s">
        <v>197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21</v>
      </c>
      <c r="BK221" s="238">
        <f>ROUND(I221*H221,2)</f>
        <v>0</v>
      </c>
      <c r="BL221" s="17" t="s">
        <v>205</v>
      </c>
      <c r="BM221" s="237" t="s">
        <v>358</v>
      </c>
    </row>
    <row r="222" spans="1:65" s="2" customFormat="1" ht="12">
      <c r="A222" s="38"/>
      <c r="B222" s="39"/>
      <c r="C222" s="226" t="s">
        <v>359</v>
      </c>
      <c r="D222" s="226" t="s">
        <v>200</v>
      </c>
      <c r="E222" s="227" t="s">
        <v>360</v>
      </c>
      <c r="F222" s="228" t="s">
        <v>361</v>
      </c>
      <c r="G222" s="229" t="s">
        <v>210</v>
      </c>
      <c r="H222" s="230">
        <v>281.3</v>
      </c>
      <c r="I222" s="231"/>
      <c r="J222" s="232">
        <f>ROUND(I222*H222,2)</f>
        <v>0</v>
      </c>
      <c r="K222" s="228" t="s">
        <v>211</v>
      </c>
      <c r="L222" s="44"/>
      <c r="M222" s="233" t="s">
        <v>1</v>
      </c>
      <c r="N222" s="234" t="s">
        <v>46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205</v>
      </c>
      <c r="AT222" s="237" t="s">
        <v>200</v>
      </c>
      <c r="AU222" s="237" t="s">
        <v>89</v>
      </c>
      <c r="AY222" s="17" t="s">
        <v>197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21</v>
      </c>
      <c r="BK222" s="238">
        <f>ROUND(I222*H222,2)</f>
        <v>0</v>
      </c>
      <c r="BL222" s="17" t="s">
        <v>205</v>
      </c>
      <c r="BM222" s="237" t="s">
        <v>362</v>
      </c>
    </row>
    <row r="223" spans="1:51" s="14" customFormat="1" ht="12">
      <c r="A223" s="14"/>
      <c r="B223" s="251"/>
      <c r="C223" s="252"/>
      <c r="D223" s="241" t="s">
        <v>207</v>
      </c>
      <c r="E223" s="253" t="s">
        <v>1</v>
      </c>
      <c r="F223" s="254" t="s">
        <v>363</v>
      </c>
      <c r="G223" s="252"/>
      <c r="H223" s="253" t="s">
        <v>1</v>
      </c>
      <c r="I223" s="255"/>
      <c r="J223" s="252"/>
      <c r="K223" s="252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207</v>
      </c>
      <c r="AU223" s="260" t="s">
        <v>89</v>
      </c>
      <c r="AV223" s="14" t="s">
        <v>21</v>
      </c>
      <c r="AW223" s="14" t="s">
        <v>36</v>
      </c>
      <c r="AX223" s="14" t="s">
        <v>81</v>
      </c>
      <c r="AY223" s="260" t="s">
        <v>197</v>
      </c>
    </row>
    <row r="224" spans="1:51" s="13" customFormat="1" ht="12">
      <c r="A224" s="13"/>
      <c r="B224" s="239"/>
      <c r="C224" s="240"/>
      <c r="D224" s="241" t="s">
        <v>207</v>
      </c>
      <c r="E224" s="242" t="s">
        <v>1</v>
      </c>
      <c r="F224" s="243" t="s">
        <v>364</v>
      </c>
      <c r="G224" s="240"/>
      <c r="H224" s="244">
        <v>281.3</v>
      </c>
      <c r="I224" s="245"/>
      <c r="J224" s="240"/>
      <c r="K224" s="240"/>
      <c r="L224" s="246"/>
      <c r="M224" s="247"/>
      <c r="N224" s="248"/>
      <c r="O224" s="248"/>
      <c r="P224" s="248"/>
      <c r="Q224" s="248"/>
      <c r="R224" s="248"/>
      <c r="S224" s="248"/>
      <c r="T224" s="24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0" t="s">
        <v>207</v>
      </c>
      <c r="AU224" s="250" t="s">
        <v>89</v>
      </c>
      <c r="AV224" s="13" t="s">
        <v>89</v>
      </c>
      <c r="AW224" s="13" t="s">
        <v>36</v>
      </c>
      <c r="AX224" s="13" t="s">
        <v>21</v>
      </c>
      <c r="AY224" s="250" t="s">
        <v>197</v>
      </c>
    </row>
    <row r="225" spans="1:65" s="2" customFormat="1" ht="33" customHeight="1">
      <c r="A225" s="38"/>
      <c r="B225" s="39"/>
      <c r="C225" s="226" t="s">
        <v>365</v>
      </c>
      <c r="D225" s="226" t="s">
        <v>200</v>
      </c>
      <c r="E225" s="227" t="s">
        <v>366</v>
      </c>
      <c r="F225" s="228" t="s">
        <v>367</v>
      </c>
      <c r="G225" s="229" t="s">
        <v>210</v>
      </c>
      <c r="H225" s="230">
        <v>11.559</v>
      </c>
      <c r="I225" s="231"/>
      <c r="J225" s="232">
        <f>ROUND(I225*H225,2)</f>
        <v>0</v>
      </c>
      <c r="K225" s="228" t="s">
        <v>211</v>
      </c>
      <c r="L225" s="44"/>
      <c r="M225" s="233" t="s">
        <v>1</v>
      </c>
      <c r="N225" s="234" t="s">
        <v>46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205</v>
      </c>
      <c r="AT225" s="237" t="s">
        <v>200</v>
      </c>
      <c r="AU225" s="237" t="s">
        <v>89</v>
      </c>
      <c r="AY225" s="17" t="s">
        <v>197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21</v>
      </c>
      <c r="BK225" s="238">
        <f>ROUND(I225*H225,2)</f>
        <v>0</v>
      </c>
      <c r="BL225" s="17" t="s">
        <v>205</v>
      </c>
      <c r="BM225" s="237" t="s">
        <v>368</v>
      </c>
    </row>
    <row r="226" spans="1:65" s="2" customFormat="1" ht="12">
      <c r="A226" s="38"/>
      <c r="B226" s="39"/>
      <c r="C226" s="226" t="s">
        <v>369</v>
      </c>
      <c r="D226" s="226" t="s">
        <v>200</v>
      </c>
      <c r="E226" s="227" t="s">
        <v>370</v>
      </c>
      <c r="F226" s="228" t="s">
        <v>371</v>
      </c>
      <c r="G226" s="229" t="s">
        <v>210</v>
      </c>
      <c r="H226" s="230">
        <v>11.559</v>
      </c>
      <c r="I226" s="231"/>
      <c r="J226" s="232">
        <f>ROUND(I226*H226,2)</f>
        <v>0</v>
      </c>
      <c r="K226" s="228" t="s">
        <v>222</v>
      </c>
      <c r="L226" s="44"/>
      <c r="M226" s="233" t="s">
        <v>1</v>
      </c>
      <c r="N226" s="234" t="s">
        <v>46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205</v>
      </c>
      <c r="AT226" s="237" t="s">
        <v>200</v>
      </c>
      <c r="AU226" s="237" t="s">
        <v>89</v>
      </c>
      <c r="AY226" s="17" t="s">
        <v>197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21</v>
      </c>
      <c r="BK226" s="238">
        <f>ROUND(I226*H226,2)</f>
        <v>0</v>
      </c>
      <c r="BL226" s="17" t="s">
        <v>205</v>
      </c>
      <c r="BM226" s="237" t="s">
        <v>372</v>
      </c>
    </row>
    <row r="227" spans="1:63" s="12" customFormat="1" ht="22.8" customHeight="1">
      <c r="A227" s="12"/>
      <c r="B227" s="210"/>
      <c r="C227" s="211"/>
      <c r="D227" s="212" t="s">
        <v>80</v>
      </c>
      <c r="E227" s="224" t="s">
        <v>373</v>
      </c>
      <c r="F227" s="224" t="s">
        <v>374</v>
      </c>
      <c r="G227" s="211"/>
      <c r="H227" s="211"/>
      <c r="I227" s="214"/>
      <c r="J227" s="225">
        <f>BK227</f>
        <v>0</v>
      </c>
      <c r="K227" s="211"/>
      <c r="L227" s="216"/>
      <c r="M227" s="217"/>
      <c r="N227" s="218"/>
      <c r="O227" s="218"/>
      <c r="P227" s="219">
        <f>P228</f>
        <v>0</v>
      </c>
      <c r="Q227" s="218"/>
      <c r="R227" s="219">
        <f>R228</f>
        <v>0</v>
      </c>
      <c r="S227" s="218"/>
      <c r="T227" s="220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1" t="s">
        <v>21</v>
      </c>
      <c r="AT227" s="222" t="s">
        <v>80</v>
      </c>
      <c r="AU227" s="222" t="s">
        <v>21</v>
      </c>
      <c r="AY227" s="221" t="s">
        <v>197</v>
      </c>
      <c r="BK227" s="223">
        <f>BK228</f>
        <v>0</v>
      </c>
    </row>
    <row r="228" spans="1:65" s="2" customFormat="1" ht="16.5" customHeight="1">
      <c r="A228" s="38"/>
      <c r="B228" s="39"/>
      <c r="C228" s="226" t="s">
        <v>375</v>
      </c>
      <c r="D228" s="226" t="s">
        <v>200</v>
      </c>
      <c r="E228" s="227" t="s">
        <v>376</v>
      </c>
      <c r="F228" s="228" t="s">
        <v>377</v>
      </c>
      <c r="G228" s="229" t="s">
        <v>210</v>
      </c>
      <c r="H228" s="230">
        <v>6.426</v>
      </c>
      <c r="I228" s="231"/>
      <c r="J228" s="232">
        <f>ROUND(I228*H228,2)</f>
        <v>0</v>
      </c>
      <c r="K228" s="228" t="s">
        <v>211</v>
      </c>
      <c r="L228" s="44"/>
      <c r="M228" s="233" t="s">
        <v>1</v>
      </c>
      <c r="N228" s="234" t="s">
        <v>46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205</v>
      </c>
      <c r="AT228" s="237" t="s">
        <v>200</v>
      </c>
      <c r="AU228" s="237" t="s">
        <v>89</v>
      </c>
      <c r="AY228" s="17" t="s">
        <v>197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21</v>
      </c>
      <c r="BK228" s="238">
        <f>ROUND(I228*H228,2)</f>
        <v>0</v>
      </c>
      <c r="BL228" s="17" t="s">
        <v>205</v>
      </c>
      <c r="BM228" s="237" t="s">
        <v>378</v>
      </c>
    </row>
    <row r="229" spans="1:63" s="12" customFormat="1" ht="25.9" customHeight="1">
      <c r="A229" s="12"/>
      <c r="B229" s="210"/>
      <c r="C229" s="211"/>
      <c r="D229" s="212" t="s">
        <v>80</v>
      </c>
      <c r="E229" s="213" t="s">
        <v>379</v>
      </c>
      <c r="F229" s="213" t="s">
        <v>380</v>
      </c>
      <c r="G229" s="211"/>
      <c r="H229" s="211"/>
      <c r="I229" s="214"/>
      <c r="J229" s="215">
        <f>BK229</f>
        <v>0</v>
      </c>
      <c r="K229" s="211"/>
      <c r="L229" s="216"/>
      <c r="M229" s="217"/>
      <c r="N229" s="218"/>
      <c r="O229" s="218"/>
      <c r="P229" s="219">
        <f>P230+P240+P254+P263+P277+P293+P336</f>
        <v>0</v>
      </c>
      <c r="Q229" s="218"/>
      <c r="R229" s="219">
        <f>R230+R240+R254+R263+R277+R293+R336</f>
        <v>3.8863164199999995</v>
      </c>
      <c r="S229" s="218"/>
      <c r="T229" s="220">
        <f>T230+T240+T254+T263+T277+T293+T336</f>
        <v>3.7182709999999997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1" t="s">
        <v>89</v>
      </c>
      <c r="AT229" s="222" t="s">
        <v>80</v>
      </c>
      <c r="AU229" s="222" t="s">
        <v>81</v>
      </c>
      <c r="AY229" s="221" t="s">
        <v>197</v>
      </c>
      <c r="BK229" s="223">
        <f>BK230+BK240+BK254+BK263+BK277+BK293+BK336</f>
        <v>0</v>
      </c>
    </row>
    <row r="230" spans="1:63" s="12" customFormat="1" ht="22.8" customHeight="1">
      <c r="A230" s="12"/>
      <c r="B230" s="210"/>
      <c r="C230" s="211"/>
      <c r="D230" s="212" t="s">
        <v>80</v>
      </c>
      <c r="E230" s="224" t="s">
        <v>381</v>
      </c>
      <c r="F230" s="224" t="s">
        <v>382</v>
      </c>
      <c r="G230" s="211"/>
      <c r="H230" s="211"/>
      <c r="I230" s="214"/>
      <c r="J230" s="225">
        <f>BK230</f>
        <v>0</v>
      </c>
      <c r="K230" s="211"/>
      <c r="L230" s="216"/>
      <c r="M230" s="217"/>
      <c r="N230" s="218"/>
      <c r="O230" s="218"/>
      <c r="P230" s="219">
        <f>SUM(P231:P239)</f>
        <v>0</v>
      </c>
      <c r="Q230" s="218"/>
      <c r="R230" s="219">
        <f>SUM(R231:R239)</f>
        <v>0.26605392</v>
      </c>
      <c r="S230" s="218"/>
      <c r="T230" s="220">
        <f>SUM(T231:T239)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1" t="s">
        <v>89</v>
      </c>
      <c r="AT230" s="222" t="s">
        <v>80</v>
      </c>
      <c r="AU230" s="222" t="s">
        <v>21</v>
      </c>
      <c r="AY230" s="221" t="s">
        <v>197</v>
      </c>
      <c r="BK230" s="223">
        <f>SUM(BK231:BK239)</f>
        <v>0</v>
      </c>
    </row>
    <row r="231" spans="1:65" s="2" customFormat="1" ht="12">
      <c r="A231" s="38"/>
      <c r="B231" s="39"/>
      <c r="C231" s="226" t="s">
        <v>383</v>
      </c>
      <c r="D231" s="226" t="s">
        <v>200</v>
      </c>
      <c r="E231" s="227" t="s">
        <v>384</v>
      </c>
      <c r="F231" s="228" t="s">
        <v>385</v>
      </c>
      <c r="G231" s="229" t="s">
        <v>217</v>
      </c>
      <c r="H231" s="230">
        <v>37.91</v>
      </c>
      <c r="I231" s="231"/>
      <c r="J231" s="232">
        <f>ROUND(I231*H231,2)</f>
        <v>0</v>
      </c>
      <c r="K231" s="228" t="s">
        <v>211</v>
      </c>
      <c r="L231" s="44"/>
      <c r="M231" s="233" t="s">
        <v>1</v>
      </c>
      <c r="N231" s="234" t="s">
        <v>46</v>
      </c>
      <c r="O231" s="91"/>
      <c r="P231" s="235">
        <f>O231*H231</f>
        <v>0</v>
      </c>
      <c r="Q231" s="235">
        <v>0.00451</v>
      </c>
      <c r="R231" s="235">
        <f>Q231*H231</f>
        <v>0.1709741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290</v>
      </c>
      <c r="AT231" s="237" t="s">
        <v>200</v>
      </c>
      <c r="AU231" s="237" t="s">
        <v>89</v>
      </c>
      <c r="AY231" s="17" t="s">
        <v>197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21</v>
      </c>
      <c r="BK231" s="238">
        <f>ROUND(I231*H231,2)</f>
        <v>0</v>
      </c>
      <c r="BL231" s="17" t="s">
        <v>290</v>
      </c>
      <c r="BM231" s="237" t="s">
        <v>386</v>
      </c>
    </row>
    <row r="232" spans="1:51" s="13" customFormat="1" ht="12">
      <c r="A232" s="13"/>
      <c r="B232" s="239"/>
      <c r="C232" s="240"/>
      <c r="D232" s="241" t="s">
        <v>207</v>
      </c>
      <c r="E232" s="242" t="s">
        <v>1</v>
      </c>
      <c r="F232" s="243" t="s">
        <v>387</v>
      </c>
      <c r="G232" s="240"/>
      <c r="H232" s="244">
        <v>37.91</v>
      </c>
      <c r="I232" s="245"/>
      <c r="J232" s="240"/>
      <c r="K232" s="240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207</v>
      </c>
      <c r="AU232" s="250" t="s">
        <v>89</v>
      </c>
      <c r="AV232" s="13" t="s">
        <v>89</v>
      </c>
      <c r="AW232" s="13" t="s">
        <v>36</v>
      </c>
      <c r="AX232" s="13" t="s">
        <v>21</v>
      </c>
      <c r="AY232" s="250" t="s">
        <v>197</v>
      </c>
    </row>
    <row r="233" spans="1:65" s="2" customFormat="1" ht="12">
      <c r="A233" s="38"/>
      <c r="B233" s="39"/>
      <c r="C233" s="226" t="s">
        <v>388</v>
      </c>
      <c r="D233" s="226" t="s">
        <v>200</v>
      </c>
      <c r="E233" s="227" t="s">
        <v>389</v>
      </c>
      <c r="F233" s="228" t="s">
        <v>390</v>
      </c>
      <c r="G233" s="229" t="s">
        <v>217</v>
      </c>
      <c r="H233" s="230">
        <v>21.082</v>
      </c>
      <c r="I233" s="231"/>
      <c r="J233" s="232">
        <f>ROUND(I233*H233,2)</f>
        <v>0</v>
      </c>
      <c r="K233" s="228" t="s">
        <v>211</v>
      </c>
      <c r="L233" s="44"/>
      <c r="M233" s="233" t="s">
        <v>1</v>
      </c>
      <c r="N233" s="234" t="s">
        <v>46</v>
      </c>
      <c r="O233" s="91"/>
      <c r="P233" s="235">
        <f>O233*H233</f>
        <v>0</v>
      </c>
      <c r="Q233" s="235">
        <v>0.00451</v>
      </c>
      <c r="R233" s="235">
        <f>Q233*H233</f>
        <v>0.09507982000000001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290</v>
      </c>
      <c r="AT233" s="237" t="s">
        <v>200</v>
      </c>
      <c r="AU233" s="237" t="s">
        <v>89</v>
      </c>
      <c r="AY233" s="17" t="s">
        <v>197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21</v>
      </c>
      <c r="BK233" s="238">
        <f>ROUND(I233*H233,2)</f>
        <v>0</v>
      </c>
      <c r="BL233" s="17" t="s">
        <v>290</v>
      </c>
      <c r="BM233" s="237" t="s">
        <v>391</v>
      </c>
    </row>
    <row r="234" spans="1:51" s="14" customFormat="1" ht="12">
      <c r="A234" s="14"/>
      <c r="B234" s="251"/>
      <c r="C234" s="252"/>
      <c r="D234" s="241" t="s">
        <v>207</v>
      </c>
      <c r="E234" s="253" t="s">
        <v>1</v>
      </c>
      <c r="F234" s="254" t="s">
        <v>392</v>
      </c>
      <c r="G234" s="252"/>
      <c r="H234" s="253" t="s">
        <v>1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0" t="s">
        <v>207</v>
      </c>
      <c r="AU234" s="260" t="s">
        <v>89</v>
      </c>
      <c r="AV234" s="14" t="s">
        <v>21</v>
      </c>
      <c r="AW234" s="14" t="s">
        <v>36</v>
      </c>
      <c r="AX234" s="14" t="s">
        <v>81</v>
      </c>
      <c r="AY234" s="260" t="s">
        <v>197</v>
      </c>
    </row>
    <row r="235" spans="1:51" s="13" customFormat="1" ht="12">
      <c r="A235" s="13"/>
      <c r="B235" s="239"/>
      <c r="C235" s="240"/>
      <c r="D235" s="241" t="s">
        <v>207</v>
      </c>
      <c r="E235" s="242" t="s">
        <v>1</v>
      </c>
      <c r="F235" s="243" t="s">
        <v>393</v>
      </c>
      <c r="G235" s="240"/>
      <c r="H235" s="244">
        <v>7.582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0" t="s">
        <v>207</v>
      </c>
      <c r="AU235" s="250" t="s">
        <v>89</v>
      </c>
      <c r="AV235" s="13" t="s">
        <v>89</v>
      </c>
      <c r="AW235" s="13" t="s">
        <v>36</v>
      </c>
      <c r="AX235" s="13" t="s">
        <v>81</v>
      </c>
      <c r="AY235" s="250" t="s">
        <v>197</v>
      </c>
    </row>
    <row r="236" spans="1:51" s="14" customFormat="1" ht="12">
      <c r="A236" s="14"/>
      <c r="B236" s="251"/>
      <c r="C236" s="252"/>
      <c r="D236" s="241" t="s">
        <v>207</v>
      </c>
      <c r="E236" s="253" t="s">
        <v>1</v>
      </c>
      <c r="F236" s="254" t="s">
        <v>394</v>
      </c>
      <c r="G236" s="252"/>
      <c r="H236" s="253" t="s">
        <v>1</v>
      </c>
      <c r="I236" s="255"/>
      <c r="J236" s="252"/>
      <c r="K236" s="252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207</v>
      </c>
      <c r="AU236" s="260" t="s">
        <v>89</v>
      </c>
      <c r="AV236" s="14" t="s">
        <v>21</v>
      </c>
      <c r="AW236" s="14" t="s">
        <v>36</v>
      </c>
      <c r="AX236" s="14" t="s">
        <v>81</v>
      </c>
      <c r="AY236" s="260" t="s">
        <v>197</v>
      </c>
    </row>
    <row r="237" spans="1:51" s="13" customFormat="1" ht="12">
      <c r="A237" s="13"/>
      <c r="B237" s="239"/>
      <c r="C237" s="240"/>
      <c r="D237" s="241" t="s">
        <v>207</v>
      </c>
      <c r="E237" s="242" t="s">
        <v>1</v>
      </c>
      <c r="F237" s="243" t="s">
        <v>395</v>
      </c>
      <c r="G237" s="240"/>
      <c r="H237" s="244">
        <v>13.5</v>
      </c>
      <c r="I237" s="245"/>
      <c r="J237" s="240"/>
      <c r="K237" s="240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207</v>
      </c>
      <c r="AU237" s="250" t="s">
        <v>89</v>
      </c>
      <c r="AV237" s="13" t="s">
        <v>89</v>
      </c>
      <c r="AW237" s="13" t="s">
        <v>36</v>
      </c>
      <c r="AX237" s="13" t="s">
        <v>81</v>
      </c>
      <c r="AY237" s="250" t="s">
        <v>197</v>
      </c>
    </row>
    <row r="238" spans="1:51" s="15" customFormat="1" ht="12">
      <c r="A238" s="15"/>
      <c r="B238" s="261"/>
      <c r="C238" s="262"/>
      <c r="D238" s="241" t="s">
        <v>207</v>
      </c>
      <c r="E238" s="263" t="s">
        <v>1</v>
      </c>
      <c r="F238" s="264" t="s">
        <v>226</v>
      </c>
      <c r="G238" s="262"/>
      <c r="H238" s="265">
        <v>21.082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1" t="s">
        <v>207</v>
      </c>
      <c r="AU238" s="271" t="s">
        <v>89</v>
      </c>
      <c r="AV238" s="15" t="s">
        <v>205</v>
      </c>
      <c r="AW238" s="15" t="s">
        <v>36</v>
      </c>
      <c r="AX238" s="15" t="s">
        <v>21</v>
      </c>
      <c r="AY238" s="271" t="s">
        <v>197</v>
      </c>
    </row>
    <row r="239" spans="1:65" s="2" customFormat="1" ht="12">
      <c r="A239" s="38"/>
      <c r="B239" s="39"/>
      <c r="C239" s="226" t="s">
        <v>396</v>
      </c>
      <c r="D239" s="226" t="s">
        <v>200</v>
      </c>
      <c r="E239" s="227" t="s">
        <v>397</v>
      </c>
      <c r="F239" s="228" t="s">
        <v>398</v>
      </c>
      <c r="G239" s="229" t="s">
        <v>210</v>
      </c>
      <c r="H239" s="230">
        <v>0.266</v>
      </c>
      <c r="I239" s="231"/>
      <c r="J239" s="232">
        <f>ROUND(I239*H239,2)</f>
        <v>0</v>
      </c>
      <c r="K239" s="228" t="s">
        <v>211</v>
      </c>
      <c r="L239" s="44"/>
      <c r="M239" s="233" t="s">
        <v>1</v>
      </c>
      <c r="N239" s="234" t="s">
        <v>46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290</v>
      </c>
      <c r="AT239" s="237" t="s">
        <v>200</v>
      </c>
      <c r="AU239" s="237" t="s">
        <v>89</v>
      </c>
      <c r="AY239" s="17" t="s">
        <v>197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21</v>
      </c>
      <c r="BK239" s="238">
        <f>ROUND(I239*H239,2)</f>
        <v>0</v>
      </c>
      <c r="BL239" s="17" t="s">
        <v>290</v>
      </c>
      <c r="BM239" s="237" t="s">
        <v>399</v>
      </c>
    </row>
    <row r="240" spans="1:63" s="12" customFormat="1" ht="22.8" customHeight="1">
      <c r="A240" s="12"/>
      <c r="B240" s="210"/>
      <c r="C240" s="211"/>
      <c r="D240" s="212" t="s">
        <v>80</v>
      </c>
      <c r="E240" s="224" t="s">
        <v>400</v>
      </c>
      <c r="F240" s="224" t="s">
        <v>401</v>
      </c>
      <c r="G240" s="211"/>
      <c r="H240" s="211"/>
      <c r="I240" s="214"/>
      <c r="J240" s="225">
        <f>BK240</f>
        <v>0</v>
      </c>
      <c r="K240" s="211"/>
      <c r="L240" s="216"/>
      <c r="M240" s="217"/>
      <c r="N240" s="218"/>
      <c r="O240" s="218"/>
      <c r="P240" s="219">
        <f>SUM(P241:P253)</f>
        <v>0</v>
      </c>
      <c r="Q240" s="218"/>
      <c r="R240" s="219">
        <f>SUM(R241:R253)</f>
        <v>0</v>
      </c>
      <c r="S240" s="218"/>
      <c r="T240" s="220">
        <f>SUM(T241:T253)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1" t="s">
        <v>89</v>
      </c>
      <c r="AT240" s="222" t="s">
        <v>80</v>
      </c>
      <c r="AU240" s="222" t="s">
        <v>21</v>
      </c>
      <c r="AY240" s="221" t="s">
        <v>197</v>
      </c>
      <c r="BK240" s="223">
        <f>SUM(BK241:BK253)</f>
        <v>0</v>
      </c>
    </row>
    <row r="241" spans="1:65" s="2" customFormat="1" ht="12">
      <c r="A241" s="38"/>
      <c r="B241" s="39"/>
      <c r="C241" s="226" t="s">
        <v>402</v>
      </c>
      <c r="D241" s="226" t="s">
        <v>200</v>
      </c>
      <c r="E241" s="227" t="s">
        <v>403</v>
      </c>
      <c r="F241" s="228" t="s">
        <v>404</v>
      </c>
      <c r="G241" s="229" t="s">
        <v>203</v>
      </c>
      <c r="H241" s="230">
        <v>2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46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290</v>
      </c>
      <c r="AT241" s="237" t="s">
        <v>200</v>
      </c>
      <c r="AU241" s="237" t="s">
        <v>89</v>
      </c>
      <c r="AY241" s="17" t="s">
        <v>197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21</v>
      </c>
      <c r="BK241" s="238">
        <f>ROUND(I241*H241,2)</f>
        <v>0</v>
      </c>
      <c r="BL241" s="17" t="s">
        <v>290</v>
      </c>
      <c r="BM241" s="237" t="s">
        <v>405</v>
      </c>
    </row>
    <row r="242" spans="1:65" s="2" customFormat="1" ht="12">
      <c r="A242" s="38"/>
      <c r="B242" s="39"/>
      <c r="C242" s="226" t="s">
        <v>406</v>
      </c>
      <c r="D242" s="226" t="s">
        <v>200</v>
      </c>
      <c r="E242" s="227" t="s">
        <v>407</v>
      </c>
      <c r="F242" s="228" t="s">
        <v>408</v>
      </c>
      <c r="G242" s="229" t="s">
        <v>203</v>
      </c>
      <c r="H242" s="230">
        <v>2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46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290</v>
      </c>
      <c r="AT242" s="237" t="s">
        <v>200</v>
      </c>
      <c r="AU242" s="237" t="s">
        <v>89</v>
      </c>
      <c r="AY242" s="17" t="s">
        <v>197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21</v>
      </c>
      <c r="BK242" s="238">
        <f>ROUND(I242*H242,2)</f>
        <v>0</v>
      </c>
      <c r="BL242" s="17" t="s">
        <v>290</v>
      </c>
      <c r="BM242" s="237" t="s">
        <v>409</v>
      </c>
    </row>
    <row r="243" spans="1:65" s="2" customFormat="1" ht="16.5" customHeight="1">
      <c r="A243" s="38"/>
      <c r="B243" s="39"/>
      <c r="C243" s="226" t="s">
        <v>410</v>
      </c>
      <c r="D243" s="226" t="s">
        <v>200</v>
      </c>
      <c r="E243" s="227" t="s">
        <v>411</v>
      </c>
      <c r="F243" s="228" t="s">
        <v>412</v>
      </c>
      <c r="G243" s="229" t="s">
        <v>203</v>
      </c>
      <c r="H243" s="230">
        <v>2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46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290</v>
      </c>
      <c r="AT243" s="237" t="s">
        <v>200</v>
      </c>
      <c r="AU243" s="237" t="s">
        <v>89</v>
      </c>
      <c r="AY243" s="17" t="s">
        <v>197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21</v>
      </c>
      <c r="BK243" s="238">
        <f>ROUND(I243*H243,2)</f>
        <v>0</v>
      </c>
      <c r="BL243" s="17" t="s">
        <v>290</v>
      </c>
      <c r="BM243" s="237" t="s">
        <v>413</v>
      </c>
    </row>
    <row r="244" spans="1:51" s="14" customFormat="1" ht="12">
      <c r="A244" s="14"/>
      <c r="B244" s="251"/>
      <c r="C244" s="252"/>
      <c r="D244" s="241" t="s">
        <v>207</v>
      </c>
      <c r="E244" s="253" t="s">
        <v>1</v>
      </c>
      <c r="F244" s="254" t="s">
        <v>414</v>
      </c>
      <c r="G244" s="252"/>
      <c r="H244" s="253" t="s">
        <v>1</v>
      </c>
      <c r="I244" s="255"/>
      <c r="J244" s="252"/>
      <c r="K244" s="252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207</v>
      </c>
      <c r="AU244" s="260" t="s">
        <v>89</v>
      </c>
      <c r="AV244" s="14" t="s">
        <v>21</v>
      </c>
      <c r="AW244" s="14" t="s">
        <v>36</v>
      </c>
      <c r="AX244" s="14" t="s">
        <v>81</v>
      </c>
      <c r="AY244" s="260" t="s">
        <v>197</v>
      </c>
    </row>
    <row r="245" spans="1:51" s="13" customFormat="1" ht="12">
      <c r="A245" s="13"/>
      <c r="B245" s="239"/>
      <c r="C245" s="240"/>
      <c r="D245" s="241" t="s">
        <v>207</v>
      </c>
      <c r="E245" s="242" t="s">
        <v>1</v>
      </c>
      <c r="F245" s="243" t="s">
        <v>21</v>
      </c>
      <c r="G245" s="240"/>
      <c r="H245" s="244">
        <v>1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207</v>
      </c>
      <c r="AU245" s="250" t="s">
        <v>89</v>
      </c>
      <c r="AV245" s="13" t="s">
        <v>89</v>
      </c>
      <c r="AW245" s="13" t="s">
        <v>36</v>
      </c>
      <c r="AX245" s="13" t="s">
        <v>81</v>
      </c>
      <c r="AY245" s="250" t="s">
        <v>197</v>
      </c>
    </row>
    <row r="246" spans="1:51" s="14" customFormat="1" ht="12">
      <c r="A246" s="14"/>
      <c r="B246" s="251"/>
      <c r="C246" s="252"/>
      <c r="D246" s="241" t="s">
        <v>207</v>
      </c>
      <c r="E246" s="253" t="s">
        <v>1</v>
      </c>
      <c r="F246" s="254" t="s">
        <v>415</v>
      </c>
      <c r="G246" s="252"/>
      <c r="H246" s="253" t="s">
        <v>1</v>
      </c>
      <c r="I246" s="255"/>
      <c r="J246" s="252"/>
      <c r="K246" s="252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207</v>
      </c>
      <c r="AU246" s="260" t="s">
        <v>89</v>
      </c>
      <c r="AV246" s="14" t="s">
        <v>21</v>
      </c>
      <c r="AW246" s="14" t="s">
        <v>36</v>
      </c>
      <c r="AX246" s="14" t="s">
        <v>81</v>
      </c>
      <c r="AY246" s="260" t="s">
        <v>197</v>
      </c>
    </row>
    <row r="247" spans="1:51" s="13" customFormat="1" ht="12">
      <c r="A247" s="13"/>
      <c r="B247" s="239"/>
      <c r="C247" s="240"/>
      <c r="D247" s="241" t="s">
        <v>207</v>
      </c>
      <c r="E247" s="242" t="s">
        <v>1</v>
      </c>
      <c r="F247" s="243" t="s">
        <v>21</v>
      </c>
      <c r="G247" s="240"/>
      <c r="H247" s="244">
        <v>1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207</v>
      </c>
      <c r="AU247" s="250" t="s">
        <v>89</v>
      </c>
      <c r="AV247" s="13" t="s">
        <v>89</v>
      </c>
      <c r="AW247" s="13" t="s">
        <v>36</v>
      </c>
      <c r="AX247" s="13" t="s">
        <v>81</v>
      </c>
      <c r="AY247" s="250" t="s">
        <v>197</v>
      </c>
    </row>
    <row r="248" spans="1:51" s="15" customFormat="1" ht="12">
      <c r="A248" s="15"/>
      <c r="B248" s="261"/>
      <c r="C248" s="262"/>
      <c r="D248" s="241" t="s">
        <v>207</v>
      </c>
      <c r="E248" s="263" t="s">
        <v>1</v>
      </c>
      <c r="F248" s="264" t="s">
        <v>226</v>
      </c>
      <c r="G248" s="262"/>
      <c r="H248" s="265">
        <v>2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1" t="s">
        <v>207</v>
      </c>
      <c r="AU248" s="271" t="s">
        <v>89</v>
      </c>
      <c r="AV248" s="15" t="s">
        <v>205</v>
      </c>
      <c r="AW248" s="15" t="s">
        <v>36</v>
      </c>
      <c r="AX248" s="15" t="s">
        <v>21</v>
      </c>
      <c r="AY248" s="271" t="s">
        <v>197</v>
      </c>
    </row>
    <row r="249" spans="1:65" s="2" customFormat="1" ht="12">
      <c r="A249" s="38"/>
      <c r="B249" s="39"/>
      <c r="C249" s="226" t="s">
        <v>416</v>
      </c>
      <c r="D249" s="226" t="s">
        <v>200</v>
      </c>
      <c r="E249" s="227" t="s">
        <v>417</v>
      </c>
      <c r="F249" s="228" t="s">
        <v>418</v>
      </c>
      <c r="G249" s="229" t="s">
        <v>203</v>
      </c>
      <c r="H249" s="230">
        <v>1</v>
      </c>
      <c r="I249" s="231"/>
      <c r="J249" s="232">
        <f>ROUND(I249*H249,2)</f>
        <v>0</v>
      </c>
      <c r="K249" s="228" t="s">
        <v>1</v>
      </c>
      <c r="L249" s="44"/>
      <c r="M249" s="233" t="s">
        <v>1</v>
      </c>
      <c r="N249" s="234" t="s">
        <v>46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290</v>
      </c>
      <c r="AT249" s="237" t="s">
        <v>200</v>
      </c>
      <c r="AU249" s="237" t="s">
        <v>89</v>
      </c>
      <c r="AY249" s="17" t="s">
        <v>197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21</v>
      </c>
      <c r="BK249" s="238">
        <f>ROUND(I249*H249,2)</f>
        <v>0</v>
      </c>
      <c r="BL249" s="17" t="s">
        <v>290</v>
      </c>
      <c r="BM249" s="237" t="s">
        <v>419</v>
      </c>
    </row>
    <row r="250" spans="1:65" s="2" customFormat="1" ht="16.5" customHeight="1">
      <c r="A250" s="38"/>
      <c r="B250" s="39"/>
      <c r="C250" s="226" t="s">
        <v>420</v>
      </c>
      <c r="D250" s="226" t="s">
        <v>200</v>
      </c>
      <c r="E250" s="227" t="s">
        <v>421</v>
      </c>
      <c r="F250" s="228" t="s">
        <v>422</v>
      </c>
      <c r="G250" s="229" t="s">
        <v>203</v>
      </c>
      <c r="H250" s="230">
        <v>1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46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290</v>
      </c>
      <c r="AT250" s="237" t="s">
        <v>200</v>
      </c>
      <c r="AU250" s="237" t="s">
        <v>89</v>
      </c>
      <c r="AY250" s="17" t="s">
        <v>197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21</v>
      </c>
      <c r="BK250" s="238">
        <f>ROUND(I250*H250,2)</f>
        <v>0</v>
      </c>
      <c r="BL250" s="17" t="s">
        <v>290</v>
      </c>
      <c r="BM250" s="237" t="s">
        <v>423</v>
      </c>
    </row>
    <row r="251" spans="1:65" s="2" customFormat="1" ht="12">
      <c r="A251" s="38"/>
      <c r="B251" s="39"/>
      <c r="C251" s="226" t="s">
        <v>424</v>
      </c>
      <c r="D251" s="226" t="s">
        <v>200</v>
      </c>
      <c r="E251" s="227" t="s">
        <v>425</v>
      </c>
      <c r="F251" s="228" t="s">
        <v>426</v>
      </c>
      <c r="G251" s="229" t="s">
        <v>203</v>
      </c>
      <c r="H251" s="230">
        <v>1</v>
      </c>
      <c r="I251" s="231"/>
      <c r="J251" s="232">
        <f>ROUND(I251*H251,2)</f>
        <v>0</v>
      </c>
      <c r="K251" s="228" t="s">
        <v>1</v>
      </c>
      <c r="L251" s="44"/>
      <c r="M251" s="233" t="s">
        <v>1</v>
      </c>
      <c r="N251" s="234" t="s">
        <v>46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290</v>
      </c>
      <c r="AT251" s="237" t="s">
        <v>200</v>
      </c>
      <c r="AU251" s="237" t="s">
        <v>89</v>
      </c>
      <c r="AY251" s="17" t="s">
        <v>197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21</v>
      </c>
      <c r="BK251" s="238">
        <f>ROUND(I251*H251,2)</f>
        <v>0</v>
      </c>
      <c r="BL251" s="17" t="s">
        <v>290</v>
      </c>
      <c r="BM251" s="237" t="s">
        <v>427</v>
      </c>
    </row>
    <row r="252" spans="1:65" s="2" customFormat="1" ht="12">
      <c r="A252" s="38"/>
      <c r="B252" s="39"/>
      <c r="C252" s="226" t="s">
        <v>428</v>
      </c>
      <c r="D252" s="226" t="s">
        <v>200</v>
      </c>
      <c r="E252" s="227" t="s">
        <v>429</v>
      </c>
      <c r="F252" s="228" t="s">
        <v>430</v>
      </c>
      <c r="G252" s="229" t="s">
        <v>203</v>
      </c>
      <c r="H252" s="230">
        <v>1</v>
      </c>
      <c r="I252" s="231"/>
      <c r="J252" s="232">
        <f>ROUND(I252*H252,2)</f>
        <v>0</v>
      </c>
      <c r="K252" s="228" t="s">
        <v>1</v>
      </c>
      <c r="L252" s="44"/>
      <c r="M252" s="233" t="s">
        <v>1</v>
      </c>
      <c r="N252" s="234" t="s">
        <v>46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290</v>
      </c>
      <c r="AT252" s="237" t="s">
        <v>200</v>
      </c>
      <c r="AU252" s="237" t="s">
        <v>89</v>
      </c>
      <c r="AY252" s="17" t="s">
        <v>197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21</v>
      </c>
      <c r="BK252" s="238">
        <f>ROUND(I252*H252,2)</f>
        <v>0</v>
      </c>
      <c r="BL252" s="17" t="s">
        <v>290</v>
      </c>
      <c r="BM252" s="237" t="s">
        <v>431</v>
      </c>
    </row>
    <row r="253" spans="1:65" s="2" customFormat="1" ht="12">
      <c r="A253" s="38"/>
      <c r="B253" s="39"/>
      <c r="C253" s="226" t="s">
        <v>432</v>
      </c>
      <c r="D253" s="226" t="s">
        <v>200</v>
      </c>
      <c r="E253" s="227" t="s">
        <v>433</v>
      </c>
      <c r="F253" s="228" t="s">
        <v>434</v>
      </c>
      <c r="G253" s="229" t="s">
        <v>203</v>
      </c>
      <c r="H253" s="230">
        <v>1</v>
      </c>
      <c r="I253" s="231"/>
      <c r="J253" s="232">
        <f>ROUND(I253*H253,2)</f>
        <v>0</v>
      </c>
      <c r="K253" s="228" t="s">
        <v>1</v>
      </c>
      <c r="L253" s="44"/>
      <c r="M253" s="233" t="s">
        <v>1</v>
      </c>
      <c r="N253" s="234" t="s">
        <v>46</v>
      </c>
      <c r="O253" s="91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7" t="s">
        <v>290</v>
      </c>
      <c r="AT253" s="237" t="s">
        <v>200</v>
      </c>
      <c r="AU253" s="237" t="s">
        <v>89</v>
      </c>
      <c r="AY253" s="17" t="s">
        <v>197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7" t="s">
        <v>21</v>
      </c>
      <c r="BK253" s="238">
        <f>ROUND(I253*H253,2)</f>
        <v>0</v>
      </c>
      <c r="BL253" s="17" t="s">
        <v>290</v>
      </c>
      <c r="BM253" s="237" t="s">
        <v>435</v>
      </c>
    </row>
    <row r="254" spans="1:63" s="12" customFormat="1" ht="22.8" customHeight="1">
      <c r="A254" s="12"/>
      <c r="B254" s="210"/>
      <c r="C254" s="211"/>
      <c r="D254" s="212" t="s">
        <v>80</v>
      </c>
      <c r="E254" s="224" t="s">
        <v>436</v>
      </c>
      <c r="F254" s="224" t="s">
        <v>437</v>
      </c>
      <c r="G254" s="211"/>
      <c r="H254" s="211"/>
      <c r="I254" s="214"/>
      <c r="J254" s="225">
        <f>BK254</f>
        <v>0</v>
      </c>
      <c r="K254" s="211"/>
      <c r="L254" s="216"/>
      <c r="M254" s="217"/>
      <c r="N254" s="218"/>
      <c r="O254" s="218"/>
      <c r="P254" s="219">
        <f>SUM(P255:P262)</f>
        <v>0</v>
      </c>
      <c r="Q254" s="218"/>
      <c r="R254" s="219">
        <f>SUM(R255:R262)</f>
        <v>0</v>
      </c>
      <c r="S254" s="218"/>
      <c r="T254" s="220">
        <f>SUM(T255:T262)</f>
        <v>0.12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1" t="s">
        <v>89</v>
      </c>
      <c r="AT254" s="222" t="s">
        <v>80</v>
      </c>
      <c r="AU254" s="222" t="s">
        <v>21</v>
      </c>
      <c r="AY254" s="221" t="s">
        <v>197</v>
      </c>
      <c r="BK254" s="223">
        <f>SUM(BK255:BK262)</f>
        <v>0</v>
      </c>
    </row>
    <row r="255" spans="1:65" s="2" customFormat="1" ht="12">
      <c r="A255" s="38"/>
      <c r="B255" s="39"/>
      <c r="C255" s="226" t="s">
        <v>438</v>
      </c>
      <c r="D255" s="226" t="s">
        <v>200</v>
      </c>
      <c r="E255" s="227" t="s">
        <v>439</v>
      </c>
      <c r="F255" s="228" t="s">
        <v>440</v>
      </c>
      <c r="G255" s="229" t="s">
        <v>203</v>
      </c>
      <c r="H255" s="230">
        <v>1</v>
      </c>
      <c r="I255" s="231"/>
      <c r="J255" s="232">
        <f>ROUND(I255*H255,2)</f>
        <v>0</v>
      </c>
      <c r="K255" s="228" t="s">
        <v>1</v>
      </c>
      <c r="L255" s="44"/>
      <c r="M255" s="233" t="s">
        <v>1</v>
      </c>
      <c r="N255" s="234" t="s">
        <v>46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290</v>
      </c>
      <c r="AT255" s="237" t="s">
        <v>200</v>
      </c>
      <c r="AU255" s="237" t="s">
        <v>89</v>
      </c>
      <c r="AY255" s="17" t="s">
        <v>197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21</v>
      </c>
      <c r="BK255" s="238">
        <f>ROUND(I255*H255,2)</f>
        <v>0</v>
      </c>
      <c r="BL255" s="17" t="s">
        <v>290</v>
      </c>
      <c r="BM255" s="237" t="s">
        <v>441</v>
      </c>
    </row>
    <row r="256" spans="1:65" s="2" customFormat="1" ht="12">
      <c r="A256" s="38"/>
      <c r="B256" s="39"/>
      <c r="C256" s="226" t="s">
        <v>442</v>
      </c>
      <c r="D256" s="226" t="s">
        <v>200</v>
      </c>
      <c r="E256" s="227" t="s">
        <v>443</v>
      </c>
      <c r="F256" s="228" t="s">
        <v>444</v>
      </c>
      <c r="G256" s="229" t="s">
        <v>203</v>
      </c>
      <c r="H256" s="230">
        <v>2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46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290</v>
      </c>
      <c r="AT256" s="237" t="s">
        <v>200</v>
      </c>
      <c r="AU256" s="237" t="s">
        <v>89</v>
      </c>
      <c r="AY256" s="17" t="s">
        <v>197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21</v>
      </c>
      <c r="BK256" s="238">
        <f>ROUND(I256*H256,2)</f>
        <v>0</v>
      </c>
      <c r="BL256" s="17" t="s">
        <v>290</v>
      </c>
      <c r="BM256" s="237" t="s">
        <v>445</v>
      </c>
    </row>
    <row r="257" spans="1:65" s="2" customFormat="1" ht="12">
      <c r="A257" s="38"/>
      <c r="B257" s="39"/>
      <c r="C257" s="226" t="s">
        <v>446</v>
      </c>
      <c r="D257" s="226" t="s">
        <v>200</v>
      </c>
      <c r="E257" s="227" t="s">
        <v>447</v>
      </c>
      <c r="F257" s="228" t="s">
        <v>448</v>
      </c>
      <c r="G257" s="229" t="s">
        <v>203</v>
      </c>
      <c r="H257" s="230">
        <v>1</v>
      </c>
      <c r="I257" s="231"/>
      <c r="J257" s="232">
        <f>ROUND(I257*H257,2)</f>
        <v>0</v>
      </c>
      <c r="K257" s="228" t="s">
        <v>1</v>
      </c>
      <c r="L257" s="44"/>
      <c r="M257" s="233" t="s">
        <v>1</v>
      </c>
      <c r="N257" s="234" t="s">
        <v>46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290</v>
      </c>
      <c r="AT257" s="237" t="s">
        <v>200</v>
      </c>
      <c r="AU257" s="237" t="s">
        <v>89</v>
      </c>
      <c r="AY257" s="17" t="s">
        <v>197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21</v>
      </c>
      <c r="BK257" s="238">
        <f>ROUND(I257*H257,2)</f>
        <v>0</v>
      </c>
      <c r="BL257" s="17" t="s">
        <v>290</v>
      </c>
      <c r="BM257" s="237" t="s">
        <v>449</v>
      </c>
    </row>
    <row r="258" spans="1:65" s="2" customFormat="1" ht="12">
      <c r="A258" s="38"/>
      <c r="B258" s="39"/>
      <c r="C258" s="226" t="s">
        <v>450</v>
      </c>
      <c r="D258" s="226" t="s">
        <v>200</v>
      </c>
      <c r="E258" s="227" t="s">
        <v>451</v>
      </c>
      <c r="F258" s="228" t="s">
        <v>452</v>
      </c>
      <c r="G258" s="229" t="s">
        <v>203</v>
      </c>
      <c r="H258" s="230">
        <v>1</v>
      </c>
      <c r="I258" s="231"/>
      <c r="J258" s="232">
        <f>ROUND(I258*H258,2)</f>
        <v>0</v>
      </c>
      <c r="K258" s="228" t="s">
        <v>1</v>
      </c>
      <c r="L258" s="44"/>
      <c r="M258" s="233" t="s">
        <v>1</v>
      </c>
      <c r="N258" s="234" t="s">
        <v>46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290</v>
      </c>
      <c r="AT258" s="237" t="s">
        <v>200</v>
      </c>
      <c r="AU258" s="237" t="s">
        <v>89</v>
      </c>
      <c r="AY258" s="17" t="s">
        <v>197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21</v>
      </c>
      <c r="BK258" s="238">
        <f>ROUND(I258*H258,2)</f>
        <v>0</v>
      </c>
      <c r="BL258" s="17" t="s">
        <v>290</v>
      </c>
      <c r="BM258" s="237" t="s">
        <v>453</v>
      </c>
    </row>
    <row r="259" spans="1:65" s="2" customFormat="1" ht="12">
      <c r="A259" s="38"/>
      <c r="B259" s="39"/>
      <c r="C259" s="226" t="s">
        <v>454</v>
      </c>
      <c r="D259" s="226" t="s">
        <v>200</v>
      </c>
      <c r="E259" s="227" t="s">
        <v>455</v>
      </c>
      <c r="F259" s="228" t="s">
        <v>456</v>
      </c>
      <c r="G259" s="229" t="s">
        <v>203</v>
      </c>
      <c r="H259" s="230">
        <v>1</v>
      </c>
      <c r="I259" s="231"/>
      <c r="J259" s="232">
        <f>ROUND(I259*H259,2)</f>
        <v>0</v>
      </c>
      <c r="K259" s="228" t="s">
        <v>211</v>
      </c>
      <c r="L259" s="44"/>
      <c r="M259" s="233" t="s">
        <v>1</v>
      </c>
      <c r="N259" s="234" t="s">
        <v>46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290</v>
      </c>
      <c r="AT259" s="237" t="s">
        <v>200</v>
      </c>
      <c r="AU259" s="237" t="s">
        <v>89</v>
      </c>
      <c r="AY259" s="17" t="s">
        <v>197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21</v>
      </c>
      <c r="BK259" s="238">
        <f>ROUND(I259*H259,2)</f>
        <v>0</v>
      </c>
      <c r="BL259" s="17" t="s">
        <v>290</v>
      </c>
      <c r="BM259" s="237" t="s">
        <v>457</v>
      </c>
    </row>
    <row r="260" spans="1:51" s="14" customFormat="1" ht="12">
      <c r="A260" s="14"/>
      <c r="B260" s="251"/>
      <c r="C260" s="252"/>
      <c r="D260" s="241" t="s">
        <v>207</v>
      </c>
      <c r="E260" s="253" t="s">
        <v>1</v>
      </c>
      <c r="F260" s="254" t="s">
        <v>458</v>
      </c>
      <c r="G260" s="252"/>
      <c r="H260" s="253" t="s">
        <v>1</v>
      </c>
      <c r="I260" s="255"/>
      <c r="J260" s="252"/>
      <c r="K260" s="252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207</v>
      </c>
      <c r="AU260" s="260" t="s">
        <v>89</v>
      </c>
      <c r="AV260" s="14" t="s">
        <v>21</v>
      </c>
      <c r="AW260" s="14" t="s">
        <v>36</v>
      </c>
      <c r="AX260" s="14" t="s">
        <v>81</v>
      </c>
      <c r="AY260" s="260" t="s">
        <v>197</v>
      </c>
    </row>
    <row r="261" spans="1:51" s="13" customFormat="1" ht="12">
      <c r="A261" s="13"/>
      <c r="B261" s="239"/>
      <c r="C261" s="240"/>
      <c r="D261" s="241" t="s">
        <v>207</v>
      </c>
      <c r="E261" s="242" t="s">
        <v>1</v>
      </c>
      <c r="F261" s="243" t="s">
        <v>21</v>
      </c>
      <c r="G261" s="240"/>
      <c r="H261" s="244">
        <v>1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207</v>
      </c>
      <c r="AU261" s="250" t="s">
        <v>89</v>
      </c>
      <c r="AV261" s="13" t="s">
        <v>89</v>
      </c>
      <c r="AW261" s="13" t="s">
        <v>36</v>
      </c>
      <c r="AX261" s="13" t="s">
        <v>21</v>
      </c>
      <c r="AY261" s="250" t="s">
        <v>197</v>
      </c>
    </row>
    <row r="262" spans="1:65" s="2" customFormat="1" ht="12">
      <c r="A262" s="38"/>
      <c r="B262" s="39"/>
      <c r="C262" s="226" t="s">
        <v>459</v>
      </c>
      <c r="D262" s="226" t="s">
        <v>200</v>
      </c>
      <c r="E262" s="227" t="s">
        <v>460</v>
      </c>
      <c r="F262" s="228" t="s">
        <v>461</v>
      </c>
      <c r="G262" s="229" t="s">
        <v>203</v>
      </c>
      <c r="H262" s="230">
        <v>5</v>
      </c>
      <c r="I262" s="231"/>
      <c r="J262" s="232">
        <f>ROUND(I262*H262,2)</f>
        <v>0</v>
      </c>
      <c r="K262" s="228" t="s">
        <v>211</v>
      </c>
      <c r="L262" s="44"/>
      <c r="M262" s="233" t="s">
        <v>1</v>
      </c>
      <c r="N262" s="234" t="s">
        <v>46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0.024</v>
      </c>
      <c r="T262" s="236">
        <f>S262*H262</f>
        <v>0.12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290</v>
      </c>
      <c r="AT262" s="237" t="s">
        <v>200</v>
      </c>
      <c r="AU262" s="237" t="s">
        <v>89</v>
      </c>
      <c r="AY262" s="17" t="s">
        <v>197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21</v>
      </c>
      <c r="BK262" s="238">
        <f>ROUND(I262*H262,2)</f>
        <v>0</v>
      </c>
      <c r="BL262" s="17" t="s">
        <v>290</v>
      </c>
      <c r="BM262" s="237" t="s">
        <v>462</v>
      </c>
    </row>
    <row r="263" spans="1:63" s="12" customFormat="1" ht="22.8" customHeight="1">
      <c r="A263" s="12"/>
      <c r="B263" s="210"/>
      <c r="C263" s="211"/>
      <c r="D263" s="212" t="s">
        <v>80</v>
      </c>
      <c r="E263" s="224" t="s">
        <v>463</v>
      </c>
      <c r="F263" s="224" t="s">
        <v>464</v>
      </c>
      <c r="G263" s="211"/>
      <c r="H263" s="211"/>
      <c r="I263" s="214"/>
      <c r="J263" s="225">
        <f>BK263</f>
        <v>0</v>
      </c>
      <c r="K263" s="211"/>
      <c r="L263" s="216"/>
      <c r="M263" s="217"/>
      <c r="N263" s="218"/>
      <c r="O263" s="218"/>
      <c r="P263" s="219">
        <f>SUM(P264:P276)</f>
        <v>0</v>
      </c>
      <c r="Q263" s="218"/>
      <c r="R263" s="219">
        <f>SUM(R264:R276)</f>
        <v>0.051113599999999995</v>
      </c>
      <c r="S263" s="218"/>
      <c r="T263" s="220">
        <f>SUM(T264:T276)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1" t="s">
        <v>89</v>
      </c>
      <c r="AT263" s="222" t="s">
        <v>80</v>
      </c>
      <c r="AU263" s="222" t="s">
        <v>21</v>
      </c>
      <c r="AY263" s="221" t="s">
        <v>197</v>
      </c>
      <c r="BK263" s="223">
        <f>SUM(BK264:BK276)</f>
        <v>0</v>
      </c>
    </row>
    <row r="264" spans="1:65" s="2" customFormat="1" ht="12">
      <c r="A264" s="38"/>
      <c r="B264" s="39"/>
      <c r="C264" s="226" t="s">
        <v>465</v>
      </c>
      <c r="D264" s="226" t="s">
        <v>200</v>
      </c>
      <c r="E264" s="227" t="s">
        <v>466</v>
      </c>
      <c r="F264" s="228" t="s">
        <v>467</v>
      </c>
      <c r="G264" s="229" t="s">
        <v>203</v>
      </c>
      <c r="H264" s="230">
        <v>2</v>
      </c>
      <c r="I264" s="231"/>
      <c r="J264" s="232">
        <f>ROUND(I264*H264,2)</f>
        <v>0</v>
      </c>
      <c r="K264" s="228" t="s">
        <v>1</v>
      </c>
      <c r="L264" s="44"/>
      <c r="M264" s="233" t="s">
        <v>1</v>
      </c>
      <c r="N264" s="234" t="s">
        <v>46</v>
      </c>
      <c r="O264" s="91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290</v>
      </c>
      <c r="AT264" s="237" t="s">
        <v>200</v>
      </c>
      <c r="AU264" s="237" t="s">
        <v>89</v>
      </c>
      <c r="AY264" s="17" t="s">
        <v>197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21</v>
      </c>
      <c r="BK264" s="238">
        <f>ROUND(I264*H264,2)</f>
        <v>0</v>
      </c>
      <c r="BL264" s="17" t="s">
        <v>290</v>
      </c>
      <c r="BM264" s="237" t="s">
        <v>468</v>
      </c>
    </row>
    <row r="265" spans="1:65" s="2" customFormat="1" ht="12">
      <c r="A265" s="38"/>
      <c r="B265" s="39"/>
      <c r="C265" s="226" t="s">
        <v>469</v>
      </c>
      <c r="D265" s="226" t="s">
        <v>200</v>
      </c>
      <c r="E265" s="227" t="s">
        <v>470</v>
      </c>
      <c r="F265" s="228" t="s">
        <v>471</v>
      </c>
      <c r="G265" s="229" t="s">
        <v>472</v>
      </c>
      <c r="H265" s="230">
        <v>44.48</v>
      </c>
      <c r="I265" s="231"/>
      <c r="J265" s="232">
        <f>ROUND(I265*H265,2)</f>
        <v>0</v>
      </c>
      <c r="K265" s="228" t="s">
        <v>211</v>
      </c>
      <c r="L265" s="44"/>
      <c r="M265" s="233" t="s">
        <v>1</v>
      </c>
      <c r="N265" s="234" t="s">
        <v>46</v>
      </c>
      <c r="O265" s="91"/>
      <c r="P265" s="235">
        <f>O265*H265</f>
        <v>0</v>
      </c>
      <c r="Q265" s="235">
        <v>7E-05</v>
      </c>
      <c r="R265" s="235">
        <f>Q265*H265</f>
        <v>0.0031135999999999994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290</v>
      </c>
      <c r="AT265" s="237" t="s">
        <v>200</v>
      </c>
      <c r="AU265" s="237" t="s">
        <v>89</v>
      </c>
      <c r="AY265" s="17" t="s">
        <v>197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21</v>
      </c>
      <c r="BK265" s="238">
        <f>ROUND(I265*H265,2)</f>
        <v>0</v>
      </c>
      <c r="BL265" s="17" t="s">
        <v>290</v>
      </c>
      <c r="BM265" s="237" t="s">
        <v>473</v>
      </c>
    </row>
    <row r="266" spans="1:51" s="14" customFormat="1" ht="12">
      <c r="A266" s="14"/>
      <c r="B266" s="251"/>
      <c r="C266" s="252"/>
      <c r="D266" s="241" t="s">
        <v>207</v>
      </c>
      <c r="E266" s="253" t="s">
        <v>1</v>
      </c>
      <c r="F266" s="254" t="s">
        <v>474</v>
      </c>
      <c r="G266" s="252"/>
      <c r="H266" s="253" t="s">
        <v>1</v>
      </c>
      <c r="I266" s="255"/>
      <c r="J266" s="252"/>
      <c r="K266" s="252"/>
      <c r="L266" s="256"/>
      <c r="M266" s="257"/>
      <c r="N266" s="258"/>
      <c r="O266" s="258"/>
      <c r="P266" s="258"/>
      <c r="Q266" s="258"/>
      <c r="R266" s="258"/>
      <c r="S266" s="258"/>
      <c r="T266" s="25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0" t="s">
        <v>207</v>
      </c>
      <c r="AU266" s="260" t="s">
        <v>89</v>
      </c>
      <c r="AV266" s="14" t="s">
        <v>21</v>
      </c>
      <c r="AW266" s="14" t="s">
        <v>36</v>
      </c>
      <c r="AX266" s="14" t="s">
        <v>81</v>
      </c>
      <c r="AY266" s="260" t="s">
        <v>197</v>
      </c>
    </row>
    <row r="267" spans="1:51" s="13" customFormat="1" ht="12">
      <c r="A267" s="13"/>
      <c r="B267" s="239"/>
      <c r="C267" s="240"/>
      <c r="D267" s="241" t="s">
        <v>207</v>
      </c>
      <c r="E267" s="242" t="s">
        <v>1</v>
      </c>
      <c r="F267" s="243" t="s">
        <v>475</v>
      </c>
      <c r="G267" s="240"/>
      <c r="H267" s="244">
        <v>24.48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207</v>
      </c>
      <c r="AU267" s="250" t="s">
        <v>89</v>
      </c>
      <c r="AV267" s="13" t="s">
        <v>89</v>
      </c>
      <c r="AW267" s="13" t="s">
        <v>36</v>
      </c>
      <c r="AX267" s="13" t="s">
        <v>81</v>
      </c>
      <c r="AY267" s="250" t="s">
        <v>197</v>
      </c>
    </row>
    <row r="268" spans="1:51" s="14" customFormat="1" ht="12">
      <c r="A268" s="14"/>
      <c r="B268" s="251"/>
      <c r="C268" s="252"/>
      <c r="D268" s="241" t="s">
        <v>207</v>
      </c>
      <c r="E268" s="253" t="s">
        <v>1</v>
      </c>
      <c r="F268" s="254" t="s">
        <v>476</v>
      </c>
      <c r="G268" s="252"/>
      <c r="H268" s="253" t="s">
        <v>1</v>
      </c>
      <c r="I268" s="255"/>
      <c r="J268" s="252"/>
      <c r="K268" s="252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207</v>
      </c>
      <c r="AU268" s="260" t="s">
        <v>89</v>
      </c>
      <c r="AV268" s="14" t="s">
        <v>21</v>
      </c>
      <c r="AW268" s="14" t="s">
        <v>36</v>
      </c>
      <c r="AX268" s="14" t="s">
        <v>81</v>
      </c>
      <c r="AY268" s="260" t="s">
        <v>197</v>
      </c>
    </row>
    <row r="269" spans="1:51" s="13" customFormat="1" ht="12">
      <c r="A269" s="13"/>
      <c r="B269" s="239"/>
      <c r="C269" s="240"/>
      <c r="D269" s="241" t="s">
        <v>207</v>
      </c>
      <c r="E269" s="242" t="s">
        <v>1</v>
      </c>
      <c r="F269" s="243" t="s">
        <v>477</v>
      </c>
      <c r="G269" s="240"/>
      <c r="H269" s="244">
        <v>20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0" t="s">
        <v>207</v>
      </c>
      <c r="AU269" s="250" t="s">
        <v>89</v>
      </c>
      <c r="AV269" s="13" t="s">
        <v>89</v>
      </c>
      <c r="AW269" s="13" t="s">
        <v>36</v>
      </c>
      <c r="AX269" s="13" t="s">
        <v>81</v>
      </c>
      <c r="AY269" s="250" t="s">
        <v>197</v>
      </c>
    </row>
    <row r="270" spans="1:51" s="15" customFormat="1" ht="12">
      <c r="A270" s="15"/>
      <c r="B270" s="261"/>
      <c r="C270" s="262"/>
      <c r="D270" s="241" t="s">
        <v>207</v>
      </c>
      <c r="E270" s="263" t="s">
        <v>1</v>
      </c>
      <c r="F270" s="264" t="s">
        <v>226</v>
      </c>
      <c r="G270" s="262"/>
      <c r="H270" s="265">
        <v>44.480000000000004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1" t="s">
        <v>207</v>
      </c>
      <c r="AU270" s="271" t="s">
        <v>89</v>
      </c>
      <c r="AV270" s="15" t="s">
        <v>205</v>
      </c>
      <c r="AW270" s="15" t="s">
        <v>36</v>
      </c>
      <c r="AX270" s="15" t="s">
        <v>21</v>
      </c>
      <c r="AY270" s="271" t="s">
        <v>197</v>
      </c>
    </row>
    <row r="271" spans="1:65" s="2" customFormat="1" ht="12">
      <c r="A271" s="38"/>
      <c r="B271" s="39"/>
      <c r="C271" s="272" t="s">
        <v>478</v>
      </c>
      <c r="D271" s="272" t="s">
        <v>295</v>
      </c>
      <c r="E271" s="273" t="s">
        <v>479</v>
      </c>
      <c r="F271" s="274" t="s">
        <v>480</v>
      </c>
      <c r="G271" s="275" t="s">
        <v>210</v>
      </c>
      <c r="H271" s="276">
        <v>0.026</v>
      </c>
      <c r="I271" s="277"/>
      <c r="J271" s="278">
        <f>ROUND(I271*H271,2)</f>
        <v>0</v>
      </c>
      <c r="K271" s="274" t="s">
        <v>222</v>
      </c>
      <c r="L271" s="279"/>
      <c r="M271" s="280" t="s">
        <v>1</v>
      </c>
      <c r="N271" s="281" t="s">
        <v>46</v>
      </c>
      <c r="O271" s="91"/>
      <c r="P271" s="235">
        <f>O271*H271</f>
        <v>0</v>
      </c>
      <c r="Q271" s="235">
        <v>1</v>
      </c>
      <c r="R271" s="235">
        <f>Q271*H271</f>
        <v>0.026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369</v>
      </c>
      <c r="AT271" s="237" t="s">
        <v>295</v>
      </c>
      <c r="AU271" s="237" t="s">
        <v>89</v>
      </c>
      <c r="AY271" s="17" t="s">
        <v>197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21</v>
      </c>
      <c r="BK271" s="238">
        <f>ROUND(I271*H271,2)</f>
        <v>0</v>
      </c>
      <c r="BL271" s="17" t="s">
        <v>290</v>
      </c>
      <c r="BM271" s="237" t="s">
        <v>481</v>
      </c>
    </row>
    <row r="272" spans="1:51" s="13" customFormat="1" ht="12">
      <c r="A272" s="13"/>
      <c r="B272" s="239"/>
      <c r="C272" s="240"/>
      <c r="D272" s="241" t="s">
        <v>207</v>
      </c>
      <c r="E272" s="242" t="s">
        <v>1</v>
      </c>
      <c r="F272" s="243" t="s">
        <v>482</v>
      </c>
      <c r="G272" s="240"/>
      <c r="H272" s="244">
        <v>0.026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0" t="s">
        <v>207</v>
      </c>
      <c r="AU272" s="250" t="s">
        <v>89</v>
      </c>
      <c r="AV272" s="13" t="s">
        <v>89</v>
      </c>
      <c r="AW272" s="13" t="s">
        <v>36</v>
      </c>
      <c r="AX272" s="13" t="s">
        <v>21</v>
      </c>
      <c r="AY272" s="250" t="s">
        <v>197</v>
      </c>
    </row>
    <row r="273" spans="1:65" s="2" customFormat="1" ht="21.75" customHeight="1">
      <c r="A273" s="38"/>
      <c r="B273" s="39"/>
      <c r="C273" s="272" t="s">
        <v>483</v>
      </c>
      <c r="D273" s="272" t="s">
        <v>295</v>
      </c>
      <c r="E273" s="273" t="s">
        <v>484</v>
      </c>
      <c r="F273" s="274" t="s">
        <v>485</v>
      </c>
      <c r="G273" s="275" t="s">
        <v>210</v>
      </c>
      <c r="H273" s="276">
        <v>0.022</v>
      </c>
      <c r="I273" s="277"/>
      <c r="J273" s="278">
        <f>ROUND(I273*H273,2)</f>
        <v>0</v>
      </c>
      <c r="K273" s="274" t="s">
        <v>222</v>
      </c>
      <c r="L273" s="279"/>
      <c r="M273" s="280" t="s">
        <v>1</v>
      </c>
      <c r="N273" s="281" t="s">
        <v>46</v>
      </c>
      <c r="O273" s="91"/>
      <c r="P273" s="235">
        <f>O273*H273</f>
        <v>0</v>
      </c>
      <c r="Q273" s="235">
        <v>1</v>
      </c>
      <c r="R273" s="235">
        <f>Q273*H273</f>
        <v>0.022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369</v>
      </c>
      <c r="AT273" s="237" t="s">
        <v>295</v>
      </c>
      <c r="AU273" s="237" t="s">
        <v>89</v>
      </c>
      <c r="AY273" s="17" t="s">
        <v>197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21</v>
      </c>
      <c r="BK273" s="238">
        <f>ROUND(I273*H273,2)</f>
        <v>0</v>
      </c>
      <c r="BL273" s="17" t="s">
        <v>290</v>
      </c>
      <c r="BM273" s="237" t="s">
        <v>486</v>
      </c>
    </row>
    <row r="274" spans="1:51" s="14" customFormat="1" ht="12">
      <c r="A274" s="14"/>
      <c r="B274" s="251"/>
      <c r="C274" s="252"/>
      <c r="D274" s="241" t="s">
        <v>207</v>
      </c>
      <c r="E274" s="253" t="s">
        <v>1</v>
      </c>
      <c r="F274" s="254" t="s">
        <v>487</v>
      </c>
      <c r="G274" s="252"/>
      <c r="H274" s="253" t="s">
        <v>1</v>
      </c>
      <c r="I274" s="255"/>
      <c r="J274" s="252"/>
      <c r="K274" s="252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207</v>
      </c>
      <c r="AU274" s="260" t="s">
        <v>89</v>
      </c>
      <c r="AV274" s="14" t="s">
        <v>21</v>
      </c>
      <c r="AW274" s="14" t="s">
        <v>36</v>
      </c>
      <c r="AX274" s="14" t="s">
        <v>81</v>
      </c>
      <c r="AY274" s="260" t="s">
        <v>197</v>
      </c>
    </row>
    <row r="275" spans="1:51" s="13" customFormat="1" ht="12">
      <c r="A275" s="13"/>
      <c r="B275" s="239"/>
      <c r="C275" s="240"/>
      <c r="D275" s="241" t="s">
        <v>207</v>
      </c>
      <c r="E275" s="242" t="s">
        <v>1</v>
      </c>
      <c r="F275" s="243" t="s">
        <v>488</v>
      </c>
      <c r="G275" s="240"/>
      <c r="H275" s="244">
        <v>0.022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0" t="s">
        <v>207</v>
      </c>
      <c r="AU275" s="250" t="s">
        <v>89</v>
      </c>
      <c r="AV275" s="13" t="s">
        <v>89</v>
      </c>
      <c r="AW275" s="13" t="s">
        <v>36</v>
      </c>
      <c r="AX275" s="13" t="s">
        <v>21</v>
      </c>
      <c r="AY275" s="250" t="s">
        <v>197</v>
      </c>
    </row>
    <row r="276" spans="1:65" s="2" customFormat="1" ht="12">
      <c r="A276" s="38"/>
      <c r="B276" s="39"/>
      <c r="C276" s="226" t="s">
        <v>489</v>
      </c>
      <c r="D276" s="226" t="s">
        <v>200</v>
      </c>
      <c r="E276" s="227" t="s">
        <v>490</v>
      </c>
      <c r="F276" s="228" t="s">
        <v>491</v>
      </c>
      <c r="G276" s="229" t="s">
        <v>210</v>
      </c>
      <c r="H276" s="230">
        <v>0.051</v>
      </c>
      <c r="I276" s="231"/>
      <c r="J276" s="232">
        <f>ROUND(I276*H276,2)</f>
        <v>0</v>
      </c>
      <c r="K276" s="228" t="s">
        <v>211</v>
      </c>
      <c r="L276" s="44"/>
      <c r="M276" s="233" t="s">
        <v>1</v>
      </c>
      <c r="N276" s="234" t="s">
        <v>46</v>
      </c>
      <c r="O276" s="91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290</v>
      </c>
      <c r="AT276" s="237" t="s">
        <v>200</v>
      </c>
      <c r="AU276" s="237" t="s">
        <v>89</v>
      </c>
      <c r="AY276" s="17" t="s">
        <v>197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21</v>
      </c>
      <c r="BK276" s="238">
        <f>ROUND(I276*H276,2)</f>
        <v>0</v>
      </c>
      <c r="BL276" s="17" t="s">
        <v>290</v>
      </c>
      <c r="BM276" s="237" t="s">
        <v>492</v>
      </c>
    </row>
    <row r="277" spans="1:63" s="12" customFormat="1" ht="22.8" customHeight="1">
      <c r="A277" s="12"/>
      <c r="B277" s="210"/>
      <c r="C277" s="211"/>
      <c r="D277" s="212" t="s">
        <v>80</v>
      </c>
      <c r="E277" s="224" t="s">
        <v>493</v>
      </c>
      <c r="F277" s="224" t="s">
        <v>494</v>
      </c>
      <c r="G277" s="211"/>
      <c r="H277" s="211"/>
      <c r="I277" s="214"/>
      <c r="J277" s="225">
        <f>BK277</f>
        <v>0</v>
      </c>
      <c r="K277" s="211"/>
      <c r="L277" s="216"/>
      <c r="M277" s="217"/>
      <c r="N277" s="218"/>
      <c r="O277" s="218"/>
      <c r="P277" s="219">
        <f>SUM(P278:P292)</f>
        <v>0</v>
      </c>
      <c r="Q277" s="218"/>
      <c r="R277" s="219">
        <f>SUM(R278:R292)</f>
        <v>1.1270240999999999</v>
      </c>
      <c r="S277" s="218"/>
      <c r="T277" s="220">
        <f>SUM(T278:T292)</f>
        <v>1.3382229999999997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21" t="s">
        <v>89</v>
      </c>
      <c r="AT277" s="222" t="s">
        <v>80</v>
      </c>
      <c r="AU277" s="222" t="s">
        <v>21</v>
      </c>
      <c r="AY277" s="221" t="s">
        <v>197</v>
      </c>
      <c r="BK277" s="223">
        <f>SUM(BK278:BK292)</f>
        <v>0</v>
      </c>
    </row>
    <row r="278" spans="1:65" s="2" customFormat="1" ht="16.5" customHeight="1">
      <c r="A278" s="38"/>
      <c r="B278" s="39"/>
      <c r="C278" s="226" t="s">
        <v>495</v>
      </c>
      <c r="D278" s="226" t="s">
        <v>200</v>
      </c>
      <c r="E278" s="227" t="s">
        <v>496</v>
      </c>
      <c r="F278" s="228" t="s">
        <v>497</v>
      </c>
      <c r="G278" s="229" t="s">
        <v>217</v>
      </c>
      <c r="H278" s="230">
        <v>37.91</v>
      </c>
      <c r="I278" s="231"/>
      <c r="J278" s="232">
        <f>ROUND(I278*H278,2)</f>
        <v>0</v>
      </c>
      <c r="K278" s="228" t="s">
        <v>211</v>
      </c>
      <c r="L278" s="44"/>
      <c r="M278" s="233" t="s">
        <v>1</v>
      </c>
      <c r="N278" s="234" t="s">
        <v>46</v>
      </c>
      <c r="O278" s="91"/>
      <c r="P278" s="235">
        <f>O278*H278</f>
        <v>0</v>
      </c>
      <c r="Q278" s="235">
        <v>0</v>
      </c>
      <c r="R278" s="235">
        <f>Q278*H278</f>
        <v>0</v>
      </c>
      <c r="S278" s="235">
        <v>0.0353</v>
      </c>
      <c r="T278" s="236">
        <f>S278*H278</f>
        <v>1.3382229999999997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290</v>
      </c>
      <c r="AT278" s="237" t="s">
        <v>200</v>
      </c>
      <c r="AU278" s="237" t="s">
        <v>89</v>
      </c>
      <c r="AY278" s="17" t="s">
        <v>197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21</v>
      </c>
      <c r="BK278" s="238">
        <f>ROUND(I278*H278,2)</f>
        <v>0</v>
      </c>
      <c r="BL278" s="17" t="s">
        <v>290</v>
      </c>
      <c r="BM278" s="237" t="s">
        <v>498</v>
      </c>
    </row>
    <row r="279" spans="1:51" s="14" customFormat="1" ht="12">
      <c r="A279" s="14"/>
      <c r="B279" s="251"/>
      <c r="C279" s="252"/>
      <c r="D279" s="241" t="s">
        <v>207</v>
      </c>
      <c r="E279" s="253" t="s">
        <v>1</v>
      </c>
      <c r="F279" s="254" t="s">
        <v>499</v>
      </c>
      <c r="G279" s="252"/>
      <c r="H279" s="253" t="s">
        <v>1</v>
      </c>
      <c r="I279" s="255"/>
      <c r="J279" s="252"/>
      <c r="K279" s="252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207</v>
      </c>
      <c r="AU279" s="260" t="s">
        <v>89</v>
      </c>
      <c r="AV279" s="14" t="s">
        <v>21</v>
      </c>
      <c r="AW279" s="14" t="s">
        <v>36</v>
      </c>
      <c r="AX279" s="14" t="s">
        <v>81</v>
      </c>
      <c r="AY279" s="260" t="s">
        <v>197</v>
      </c>
    </row>
    <row r="280" spans="1:51" s="13" customFormat="1" ht="12">
      <c r="A280" s="13"/>
      <c r="B280" s="239"/>
      <c r="C280" s="240"/>
      <c r="D280" s="241" t="s">
        <v>207</v>
      </c>
      <c r="E280" s="242" t="s">
        <v>1</v>
      </c>
      <c r="F280" s="243" t="s">
        <v>387</v>
      </c>
      <c r="G280" s="240"/>
      <c r="H280" s="244">
        <v>37.91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0" t="s">
        <v>207</v>
      </c>
      <c r="AU280" s="250" t="s">
        <v>89</v>
      </c>
      <c r="AV280" s="13" t="s">
        <v>89</v>
      </c>
      <c r="AW280" s="13" t="s">
        <v>36</v>
      </c>
      <c r="AX280" s="13" t="s">
        <v>21</v>
      </c>
      <c r="AY280" s="250" t="s">
        <v>197</v>
      </c>
    </row>
    <row r="281" spans="1:65" s="2" customFormat="1" ht="12">
      <c r="A281" s="38"/>
      <c r="B281" s="39"/>
      <c r="C281" s="226" t="s">
        <v>500</v>
      </c>
      <c r="D281" s="226" t="s">
        <v>200</v>
      </c>
      <c r="E281" s="227" t="s">
        <v>501</v>
      </c>
      <c r="F281" s="228" t="s">
        <v>502</v>
      </c>
      <c r="G281" s="229" t="s">
        <v>217</v>
      </c>
      <c r="H281" s="230">
        <v>38.21</v>
      </c>
      <c r="I281" s="231"/>
      <c r="J281" s="232">
        <f>ROUND(I281*H281,2)</f>
        <v>0</v>
      </c>
      <c r="K281" s="228" t="s">
        <v>211</v>
      </c>
      <c r="L281" s="44"/>
      <c r="M281" s="233" t="s">
        <v>1</v>
      </c>
      <c r="N281" s="234" t="s">
        <v>46</v>
      </c>
      <c r="O281" s="91"/>
      <c r="P281" s="235">
        <f>O281*H281</f>
        <v>0</v>
      </c>
      <c r="Q281" s="235">
        <v>0.009</v>
      </c>
      <c r="R281" s="235">
        <f>Q281*H281</f>
        <v>0.34389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290</v>
      </c>
      <c r="AT281" s="237" t="s">
        <v>200</v>
      </c>
      <c r="AU281" s="237" t="s">
        <v>89</v>
      </c>
      <c r="AY281" s="17" t="s">
        <v>197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21</v>
      </c>
      <c r="BK281" s="238">
        <f>ROUND(I281*H281,2)</f>
        <v>0</v>
      </c>
      <c r="BL281" s="17" t="s">
        <v>290</v>
      </c>
      <c r="BM281" s="237" t="s">
        <v>503</v>
      </c>
    </row>
    <row r="282" spans="1:65" s="2" customFormat="1" ht="12">
      <c r="A282" s="38"/>
      <c r="B282" s="39"/>
      <c r="C282" s="272" t="s">
        <v>504</v>
      </c>
      <c r="D282" s="272" t="s">
        <v>295</v>
      </c>
      <c r="E282" s="273" t="s">
        <v>505</v>
      </c>
      <c r="F282" s="274" t="s">
        <v>506</v>
      </c>
      <c r="G282" s="275" t="s">
        <v>217</v>
      </c>
      <c r="H282" s="276">
        <v>42.031</v>
      </c>
      <c r="I282" s="277"/>
      <c r="J282" s="278">
        <f>ROUND(I282*H282,2)</f>
        <v>0</v>
      </c>
      <c r="K282" s="274" t="s">
        <v>204</v>
      </c>
      <c r="L282" s="279"/>
      <c r="M282" s="280" t="s">
        <v>1</v>
      </c>
      <c r="N282" s="281" t="s">
        <v>46</v>
      </c>
      <c r="O282" s="91"/>
      <c r="P282" s="235">
        <f>O282*H282</f>
        <v>0</v>
      </c>
      <c r="Q282" s="235">
        <v>0.0118</v>
      </c>
      <c r="R282" s="235">
        <f>Q282*H282</f>
        <v>0.49596579999999996</v>
      </c>
      <c r="S282" s="235">
        <v>0</v>
      </c>
      <c r="T282" s="23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369</v>
      </c>
      <c r="AT282" s="237" t="s">
        <v>295</v>
      </c>
      <c r="AU282" s="237" t="s">
        <v>89</v>
      </c>
      <c r="AY282" s="17" t="s">
        <v>197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21</v>
      </c>
      <c r="BK282" s="238">
        <f>ROUND(I282*H282,2)</f>
        <v>0</v>
      </c>
      <c r="BL282" s="17" t="s">
        <v>290</v>
      </c>
      <c r="BM282" s="237" t="s">
        <v>507</v>
      </c>
    </row>
    <row r="283" spans="1:51" s="13" customFormat="1" ht="12">
      <c r="A283" s="13"/>
      <c r="B283" s="239"/>
      <c r="C283" s="240"/>
      <c r="D283" s="241" t="s">
        <v>207</v>
      </c>
      <c r="E283" s="240"/>
      <c r="F283" s="243" t="s">
        <v>508</v>
      </c>
      <c r="G283" s="240"/>
      <c r="H283" s="244">
        <v>42.031</v>
      </c>
      <c r="I283" s="245"/>
      <c r="J283" s="240"/>
      <c r="K283" s="240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207</v>
      </c>
      <c r="AU283" s="250" t="s">
        <v>89</v>
      </c>
      <c r="AV283" s="13" t="s">
        <v>89</v>
      </c>
      <c r="AW283" s="13" t="s">
        <v>4</v>
      </c>
      <c r="AX283" s="13" t="s">
        <v>21</v>
      </c>
      <c r="AY283" s="250" t="s">
        <v>197</v>
      </c>
    </row>
    <row r="284" spans="1:65" s="2" customFormat="1" ht="16.5" customHeight="1">
      <c r="A284" s="38"/>
      <c r="B284" s="39"/>
      <c r="C284" s="226" t="s">
        <v>509</v>
      </c>
      <c r="D284" s="226" t="s">
        <v>200</v>
      </c>
      <c r="E284" s="227" t="s">
        <v>510</v>
      </c>
      <c r="F284" s="228" t="s">
        <v>511</v>
      </c>
      <c r="G284" s="229" t="s">
        <v>217</v>
      </c>
      <c r="H284" s="230">
        <v>38.21</v>
      </c>
      <c r="I284" s="231"/>
      <c r="J284" s="232">
        <f>ROUND(I284*H284,2)</f>
        <v>0</v>
      </c>
      <c r="K284" s="228" t="s">
        <v>211</v>
      </c>
      <c r="L284" s="44"/>
      <c r="M284" s="233" t="s">
        <v>1</v>
      </c>
      <c r="N284" s="234" t="s">
        <v>46</v>
      </c>
      <c r="O284" s="91"/>
      <c r="P284" s="235">
        <f>O284*H284</f>
        <v>0</v>
      </c>
      <c r="Q284" s="235">
        <v>0.0003</v>
      </c>
      <c r="R284" s="235">
        <f>Q284*H284</f>
        <v>0.011463</v>
      </c>
      <c r="S284" s="235">
        <v>0</v>
      </c>
      <c r="T284" s="23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7" t="s">
        <v>290</v>
      </c>
      <c r="AT284" s="237" t="s">
        <v>200</v>
      </c>
      <c r="AU284" s="237" t="s">
        <v>89</v>
      </c>
      <c r="AY284" s="17" t="s">
        <v>197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7" t="s">
        <v>21</v>
      </c>
      <c r="BK284" s="238">
        <f>ROUND(I284*H284,2)</f>
        <v>0</v>
      </c>
      <c r="BL284" s="17" t="s">
        <v>290</v>
      </c>
      <c r="BM284" s="237" t="s">
        <v>512</v>
      </c>
    </row>
    <row r="285" spans="1:65" s="2" customFormat="1" ht="16.5" customHeight="1">
      <c r="A285" s="38"/>
      <c r="B285" s="39"/>
      <c r="C285" s="226" t="s">
        <v>513</v>
      </c>
      <c r="D285" s="226" t="s">
        <v>200</v>
      </c>
      <c r="E285" s="227" t="s">
        <v>514</v>
      </c>
      <c r="F285" s="228" t="s">
        <v>515</v>
      </c>
      <c r="G285" s="229" t="s">
        <v>286</v>
      </c>
      <c r="H285" s="230">
        <v>83.46</v>
      </c>
      <c r="I285" s="231"/>
      <c r="J285" s="232">
        <f>ROUND(I285*H285,2)</f>
        <v>0</v>
      </c>
      <c r="K285" s="228" t="s">
        <v>211</v>
      </c>
      <c r="L285" s="44"/>
      <c r="M285" s="233" t="s">
        <v>1</v>
      </c>
      <c r="N285" s="234" t="s">
        <v>46</v>
      </c>
      <c r="O285" s="91"/>
      <c r="P285" s="235">
        <f>O285*H285</f>
        <v>0</v>
      </c>
      <c r="Q285" s="235">
        <v>3E-05</v>
      </c>
      <c r="R285" s="235">
        <f>Q285*H285</f>
        <v>0.0025038</v>
      </c>
      <c r="S285" s="235">
        <v>0</v>
      </c>
      <c r="T285" s="23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7" t="s">
        <v>290</v>
      </c>
      <c r="AT285" s="237" t="s">
        <v>200</v>
      </c>
      <c r="AU285" s="237" t="s">
        <v>89</v>
      </c>
      <c r="AY285" s="17" t="s">
        <v>197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7" t="s">
        <v>21</v>
      </c>
      <c r="BK285" s="238">
        <f>ROUND(I285*H285,2)</f>
        <v>0</v>
      </c>
      <c r="BL285" s="17" t="s">
        <v>290</v>
      </c>
      <c r="BM285" s="237" t="s">
        <v>516</v>
      </c>
    </row>
    <row r="286" spans="1:51" s="14" customFormat="1" ht="12">
      <c r="A286" s="14"/>
      <c r="B286" s="251"/>
      <c r="C286" s="252"/>
      <c r="D286" s="241" t="s">
        <v>207</v>
      </c>
      <c r="E286" s="253" t="s">
        <v>1</v>
      </c>
      <c r="F286" s="254" t="s">
        <v>517</v>
      </c>
      <c r="G286" s="252"/>
      <c r="H286" s="253" t="s">
        <v>1</v>
      </c>
      <c r="I286" s="255"/>
      <c r="J286" s="252"/>
      <c r="K286" s="252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207</v>
      </c>
      <c r="AU286" s="260" t="s">
        <v>89</v>
      </c>
      <c r="AV286" s="14" t="s">
        <v>21</v>
      </c>
      <c r="AW286" s="14" t="s">
        <v>36</v>
      </c>
      <c r="AX286" s="14" t="s">
        <v>81</v>
      </c>
      <c r="AY286" s="260" t="s">
        <v>197</v>
      </c>
    </row>
    <row r="287" spans="1:51" s="13" customFormat="1" ht="12">
      <c r="A287" s="13"/>
      <c r="B287" s="239"/>
      <c r="C287" s="240"/>
      <c r="D287" s="241" t="s">
        <v>207</v>
      </c>
      <c r="E287" s="242" t="s">
        <v>1</v>
      </c>
      <c r="F287" s="243" t="s">
        <v>518</v>
      </c>
      <c r="G287" s="240"/>
      <c r="H287" s="244">
        <v>29.3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0" t="s">
        <v>207</v>
      </c>
      <c r="AU287" s="250" t="s">
        <v>89</v>
      </c>
      <c r="AV287" s="13" t="s">
        <v>89</v>
      </c>
      <c r="AW287" s="13" t="s">
        <v>36</v>
      </c>
      <c r="AX287" s="13" t="s">
        <v>81</v>
      </c>
      <c r="AY287" s="250" t="s">
        <v>197</v>
      </c>
    </row>
    <row r="288" spans="1:51" s="13" customFormat="1" ht="12">
      <c r="A288" s="13"/>
      <c r="B288" s="239"/>
      <c r="C288" s="240"/>
      <c r="D288" s="241" t="s">
        <v>207</v>
      </c>
      <c r="E288" s="242" t="s">
        <v>1</v>
      </c>
      <c r="F288" s="243" t="s">
        <v>519</v>
      </c>
      <c r="G288" s="240"/>
      <c r="H288" s="244">
        <v>23.96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0" t="s">
        <v>207</v>
      </c>
      <c r="AU288" s="250" t="s">
        <v>89</v>
      </c>
      <c r="AV288" s="13" t="s">
        <v>89</v>
      </c>
      <c r="AW288" s="13" t="s">
        <v>36</v>
      </c>
      <c r="AX288" s="13" t="s">
        <v>81</v>
      </c>
      <c r="AY288" s="250" t="s">
        <v>197</v>
      </c>
    </row>
    <row r="289" spans="1:51" s="13" customFormat="1" ht="12">
      <c r="A289" s="13"/>
      <c r="B289" s="239"/>
      <c r="C289" s="240"/>
      <c r="D289" s="241" t="s">
        <v>207</v>
      </c>
      <c r="E289" s="242" t="s">
        <v>1</v>
      </c>
      <c r="F289" s="243" t="s">
        <v>520</v>
      </c>
      <c r="G289" s="240"/>
      <c r="H289" s="244">
        <v>30.2</v>
      </c>
      <c r="I289" s="245"/>
      <c r="J289" s="240"/>
      <c r="K289" s="240"/>
      <c r="L289" s="246"/>
      <c r="M289" s="247"/>
      <c r="N289" s="248"/>
      <c r="O289" s="248"/>
      <c r="P289" s="248"/>
      <c r="Q289" s="248"/>
      <c r="R289" s="248"/>
      <c r="S289" s="248"/>
      <c r="T289" s="24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0" t="s">
        <v>207</v>
      </c>
      <c r="AU289" s="250" t="s">
        <v>89</v>
      </c>
      <c r="AV289" s="13" t="s">
        <v>89</v>
      </c>
      <c r="AW289" s="13" t="s">
        <v>36</v>
      </c>
      <c r="AX289" s="13" t="s">
        <v>81</v>
      </c>
      <c r="AY289" s="250" t="s">
        <v>197</v>
      </c>
    </row>
    <row r="290" spans="1:51" s="15" customFormat="1" ht="12">
      <c r="A290" s="15"/>
      <c r="B290" s="261"/>
      <c r="C290" s="262"/>
      <c r="D290" s="241" t="s">
        <v>207</v>
      </c>
      <c r="E290" s="263" t="s">
        <v>1</v>
      </c>
      <c r="F290" s="264" t="s">
        <v>226</v>
      </c>
      <c r="G290" s="262"/>
      <c r="H290" s="265">
        <v>83.46000000000001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1" t="s">
        <v>207</v>
      </c>
      <c r="AU290" s="271" t="s">
        <v>89</v>
      </c>
      <c r="AV290" s="15" t="s">
        <v>205</v>
      </c>
      <c r="AW290" s="15" t="s">
        <v>36</v>
      </c>
      <c r="AX290" s="15" t="s">
        <v>21</v>
      </c>
      <c r="AY290" s="271" t="s">
        <v>197</v>
      </c>
    </row>
    <row r="291" spans="1:65" s="2" customFormat="1" ht="12">
      <c r="A291" s="38"/>
      <c r="B291" s="39"/>
      <c r="C291" s="226" t="s">
        <v>521</v>
      </c>
      <c r="D291" s="226" t="s">
        <v>200</v>
      </c>
      <c r="E291" s="227" t="s">
        <v>522</v>
      </c>
      <c r="F291" s="228" t="s">
        <v>523</v>
      </c>
      <c r="G291" s="229" t="s">
        <v>217</v>
      </c>
      <c r="H291" s="230">
        <v>38.21</v>
      </c>
      <c r="I291" s="231"/>
      <c r="J291" s="232">
        <f>ROUND(I291*H291,2)</f>
        <v>0</v>
      </c>
      <c r="K291" s="228" t="s">
        <v>204</v>
      </c>
      <c r="L291" s="44"/>
      <c r="M291" s="233" t="s">
        <v>1</v>
      </c>
      <c r="N291" s="234" t="s">
        <v>46</v>
      </c>
      <c r="O291" s="91"/>
      <c r="P291" s="235">
        <f>O291*H291</f>
        <v>0</v>
      </c>
      <c r="Q291" s="235">
        <v>0.00715</v>
      </c>
      <c r="R291" s="235">
        <f>Q291*H291</f>
        <v>0.2732015</v>
      </c>
      <c r="S291" s="235">
        <v>0</v>
      </c>
      <c r="T291" s="23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7" t="s">
        <v>290</v>
      </c>
      <c r="AT291" s="237" t="s">
        <v>200</v>
      </c>
      <c r="AU291" s="237" t="s">
        <v>89</v>
      </c>
      <c r="AY291" s="17" t="s">
        <v>197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7" t="s">
        <v>21</v>
      </c>
      <c r="BK291" s="238">
        <f>ROUND(I291*H291,2)</f>
        <v>0</v>
      </c>
      <c r="BL291" s="17" t="s">
        <v>290</v>
      </c>
      <c r="BM291" s="237" t="s">
        <v>524</v>
      </c>
    </row>
    <row r="292" spans="1:65" s="2" customFormat="1" ht="12">
      <c r="A292" s="38"/>
      <c r="B292" s="39"/>
      <c r="C292" s="226" t="s">
        <v>525</v>
      </c>
      <c r="D292" s="226" t="s">
        <v>200</v>
      </c>
      <c r="E292" s="227" t="s">
        <v>526</v>
      </c>
      <c r="F292" s="228" t="s">
        <v>527</v>
      </c>
      <c r="G292" s="229" t="s">
        <v>210</v>
      </c>
      <c r="H292" s="230">
        <v>1.127</v>
      </c>
      <c r="I292" s="231"/>
      <c r="J292" s="232">
        <f>ROUND(I292*H292,2)</f>
        <v>0</v>
      </c>
      <c r="K292" s="228" t="s">
        <v>211</v>
      </c>
      <c r="L292" s="44"/>
      <c r="M292" s="233" t="s">
        <v>1</v>
      </c>
      <c r="N292" s="234" t="s">
        <v>46</v>
      </c>
      <c r="O292" s="91"/>
      <c r="P292" s="235">
        <f>O292*H292</f>
        <v>0</v>
      </c>
      <c r="Q292" s="235">
        <v>0</v>
      </c>
      <c r="R292" s="235">
        <f>Q292*H292</f>
        <v>0</v>
      </c>
      <c r="S292" s="235">
        <v>0</v>
      </c>
      <c r="T292" s="23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7" t="s">
        <v>290</v>
      </c>
      <c r="AT292" s="237" t="s">
        <v>200</v>
      </c>
      <c r="AU292" s="237" t="s">
        <v>89</v>
      </c>
      <c r="AY292" s="17" t="s">
        <v>197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7" t="s">
        <v>21</v>
      </c>
      <c r="BK292" s="238">
        <f>ROUND(I292*H292,2)</f>
        <v>0</v>
      </c>
      <c r="BL292" s="17" t="s">
        <v>290</v>
      </c>
      <c r="BM292" s="237" t="s">
        <v>528</v>
      </c>
    </row>
    <row r="293" spans="1:63" s="12" customFormat="1" ht="22.8" customHeight="1">
      <c r="A293" s="12"/>
      <c r="B293" s="210"/>
      <c r="C293" s="211"/>
      <c r="D293" s="212" t="s">
        <v>80</v>
      </c>
      <c r="E293" s="224" t="s">
        <v>529</v>
      </c>
      <c r="F293" s="224" t="s">
        <v>530</v>
      </c>
      <c r="G293" s="211"/>
      <c r="H293" s="211"/>
      <c r="I293" s="214"/>
      <c r="J293" s="225">
        <f>BK293</f>
        <v>0</v>
      </c>
      <c r="K293" s="211"/>
      <c r="L293" s="216"/>
      <c r="M293" s="217"/>
      <c r="N293" s="218"/>
      <c r="O293" s="218"/>
      <c r="P293" s="219">
        <f>SUM(P294:P335)</f>
        <v>0</v>
      </c>
      <c r="Q293" s="218"/>
      <c r="R293" s="219">
        <f>SUM(R294:R335)</f>
        <v>2.4161347999999996</v>
      </c>
      <c r="S293" s="218"/>
      <c r="T293" s="220">
        <f>SUM(T294:T335)</f>
        <v>2.260048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1" t="s">
        <v>89</v>
      </c>
      <c r="AT293" s="222" t="s">
        <v>80</v>
      </c>
      <c r="AU293" s="222" t="s">
        <v>21</v>
      </c>
      <c r="AY293" s="221" t="s">
        <v>197</v>
      </c>
      <c r="BK293" s="223">
        <f>SUM(BK294:BK335)</f>
        <v>0</v>
      </c>
    </row>
    <row r="294" spans="1:65" s="2" customFormat="1" ht="12">
      <c r="A294" s="38"/>
      <c r="B294" s="39"/>
      <c r="C294" s="226" t="s">
        <v>531</v>
      </c>
      <c r="D294" s="226" t="s">
        <v>200</v>
      </c>
      <c r="E294" s="227" t="s">
        <v>532</v>
      </c>
      <c r="F294" s="228" t="s">
        <v>533</v>
      </c>
      <c r="G294" s="229" t="s">
        <v>217</v>
      </c>
      <c r="H294" s="230">
        <v>83.09</v>
      </c>
      <c r="I294" s="231"/>
      <c r="J294" s="232">
        <f>ROUND(I294*H294,2)</f>
        <v>0</v>
      </c>
      <c r="K294" s="228" t="s">
        <v>211</v>
      </c>
      <c r="L294" s="44"/>
      <c r="M294" s="233" t="s">
        <v>1</v>
      </c>
      <c r="N294" s="234" t="s">
        <v>46</v>
      </c>
      <c r="O294" s="91"/>
      <c r="P294" s="235">
        <f>O294*H294</f>
        <v>0</v>
      </c>
      <c r="Q294" s="235">
        <v>0</v>
      </c>
      <c r="R294" s="235">
        <f>Q294*H294</f>
        <v>0</v>
      </c>
      <c r="S294" s="235">
        <v>0.0272</v>
      </c>
      <c r="T294" s="236">
        <f>S294*H294</f>
        <v>2.260048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7" t="s">
        <v>290</v>
      </c>
      <c r="AT294" s="237" t="s">
        <v>200</v>
      </c>
      <c r="AU294" s="237" t="s">
        <v>89</v>
      </c>
      <c r="AY294" s="17" t="s">
        <v>197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7" t="s">
        <v>21</v>
      </c>
      <c r="BK294" s="238">
        <f>ROUND(I294*H294,2)</f>
        <v>0</v>
      </c>
      <c r="BL294" s="17" t="s">
        <v>290</v>
      </c>
      <c r="BM294" s="237" t="s">
        <v>534</v>
      </c>
    </row>
    <row r="295" spans="1:51" s="14" customFormat="1" ht="12">
      <c r="A295" s="14"/>
      <c r="B295" s="251"/>
      <c r="C295" s="252"/>
      <c r="D295" s="241" t="s">
        <v>207</v>
      </c>
      <c r="E295" s="253" t="s">
        <v>1</v>
      </c>
      <c r="F295" s="254" t="s">
        <v>535</v>
      </c>
      <c r="G295" s="252"/>
      <c r="H295" s="253" t="s">
        <v>1</v>
      </c>
      <c r="I295" s="255"/>
      <c r="J295" s="252"/>
      <c r="K295" s="252"/>
      <c r="L295" s="256"/>
      <c r="M295" s="257"/>
      <c r="N295" s="258"/>
      <c r="O295" s="258"/>
      <c r="P295" s="258"/>
      <c r="Q295" s="258"/>
      <c r="R295" s="258"/>
      <c r="S295" s="258"/>
      <c r="T295" s="25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0" t="s">
        <v>207</v>
      </c>
      <c r="AU295" s="260" t="s">
        <v>89</v>
      </c>
      <c r="AV295" s="14" t="s">
        <v>21</v>
      </c>
      <c r="AW295" s="14" t="s">
        <v>36</v>
      </c>
      <c r="AX295" s="14" t="s">
        <v>81</v>
      </c>
      <c r="AY295" s="260" t="s">
        <v>197</v>
      </c>
    </row>
    <row r="296" spans="1:51" s="14" customFormat="1" ht="12">
      <c r="A296" s="14"/>
      <c r="B296" s="251"/>
      <c r="C296" s="252"/>
      <c r="D296" s="241" t="s">
        <v>207</v>
      </c>
      <c r="E296" s="253" t="s">
        <v>1</v>
      </c>
      <c r="F296" s="254" t="s">
        <v>536</v>
      </c>
      <c r="G296" s="252"/>
      <c r="H296" s="253" t="s">
        <v>1</v>
      </c>
      <c r="I296" s="255"/>
      <c r="J296" s="252"/>
      <c r="K296" s="252"/>
      <c r="L296" s="256"/>
      <c r="M296" s="257"/>
      <c r="N296" s="258"/>
      <c r="O296" s="258"/>
      <c r="P296" s="258"/>
      <c r="Q296" s="258"/>
      <c r="R296" s="258"/>
      <c r="S296" s="258"/>
      <c r="T296" s="25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0" t="s">
        <v>207</v>
      </c>
      <c r="AU296" s="260" t="s">
        <v>89</v>
      </c>
      <c r="AV296" s="14" t="s">
        <v>21</v>
      </c>
      <c r="AW296" s="14" t="s">
        <v>36</v>
      </c>
      <c r="AX296" s="14" t="s">
        <v>81</v>
      </c>
      <c r="AY296" s="260" t="s">
        <v>197</v>
      </c>
    </row>
    <row r="297" spans="1:51" s="13" customFormat="1" ht="12">
      <c r="A297" s="13"/>
      <c r="B297" s="239"/>
      <c r="C297" s="240"/>
      <c r="D297" s="241" t="s">
        <v>207</v>
      </c>
      <c r="E297" s="242" t="s">
        <v>1</v>
      </c>
      <c r="F297" s="243" t="s">
        <v>537</v>
      </c>
      <c r="G297" s="240"/>
      <c r="H297" s="244">
        <v>10.08</v>
      </c>
      <c r="I297" s="245"/>
      <c r="J297" s="240"/>
      <c r="K297" s="240"/>
      <c r="L297" s="246"/>
      <c r="M297" s="247"/>
      <c r="N297" s="248"/>
      <c r="O297" s="248"/>
      <c r="P297" s="248"/>
      <c r="Q297" s="248"/>
      <c r="R297" s="248"/>
      <c r="S297" s="248"/>
      <c r="T297" s="24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0" t="s">
        <v>207</v>
      </c>
      <c r="AU297" s="250" t="s">
        <v>89</v>
      </c>
      <c r="AV297" s="13" t="s">
        <v>89</v>
      </c>
      <c r="AW297" s="13" t="s">
        <v>36</v>
      </c>
      <c r="AX297" s="13" t="s">
        <v>81</v>
      </c>
      <c r="AY297" s="250" t="s">
        <v>197</v>
      </c>
    </row>
    <row r="298" spans="1:51" s="14" customFormat="1" ht="12">
      <c r="A298" s="14"/>
      <c r="B298" s="251"/>
      <c r="C298" s="252"/>
      <c r="D298" s="241" t="s">
        <v>207</v>
      </c>
      <c r="E298" s="253" t="s">
        <v>1</v>
      </c>
      <c r="F298" s="254" t="s">
        <v>538</v>
      </c>
      <c r="G298" s="252"/>
      <c r="H298" s="253" t="s">
        <v>1</v>
      </c>
      <c r="I298" s="255"/>
      <c r="J298" s="252"/>
      <c r="K298" s="252"/>
      <c r="L298" s="256"/>
      <c r="M298" s="257"/>
      <c r="N298" s="258"/>
      <c r="O298" s="258"/>
      <c r="P298" s="258"/>
      <c r="Q298" s="258"/>
      <c r="R298" s="258"/>
      <c r="S298" s="258"/>
      <c r="T298" s="25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0" t="s">
        <v>207</v>
      </c>
      <c r="AU298" s="260" t="s">
        <v>89</v>
      </c>
      <c r="AV298" s="14" t="s">
        <v>21</v>
      </c>
      <c r="AW298" s="14" t="s">
        <v>36</v>
      </c>
      <c r="AX298" s="14" t="s">
        <v>81</v>
      </c>
      <c r="AY298" s="260" t="s">
        <v>197</v>
      </c>
    </row>
    <row r="299" spans="1:51" s="13" customFormat="1" ht="12">
      <c r="A299" s="13"/>
      <c r="B299" s="239"/>
      <c r="C299" s="240"/>
      <c r="D299" s="241" t="s">
        <v>207</v>
      </c>
      <c r="E299" s="242" t="s">
        <v>1</v>
      </c>
      <c r="F299" s="243" t="s">
        <v>539</v>
      </c>
      <c r="G299" s="240"/>
      <c r="H299" s="244">
        <v>20.335</v>
      </c>
      <c r="I299" s="245"/>
      <c r="J299" s="240"/>
      <c r="K299" s="240"/>
      <c r="L299" s="246"/>
      <c r="M299" s="247"/>
      <c r="N299" s="248"/>
      <c r="O299" s="248"/>
      <c r="P299" s="248"/>
      <c r="Q299" s="248"/>
      <c r="R299" s="248"/>
      <c r="S299" s="248"/>
      <c r="T299" s="24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0" t="s">
        <v>207</v>
      </c>
      <c r="AU299" s="250" t="s">
        <v>89</v>
      </c>
      <c r="AV299" s="13" t="s">
        <v>89</v>
      </c>
      <c r="AW299" s="13" t="s">
        <v>36</v>
      </c>
      <c r="AX299" s="13" t="s">
        <v>81</v>
      </c>
      <c r="AY299" s="250" t="s">
        <v>197</v>
      </c>
    </row>
    <row r="300" spans="1:51" s="14" customFormat="1" ht="12">
      <c r="A300" s="14"/>
      <c r="B300" s="251"/>
      <c r="C300" s="252"/>
      <c r="D300" s="241" t="s">
        <v>207</v>
      </c>
      <c r="E300" s="253" t="s">
        <v>1</v>
      </c>
      <c r="F300" s="254" t="s">
        <v>540</v>
      </c>
      <c r="G300" s="252"/>
      <c r="H300" s="253" t="s">
        <v>1</v>
      </c>
      <c r="I300" s="255"/>
      <c r="J300" s="252"/>
      <c r="K300" s="252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207</v>
      </c>
      <c r="AU300" s="260" t="s">
        <v>89</v>
      </c>
      <c r="AV300" s="14" t="s">
        <v>21</v>
      </c>
      <c r="AW300" s="14" t="s">
        <v>36</v>
      </c>
      <c r="AX300" s="14" t="s">
        <v>81</v>
      </c>
      <c r="AY300" s="260" t="s">
        <v>197</v>
      </c>
    </row>
    <row r="301" spans="1:51" s="13" customFormat="1" ht="12">
      <c r="A301" s="13"/>
      <c r="B301" s="239"/>
      <c r="C301" s="240"/>
      <c r="D301" s="241" t="s">
        <v>207</v>
      </c>
      <c r="E301" s="242" t="s">
        <v>1</v>
      </c>
      <c r="F301" s="243" t="s">
        <v>541</v>
      </c>
      <c r="G301" s="240"/>
      <c r="H301" s="244">
        <v>11.69</v>
      </c>
      <c r="I301" s="245"/>
      <c r="J301" s="240"/>
      <c r="K301" s="240"/>
      <c r="L301" s="246"/>
      <c r="M301" s="247"/>
      <c r="N301" s="248"/>
      <c r="O301" s="248"/>
      <c r="P301" s="248"/>
      <c r="Q301" s="248"/>
      <c r="R301" s="248"/>
      <c r="S301" s="248"/>
      <c r="T301" s="24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0" t="s">
        <v>207</v>
      </c>
      <c r="AU301" s="250" t="s">
        <v>89</v>
      </c>
      <c r="AV301" s="13" t="s">
        <v>89</v>
      </c>
      <c r="AW301" s="13" t="s">
        <v>36</v>
      </c>
      <c r="AX301" s="13" t="s">
        <v>81</v>
      </c>
      <c r="AY301" s="250" t="s">
        <v>197</v>
      </c>
    </row>
    <row r="302" spans="1:51" s="14" customFormat="1" ht="12">
      <c r="A302" s="14"/>
      <c r="B302" s="251"/>
      <c r="C302" s="252"/>
      <c r="D302" s="241" t="s">
        <v>207</v>
      </c>
      <c r="E302" s="253" t="s">
        <v>1</v>
      </c>
      <c r="F302" s="254" t="s">
        <v>542</v>
      </c>
      <c r="G302" s="252"/>
      <c r="H302" s="253" t="s">
        <v>1</v>
      </c>
      <c r="I302" s="255"/>
      <c r="J302" s="252"/>
      <c r="K302" s="252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207</v>
      </c>
      <c r="AU302" s="260" t="s">
        <v>89</v>
      </c>
      <c r="AV302" s="14" t="s">
        <v>21</v>
      </c>
      <c r="AW302" s="14" t="s">
        <v>36</v>
      </c>
      <c r="AX302" s="14" t="s">
        <v>81</v>
      </c>
      <c r="AY302" s="260" t="s">
        <v>197</v>
      </c>
    </row>
    <row r="303" spans="1:51" s="13" customFormat="1" ht="12">
      <c r="A303" s="13"/>
      <c r="B303" s="239"/>
      <c r="C303" s="240"/>
      <c r="D303" s="241" t="s">
        <v>207</v>
      </c>
      <c r="E303" s="242" t="s">
        <v>1</v>
      </c>
      <c r="F303" s="243" t="s">
        <v>543</v>
      </c>
      <c r="G303" s="240"/>
      <c r="H303" s="244">
        <v>8.26</v>
      </c>
      <c r="I303" s="245"/>
      <c r="J303" s="240"/>
      <c r="K303" s="240"/>
      <c r="L303" s="246"/>
      <c r="M303" s="247"/>
      <c r="N303" s="248"/>
      <c r="O303" s="248"/>
      <c r="P303" s="248"/>
      <c r="Q303" s="248"/>
      <c r="R303" s="248"/>
      <c r="S303" s="248"/>
      <c r="T303" s="24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0" t="s">
        <v>207</v>
      </c>
      <c r="AU303" s="250" t="s">
        <v>89</v>
      </c>
      <c r="AV303" s="13" t="s">
        <v>89</v>
      </c>
      <c r="AW303" s="13" t="s">
        <v>36</v>
      </c>
      <c r="AX303" s="13" t="s">
        <v>81</v>
      </c>
      <c r="AY303" s="250" t="s">
        <v>197</v>
      </c>
    </row>
    <row r="304" spans="1:51" s="14" customFormat="1" ht="12">
      <c r="A304" s="14"/>
      <c r="B304" s="251"/>
      <c r="C304" s="252"/>
      <c r="D304" s="241" t="s">
        <v>207</v>
      </c>
      <c r="E304" s="253" t="s">
        <v>1</v>
      </c>
      <c r="F304" s="254" t="s">
        <v>544</v>
      </c>
      <c r="G304" s="252"/>
      <c r="H304" s="253" t="s">
        <v>1</v>
      </c>
      <c r="I304" s="255"/>
      <c r="J304" s="252"/>
      <c r="K304" s="252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207</v>
      </c>
      <c r="AU304" s="260" t="s">
        <v>89</v>
      </c>
      <c r="AV304" s="14" t="s">
        <v>21</v>
      </c>
      <c r="AW304" s="14" t="s">
        <v>36</v>
      </c>
      <c r="AX304" s="14" t="s">
        <v>81</v>
      </c>
      <c r="AY304" s="260" t="s">
        <v>197</v>
      </c>
    </row>
    <row r="305" spans="1:51" s="13" customFormat="1" ht="12">
      <c r="A305" s="13"/>
      <c r="B305" s="239"/>
      <c r="C305" s="240"/>
      <c r="D305" s="241" t="s">
        <v>207</v>
      </c>
      <c r="E305" s="242" t="s">
        <v>1</v>
      </c>
      <c r="F305" s="243" t="s">
        <v>545</v>
      </c>
      <c r="G305" s="240"/>
      <c r="H305" s="244">
        <v>15.975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207</v>
      </c>
      <c r="AU305" s="250" t="s">
        <v>89</v>
      </c>
      <c r="AV305" s="13" t="s">
        <v>89</v>
      </c>
      <c r="AW305" s="13" t="s">
        <v>36</v>
      </c>
      <c r="AX305" s="13" t="s">
        <v>81</v>
      </c>
      <c r="AY305" s="250" t="s">
        <v>197</v>
      </c>
    </row>
    <row r="306" spans="1:51" s="14" customFormat="1" ht="12">
      <c r="A306" s="14"/>
      <c r="B306" s="251"/>
      <c r="C306" s="252"/>
      <c r="D306" s="241" t="s">
        <v>207</v>
      </c>
      <c r="E306" s="253" t="s">
        <v>1</v>
      </c>
      <c r="F306" s="254" t="s">
        <v>546</v>
      </c>
      <c r="G306" s="252"/>
      <c r="H306" s="253" t="s">
        <v>1</v>
      </c>
      <c r="I306" s="255"/>
      <c r="J306" s="252"/>
      <c r="K306" s="252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207</v>
      </c>
      <c r="AU306" s="260" t="s">
        <v>89</v>
      </c>
      <c r="AV306" s="14" t="s">
        <v>21</v>
      </c>
      <c r="AW306" s="14" t="s">
        <v>36</v>
      </c>
      <c r="AX306" s="14" t="s">
        <v>81</v>
      </c>
      <c r="AY306" s="260" t="s">
        <v>197</v>
      </c>
    </row>
    <row r="307" spans="1:51" s="13" customFormat="1" ht="12">
      <c r="A307" s="13"/>
      <c r="B307" s="239"/>
      <c r="C307" s="240"/>
      <c r="D307" s="241" t="s">
        <v>207</v>
      </c>
      <c r="E307" s="242" t="s">
        <v>1</v>
      </c>
      <c r="F307" s="243" t="s">
        <v>547</v>
      </c>
      <c r="G307" s="240"/>
      <c r="H307" s="244">
        <v>16.75</v>
      </c>
      <c r="I307" s="245"/>
      <c r="J307" s="240"/>
      <c r="K307" s="240"/>
      <c r="L307" s="246"/>
      <c r="M307" s="247"/>
      <c r="N307" s="248"/>
      <c r="O307" s="248"/>
      <c r="P307" s="248"/>
      <c r="Q307" s="248"/>
      <c r="R307" s="248"/>
      <c r="S307" s="248"/>
      <c r="T307" s="24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0" t="s">
        <v>207</v>
      </c>
      <c r="AU307" s="250" t="s">
        <v>89</v>
      </c>
      <c r="AV307" s="13" t="s">
        <v>89</v>
      </c>
      <c r="AW307" s="13" t="s">
        <v>36</v>
      </c>
      <c r="AX307" s="13" t="s">
        <v>81</v>
      </c>
      <c r="AY307" s="250" t="s">
        <v>197</v>
      </c>
    </row>
    <row r="308" spans="1:51" s="15" customFormat="1" ht="12">
      <c r="A308" s="15"/>
      <c r="B308" s="261"/>
      <c r="C308" s="262"/>
      <c r="D308" s="241" t="s">
        <v>207</v>
      </c>
      <c r="E308" s="263" t="s">
        <v>1</v>
      </c>
      <c r="F308" s="264" t="s">
        <v>226</v>
      </c>
      <c r="G308" s="262"/>
      <c r="H308" s="265">
        <v>83.08999999999999</v>
      </c>
      <c r="I308" s="266"/>
      <c r="J308" s="262"/>
      <c r="K308" s="262"/>
      <c r="L308" s="267"/>
      <c r="M308" s="268"/>
      <c r="N308" s="269"/>
      <c r="O308" s="269"/>
      <c r="P308" s="269"/>
      <c r="Q308" s="269"/>
      <c r="R308" s="269"/>
      <c r="S308" s="269"/>
      <c r="T308" s="270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1" t="s">
        <v>207</v>
      </c>
      <c r="AU308" s="271" t="s">
        <v>89</v>
      </c>
      <c r="AV308" s="15" t="s">
        <v>205</v>
      </c>
      <c r="AW308" s="15" t="s">
        <v>36</v>
      </c>
      <c r="AX308" s="15" t="s">
        <v>21</v>
      </c>
      <c r="AY308" s="271" t="s">
        <v>197</v>
      </c>
    </row>
    <row r="309" spans="1:65" s="2" customFormat="1" ht="12">
      <c r="A309" s="38"/>
      <c r="B309" s="39"/>
      <c r="C309" s="226" t="s">
        <v>548</v>
      </c>
      <c r="D309" s="226" t="s">
        <v>200</v>
      </c>
      <c r="E309" s="227" t="s">
        <v>549</v>
      </c>
      <c r="F309" s="228" t="s">
        <v>550</v>
      </c>
      <c r="G309" s="229" t="s">
        <v>217</v>
      </c>
      <c r="H309" s="230">
        <v>132.82</v>
      </c>
      <c r="I309" s="231"/>
      <c r="J309" s="232">
        <f>ROUND(I309*H309,2)</f>
        <v>0</v>
      </c>
      <c r="K309" s="228" t="s">
        <v>211</v>
      </c>
      <c r="L309" s="44"/>
      <c r="M309" s="233" t="s">
        <v>1</v>
      </c>
      <c r="N309" s="234" t="s">
        <v>46</v>
      </c>
      <c r="O309" s="91"/>
      <c r="P309" s="235">
        <f>O309*H309</f>
        <v>0</v>
      </c>
      <c r="Q309" s="235">
        <v>0.00495</v>
      </c>
      <c r="R309" s="235">
        <f>Q309*H309</f>
        <v>0.657459</v>
      </c>
      <c r="S309" s="235">
        <v>0</v>
      </c>
      <c r="T309" s="23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7" t="s">
        <v>290</v>
      </c>
      <c r="AT309" s="237" t="s">
        <v>200</v>
      </c>
      <c r="AU309" s="237" t="s">
        <v>89</v>
      </c>
      <c r="AY309" s="17" t="s">
        <v>197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7" t="s">
        <v>21</v>
      </c>
      <c r="BK309" s="238">
        <f>ROUND(I309*H309,2)</f>
        <v>0</v>
      </c>
      <c r="BL309" s="17" t="s">
        <v>290</v>
      </c>
      <c r="BM309" s="237" t="s">
        <v>551</v>
      </c>
    </row>
    <row r="310" spans="1:51" s="14" customFormat="1" ht="12">
      <c r="A310" s="14"/>
      <c r="B310" s="251"/>
      <c r="C310" s="252"/>
      <c r="D310" s="241" t="s">
        <v>207</v>
      </c>
      <c r="E310" s="253" t="s">
        <v>1</v>
      </c>
      <c r="F310" s="254" t="s">
        <v>536</v>
      </c>
      <c r="G310" s="252"/>
      <c r="H310" s="253" t="s">
        <v>1</v>
      </c>
      <c r="I310" s="255"/>
      <c r="J310" s="252"/>
      <c r="K310" s="252"/>
      <c r="L310" s="256"/>
      <c r="M310" s="257"/>
      <c r="N310" s="258"/>
      <c r="O310" s="258"/>
      <c r="P310" s="258"/>
      <c r="Q310" s="258"/>
      <c r="R310" s="258"/>
      <c r="S310" s="258"/>
      <c r="T310" s="25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0" t="s">
        <v>207</v>
      </c>
      <c r="AU310" s="260" t="s">
        <v>89</v>
      </c>
      <c r="AV310" s="14" t="s">
        <v>21</v>
      </c>
      <c r="AW310" s="14" t="s">
        <v>36</v>
      </c>
      <c r="AX310" s="14" t="s">
        <v>81</v>
      </c>
      <c r="AY310" s="260" t="s">
        <v>197</v>
      </c>
    </row>
    <row r="311" spans="1:51" s="13" customFormat="1" ht="12">
      <c r="A311" s="13"/>
      <c r="B311" s="239"/>
      <c r="C311" s="240"/>
      <c r="D311" s="241" t="s">
        <v>207</v>
      </c>
      <c r="E311" s="242" t="s">
        <v>1</v>
      </c>
      <c r="F311" s="243" t="s">
        <v>552</v>
      </c>
      <c r="G311" s="240"/>
      <c r="H311" s="244">
        <v>16.8</v>
      </c>
      <c r="I311" s="245"/>
      <c r="J311" s="240"/>
      <c r="K311" s="240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207</v>
      </c>
      <c r="AU311" s="250" t="s">
        <v>89</v>
      </c>
      <c r="AV311" s="13" t="s">
        <v>89</v>
      </c>
      <c r="AW311" s="13" t="s">
        <v>36</v>
      </c>
      <c r="AX311" s="13" t="s">
        <v>81</v>
      </c>
      <c r="AY311" s="250" t="s">
        <v>197</v>
      </c>
    </row>
    <row r="312" spans="1:51" s="14" customFormat="1" ht="12">
      <c r="A312" s="14"/>
      <c r="B312" s="251"/>
      <c r="C312" s="252"/>
      <c r="D312" s="241" t="s">
        <v>207</v>
      </c>
      <c r="E312" s="253" t="s">
        <v>1</v>
      </c>
      <c r="F312" s="254" t="s">
        <v>538</v>
      </c>
      <c r="G312" s="252"/>
      <c r="H312" s="253" t="s">
        <v>1</v>
      </c>
      <c r="I312" s="255"/>
      <c r="J312" s="252"/>
      <c r="K312" s="252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207</v>
      </c>
      <c r="AU312" s="260" t="s">
        <v>89</v>
      </c>
      <c r="AV312" s="14" t="s">
        <v>21</v>
      </c>
      <c r="AW312" s="14" t="s">
        <v>36</v>
      </c>
      <c r="AX312" s="14" t="s">
        <v>81</v>
      </c>
      <c r="AY312" s="260" t="s">
        <v>197</v>
      </c>
    </row>
    <row r="313" spans="1:51" s="13" customFormat="1" ht="12">
      <c r="A313" s="13"/>
      <c r="B313" s="239"/>
      <c r="C313" s="240"/>
      <c r="D313" s="241" t="s">
        <v>207</v>
      </c>
      <c r="E313" s="242" t="s">
        <v>1</v>
      </c>
      <c r="F313" s="243" t="s">
        <v>553</v>
      </c>
      <c r="G313" s="240"/>
      <c r="H313" s="244">
        <v>13.4</v>
      </c>
      <c r="I313" s="245"/>
      <c r="J313" s="240"/>
      <c r="K313" s="240"/>
      <c r="L313" s="246"/>
      <c r="M313" s="247"/>
      <c r="N313" s="248"/>
      <c r="O313" s="248"/>
      <c r="P313" s="248"/>
      <c r="Q313" s="248"/>
      <c r="R313" s="248"/>
      <c r="S313" s="248"/>
      <c r="T313" s="24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0" t="s">
        <v>207</v>
      </c>
      <c r="AU313" s="250" t="s">
        <v>89</v>
      </c>
      <c r="AV313" s="13" t="s">
        <v>89</v>
      </c>
      <c r="AW313" s="13" t="s">
        <v>36</v>
      </c>
      <c r="AX313" s="13" t="s">
        <v>81</v>
      </c>
      <c r="AY313" s="250" t="s">
        <v>197</v>
      </c>
    </row>
    <row r="314" spans="1:51" s="14" customFormat="1" ht="12">
      <c r="A314" s="14"/>
      <c r="B314" s="251"/>
      <c r="C314" s="252"/>
      <c r="D314" s="241" t="s">
        <v>207</v>
      </c>
      <c r="E314" s="253" t="s">
        <v>1</v>
      </c>
      <c r="F314" s="254" t="s">
        <v>540</v>
      </c>
      <c r="G314" s="252"/>
      <c r="H314" s="253" t="s">
        <v>1</v>
      </c>
      <c r="I314" s="255"/>
      <c r="J314" s="252"/>
      <c r="K314" s="252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207</v>
      </c>
      <c r="AU314" s="260" t="s">
        <v>89</v>
      </c>
      <c r="AV314" s="14" t="s">
        <v>21</v>
      </c>
      <c r="AW314" s="14" t="s">
        <v>36</v>
      </c>
      <c r="AX314" s="14" t="s">
        <v>81</v>
      </c>
      <c r="AY314" s="260" t="s">
        <v>197</v>
      </c>
    </row>
    <row r="315" spans="1:51" s="13" customFormat="1" ht="12">
      <c r="A315" s="13"/>
      <c r="B315" s="239"/>
      <c r="C315" s="240"/>
      <c r="D315" s="241" t="s">
        <v>207</v>
      </c>
      <c r="E315" s="242" t="s">
        <v>1</v>
      </c>
      <c r="F315" s="243" t="s">
        <v>554</v>
      </c>
      <c r="G315" s="240"/>
      <c r="H315" s="244">
        <v>13.6</v>
      </c>
      <c r="I315" s="245"/>
      <c r="J315" s="240"/>
      <c r="K315" s="240"/>
      <c r="L315" s="246"/>
      <c r="M315" s="247"/>
      <c r="N315" s="248"/>
      <c r="O315" s="248"/>
      <c r="P315" s="248"/>
      <c r="Q315" s="248"/>
      <c r="R315" s="248"/>
      <c r="S315" s="248"/>
      <c r="T315" s="24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0" t="s">
        <v>207</v>
      </c>
      <c r="AU315" s="250" t="s">
        <v>89</v>
      </c>
      <c r="AV315" s="13" t="s">
        <v>89</v>
      </c>
      <c r="AW315" s="13" t="s">
        <v>36</v>
      </c>
      <c r="AX315" s="13" t="s">
        <v>81</v>
      </c>
      <c r="AY315" s="250" t="s">
        <v>197</v>
      </c>
    </row>
    <row r="316" spans="1:51" s="14" customFormat="1" ht="12">
      <c r="A316" s="14"/>
      <c r="B316" s="251"/>
      <c r="C316" s="252"/>
      <c r="D316" s="241" t="s">
        <v>207</v>
      </c>
      <c r="E316" s="253" t="s">
        <v>1</v>
      </c>
      <c r="F316" s="254" t="s">
        <v>555</v>
      </c>
      <c r="G316" s="252"/>
      <c r="H316" s="253" t="s">
        <v>1</v>
      </c>
      <c r="I316" s="255"/>
      <c r="J316" s="252"/>
      <c r="K316" s="252"/>
      <c r="L316" s="256"/>
      <c r="M316" s="257"/>
      <c r="N316" s="258"/>
      <c r="O316" s="258"/>
      <c r="P316" s="258"/>
      <c r="Q316" s="258"/>
      <c r="R316" s="258"/>
      <c r="S316" s="258"/>
      <c r="T316" s="25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0" t="s">
        <v>207</v>
      </c>
      <c r="AU316" s="260" t="s">
        <v>89</v>
      </c>
      <c r="AV316" s="14" t="s">
        <v>21</v>
      </c>
      <c r="AW316" s="14" t="s">
        <v>36</v>
      </c>
      <c r="AX316" s="14" t="s">
        <v>81</v>
      </c>
      <c r="AY316" s="260" t="s">
        <v>197</v>
      </c>
    </row>
    <row r="317" spans="1:51" s="13" customFormat="1" ht="12">
      <c r="A317" s="13"/>
      <c r="B317" s="239"/>
      <c r="C317" s="240"/>
      <c r="D317" s="241" t="s">
        <v>207</v>
      </c>
      <c r="E317" s="242" t="s">
        <v>1</v>
      </c>
      <c r="F317" s="243" t="s">
        <v>556</v>
      </c>
      <c r="G317" s="240"/>
      <c r="H317" s="244">
        <v>5.5</v>
      </c>
      <c r="I317" s="245"/>
      <c r="J317" s="240"/>
      <c r="K317" s="240"/>
      <c r="L317" s="246"/>
      <c r="M317" s="247"/>
      <c r="N317" s="248"/>
      <c r="O317" s="248"/>
      <c r="P317" s="248"/>
      <c r="Q317" s="248"/>
      <c r="R317" s="248"/>
      <c r="S317" s="248"/>
      <c r="T317" s="24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0" t="s">
        <v>207</v>
      </c>
      <c r="AU317" s="250" t="s">
        <v>89</v>
      </c>
      <c r="AV317" s="13" t="s">
        <v>89</v>
      </c>
      <c r="AW317" s="13" t="s">
        <v>36</v>
      </c>
      <c r="AX317" s="13" t="s">
        <v>81</v>
      </c>
      <c r="AY317" s="250" t="s">
        <v>197</v>
      </c>
    </row>
    <row r="318" spans="1:51" s="14" customFormat="1" ht="12">
      <c r="A318" s="14"/>
      <c r="B318" s="251"/>
      <c r="C318" s="252"/>
      <c r="D318" s="241" t="s">
        <v>207</v>
      </c>
      <c r="E318" s="253" t="s">
        <v>1</v>
      </c>
      <c r="F318" s="254" t="s">
        <v>544</v>
      </c>
      <c r="G318" s="252"/>
      <c r="H318" s="253" t="s">
        <v>1</v>
      </c>
      <c r="I318" s="255"/>
      <c r="J318" s="252"/>
      <c r="K318" s="252"/>
      <c r="L318" s="256"/>
      <c r="M318" s="257"/>
      <c r="N318" s="258"/>
      <c r="O318" s="258"/>
      <c r="P318" s="258"/>
      <c r="Q318" s="258"/>
      <c r="R318" s="258"/>
      <c r="S318" s="258"/>
      <c r="T318" s="25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0" t="s">
        <v>207</v>
      </c>
      <c r="AU318" s="260" t="s">
        <v>89</v>
      </c>
      <c r="AV318" s="14" t="s">
        <v>21</v>
      </c>
      <c r="AW318" s="14" t="s">
        <v>36</v>
      </c>
      <c r="AX318" s="14" t="s">
        <v>81</v>
      </c>
      <c r="AY318" s="260" t="s">
        <v>197</v>
      </c>
    </row>
    <row r="319" spans="1:51" s="13" customFormat="1" ht="12">
      <c r="A319" s="13"/>
      <c r="B319" s="239"/>
      <c r="C319" s="240"/>
      <c r="D319" s="241" t="s">
        <v>207</v>
      </c>
      <c r="E319" s="242" t="s">
        <v>1</v>
      </c>
      <c r="F319" s="243" t="s">
        <v>557</v>
      </c>
      <c r="G319" s="240"/>
      <c r="H319" s="244">
        <v>12.8</v>
      </c>
      <c r="I319" s="245"/>
      <c r="J319" s="240"/>
      <c r="K319" s="240"/>
      <c r="L319" s="246"/>
      <c r="M319" s="247"/>
      <c r="N319" s="248"/>
      <c r="O319" s="248"/>
      <c r="P319" s="248"/>
      <c r="Q319" s="248"/>
      <c r="R319" s="248"/>
      <c r="S319" s="248"/>
      <c r="T319" s="24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0" t="s">
        <v>207</v>
      </c>
      <c r="AU319" s="250" t="s">
        <v>89</v>
      </c>
      <c r="AV319" s="13" t="s">
        <v>89</v>
      </c>
      <c r="AW319" s="13" t="s">
        <v>36</v>
      </c>
      <c r="AX319" s="13" t="s">
        <v>81</v>
      </c>
      <c r="AY319" s="250" t="s">
        <v>197</v>
      </c>
    </row>
    <row r="320" spans="1:51" s="14" customFormat="1" ht="12">
      <c r="A320" s="14"/>
      <c r="B320" s="251"/>
      <c r="C320" s="252"/>
      <c r="D320" s="241" t="s">
        <v>207</v>
      </c>
      <c r="E320" s="253" t="s">
        <v>1</v>
      </c>
      <c r="F320" s="254" t="s">
        <v>558</v>
      </c>
      <c r="G320" s="252"/>
      <c r="H320" s="253" t="s">
        <v>1</v>
      </c>
      <c r="I320" s="255"/>
      <c r="J320" s="252"/>
      <c r="K320" s="252"/>
      <c r="L320" s="256"/>
      <c r="M320" s="257"/>
      <c r="N320" s="258"/>
      <c r="O320" s="258"/>
      <c r="P320" s="258"/>
      <c r="Q320" s="258"/>
      <c r="R320" s="258"/>
      <c r="S320" s="258"/>
      <c r="T320" s="25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0" t="s">
        <v>207</v>
      </c>
      <c r="AU320" s="260" t="s">
        <v>89</v>
      </c>
      <c r="AV320" s="14" t="s">
        <v>21</v>
      </c>
      <c r="AW320" s="14" t="s">
        <v>36</v>
      </c>
      <c r="AX320" s="14" t="s">
        <v>81</v>
      </c>
      <c r="AY320" s="260" t="s">
        <v>197</v>
      </c>
    </row>
    <row r="321" spans="1:51" s="13" customFormat="1" ht="12">
      <c r="A321" s="13"/>
      <c r="B321" s="239"/>
      <c r="C321" s="240"/>
      <c r="D321" s="241" t="s">
        <v>207</v>
      </c>
      <c r="E321" s="242" t="s">
        <v>1</v>
      </c>
      <c r="F321" s="243" t="s">
        <v>559</v>
      </c>
      <c r="G321" s="240"/>
      <c r="H321" s="244">
        <v>18.92</v>
      </c>
      <c r="I321" s="245"/>
      <c r="J321" s="240"/>
      <c r="K321" s="240"/>
      <c r="L321" s="246"/>
      <c r="M321" s="247"/>
      <c r="N321" s="248"/>
      <c r="O321" s="248"/>
      <c r="P321" s="248"/>
      <c r="Q321" s="248"/>
      <c r="R321" s="248"/>
      <c r="S321" s="248"/>
      <c r="T321" s="24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0" t="s">
        <v>207</v>
      </c>
      <c r="AU321" s="250" t="s">
        <v>89</v>
      </c>
      <c r="AV321" s="13" t="s">
        <v>89</v>
      </c>
      <c r="AW321" s="13" t="s">
        <v>36</v>
      </c>
      <c r="AX321" s="13" t="s">
        <v>81</v>
      </c>
      <c r="AY321" s="250" t="s">
        <v>197</v>
      </c>
    </row>
    <row r="322" spans="1:51" s="14" customFormat="1" ht="12">
      <c r="A322" s="14"/>
      <c r="B322" s="251"/>
      <c r="C322" s="252"/>
      <c r="D322" s="241" t="s">
        <v>207</v>
      </c>
      <c r="E322" s="253" t="s">
        <v>1</v>
      </c>
      <c r="F322" s="254" t="s">
        <v>560</v>
      </c>
      <c r="G322" s="252"/>
      <c r="H322" s="253" t="s">
        <v>1</v>
      </c>
      <c r="I322" s="255"/>
      <c r="J322" s="252"/>
      <c r="K322" s="252"/>
      <c r="L322" s="256"/>
      <c r="M322" s="257"/>
      <c r="N322" s="258"/>
      <c r="O322" s="258"/>
      <c r="P322" s="258"/>
      <c r="Q322" s="258"/>
      <c r="R322" s="258"/>
      <c r="S322" s="258"/>
      <c r="T322" s="25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0" t="s">
        <v>207</v>
      </c>
      <c r="AU322" s="260" t="s">
        <v>89</v>
      </c>
      <c r="AV322" s="14" t="s">
        <v>21</v>
      </c>
      <c r="AW322" s="14" t="s">
        <v>36</v>
      </c>
      <c r="AX322" s="14" t="s">
        <v>81</v>
      </c>
      <c r="AY322" s="260" t="s">
        <v>197</v>
      </c>
    </row>
    <row r="323" spans="1:51" s="13" customFormat="1" ht="12">
      <c r="A323" s="13"/>
      <c r="B323" s="239"/>
      <c r="C323" s="240"/>
      <c r="D323" s="241" t="s">
        <v>207</v>
      </c>
      <c r="E323" s="242" t="s">
        <v>1</v>
      </c>
      <c r="F323" s="243" t="s">
        <v>561</v>
      </c>
      <c r="G323" s="240"/>
      <c r="H323" s="244">
        <v>13.4</v>
      </c>
      <c r="I323" s="245"/>
      <c r="J323" s="240"/>
      <c r="K323" s="240"/>
      <c r="L323" s="246"/>
      <c r="M323" s="247"/>
      <c r="N323" s="248"/>
      <c r="O323" s="248"/>
      <c r="P323" s="248"/>
      <c r="Q323" s="248"/>
      <c r="R323" s="248"/>
      <c r="S323" s="248"/>
      <c r="T323" s="24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0" t="s">
        <v>207</v>
      </c>
      <c r="AU323" s="250" t="s">
        <v>89</v>
      </c>
      <c r="AV323" s="13" t="s">
        <v>89</v>
      </c>
      <c r="AW323" s="13" t="s">
        <v>36</v>
      </c>
      <c r="AX323" s="13" t="s">
        <v>81</v>
      </c>
      <c r="AY323" s="250" t="s">
        <v>197</v>
      </c>
    </row>
    <row r="324" spans="1:51" s="13" customFormat="1" ht="12">
      <c r="A324" s="13"/>
      <c r="B324" s="239"/>
      <c r="C324" s="240"/>
      <c r="D324" s="241" t="s">
        <v>207</v>
      </c>
      <c r="E324" s="242" t="s">
        <v>1</v>
      </c>
      <c r="F324" s="243" t="s">
        <v>562</v>
      </c>
      <c r="G324" s="240"/>
      <c r="H324" s="244">
        <v>8.8</v>
      </c>
      <c r="I324" s="245"/>
      <c r="J324" s="240"/>
      <c r="K324" s="240"/>
      <c r="L324" s="246"/>
      <c r="M324" s="247"/>
      <c r="N324" s="248"/>
      <c r="O324" s="248"/>
      <c r="P324" s="248"/>
      <c r="Q324" s="248"/>
      <c r="R324" s="248"/>
      <c r="S324" s="248"/>
      <c r="T324" s="24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0" t="s">
        <v>207</v>
      </c>
      <c r="AU324" s="250" t="s">
        <v>89</v>
      </c>
      <c r="AV324" s="13" t="s">
        <v>89</v>
      </c>
      <c r="AW324" s="13" t="s">
        <v>36</v>
      </c>
      <c r="AX324" s="13" t="s">
        <v>81</v>
      </c>
      <c r="AY324" s="250" t="s">
        <v>197</v>
      </c>
    </row>
    <row r="325" spans="1:51" s="13" customFormat="1" ht="12">
      <c r="A325" s="13"/>
      <c r="B325" s="239"/>
      <c r="C325" s="240"/>
      <c r="D325" s="241" t="s">
        <v>207</v>
      </c>
      <c r="E325" s="242" t="s">
        <v>1</v>
      </c>
      <c r="F325" s="243" t="s">
        <v>563</v>
      </c>
      <c r="G325" s="240"/>
      <c r="H325" s="244">
        <v>29.6</v>
      </c>
      <c r="I325" s="245"/>
      <c r="J325" s="240"/>
      <c r="K325" s="240"/>
      <c r="L325" s="246"/>
      <c r="M325" s="247"/>
      <c r="N325" s="248"/>
      <c r="O325" s="248"/>
      <c r="P325" s="248"/>
      <c r="Q325" s="248"/>
      <c r="R325" s="248"/>
      <c r="S325" s="248"/>
      <c r="T325" s="24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0" t="s">
        <v>207</v>
      </c>
      <c r="AU325" s="250" t="s">
        <v>89</v>
      </c>
      <c r="AV325" s="13" t="s">
        <v>89</v>
      </c>
      <c r="AW325" s="13" t="s">
        <v>36</v>
      </c>
      <c r="AX325" s="13" t="s">
        <v>81</v>
      </c>
      <c r="AY325" s="250" t="s">
        <v>197</v>
      </c>
    </row>
    <row r="326" spans="1:51" s="15" customFormat="1" ht="12">
      <c r="A326" s="15"/>
      <c r="B326" s="261"/>
      <c r="C326" s="262"/>
      <c r="D326" s="241" t="s">
        <v>207</v>
      </c>
      <c r="E326" s="263" t="s">
        <v>1</v>
      </c>
      <c r="F326" s="264" t="s">
        <v>226</v>
      </c>
      <c r="G326" s="262"/>
      <c r="H326" s="265">
        <v>132.82000000000002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1" t="s">
        <v>207</v>
      </c>
      <c r="AU326" s="271" t="s">
        <v>89</v>
      </c>
      <c r="AV326" s="15" t="s">
        <v>205</v>
      </c>
      <c r="AW326" s="15" t="s">
        <v>36</v>
      </c>
      <c r="AX326" s="15" t="s">
        <v>21</v>
      </c>
      <c r="AY326" s="271" t="s">
        <v>197</v>
      </c>
    </row>
    <row r="327" spans="1:65" s="2" customFormat="1" ht="12">
      <c r="A327" s="38"/>
      <c r="B327" s="39"/>
      <c r="C327" s="272" t="s">
        <v>564</v>
      </c>
      <c r="D327" s="272" t="s">
        <v>295</v>
      </c>
      <c r="E327" s="273" t="s">
        <v>565</v>
      </c>
      <c r="F327" s="274" t="s">
        <v>506</v>
      </c>
      <c r="G327" s="275" t="s">
        <v>217</v>
      </c>
      <c r="H327" s="276">
        <v>139.461</v>
      </c>
      <c r="I327" s="277"/>
      <c r="J327" s="278">
        <f>ROUND(I327*H327,2)</f>
        <v>0</v>
      </c>
      <c r="K327" s="274" t="s">
        <v>204</v>
      </c>
      <c r="L327" s="279"/>
      <c r="M327" s="280" t="s">
        <v>1</v>
      </c>
      <c r="N327" s="281" t="s">
        <v>46</v>
      </c>
      <c r="O327" s="91"/>
      <c r="P327" s="235">
        <f>O327*H327</f>
        <v>0</v>
      </c>
      <c r="Q327" s="235">
        <v>0.0118</v>
      </c>
      <c r="R327" s="235">
        <f>Q327*H327</f>
        <v>1.6456398</v>
      </c>
      <c r="S327" s="235">
        <v>0</v>
      </c>
      <c r="T327" s="236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7" t="s">
        <v>369</v>
      </c>
      <c r="AT327" s="237" t="s">
        <v>295</v>
      </c>
      <c r="AU327" s="237" t="s">
        <v>89</v>
      </c>
      <c r="AY327" s="17" t="s">
        <v>197</v>
      </c>
      <c r="BE327" s="238">
        <f>IF(N327="základní",J327,0)</f>
        <v>0</v>
      </c>
      <c r="BF327" s="238">
        <f>IF(N327="snížená",J327,0)</f>
        <v>0</v>
      </c>
      <c r="BG327" s="238">
        <f>IF(N327="zákl. přenesená",J327,0)</f>
        <v>0</v>
      </c>
      <c r="BH327" s="238">
        <f>IF(N327="sníž. přenesená",J327,0)</f>
        <v>0</v>
      </c>
      <c r="BI327" s="238">
        <f>IF(N327="nulová",J327,0)</f>
        <v>0</v>
      </c>
      <c r="BJ327" s="17" t="s">
        <v>21</v>
      </c>
      <c r="BK327" s="238">
        <f>ROUND(I327*H327,2)</f>
        <v>0</v>
      </c>
      <c r="BL327" s="17" t="s">
        <v>290</v>
      </c>
      <c r="BM327" s="237" t="s">
        <v>566</v>
      </c>
    </row>
    <row r="328" spans="1:51" s="13" customFormat="1" ht="12">
      <c r="A328" s="13"/>
      <c r="B328" s="239"/>
      <c r="C328" s="240"/>
      <c r="D328" s="241" t="s">
        <v>207</v>
      </c>
      <c r="E328" s="240"/>
      <c r="F328" s="243" t="s">
        <v>567</v>
      </c>
      <c r="G328" s="240"/>
      <c r="H328" s="244">
        <v>139.461</v>
      </c>
      <c r="I328" s="245"/>
      <c r="J328" s="240"/>
      <c r="K328" s="240"/>
      <c r="L328" s="246"/>
      <c r="M328" s="247"/>
      <c r="N328" s="248"/>
      <c r="O328" s="248"/>
      <c r="P328" s="248"/>
      <c r="Q328" s="248"/>
      <c r="R328" s="248"/>
      <c r="S328" s="248"/>
      <c r="T328" s="24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0" t="s">
        <v>207</v>
      </c>
      <c r="AU328" s="250" t="s">
        <v>89</v>
      </c>
      <c r="AV328" s="13" t="s">
        <v>89</v>
      </c>
      <c r="AW328" s="13" t="s">
        <v>4</v>
      </c>
      <c r="AX328" s="13" t="s">
        <v>21</v>
      </c>
      <c r="AY328" s="250" t="s">
        <v>197</v>
      </c>
    </row>
    <row r="329" spans="1:65" s="2" customFormat="1" ht="12">
      <c r="A329" s="38"/>
      <c r="B329" s="39"/>
      <c r="C329" s="226" t="s">
        <v>568</v>
      </c>
      <c r="D329" s="226" t="s">
        <v>200</v>
      </c>
      <c r="E329" s="227" t="s">
        <v>569</v>
      </c>
      <c r="F329" s="228" t="s">
        <v>570</v>
      </c>
      <c r="G329" s="229" t="s">
        <v>286</v>
      </c>
      <c r="H329" s="230">
        <v>127.4</v>
      </c>
      <c r="I329" s="231"/>
      <c r="J329" s="232">
        <f>ROUND(I329*H329,2)</f>
        <v>0</v>
      </c>
      <c r="K329" s="228" t="s">
        <v>211</v>
      </c>
      <c r="L329" s="44"/>
      <c r="M329" s="233" t="s">
        <v>1</v>
      </c>
      <c r="N329" s="234" t="s">
        <v>46</v>
      </c>
      <c r="O329" s="91"/>
      <c r="P329" s="235">
        <f>O329*H329</f>
        <v>0</v>
      </c>
      <c r="Q329" s="235">
        <v>0.00055</v>
      </c>
      <c r="R329" s="235">
        <f>Q329*H329</f>
        <v>0.07007000000000001</v>
      </c>
      <c r="S329" s="235">
        <v>0</v>
      </c>
      <c r="T329" s="23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7" t="s">
        <v>290</v>
      </c>
      <c r="AT329" s="237" t="s">
        <v>200</v>
      </c>
      <c r="AU329" s="237" t="s">
        <v>89</v>
      </c>
      <c r="AY329" s="17" t="s">
        <v>197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7" t="s">
        <v>21</v>
      </c>
      <c r="BK329" s="238">
        <f>ROUND(I329*H329,2)</f>
        <v>0</v>
      </c>
      <c r="BL329" s="17" t="s">
        <v>290</v>
      </c>
      <c r="BM329" s="237" t="s">
        <v>571</v>
      </c>
    </row>
    <row r="330" spans="1:51" s="13" customFormat="1" ht="12">
      <c r="A330" s="13"/>
      <c r="B330" s="239"/>
      <c r="C330" s="240"/>
      <c r="D330" s="241" t="s">
        <v>207</v>
      </c>
      <c r="E330" s="242" t="s">
        <v>1</v>
      </c>
      <c r="F330" s="243" t="s">
        <v>572</v>
      </c>
      <c r="G330" s="240"/>
      <c r="H330" s="244">
        <v>127.4</v>
      </c>
      <c r="I330" s="245"/>
      <c r="J330" s="240"/>
      <c r="K330" s="240"/>
      <c r="L330" s="246"/>
      <c r="M330" s="247"/>
      <c r="N330" s="248"/>
      <c r="O330" s="248"/>
      <c r="P330" s="248"/>
      <c r="Q330" s="248"/>
      <c r="R330" s="248"/>
      <c r="S330" s="248"/>
      <c r="T330" s="24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0" t="s">
        <v>207</v>
      </c>
      <c r="AU330" s="250" t="s">
        <v>89</v>
      </c>
      <c r="AV330" s="13" t="s">
        <v>89</v>
      </c>
      <c r="AW330" s="13" t="s">
        <v>36</v>
      </c>
      <c r="AX330" s="13" t="s">
        <v>21</v>
      </c>
      <c r="AY330" s="250" t="s">
        <v>197</v>
      </c>
    </row>
    <row r="331" spans="1:65" s="2" customFormat="1" ht="16.5" customHeight="1">
      <c r="A331" s="38"/>
      <c r="B331" s="39"/>
      <c r="C331" s="226" t="s">
        <v>573</v>
      </c>
      <c r="D331" s="226" t="s">
        <v>200</v>
      </c>
      <c r="E331" s="227" t="s">
        <v>574</v>
      </c>
      <c r="F331" s="228" t="s">
        <v>575</v>
      </c>
      <c r="G331" s="229" t="s">
        <v>217</v>
      </c>
      <c r="H331" s="230">
        <v>132.82</v>
      </c>
      <c r="I331" s="231"/>
      <c r="J331" s="232">
        <f>ROUND(I331*H331,2)</f>
        <v>0</v>
      </c>
      <c r="K331" s="228" t="s">
        <v>211</v>
      </c>
      <c r="L331" s="44"/>
      <c r="M331" s="233" t="s">
        <v>1</v>
      </c>
      <c r="N331" s="234" t="s">
        <v>46</v>
      </c>
      <c r="O331" s="91"/>
      <c r="P331" s="235">
        <f>O331*H331</f>
        <v>0</v>
      </c>
      <c r="Q331" s="235">
        <v>0.0003</v>
      </c>
      <c r="R331" s="235">
        <f>Q331*H331</f>
        <v>0.03984599999999999</v>
      </c>
      <c r="S331" s="235">
        <v>0</v>
      </c>
      <c r="T331" s="236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7" t="s">
        <v>290</v>
      </c>
      <c r="AT331" s="237" t="s">
        <v>200</v>
      </c>
      <c r="AU331" s="237" t="s">
        <v>89</v>
      </c>
      <c r="AY331" s="17" t="s">
        <v>197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7" t="s">
        <v>21</v>
      </c>
      <c r="BK331" s="238">
        <f>ROUND(I331*H331,2)</f>
        <v>0</v>
      </c>
      <c r="BL331" s="17" t="s">
        <v>290</v>
      </c>
      <c r="BM331" s="237" t="s">
        <v>576</v>
      </c>
    </row>
    <row r="332" spans="1:65" s="2" customFormat="1" ht="16.5" customHeight="1">
      <c r="A332" s="38"/>
      <c r="B332" s="39"/>
      <c r="C332" s="226" t="s">
        <v>577</v>
      </c>
      <c r="D332" s="226" t="s">
        <v>200</v>
      </c>
      <c r="E332" s="227" t="s">
        <v>578</v>
      </c>
      <c r="F332" s="228" t="s">
        <v>579</v>
      </c>
      <c r="G332" s="229" t="s">
        <v>286</v>
      </c>
      <c r="H332" s="230">
        <v>104</v>
      </c>
      <c r="I332" s="231"/>
      <c r="J332" s="232">
        <f>ROUND(I332*H332,2)</f>
        <v>0</v>
      </c>
      <c r="K332" s="228" t="s">
        <v>211</v>
      </c>
      <c r="L332" s="44"/>
      <c r="M332" s="233" t="s">
        <v>1</v>
      </c>
      <c r="N332" s="234" t="s">
        <v>46</v>
      </c>
      <c r="O332" s="91"/>
      <c r="P332" s="235">
        <f>O332*H332</f>
        <v>0</v>
      </c>
      <c r="Q332" s="235">
        <v>3E-05</v>
      </c>
      <c r="R332" s="235">
        <f>Q332*H332</f>
        <v>0.00312</v>
      </c>
      <c r="S332" s="235">
        <v>0</v>
      </c>
      <c r="T332" s="23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7" t="s">
        <v>290</v>
      </c>
      <c r="AT332" s="237" t="s">
        <v>200</v>
      </c>
      <c r="AU332" s="237" t="s">
        <v>89</v>
      </c>
      <c r="AY332" s="17" t="s">
        <v>197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7" t="s">
        <v>21</v>
      </c>
      <c r="BK332" s="238">
        <f>ROUND(I332*H332,2)</f>
        <v>0</v>
      </c>
      <c r="BL332" s="17" t="s">
        <v>290</v>
      </c>
      <c r="BM332" s="237" t="s">
        <v>580</v>
      </c>
    </row>
    <row r="333" spans="1:51" s="14" customFormat="1" ht="12">
      <c r="A333" s="14"/>
      <c r="B333" s="251"/>
      <c r="C333" s="252"/>
      <c r="D333" s="241" t="s">
        <v>207</v>
      </c>
      <c r="E333" s="253" t="s">
        <v>1</v>
      </c>
      <c r="F333" s="254" t="s">
        <v>581</v>
      </c>
      <c r="G333" s="252"/>
      <c r="H333" s="253" t="s">
        <v>1</v>
      </c>
      <c r="I333" s="255"/>
      <c r="J333" s="252"/>
      <c r="K333" s="252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207</v>
      </c>
      <c r="AU333" s="260" t="s">
        <v>89</v>
      </c>
      <c r="AV333" s="14" t="s">
        <v>21</v>
      </c>
      <c r="AW333" s="14" t="s">
        <v>36</v>
      </c>
      <c r="AX333" s="14" t="s">
        <v>81</v>
      </c>
      <c r="AY333" s="260" t="s">
        <v>197</v>
      </c>
    </row>
    <row r="334" spans="1:51" s="13" customFormat="1" ht="12">
      <c r="A334" s="13"/>
      <c r="B334" s="239"/>
      <c r="C334" s="240"/>
      <c r="D334" s="241" t="s">
        <v>207</v>
      </c>
      <c r="E334" s="242" t="s">
        <v>1</v>
      </c>
      <c r="F334" s="243" t="s">
        <v>582</v>
      </c>
      <c r="G334" s="240"/>
      <c r="H334" s="244">
        <v>104</v>
      </c>
      <c r="I334" s="245"/>
      <c r="J334" s="240"/>
      <c r="K334" s="240"/>
      <c r="L334" s="246"/>
      <c r="M334" s="247"/>
      <c r="N334" s="248"/>
      <c r="O334" s="248"/>
      <c r="P334" s="248"/>
      <c r="Q334" s="248"/>
      <c r="R334" s="248"/>
      <c r="S334" s="248"/>
      <c r="T334" s="24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0" t="s">
        <v>207</v>
      </c>
      <c r="AU334" s="250" t="s">
        <v>89</v>
      </c>
      <c r="AV334" s="13" t="s">
        <v>89</v>
      </c>
      <c r="AW334" s="13" t="s">
        <v>36</v>
      </c>
      <c r="AX334" s="13" t="s">
        <v>21</v>
      </c>
      <c r="AY334" s="250" t="s">
        <v>197</v>
      </c>
    </row>
    <row r="335" spans="1:65" s="2" customFormat="1" ht="12">
      <c r="A335" s="38"/>
      <c r="B335" s="39"/>
      <c r="C335" s="226" t="s">
        <v>583</v>
      </c>
      <c r="D335" s="226" t="s">
        <v>200</v>
      </c>
      <c r="E335" s="227" t="s">
        <v>584</v>
      </c>
      <c r="F335" s="228" t="s">
        <v>585</v>
      </c>
      <c r="G335" s="229" t="s">
        <v>210</v>
      </c>
      <c r="H335" s="230">
        <v>2.416</v>
      </c>
      <c r="I335" s="231"/>
      <c r="J335" s="232">
        <f>ROUND(I335*H335,2)</f>
        <v>0</v>
      </c>
      <c r="K335" s="228" t="s">
        <v>211</v>
      </c>
      <c r="L335" s="44"/>
      <c r="M335" s="233" t="s">
        <v>1</v>
      </c>
      <c r="N335" s="234" t="s">
        <v>46</v>
      </c>
      <c r="O335" s="91"/>
      <c r="P335" s="235">
        <f>O335*H335</f>
        <v>0</v>
      </c>
      <c r="Q335" s="235">
        <v>0</v>
      </c>
      <c r="R335" s="235">
        <f>Q335*H335</f>
        <v>0</v>
      </c>
      <c r="S335" s="235">
        <v>0</v>
      </c>
      <c r="T335" s="236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7" t="s">
        <v>290</v>
      </c>
      <c r="AT335" s="237" t="s">
        <v>200</v>
      </c>
      <c r="AU335" s="237" t="s">
        <v>89</v>
      </c>
      <c r="AY335" s="17" t="s">
        <v>197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7" t="s">
        <v>21</v>
      </c>
      <c r="BK335" s="238">
        <f>ROUND(I335*H335,2)</f>
        <v>0</v>
      </c>
      <c r="BL335" s="17" t="s">
        <v>290</v>
      </c>
      <c r="BM335" s="237" t="s">
        <v>586</v>
      </c>
    </row>
    <row r="336" spans="1:63" s="12" customFormat="1" ht="22.8" customHeight="1">
      <c r="A336" s="12"/>
      <c r="B336" s="210"/>
      <c r="C336" s="211"/>
      <c r="D336" s="212" t="s">
        <v>80</v>
      </c>
      <c r="E336" s="224" t="s">
        <v>587</v>
      </c>
      <c r="F336" s="224" t="s">
        <v>588</v>
      </c>
      <c r="G336" s="211"/>
      <c r="H336" s="211"/>
      <c r="I336" s="214"/>
      <c r="J336" s="225">
        <f>BK336</f>
        <v>0</v>
      </c>
      <c r="K336" s="211"/>
      <c r="L336" s="216"/>
      <c r="M336" s="217"/>
      <c r="N336" s="218"/>
      <c r="O336" s="218"/>
      <c r="P336" s="219">
        <f>SUM(P337:P342)</f>
        <v>0</v>
      </c>
      <c r="Q336" s="218"/>
      <c r="R336" s="219">
        <f>SUM(R337:R342)</f>
        <v>0.02599</v>
      </c>
      <c r="S336" s="218"/>
      <c r="T336" s="220">
        <f>SUM(T337:T342)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1" t="s">
        <v>89</v>
      </c>
      <c r="AT336" s="222" t="s">
        <v>80</v>
      </c>
      <c r="AU336" s="222" t="s">
        <v>21</v>
      </c>
      <c r="AY336" s="221" t="s">
        <v>197</v>
      </c>
      <c r="BK336" s="223">
        <f>SUM(BK337:BK342)</f>
        <v>0</v>
      </c>
    </row>
    <row r="337" spans="1:65" s="2" customFormat="1" ht="16.5" customHeight="1">
      <c r="A337" s="38"/>
      <c r="B337" s="39"/>
      <c r="C337" s="226" t="s">
        <v>589</v>
      </c>
      <c r="D337" s="226" t="s">
        <v>200</v>
      </c>
      <c r="E337" s="227" t="s">
        <v>590</v>
      </c>
      <c r="F337" s="228" t="s">
        <v>591</v>
      </c>
      <c r="G337" s="229" t="s">
        <v>217</v>
      </c>
      <c r="H337" s="230">
        <v>40</v>
      </c>
      <c r="I337" s="231"/>
      <c r="J337" s="232">
        <f>ROUND(I337*H337,2)</f>
        <v>0</v>
      </c>
      <c r="K337" s="228" t="s">
        <v>211</v>
      </c>
      <c r="L337" s="44"/>
      <c r="M337" s="233" t="s">
        <v>1</v>
      </c>
      <c r="N337" s="234" t="s">
        <v>46</v>
      </c>
      <c r="O337" s="91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290</v>
      </c>
      <c r="AT337" s="237" t="s">
        <v>200</v>
      </c>
      <c r="AU337" s="237" t="s">
        <v>89</v>
      </c>
      <c r="AY337" s="17" t="s">
        <v>197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21</v>
      </c>
      <c r="BK337" s="238">
        <f>ROUND(I337*H337,2)</f>
        <v>0</v>
      </c>
      <c r="BL337" s="17" t="s">
        <v>290</v>
      </c>
      <c r="BM337" s="237" t="s">
        <v>592</v>
      </c>
    </row>
    <row r="338" spans="1:65" s="2" customFormat="1" ht="12">
      <c r="A338" s="38"/>
      <c r="B338" s="39"/>
      <c r="C338" s="226" t="s">
        <v>593</v>
      </c>
      <c r="D338" s="226" t="s">
        <v>200</v>
      </c>
      <c r="E338" s="227" t="s">
        <v>594</v>
      </c>
      <c r="F338" s="228" t="s">
        <v>595</v>
      </c>
      <c r="G338" s="229" t="s">
        <v>217</v>
      </c>
      <c r="H338" s="230">
        <v>20</v>
      </c>
      <c r="I338" s="231"/>
      <c r="J338" s="232">
        <f>ROUND(I338*H338,2)</f>
        <v>0</v>
      </c>
      <c r="K338" s="228" t="s">
        <v>211</v>
      </c>
      <c r="L338" s="44"/>
      <c r="M338" s="233" t="s">
        <v>1</v>
      </c>
      <c r="N338" s="234" t="s">
        <v>46</v>
      </c>
      <c r="O338" s="91"/>
      <c r="P338" s="235">
        <f>O338*H338</f>
        <v>0</v>
      </c>
      <c r="Q338" s="235">
        <v>0</v>
      </c>
      <c r="R338" s="235">
        <f>Q338*H338</f>
        <v>0</v>
      </c>
      <c r="S338" s="235">
        <v>0</v>
      </c>
      <c r="T338" s="23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7" t="s">
        <v>290</v>
      </c>
      <c r="AT338" s="237" t="s">
        <v>200</v>
      </c>
      <c r="AU338" s="237" t="s">
        <v>89</v>
      </c>
      <c r="AY338" s="17" t="s">
        <v>197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7" t="s">
        <v>21</v>
      </c>
      <c r="BK338" s="238">
        <f>ROUND(I338*H338,2)</f>
        <v>0</v>
      </c>
      <c r="BL338" s="17" t="s">
        <v>290</v>
      </c>
      <c r="BM338" s="237" t="s">
        <v>596</v>
      </c>
    </row>
    <row r="339" spans="1:65" s="2" customFormat="1" ht="21.75" customHeight="1">
      <c r="A339" s="38"/>
      <c r="B339" s="39"/>
      <c r="C339" s="272" t="s">
        <v>597</v>
      </c>
      <c r="D339" s="272" t="s">
        <v>295</v>
      </c>
      <c r="E339" s="273" t="s">
        <v>598</v>
      </c>
      <c r="F339" s="274" t="s">
        <v>599</v>
      </c>
      <c r="G339" s="275" t="s">
        <v>217</v>
      </c>
      <c r="H339" s="276">
        <v>62</v>
      </c>
      <c r="I339" s="277"/>
      <c r="J339" s="278">
        <f>ROUND(I339*H339,2)</f>
        <v>0</v>
      </c>
      <c r="K339" s="274" t="s">
        <v>222</v>
      </c>
      <c r="L339" s="279"/>
      <c r="M339" s="280" t="s">
        <v>1</v>
      </c>
      <c r="N339" s="281" t="s">
        <v>46</v>
      </c>
      <c r="O339" s="91"/>
      <c r="P339" s="235">
        <f>O339*H339</f>
        <v>0</v>
      </c>
      <c r="Q339" s="235">
        <v>0</v>
      </c>
      <c r="R339" s="235">
        <f>Q339*H339</f>
        <v>0</v>
      </c>
      <c r="S339" s="235">
        <v>0</v>
      </c>
      <c r="T339" s="236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7" t="s">
        <v>369</v>
      </c>
      <c r="AT339" s="237" t="s">
        <v>295</v>
      </c>
      <c r="AU339" s="237" t="s">
        <v>89</v>
      </c>
      <c r="AY339" s="17" t="s">
        <v>197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7" t="s">
        <v>21</v>
      </c>
      <c r="BK339" s="238">
        <f>ROUND(I339*H339,2)</f>
        <v>0</v>
      </c>
      <c r="BL339" s="17" t="s">
        <v>290</v>
      </c>
      <c r="BM339" s="237" t="s">
        <v>600</v>
      </c>
    </row>
    <row r="340" spans="1:51" s="13" customFormat="1" ht="12">
      <c r="A340" s="13"/>
      <c r="B340" s="239"/>
      <c r="C340" s="240"/>
      <c r="D340" s="241" t="s">
        <v>207</v>
      </c>
      <c r="E340" s="240"/>
      <c r="F340" s="243" t="s">
        <v>601</v>
      </c>
      <c r="G340" s="240"/>
      <c r="H340" s="244">
        <v>62</v>
      </c>
      <c r="I340" s="245"/>
      <c r="J340" s="240"/>
      <c r="K340" s="240"/>
      <c r="L340" s="246"/>
      <c r="M340" s="247"/>
      <c r="N340" s="248"/>
      <c r="O340" s="248"/>
      <c r="P340" s="248"/>
      <c r="Q340" s="248"/>
      <c r="R340" s="248"/>
      <c r="S340" s="248"/>
      <c r="T340" s="24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0" t="s">
        <v>207</v>
      </c>
      <c r="AU340" s="250" t="s">
        <v>89</v>
      </c>
      <c r="AV340" s="13" t="s">
        <v>89</v>
      </c>
      <c r="AW340" s="13" t="s">
        <v>4</v>
      </c>
      <c r="AX340" s="13" t="s">
        <v>21</v>
      </c>
      <c r="AY340" s="250" t="s">
        <v>197</v>
      </c>
    </row>
    <row r="341" spans="1:65" s="2" customFormat="1" ht="12">
      <c r="A341" s="38"/>
      <c r="B341" s="39"/>
      <c r="C341" s="226" t="s">
        <v>602</v>
      </c>
      <c r="D341" s="226" t="s">
        <v>200</v>
      </c>
      <c r="E341" s="227" t="s">
        <v>603</v>
      </c>
      <c r="F341" s="228" t="s">
        <v>604</v>
      </c>
      <c r="G341" s="229" t="s">
        <v>217</v>
      </c>
      <c r="H341" s="230">
        <v>56.5</v>
      </c>
      <c r="I341" s="231"/>
      <c r="J341" s="232">
        <f>ROUND(I341*H341,2)</f>
        <v>0</v>
      </c>
      <c r="K341" s="228" t="s">
        <v>211</v>
      </c>
      <c r="L341" s="44"/>
      <c r="M341" s="233" t="s">
        <v>1</v>
      </c>
      <c r="N341" s="234" t="s">
        <v>46</v>
      </c>
      <c r="O341" s="91"/>
      <c r="P341" s="235">
        <f>O341*H341</f>
        <v>0</v>
      </c>
      <c r="Q341" s="235">
        <v>0.0002</v>
      </c>
      <c r="R341" s="235">
        <f>Q341*H341</f>
        <v>0.011300000000000001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290</v>
      </c>
      <c r="AT341" s="237" t="s">
        <v>200</v>
      </c>
      <c r="AU341" s="237" t="s">
        <v>89</v>
      </c>
      <c r="AY341" s="17" t="s">
        <v>197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21</v>
      </c>
      <c r="BK341" s="238">
        <f>ROUND(I341*H341,2)</f>
        <v>0</v>
      </c>
      <c r="BL341" s="17" t="s">
        <v>290</v>
      </c>
      <c r="BM341" s="237" t="s">
        <v>605</v>
      </c>
    </row>
    <row r="342" spans="1:65" s="2" customFormat="1" ht="33" customHeight="1">
      <c r="A342" s="38"/>
      <c r="B342" s="39"/>
      <c r="C342" s="226" t="s">
        <v>606</v>
      </c>
      <c r="D342" s="226" t="s">
        <v>200</v>
      </c>
      <c r="E342" s="227" t="s">
        <v>607</v>
      </c>
      <c r="F342" s="228" t="s">
        <v>608</v>
      </c>
      <c r="G342" s="229" t="s">
        <v>217</v>
      </c>
      <c r="H342" s="230">
        <v>56.5</v>
      </c>
      <c r="I342" s="231"/>
      <c r="J342" s="232">
        <f>ROUND(I342*H342,2)</f>
        <v>0</v>
      </c>
      <c r="K342" s="228" t="s">
        <v>211</v>
      </c>
      <c r="L342" s="44"/>
      <c r="M342" s="233" t="s">
        <v>1</v>
      </c>
      <c r="N342" s="234" t="s">
        <v>46</v>
      </c>
      <c r="O342" s="91"/>
      <c r="P342" s="235">
        <f>O342*H342</f>
        <v>0</v>
      </c>
      <c r="Q342" s="235">
        <v>0.00026</v>
      </c>
      <c r="R342" s="235">
        <f>Q342*H342</f>
        <v>0.014689999999999998</v>
      </c>
      <c r="S342" s="235">
        <v>0</v>
      </c>
      <c r="T342" s="236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7" t="s">
        <v>290</v>
      </c>
      <c r="AT342" s="237" t="s">
        <v>200</v>
      </c>
      <c r="AU342" s="237" t="s">
        <v>89</v>
      </c>
      <c r="AY342" s="17" t="s">
        <v>197</v>
      </c>
      <c r="BE342" s="238">
        <f>IF(N342="základní",J342,0)</f>
        <v>0</v>
      </c>
      <c r="BF342" s="238">
        <f>IF(N342="snížená",J342,0)</f>
        <v>0</v>
      </c>
      <c r="BG342" s="238">
        <f>IF(N342="zákl. přenesená",J342,0)</f>
        <v>0</v>
      </c>
      <c r="BH342" s="238">
        <f>IF(N342="sníž. přenesená",J342,0)</f>
        <v>0</v>
      </c>
      <c r="BI342" s="238">
        <f>IF(N342="nulová",J342,0)</f>
        <v>0</v>
      </c>
      <c r="BJ342" s="17" t="s">
        <v>21</v>
      </c>
      <c r="BK342" s="238">
        <f>ROUND(I342*H342,2)</f>
        <v>0</v>
      </c>
      <c r="BL342" s="17" t="s">
        <v>290</v>
      </c>
      <c r="BM342" s="237" t="s">
        <v>609</v>
      </c>
    </row>
    <row r="343" spans="1:63" s="12" customFormat="1" ht="25.9" customHeight="1">
      <c r="A343" s="12"/>
      <c r="B343" s="210"/>
      <c r="C343" s="211"/>
      <c r="D343" s="212" t="s">
        <v>80</v>
      </c>
      <c r="E343" s="213" t="s">
        <v>610</v>
      </c>
      <c r="F343" s="213" t="s">
        <v>611</v>
      </c>
      <c r="G343" s="211"/>
      <c r="H343" s="211"/>
      <c r="I343" s="214"/>
      <c r="J343" s="215">
        <f>BK343</f>
        <v>0</v>
      </c>
      <c r="K343" s="211"/>
      <c r="L343" s="216"/>
      <c r="M343" s="217"/>
      <c r="N343" s="218"/>
      <c r="O343" s="218"/>
      <c r="P343" s="219">
        <f>P344+P346</f>
        <v>0</v>
      </c>
      <c r="Q343" s="218"/>
      <c r="R343" s="219">
        <f>R344+R346</f>
        <v>0</v>
      </c>
      <c r="S343" s="218"/>
      <c r="T343" s="220">
        <f>T344+T346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21" t="s">
        <v>227</v>
      </c>
      <c r="AT343" s="222" t="s">
        <v>80</v>
      </c>
      <c r="AU343" s="222" t="s">
        <v>81</v>
      </c>
      <c r="AY343" s="221" t="s">
        <v>197</v>
      </c>
      <c r="BK343" s="223">
        <f>BK344+BK346</f>
        <v>0</v>
      </c>
    </row>
    <row r="344" spans="1:63" s="12" customFormat="1" ht="22.8" customHeight="1">
      <c r="A344" s="12"/>
      <c r="B344" s="210"/>
      <c r="C344" s="211"/>
      <c r="D344" s="212" t="s">
        <v>80</v>
      </c>
      <c r="E344" s="224" t="s">
        <v>612</v>
      </c>
      <c r="F344" s="224" t="s">
        <v>613</v>
      </c>
      <c r="G344" s="211"/>
      <c r="H344" s="211"/>
      <c r="I344" s="214"/>
      <c r="J344" s="225">
        <f>BK344</f>
        <v>0</v>
      </c>
      <c r="K344" s="211"/>
      <c r="L344" s="216"/>
      <c r="M344" s="217"/>
      <c r="N344" s="218"/>
      <c r="O344" s="218"/>
      <c r="P344" s="219">
        <f>P345</f>
        <v>0</v>
      </c>
      <c r="Q344" s="218"/>
      <c r="R344" s="219">
        <f>R345</f>
        <v>0</v>
      </c>
      <c r="S344" s="218"/>
      <c r="T344" s="220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1" t="s">
        <v>227</v>
      </c>
      <c r="AT344" s="222" t="s">
        <v>80</v>
      </c>
      <c r="AU344" s="222" t="s">
        <v>21</v>
      </c>
      <c r="AY344" s="221" t="s">
        <v>197</v>
      </c>
      <c r="BK344" s="223">
        <f>BK345</f>
        <v>0</v>
      </c>
    </row>
    <row r="345" spans="1:65" s="2" customFormat="1" ht="16.5" customHeight="1">
      <c r="A345" s="38"/>
      <c r="B345" s="39"/>
      <c r="C345" s="226" t="s">
        <v>614</v>
      </c>
      <c r="D345" s="226" t="s">
        <v>200</v>
      </c>
      <c r="E345" s="227" t="s">
        <v>615</v>
      </c>
      <c r="F345" s="228" t="s">
        <v>613</v>
      </c>
      <c r="G345" s="229" t="s">
        <v>616</v>
      </c>
      <c r="H345" s="230">
        <v>1</v>
      </c>
      <c r="I345" s="231"/>
      <c r="J345" s="232">
        <f>ROUND(I345*H345,2)</f>
        <v>0</v>
      </c>
      <c r="K345" s="228" t="s">
        <v>211</v>
      </c>
      <c r="L345" s="44"/>
      <c r="M345" s="233" t="s">
        <v>1</v>
      </c>
      <c r="N345" s="234" t="s">
        <v>46</v>
      </c>
      <c r="O345" s="91"/>
      <c r="P345" s="235">
        <f>O345*H345</f>
        <v>0</v>
      </c>
      <c r="Q345" s="235">
        <v>0</v>
      </c>
      <c r="R345" s="235">
        <f>Q345*H345</f>
        <v>0</v>
      </c>
      <c r="S345" s="235">
        <v>0</v>
      </c>
      <c r="T345" s="236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7" t="s">
        <v>617</v>
      </c>
      <c r="AT345" s="237" t="s">
        <v>200</v>
      </c>
      <c r="AU345" s="237" t="s">
        <v>89</v>
      </c>
      <c r="AY345" s="17" t="s">
        <v>197</v>
      </c>
      <c r="BE345" s="238">
        <f>IF(N345="základní",J345,0)</f>
        <v>0</v>
      </c>
      <c r="BF345" s="238">
        <f>IF(N345="snížená",J345,0)</f>
        <v>0</v>
      </c>
      <c r="BG345" s="238">
        <f>IF(N345="zákl. přenesená",J345,0)</f>
        <v>0</v>
      </c>
      <c r="BH345" s="238">
        <f>IF(N345="sníž. přenesená",J345,0)</f>
        <v>0</v>
      </c>
      <c r="BI345" s="238">
        <f>IF(N345="nulová",J345,0)</f>
        <v>0</v>
      </c>
      <c r="BJ345" s="17" t="s">
        <v>21</v>
      </c>
      <c r="BK345" s="238">
        <f>ROUND(I345*H345,2)</f>
        <v>0</v>
      </c>
      <c r="BL345" s="17" t="s">
        <v>617</v>
      </c>
      <c r="BM345" s="237" t="s">
        <v>618</v>
      </c>
    </row>
    <row r="346" spans="1:63" s="12" customFormat="1" ht="22.8" customHeight="1">
      <c r="A346" s="12"/>
      <c r="B346" s="210"/>
      <c r="C346" s="211"/>
      <c r="D346" s="212" t="s">
        <v>80</v>
      </c>
      <c r="E346" s="224" t="s">
        <v>619</v>
      </c>
      <c r="F346" s="224" t="s">
        <v>620</v>
      </c>
      <c r="G346" s="211"/>
      <c r="H346" s="211"/>
      <c r="I346" s="214"/>
      <c r="J346" s="225">
        <f>BK346</f>
        <v>0</v>
      </c>
      <c r="K346" s="211"/>
      <c r="L346" s="216"/>
      <c r="M346" s="217"/>
      <c r="N346" s="218"/>
      <c r="O346" s="218"/>
      <c r="P346" s="219">
        <f>P347</f>
        <v>0</v>
      </c>
      <c r="Q346" s="218"/>
      <c r="R346" s="219">
        <f>R347</f>
        <v>0</v>
      </c>
      <c r="S346" s="218"/>
      <c r="T346" s="220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1" t="s">
        <v>227</v>
      </c>
      <c r="AT346" s="222" t="s">
        <v>80</v>
      </c>
      <c r="AU346" s="222" t="s">
        <v>21</v>
      </c>
      <c r="AY346" s="221" t="s">
        <v>197</v>
      </c>
      <c r="BK346" s="223">
        <f>BK347</f>
        <v>0</v>
      </c>
    </row>
    <row r="347" spans="1:65" s="2" customFormat="1" ht="16.5" customHeight="1">
      <c r="A347" s="38"/>
      <c r="B347" s="39"/>
      <c r="C347" s="226" t="s">
        <v>621</v>
      </c>
      <c r="D347" s="226" t="s">
        <v>200</v>
      </c>
      <c r="E347" s="227" t="s">
        <v>622</v>
      </c>
      <c r="F347" s="228" t="s">
        <v>620</v>
      </c>
      <c r="G347" s="229" t="s">
        <v>616</v>
      </c>
      <c r="H347" s="230">
        <v>1</v>
      </c>
      <c r="I347" s="231"/>
      <c r="J347" s="232">
        <f>ROUND(I347*H347,2)</f>
        <v>0</v>
      </c>
      <c r="K347" s="228" t="s">
        <v>211</v>
      </c>
      <c r="L347" s="44"/>
      <c r="M347" s="282" t="s">
        <v>1</v>
      </c>
      <c r="N347" s="283" t="s">
        <v>46</v>
      </c>
      <c r="O347" s="284"/>
      <c r="P347" s="285">
        <f>O347*H347</f>
        <v>0</v>
      </c>
      <c r="Q347" s="285">
        <v>0</v>
      </c>
      <c r="R347" s="285">
        <f>Q347*H347</f>
        <v>0</v>
      </c>
      <c r="S347" s="285">
        <v>0</v>
      </c>
      <c r="T347" s="28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7" t="s">
        <v>617</v>
      </c>
      <c r="AT347" s="237" t="s">
        <v>200</v>
      </c>
      <c r="AU347" s="237" t="s">
        <v>89</v>
      </c>
      <c r="AY347" s="17" t="s">
        <v>197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7" t="s">
        <v>21</v>
      </c>
      <c r="BK347" s="238">
        <f>ROUND(I347*H347,2)</f>
        <v>0</v>
      </c>
      <c r="BL347" s="17" t="s">
        <v>617</v>
      </c>
      <c r="BM347" s="237" t="s">
        <v>623</v>
      </c>
    </row>
    <row r="348" spans="1:31" s="2" customFormat="1" ht="6.95" customHeight="1">
      <c r="A348" s="38"/>
      <c r="B348" s="66"/>
      <c r="C348" s="67"/>
      <c r="D348" s="67"/>
      <c r="E348" s="67"/>
      <c r="F348" s="67"/>
      <c r="G348" s="67"/>
      <c r="H348" s="67"/>
      <c r="I348" s="67"/>
      <c r="J348" s="67"/>
      <c r="K348" s="67"/>
      <c r="L348" s="44"/>
      <c r="M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</row>
  </sheetData>
  <sheetProtection password="CC35" sheet="1" objects="1" scenarios="1" formatColumns="0" formatRows="0" autoFilter="0"/>
  <autoFilter ref="C137:K3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2137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2138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0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0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ROUND((SUM(BE124:BE178)),2)</f>
        <v>0</v>
      </c>
      <c r="G35" s="38"/>
      <c r="H35" s="38"/>
      <c r="I35" s="164">
        <v>0.21</v>
      </c>
      <c r="J35" s="163">
        <f>ROUND(((SUM(BE124:BE178))*I35),2)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ROUND((SUM(BF124:BF178)),2)</f>
        <v>0</v>
      </c>
      <c r="G36" s="38"/>
      <c r="H36" s="38"/>
      <c r="I36" s="164">
        <v>0.15</v>
      </c>
      <c r="J36" s="163">
        <f>ROUND(((SUM(BF124:BF178))*I36),2)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ROUND((SUM(BG124:BG178)),2)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ROUND((SUM(BH124:BH178)),2)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ROUND((SUM(BI124:BI178)),2)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2137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09.1 - Úprava zeleně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>Český Krumlov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2139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2140</v>
      </c>
      <c r="E100" s="191"/>
      <c r="F100" s="191"/>
      <c r="G100" s="191"/>
      <c r="H100" s="191"/>
      <c r="I100" s="191"/>
      <c r="J100" s="192">
        <f>J137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164</v>
      </c>
      <c r="E101" s="191"/>
      <c r="F101" s="191"/>
      <c r="G101" s="191"/>
      <c r="H101" s="191"/>
      <c r="I101" s="191"/>
      <c r="J101" s="192">
        <f>J166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94"/>
      <c r="C102" s="133"/>
      <c r="D102" s="195" t="s">
        <v>2141</v>
      </c>
      <c r="E102" s="196"/>
      <c r="F102" s="196"/>
      <c r="G102" s="196"/>
      <c r="H102" s="196"/>
      <c r="I102" s="196"/>
      <c r="J102" s="197">
        <f>J167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3" t="str">
        <f>E7</f>
        <v>Bezbariérovost a modernizace odborných učeben fyziky a biologie ZŠ Za Nádražím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155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2137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157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SO 09.1 - Úprava zeleně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>Český Krumlov</v>
      </c>
      <c r="G118" s="40"/>
      <c r="H118" s="40"/>
      <c r="I118" s="32" t="s">
        <v>24</v>
      </c>
      <c r="J118" s="79" t="str">
        <f>IF(J14="","",J14)</f>
        <v>19. 2. 2021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E17</f>
        <v>Město Český Krumlov, nám. Svornosti 1</v>
      </c>
      <c r="G120" s="40"/>
      <c r="H120" s="40"/>
      <c r="I120" s="32" t="s">
        <v>34</v>
      </c>
      <c r="J120" s="36" t="str">
        <f>E23</f>
        <v>WÍZNER AA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32</v>
      </c>
      <c r="D121" s="40"/>
      <c r="E121" s="40"/>
      <c r="F121" s="27" t="str">
        <f>IF(E20="","",E20)</f>
        <v>Vyplň údaj</v>
      </c>
      <c r="G121" s="40"/>
      <c r="H121" s="40"/>
      <c r="I121" s="32" t="s">
        <v>37</v>
      </c>
      <c r="J121" s="36" t="str">
        <f>E26</f>
        <v>Filip Šimek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183</v>
      </c>
      <c r="D123" s="202" t="s">
        <v>66</v>
      </c>
      <c r="E123" s="202" t="s">
        <v>62</v>
      </c>
      <c r="F123" s="202" t="s">
        <v>63</v>
      </c>
      <c r="G123" s="202" t="s">
        <v>184</v>
      </c>
      <c r="H123" s="202" t="s">
        <v>185</v>
      </c>
      <c r="I123" s="202" t="s">
        <v>186</v>
      </c>
      <c r="J123" s="202" t="s">
        <v>161</v>
      </c>
      <c r="K123" s="203" t="s">
        <v>187</v>
      </c>
      <c r="L123" s="204"/>
      <c r="M123" s="100" t="s">
        <v>1</v>
      </c>
      <c r="N123" s="101" t="s">
        <v>45</v>
      </c>
      <c r="O123" s="101" t="s">
        <v>188</v>
      </c>
      <c r="P123" s="101" t="s">
        <v>189</v>
      </c>
      <c r="Q123" s="101" t="s">
        <v>190</v>
      </c>
      <c r="R123" s="101" t="s">
        <v>191</v>
      </c>
      <c r="S123" s="101" t="s">
        <v>192</v>
      </c>
      <c r="T123" s="102" t="s">
        <v>193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194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P125+P137+P166</f>
        <v>0</v>
      </c>
      <c r="Q124" s="104"/>
      <c r="R124" s="207">
        <f>R125+R137+R166</f>
        <v>0</v>
      </c>
      <c r="S124" s="104"/>
      <c r="T124" s="208">
        <f>T125+T137+T166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80</v>
      </c>
      <c r="AU124" s="17" t="s">
        <v>163</v>
      </c>
      <c r="BK124" s="209">
        <f>BK125+BK137+BK166</f>
        <v>0</v>
      </c>
    </row>
    <row r="125" spans="1:63" s="12" customFormat="1" ht="25.9" customHeight="1">
      <c r="A125" s="12"/>
      <c r="B125" s="210"/>
      <c r="C125" s="211"/>
      <c r="D125" s="212" t="s">
        <v>80</v>
      </c>
      <c r="E125" s="213" t="s">
        <v>89</v>
      </c>
      <c r="F125" s="213" t="s">
        <v>2142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SUM(P126:P136)</f>
        <v>0</v>
      </c>
      <c r="Q125" s="218"/>
      <c r="R125" s="219">
        <f>SUM(R126:R136)</f>
        <v>0</v>
      </c>
      <c r="S125" s="218"/>
      <c r="T125" s="220">
        <f>SUM(T126:T136)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21</v>
      </c>
      <c r="AT125" s="222" t="s">
        <v>80</v>
      </c>
      <c r="AU125" s="222" t="s">
        <v>81</v>
      </c>
      <c r="AY125" s="221" t="s">
        <v>197</v>
      </c>
      <c r="BK125" s="223">
        <f>SUM(BK126:BK136)</f>
        <v>0</v>
      </c>
    </row>
    <row r="126" spans="1:65" s="2" customFormat="1" ht="16.5" customHeight="1">
      <c r="A126" s="38"/>
      <c r="B126" s="39"/>
      <c r="C126" s="226" t="s">
        <v>21</v>
      </c>
      <c r="D126" s="226" t="s">
        <v>200</v>
      </c>
      <c r="E126" s="227" t="s">
        <v>2143</v>
      </c>
      <c r="F126" s="228" t="s">
        <v>2144</v>
      </c>
      <c r="G126" s="229" t="s">
        <v>2145</v>
      </c>
      <c r="H126" s="230">
        <v>1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46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205</v>
      </c>
      <c r="AT126" s="237" t="s">
        <v>200</v>
      </c>
      <c r="AU126" s="237" t="s">
        <v>21</v>
      </c>
      <c r="AY126" s="17" t="s">
        <v>197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21</v>
      </c>
      <c r="BK126" s="238">
        <f>ROUND(I126*H126,2)</f>
        <v>0</v>
      </c>
      <c r="BL126" s="17" t="s">
        <v>205</v>
      </c>
      <c r="BM126" s="237" t="s">
        <v>2146</v>
      </c>
    </row>
    <row r="127" spans="1:65" s="2" customFormat="1" ht="16.5" customHeight="1">
      <c r="A127" s="38"/>
      <c r="B127" s="39"/>
      <c r="C127" s="226" t="s">
        <v>89</v>
      </c>
      <c r="D127" s="226" t="s">
        <v>200</v>
      </c>
      <c r="E127" s="227" t="s">
        <v>2147</v>
      </c>
      <c r="F127" s="228" t="s">
        <v>2148</v>
      </c>
      <c r="G127" s="229" t="s">
        <v>203</v>
      </c>
      <c r="H127" s="230">
        <v>1</v>
      </c>
      <c r="I127" s="231"/>
      <c r="J127" s="232">
        <f>ROUND(I127*H127,2)</f>
        <v>0</v>
      </c>
      <c r="K127" s="228" t="s">
        <v>1</v>
      </c>
      <c r="L127" s="44"/>
      <c r="M127" s="233" t="s">
        <v>1</v>
      </c>
      <c r="N127" s="234" t="s">
        <v>46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205</v>
      </c>
      <c r="AT127" s="237" t="s">
        <v>200</v>
      </c>
      <c r="AU127" s="237" t="s">
        <v>21</v>
      </c>
      <c r="AY127" s="17" t="s">
        <v>197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21</v>
      </c>
      <c r="BK127" s="238">
        <f>ROUND(I127*H127,2)</f>
        <v>0</v>
      </c>
      <c r="BL127" s="17" t="s">
        <v>205</v>
      </c>
      <c r="BM127" s="237" t="s">
        <v>2149</v>
      </c>
    </row>
    <row r="128" spans="1:65" s="2" customFormat="1" ht="12">
      <c r="A128" s="38"/>
      <c r="B128" s="39"/>
      <c r="C128" s="226" t="s">
        <v>198</v>
      </c>
      <c r="D128" s="226" t="s">
        <v>200</v>
      </c>
      <c r="E128" s="227" t="s">
        <v>2150</v>
      </c>
      <c r="F128" s="228" t="s">
        <v>2151</v>
      </c>
      <c r="G128" s="229" t="s">
        <v>203</v>
      </c>
      <c r="H128" s="230">
        <v>1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46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205</v>
      </c>
      <c r="AT128" s="237" t="s">
        <v>200</v>
      </c>
      <c r="AU128" s="237" t="s">
        <v>21</v>
      </c>
      <c r="AY128" s="17" t="s">
        <v>197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21</v>
      </c>
      <c r="BK128" s="238">
        <f>ROUND(I128*H128,2)</f>
        <v>0</v>
      </c>
      <c r="BL128" s="17" t="s">
        <v>205</v>
      </c>
      <c r="BM128" s="237" t="s">
        <v>2152</v>
      </c>
    </row>
    <row r="129" spans="1:65" s="2" customFormat="1" ht="16.5" customHeight="1">
      <c r="A129" s="38"/>
      <c r="B129" s="39"/>
      <c r="C129" s="226" t="s">
        <v>205</v>
      </c>
      <c r="D129" s="226" t="s">
        <v>200</v>
      </c>
      <c r="E129" s="227" t="s">
        <v>2153</v>
      </c>
      <c r="F129" s="228" t="s">
        <v>2154</v>
      </c>
      <c r="G129" s="229" t="s">
        <v>217</v>
      </c>
      <c r="H129" s="230">
        <v>1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46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205</v>
      </c>
      <c r="AT129" s="237" t="s">
        <v>200</v>
      </c>
      <c r="AU129" s="237" t="s">
        <v>21</v>
      </c>
      <c r="AY129" s="17" t="s">
        <v>197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21</v>
      </c>
      <c r="BK129" s="238">
        <f>ROUND(I129*H129,2)</f>
        <v>0</v>
      </c>
      <c r="BL129" s="17" t="s">
        <v>205</v>
      </c>
      <c r="BM129" s="237" t="s">
        <v>2155</v>
      </c>
    </row>
    <row r="130" spans="1:65" s="2" customFormat="1" ht="16.5" customHeight="1">
      <c r="A130" s="38"/>
      <c r="B130" s="39"/>
      <c r="C130" s="226" t="s">
        <v>227</v>
      </c>
      <c r="D130" s="226" t="s">
        <v>200</v>
      </c>
      <c r="E130" s="227" t="s">
        <v>2156</v>
      </c>
      <c r="F130" s="228" t="s">
        <v>2157</v>
      </c>
      <c r="G130" s="229" t="s">
        <v>210</v>
      </c>
      <c r="H130" s="230">
        <v>0.01</v>
      </c>
      <c r="I130" s="231"/>
      <c r="J130" s="232">
        <f>ROUND(I130*H130,2)</f>
        <v>0</v>
      </c>
      <c r="K130" s="228" t="s">
        <v>211</v>
      </c>
      <c r="L130" s="44"/>
      <c r="M130" s="233" t="s">
        <v>1</v>
      </c>
      <c r="N130" s="234" t="s">
        <v>46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205</v>
      </c>
      <c r="AT130" s="237" t="s">
        <v>200</v>
      </c>
      <c r="AU130" s="237" t="s">
        <v>21</v>
      </c>
      <c r="AY130" s="17" t="s">
        <v>197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21</v>
      </c>
      <c r="BK130" s="238">
        <f>ROUND(I130*H130,2)</f>
        <v>0</v>
      </c>
      <c r="BL130" s="17" t="s">
        <v>205</v>
      </c>
      <c r="BM130" s="237" t="s">
        <v>2158</v>
      </c>
    </row>
    <row r="131" spans="1:65" s="2" customFormat="1" ht="16.5" customHeight="1">
      <c r="A131" s="38"/>
      <c r="B131" s="39"/>
      <c r="C131" s="226" t="s">
        <v>232</v>
      </c>
      <c r="D131" s="226" t="s">
        <v>200</v>
      </c>
      <c r="E131" s="227" t="s">
        <v>2159</v>
      </c>
      <c r="F131" s="228" t="s">
        <v>2160</v>
      </c>
      <c r="G131" s="229" t="s">
        <v>2161</v>
      </c>
      <c r="H131" s="230">
        <v>0.3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46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205</v>
      </c>
      <c r="AT131" s="237" t="s">
        <v>200</v>
      </c>
      <c r="AU131" s="237" t="s">
        <v>21</v>
      </c>
      <c r="AY131" s="17" t="s">
        <v>197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21</v>
      </c>
      <c r="BK131" s="238">
        <f>ROUND(I131*H131,2)</f>
        <v>0</v>
      </c>
      <c r="BL131" s="17" t="s">
        <v>205</v>
      </c>
      <c r="BM131" s="237" t="s">
        <v>2162</v>
      </c>
    </row>
    <row r="132" spans="1:65" s="2" customFormat="1" ht="16.5" customHeight="1">
      <c r="A132" s="38"/>
      <c r="B132" s="39"/>
      <c r="C132" s="226" t="s">
        <v>238</v>
      </c>
      <c r="D132" s="226" t="s">
        <v>200</v>
      </c>
      <c r="E132" s="227" t="s">
        <v>2163</v>
      </c>
      <c r="F132" s="228" t="s">
        <v>2164</v>
      </c>
      <c r="G132" s="229" t="s">
        <v>2145</v>
      </c>
      <c r="H132" s="230">
        <v>5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2165</v>
      </c>
    </row>
    <row r="133" spans="1:65" s="2" customFormat="1" ht="16.5" customHeight="1">
      <c r="A133" s="38"/>
      <c r="B133" s="39"/>
      <c r="C133" s="226" t="s">
        <v>246</v>
      </c>
      <c r="D133" s="226" t="s">
        <v>200</v>
      </c>
      <c r="E133" s="227" t="s">
        <v>2166</v>
      </c>
      <c r="F133" s="228" t="s">
        <v>2167</v>
      </c>
      <c r="G133" s="229" t="s">
        <v>2168</v>
      </c>
      <c r="H133" s="230">
        <v>1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2169</v>
      </c>
    </row>
    <row r="134" spans="1:65" s="2" customFormat="1" ht="16.5" customHeight="1">
      <c r="A134" s="38"/>
      <c r="B134" s="39"/>
      <c r="C134" s="226" t="s">
        <v>251</v>
      </c>
      <c r="D134" s="226" t="s">
        <v>200</v>
      </c>
      <c r="E134" s="227" t="s">
        <v>2170</v>
      </c>
      <c r="F134" s="228" t="s">
        <v>2171</v>
      </c>
      <c r="G134" s="229" t="s">
        <v>2145</v>
      </c>
      <c r="H134" s="230">
        <v>3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205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205</v>
      </c>
      <c r="BM134" s="237" t="s">
        <v>2172</v>
      </c>
    </row>
    <row r="135" spans="1:65" s="2" customFormat="1" ht="16.5" customHeight="1">
      <c r="A135" s="38"/>
      <c r="B135" s="39"/>
      <c r="C135" s="226" t="s">
        <v>26</v>
      </c>
      <c r="D135" s="226" t="s">
        <v>200</v>
      </c>
      <c r="E135" s="227" t="s">
        <v>2173</v>
      </c>
      <c r="F135" s="228" t="s">
        <v>2174</v>
      </c>
      <c r="G135" s="229" t="s">
        <v>2145</v>
      </c>
      <c r="H135" s="230">
        <v>3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205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205</v>
      </c>
      <c r="BM135" s="237" t="s">
        <v>2175</v>
      </c>
    </row>
    <row r="136" spans="1:65" s="2" customFormat="1" ht="16.5" customHeight="1">
      <c r="A136" s="38"/>
      <c r="B136" s="39"/>
      <c r="C136" s="226" t="s">
        <v>260</v>
      </c>
      <c r="D136" s="226" t="s">
        <v>200</v>
      </c>
      <c r="E136" s="227" t="s">
        <v>2176</v>
      </c>
      <c r="F136" s="228" t="s">
        <v>2177</v>
      </c>
      <c r="G136" s="229" t="s">
        <v>295</v>
      </c>
      <c r="H136" s="230">
        <v>3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2178</v>
      </c>
    </row>
    <row r="137" spans="1:63" s="12" customFormat="1" ht="25.9" customHeight="1">
      <c r="A137" s="12"/>
      <c r="B137" s="210"/>
      <c r="C137" s="211"/>
      <c r="D137" s="212" t="s">
        <v>80</v>
      </c>
      <c r="E137" s="213" t="s">
        <v>198</v>
      </c>
      <c r="F137" s="213" t="s">
        <v>2179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SUM(P138:P165)</f>
        <v>0</v>
      </c>
      <c r="Q137" s="218"/>
      <c r="R137" s="219">
        <f>SUM(R138:R165)</f>
        <v>0</v>
      </c>
      <c r="S137" s="218"/>
      <c r="T137" s="220">
        <f>SUM(T138:T165)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21</v>
      </c>
      <c r="AT137" s="222" t="s">
        <v>80</v>
      </c>
      <c r="AU137" s="222" t="s">
        <v>81</v>
      </c>
      <c r="AY137" s="221" t="s">
        <v>197</v>
      </c>
      <c r="BK137" s="223">
        <f>SUM(BK138:BK165)</f>
        <v>0</v>
      </c>
    </row>
    <row r="138" spans="1:65" s="2" customFormat="1" ht="16.5" customHeight="1">
      <c r="A138" s="38"/>
      <c r="B138" s="39"/>
      <c r="C138" s="226" t="s">
        <v>266</v>
      </c>
      <c r="D138" s="226" t="s">
        <v>200</v>
      </c>
      <c r="E138" s="227" t="s">
        <v>2180</v>
      </c>
      <c r="F138" s="228" t="s">
        <v>2181</v>
      </c>
      <c r="G138" s="229" t="s">
        <v>217</v>
      </c>
      <c r="H138" s="230">
        <v>293.88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2182</v>
      </c>
    </row>
    <row r="139" spans="1:65" s="2" customFormat="1" ht="33" customHeight="1">
      <c r="A139" s="38"/>
      <c r="B139" s="39"/>
      <c r="C139" s="226" t="s">
        <v>271</v>
      </c>
      <c r="D139" s="226" t="s">
        <v>200</v>
      </c>
      <c r="E139" s="227" t="s">
        <v>2183</v>
      </c>
      <c r="F139" s="228" t="s">
        <v>2184</v>
      </c>
      <c r="G139" s="229" t="s">
        <v>217</v>
      </c>
      <c r="H139" s="230">
        <v>293.88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2185</v>
      </c>
    </row>
    <row r="140" spans="1:65" s="2" customFormat="1" ht="16.5" customHeight="1">
      <c r="A140" s="38"/>
      <c r="B140" s="39"/>
      <c r="C140" s="226" t="s">
        <v>277</v>
      </c>
      <c r="D140" s="226" t="s">
        <v>200</v>
      </c>
      <c r="E140" s="227" t="s">
        <v>2186</v>
      </c>
      <c r="F140" s="228" t="s">
        <v>2187</v>
      </c>
      <c r="G140" s="229" t="s">
        <v>203</v>
      </c>
      <c r="H140" s="230">
        <v>358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2188</v>
      </c>
    </row>
    <row r="141" spans="1:65" s="2" customFormat="1" ht="16.5" customHeight="1">
      <c r="A141" s="38"/>
      <c r="B141" s="39"/>
      <c r="C141" s="226" t="s">
        <v>8</v>
      </c>
      <c r="D141" s="226" t="s">
        <v>200</v>
      </c>
      <c r="E141" s="227" t="s">
        <v>2189</v>
      </c>
      <c r="F141" s="228" t="s">
        <v>2190</v>
      </c>
      <c r="G141" s="229" t="s">
        <v>203</v>
      </c>
      <c r="H141" s="230">
        <v>443</v>
      </c>
      <c r="I141" s="231"/>
      <c r="J141" s="232">
        <f>ROUND(I141*H141,2)</f>
        <v>0</v>
      </c>
      <c r="K141" s="228" t="s">
        <v>211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2191</v>
      </c>
    </row>
    <row r="142" spans="1:65" s="2" customFormat="1" ht="16.5" customHeight="1">
      <c r="A142" s="38"/>
      <c r="B142" s="39"/>
      <c r="C142" s="226" t="s">
        <v>290</v>
      </c>
      <c r="D142" s="226" t="s">
        <v>200</v>
      </c>
      <c r="E142" s="227" t="s">
        <v>2192</v>
      </c>
      <c r="F142" s="228" t="s">
        <v>2193</v>
      </c>
      <c r="G142" s="229" t="s">
        <v>203</v>
      </c>
      <c r="H142" s="230">
        <v>28</v>
      </c>
      <c r="I142" s="231"/>
      <c r="J142" s="232">
        <f>ROUND(I142*H142,2)</f>
        <v>0</v>
      </c>
      <c r="K142" s="228" t="s">
        <v>211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2194</v>
      </c>
    </row>
    <row r="143" spans="1:65" s="2" customFormat="1" ht="21.75" customHeight="1">
      <c r="A143" s="38"/>
      <c r="B143" s="39"/>
      <c r="C143" s="226" t="s">
        <v>294</v>
      </c>
      <c r="D143" s="226" t="s">
        <v>200</v>
      </c>
      <c r="E143" s="227" t="s">
        <v>2195</v>
      </c>
      <c r="F143" s="228" t="s">
        <v>2196</v>
      </c>
      <c r="G143" s="229" t="s">
        <v>203</v>
      </c>
      <c r="H143" s="230">
        <v>358</v>
      </c>
      <c r="I143" s="231"/>
      <c r="J143" s="232">
        <f>ROUND(I143*H143,2)</f>
        <v>0</v>
      </c>
      <c r="K143" s="228" t="s">
        <v>211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2197</v>
      </c>
    </row>
    <row r="144" spans="1:65" s="2" customFormat="1" ht="16.5" customHeight="1">
      <c r="A144" s="38"/>
      <c r="B144" s="39"/>
      <c r="C144" s="226" t="s">
        <v>300</v>
      </c>
      <c r="D144" s="226" t="s">
        <v>200</v>
      </c>
      <c r="E144" s="227" t="s">
        <v>2198</v>
      </c>
      <c r="F144" s="228" t="s">
        <v>2199</v>
      </c>
      <c r="G144" s="229" t="s">
        <v>203</v>
      </c>
      <c r="H144" s="230">
        <v>158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205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205</v>
      </c>
      <c r="BM144" s="237" t="s">
        <v>2200</v>
      </c>
    </row>
    <row r="145" spans="1:65" s="2" customFormat="1" ht="16.5" customHeight="1">
      <c r="A145" s="38"/>
      <c r="B145" s="39"/>
      <c r="C145" s="226" t="s">
        <v>304</v>
      </c>
      <c r="D145" s="226" t="s">
        <v>200</v>
      </c>
      <c r="E145" s="227" t="s">
        <v>2201</v>
      </c>
      <c r="F145" s="228" t="s">
        <v>2202</v>
      </c>
      <c r="G145" s="229" t="s">
        <v>217</v>
      </c>
      <c r="H145" s="230">
        <v>293.88</v>
      </c>
      <c r="I145" s="231"/>
      <c r="J145" s="232">
        <f>ROUND(I145*H145,2)</f>
        <v>0</v>
      </c>
      <c r="K145" s="228" t="s">
        <v>211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2203</v>
      </c>
    </row>
    <row r="146" spans="1:65" s="2" customFormat="1" ht="16.5" customHeight="1">
      <c r="A146" s="38"/>
      <c r="B146" s="39"/>
      <c r="C146" s="226" t="s">
        <v>308</v>
      </c>
      <c r="D146" s="226" t="s">
        <v>200</v>
      </c>
      <c r="E146" s="227" t="s">
        <v>2201</v>
      </c>
      <c r="F146" s="228" t="s">
        <v>2202</v>
      </c>
      <c r="G146" s="229" t="s">
        <v>217</v>
      </c>
      <c r="H146" s="230">
        <v>293.88</v>
      </c>
      <c r="I146" s="231"/>
      <c r="J146" s="232">
        <f>ROUND(I146*H146,2)</f>
        <v>0</v>
      </c>
      <c r="K146" s="228" t="s">
        <v>211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2204</v>
      </c>
    </row>
    <row r="147" spans="1:65" s="2" customFormat="1" ht="16.5" customHeight="1">
      <c r="A147" s="38"/>
      <c r="B147" s="39"/>
      <c r="C147" s="226" t="s">
        <v>7</v>
      </c>
      <c r="D147" s="226" t="s">
        <v>200</v>
      </c>
      <c r="E147" s="227" t="s">
        <v>2205</v>
      </c>
      <c r="F147" s="228" t="s">
        <v>2206</v>
      </c>
      <c r="G147" s="229" t="s">
        <v>217</v>
      </c>
      <c r="H147" s="230">
        <v>293.88</v>
      </c>
      <c r="I147" s="231"/>
      <c r="J147" s="232">
        <f>ROUND(I147*H147,2)</f>
        <v>0</v>
      </c>
      <c r="K147" s="228" t="s">
        <v>211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2207</v>
      </c>
    </row>
    <row r="148" spans="1:65" s="2" customFormat="1" ht="12">
      <c r="A148" s="38"/>
      <c r="B148" s="39"/>
      <c r="C148" s="226" t="s">
        <v>315</v>
      </c>
      <c r="D148" s="226" t="s">
        <v>200</v>
      </c>
      <c r="E148" s="227" t="s">
        <v>2208</v>
      </c>
      <c r="F148" s="228" t="s">
        <v>2209</v>
      </c>
      <c r="G148" s="229" t="s">
        <v>203</v>
      </c>
      <c r="H148" s="230">
        <v>443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2210</v>
      </c>
    </row>
    <row r="149" spans="1:65" s="2" customFormat="1" ht="12">
      <c r="A149" s="38"/>
      <c r="B149" s="39"/>
      <c r="C149" s="226" t="s">
        <v>320</v>
      </c>
      <c r="D149" s="226" t="s">
        <v>200</v>
      </c>
      <c r="E149" s="227" t="s">
        <v>2211</v>
      </c>
      <c r="F149" s="228" t="s">
        <v>2212</v>
      </c>
      <c r="G149" s="229" t="s">
        <v>203</v>
      </c>
      <c r="H149" s="230">
        <v>28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2213</v>
      </c>
    </row>
    <row r="150" spans="1:65" s="2" customFormat="1" ht="16.5" customHeight="1">
      <c r="A150" s="38"/>
      <c r="B150" s="39"/>
      <c r="C150" s="226" t="s">
        <v>325</v>
      </c>
      <c r="D150" s="226" t="s">
        <v>200</v>
      </c>
      <c r="E150" s="227" t="s">
        <v>2214</v>
      </c>
      <c r="F150" s="228" t="s">
        <v>2215</v>
      </c>
      <c r="G150" s="229" t="s">
        <v>217</v>
      </c>
      <c r="H150" s="230">
        <v>587.76</v>
      </c>
      <c r="I150" s="231"/>
      <c r="J150" s="232">
        <f>ROUND(I150*H150,2)</f>
        <v>0</v>
      </c>
      <c r="K150" s="228" t="s">
        <v>211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205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205</v>
      </c>
      <c r="BM150" s="237" t="s">
        <v>2216</v>
      </c>
    </row>
    <row r="151" spans="1:65" s="2" customFormat="1" ht="16.5" customHeight="1">
      <c r="A151" s="38"/>
      <c r="B151" s="39"/>
      <c r="C151" s="226" t="s">
        <v>332</v>
      </c>
      <c r="D151" s="226" t="s">
        <v>200</v>
      </c>
      <c r="E151" s="227" t="s">
        <v>2217</v>
      </c>
      <c r="F151" s="228" t="s">
        <v>2218</v>
      </c>
      <c r="G151" s="229" t="s">
        <v>217</v>
      </c>
      <c r="H151" s="230">
        <v>223.36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2219</v>
      </c>
    </row>
    <row r="152" spans="1:65" s="2" customFormat="1" ht="16.5" customHeight="1">
      <c r="A152" s="38"/>
      <c r="B152" s="39"/>
      <c r="C152" s="226" t="s">
        <v>338</v>
      </c>
      <c r="D152" s="226" t="s">
        <v>200</v>
      </c>
      <c r="E152" s="227" t="s">
        <v>2156</v>
      </c>
      <c r="F152" s="228" t="s">
        <v>2157</v>
      </c>
      <c r="G152" s="229" t="s">
        <v>210</v>
      </c>
      <c r="H152" s="230">
        <v>0.016</v>
      </c>
      <c r="I152" s="231"/>
      <c r="J152" s="232">
        <f>ROUND(I152*H152,2)</f>
        <v>0</v>
      </c>
      <c r="K152" s="228" t="s">
        <v>211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2220</v>
      </c>
    </row>
    <row r="153" spans="1:65" s="2" customFormat="1" ht="21.75" customHeight="1">
      <c r="A153" s="38"/>
      <c r="B153" s="39"/>
      <c r="C153" s="226" t="s">
        <v>343</v>
      </c>
      <c r="D153" s="226" t="s">
        <v>200</v>
      </c>
      <c r="E153" s="227" t="s">
        <v>2221</v>
      </c>
      <c r="F153" s="228" t="s">
        <v>2222</v>
      </c>
      <c r="G153" s="229" t="s">
        <v>2145</v>
      </c>
      <c r="H153" s="230">
        <v>1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2223</v>
      </c>
    </row>
    <row r="154" spans="1:65" s="2" customFormat="1" ht="16.5" customHeight="1">
      <c r="A154" s="38"/>
      <c r="B154" s="39"/>
      <c r="C154" s="226" t="s">
        <v>347</v>
      </c>
      <c r="D154" s="226" t="s">
        <v>200</v>
      </c>
      <c r="E154" s="227" t="s">
        <v>2224</v>
      </c>
      <c r="F154" s="228" t="s">
        <v>2225</v>
      </c>
      <c r="G154" s="229" t="s">
        <v>2145</v>
      </c>
      <c r="H154" s="230">
        <v>27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2226</v>
      </c>
    </row>
    <row r="155" spans="1:65" s="2" customFormat="1" ht="16.5" customHeight="1">
      <c r="A155" s="38"/>
      <c r="B155" s="39"/>
      <c r="C155" s="226" t="s">
        <v>355</v>
      </c>
      <c r="D155" s="226" t="s">
        <v>200</v>
      </c>
      <c r="E155" s="227" t="s">
        <v>2227</v>
      </c>
      <c r="F155" s="228" t="s">
        <v>2228</v>
      </c>
      <c r="G155" s="229" t="s">
        <v>217</v>
      </c>
      <c r="H155" s="230">
        <v>70.52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2229</v>
      </c>
    </row>
    <row r="156" spans="1:65" s="2" customFormat="1" ht="16.5" customHeight="1">
      <c r="A156" s="38"/>
      <c r="B156" s="39"/>
      <c r="C156" s="226" t="s">
        <v>359</v>
      </c>
      <c r="D156" s="226" t="s">
        <v>200</v>
      </c>
      <c r="E156" s="227" t="s">
        <v>2230</v>
      </c>
      <c r="F156" s="228" t="s">
        <v>2231</v>
      </c>
      <c r="G156" s="229" t="s">
        <v>2145</v>
      </c>
      <c r="H156" s="230">
        <v>176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2232</v>
      </c>
    </row>
    <row r="157" spans="1:65" s="2" customFormat="1" ht="16.5" customHeight="1">
      <c r="A157" s="38"/>
      <c r="B157" s="39"/>
      <c r="C157" s="226" t="s">
        <v>365</v>
      </c>
      <c r="D157" s="226" t="s">
        <v>200</v>
      </c>
      <c r="E157" s="227" t="s">
        <v>2233</v>
      </c>
      <c r="F157" s="228" t="s">
        <v>2234</v>
      </c>
      <c r="G157" s="229" t="s">
        <v>2145</v>
      </c>
      <c r="H157" s="230">
        <v>267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2235</v>
      </c>
    </row>
    <row r="158" spans="1:65" s="2" customFormat="1" ht="16.5" customHeight="1">
      <c r="A158" s="38"/>
      <c r="B158" s="39"/>
      <c r="C158" s="226" t="s">
        <v>369</v>
      </c>
      <c r="D158" s="226" t="s">
        <v>200</v>
      </c>
      <c r="E158" s="227" t="s">
        <v>2236</v>
      </c>
      <c r="F158" s="228" t="s">
        <v>2237</v>
      </c>
      <c r="G158" s="229" t="s">
        <v>2145</v>
      </c>
      <c r="H158" s="230">
        <v>358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2238</v>
      </c>
    </row>
    <row r="159" spans="1:65" s="2" customFormat="1" ht="16.5" customHeight="1">
      <c r="A159" s="38"/>
      <c r="B159" s="39"/>
      <c r="C159" s="226" t="s">
        <v>375</v>
      </c>
      <c r="D159" s="226" t="s">
        <v>200</v>
      </c>
      <c r="E159" s="227" t="s">
        <v>2239</v>
      </c>
      <c r="F159" s="228" t="s">
        <v>2240</v>
      </c>
      <c r="G159" s="229" t="s">
        <v>2145</v>
      </c>
      <c r="H159" s="230">
        <v>158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21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2241</v>
      </c>
    </row>
    <row r="160" spans="1:65" s="2" customFormat="1" ht="16.5" customHeight="1">
      <c r="A160" s="38"/>
      <c r="B160" s="39"/>
      <c r="C160" s="226" t="s">
        <v>383</v>
      </c>
      <c r="D160" s="226" t="s">
        <v>200</v>
      </c>
      <c r="E160" s="227" t="s">
        <v>2159</v>
      </c>
      <c r="F160" s="228" t="s">
        <v>2160</v>
      </c>
      <c r="G160" s="229" t="s">
        <v>2161</v>
      </c>
      <c r="H160" s="230">
        <v>14.694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2242</v>
      </c>
    </row>
    <row r="161" spans="1:65" s="2" customFormat="1" ht="16.5" customHeight="1">
      <c r="A161" s="38"/>
      <c r="B161" s="39"/>
      <c r="C161" s="226" t="s">
        <v>388</v>
      </c>
      <c r="D161" s="226" t="s">
        <v>200</v>
      </c>
      <c r="E161" s="227" t="s">
        <v>2243</v>
      </c>
      <c r="F161" s="228" t="s">
        <v>2244</v>
      </c>
      <c r="G161" s="229" t="s">
        <v>2168</v>
      </c>
      <c r="H161" s="230">
        <v>70.52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2245</v>
      </c>
    </row>
    <row r="162" spans="1:65" s="2" customFormat="1" ht="16.5" customHeight="1">
      <c r="A162" s="38"/>
      <c r="B162" s="39"/>
      <c r="C162" s="226" t="s">
        <v>396</v>
      </c>
      <c r="D162" s="226" t="s">
        <v>200</v>
      </c>
      <c r="E162" s="227" t="s">
        <v>2246</v>
      </c>
      <c r="F162" s="228" t="s">
        <v>2247</v>
      </c>
      <c r="G162" s="229" t="s">
        <v>2145</v>
      </c>
      <c r="H162" s="230">
        <v>210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2248</v>
      </c>
    </row>
    <row r="163" spans="1:65" s="2" customFormat="1" ht="16.5" customHeight="1">
      <c r="A163" s="38"/>
      <c r="B163" s="39"/>
      <c r="C163" s="226" t="s">
        <v>402</v>
      </c>
      <c r="D163" s="226" t="s">
        <v>200</v>
      </c>
      <c r="E163" s="227" t="s">
        <v>2249</v>
      </c>
      <c r="F163" s="228" t="s">
        <v>2250</v>
      </c>
      <c r="G163" s="229" t="s">
        <v>2161</v>
      </c>
      <c r="H163" s="230">
        <v>22.336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2251</v>
      </c>
    </row>
    <row r="164" spans="1:65" s="2" customFormat="1" ht="16.5" customHeight="1">
      <c r="A164" s="38"/>
      <c r="B164" s="39"/>
      <c r="C164" s="226" t="s">
        <v>406</v>
      </c>
      <c r="D164" s="226" t="s">
        <v>200</v>
      </c>
      <c r="E164" s="227" t="s">
        <v>2252</v>
      </c>
      <c r="F164" s="228" t="s">
        <v>2253</v>
      </c>
      <c r="G164" s="229" t="s">
        <v>2254</v>
      </c>
      <c r="H164" s="230">
        <v>0.587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2255</v>
      </c>
    </row>
    <row r="165" spans="1:65" s="2" customFormat="1" ht="16.5" customHeight="1">
      <c r="A165" s="38"/>
      <c r="B165" s="39"/>
      <c r="C165" s="226" t="s">
        <v>410</v>
      </c>
      <c r="D165" s="226" t="s">
        <v>200</v>
      </c>
      <c r="E165" s="227" t="s">
        <v>2163</v>
      </c>
      <c r="F165" s="228" t="s">
        <v>2164</v>
      </c>
      <c r="G165" s="229" t="s">
        <v>2145</v>
      </c>
      <c r="H165" s="230">
        <v>532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2256</v>
      </c>
    </row>
    <row r="166" spans="1:63" s="12" customFormat="1" ht="25.9" customHeight="1">
      <c r="A166" s="12"/>
      <c r="B166" s="210"/>
      <c r="C166" s="211"/>
      <c r="D166" s="212" t="s">
        <v>80</v>
      </c>
      <c r="E166" s="213" t="s">
        <v>195</v>
      </c>
      <c r="F166" s="213" t="s">
        <v>196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</v>
      </c>
      <c r="S166" s="218"/>
      <c r="T166" s="22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21</v>
      </c>
      <c r="AT166" s="222" t="s">
        <v>80</v>
      </c>
      <c r="AU166" s="222" t="s">
        <v>81</v>
      </c>
      <c r="AY166" s="221" t="s">
        <v>197</v>
      </c>
      <c r="BK166" s="223">
        <f>BK167</f>
        <v>0</v>
      </c>
    </row>
    <row r="167" spans="1:63" s="12" customFormat="1" ht="22.8" customHeight="1">
      <c r="A167" s="12"/>
      <c r="B167" s="210"/>
      <c r="C167" s="211"/>
      <c r="D167" s="212" t="s">
        <v>80</v>
      </c>
      <c r="E167" s="224" t="s">
        <v>21</v>
      </c>
      <c r="F167" s="224" t="s">
        <v>2257</v>
      </c>
      <c r="G167" s="211"/>
      <c r="H167" s="211"/>
      <c r="I167" s="214"/>
      <c r="J167" s="225">
        <f>BK167</f>
        <v>0</v>
      </c>
      <c r="K167" s="211"/>
      <c r="L167" s="216"/>
      <c r="M167" s="217"/>
      <c r="N167" s="218"/>
      <c r="O167" s="218"/>
      <c r="P167" s="219">
        <f>SUM(P168:P178)</f>
        <v>0</v>
      </c>
      <c r="Q167" s="218"/>
      <c r="R167" s="219">
        <f>SUM(R168:R178)</f>
        <v>0</v>
      </c>
      <c r="S167" s="218"/>
      <c r="T167" s="220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21</v>
      </c>
      <c r="AT167" s="222" t="s">
        <v>80</v>
      </c>
      <c r="AU167" s="222" t="s">
        <v>21</v>
      </c>
      <c r="AY167" s="221" t="s">
        <v>197</v>
      </c>
      <c r="BK167" s="223">
        <f>SUM(BK168:BK178)</f>
        <v>0</v>
      </c>
    </row>
    <row r="168" spans="1:65" s="2" customFormat="1" ht="12">
      <c r="A168" s="38"/>
      <c r="B168" s="39"/>
      <c r="C168" s="226" t="s">
        <v>416</v>
      </c>
      <c r="D168" s="226" t="s">
        <v>200</v>
      </c>
      <c r="E168" s="227" t="s">
        <v>2258</v>
      </c>
      <c r="F168" s="228" t="s">
        <v>2259</v>
      </c>
      <c r="G168" s="229" t="s">
        <v>217</v>
      </c>
      <c r="H168" s="230">
        <v>18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89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2260</v>
      </c>
    </row>
    <row r="169" spans="1:65" s="2" customFormat="1" ht="12">
      <c r="A169" s="38"/>
      <c r="B169" s="39"/>
      <c r="C169" s="226" t="s">
        <v>420</v>
      </c>
      <c r="D169" s="226" t="s">
        <v>200</v>
      </c>
      <c r="E169" s="227" t="s">
        <v>2261</v>
      </c>
      <c r="F169" s="228" t="s">
        <v>2262</v>
      </c>
      <c r="G169" s="229" t="s">
        <v>1524</v>
      </c>
      <c r="H169" s="230">
        <v>5</v>
      </c>
      <c r="I169" s="231"/>
      <c r="J169" s="232">
        <f>ROUND(I169*H169,2)</f>
        <v>0</v>
      </c>
      <c r="K169" s="228" t="s">
        <v>211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89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2263</v>
      </c>
    </row>
    <row r="170" spans="1:65" s="2" customFormat="1" ht="12">
      <c r="A170" s="38"/>
      <c r="B170" s="39"/>
      <c r="C170" s="226" t="s">
        <v>424</v>
      </c>
      <c r="D170" s="226" t="s">
        <v>200</v>
      </c>
      <c r="E170" s="227" t="s">
        <v>2264</v>
      </c>
      <c r="F170" s="228" t="s">
        <v>2265</v>
      </c>
      <c r="G170" s="229" t="s">
        <v>203</v>
      </c>
      <c r="H170" s="230">
        <v>4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89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2266</v>
      </c>
    </row>
    <row r="171" spans="1:65" s="2" customFormat="1" ht="12">
      <c r="A171" s="38"/>
      <c r="B171" s="39"/>
      <c r="C171" s="226" t="s">
        <v>428</v>
      </c>
      <c r="D171" s="226" t="s">
        <v>200</v>
      </c>
      <c r="E171" s="227" t="s">
        <v>2267</v>
      </c>
      <c r="F171" s="228" t="s">
        <v>2268</v>
      </c>
      <c r="G171" s="229" t="s">
        <v>203</v>
      </c>
      <c r="H171" s="230">
        <v>1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89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2269</v>
      </c>
    </row>
    <row r="172" spans="1:65" s="2" customFormat="1" ht="12">
      <c r="A172" s="38"/>
      <c r="B172" s="39"/>
      <c r="C172" s="226" t="s">
        <v>432</v>
      </c>
      <c r="D172" s="226" t="s">
        <v>200</v>
      </c>
      <c r="E172" s="227" t="s">
        <v>2270</v>
      </c>
      <c r="F172" s="228" t="s">
        <v>2271</v>
      </c>
      <c r="G172" s="229" t="s">
        <v>203</v>
      </c>
      <c r="H172" s="230">
        <v>1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89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2272</v>
      </c>
    </row>
    <row r="173" spans="1:65" s="2" customFormat="1" ht="33" customHeight="1">
      <c r="A173" s="38"/>
      <c r="B173" s="39"/>
      <c r="C173" s="226" t="s">
        <v>438</v>
      </c>
      <c r="D173" s="226" t="s">
        <v>200</v>
      </c>
      <c r="E173" s="227" t="s">
        <v>2273</v>
      </c>
      <c r="F173" s="228" t="s">
        <v>2274</v>
      </c>
      <c r="G173" s="229" t="s">
        <v>203</v>
      </c>
      <c r="H173" s="230">
        <v>4</v>
      </c>
      <c r="I173" s="231"/>
      <c r="J173" s="232">
        <f>ROUND(I173*H173,2)</f>
        <v>0</v>
      </c>
      <c r="K173" s="228" t="s">
        <v>211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89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2275</v>
      </c>
    </row>
    <row r="174" spans="1:65" s="2" customFormat="1" ht="33" customHeight="1">
      <c r="A174" s="38"/>
      <c r="B174" s="39"/>
      <c r="C174" s="226" t="s">
        <v>442</v>
      </c>
      <c r="D174" s="226" t="s">
        <v>200</v>
      </c>
      <c r="E174" s="227" t="s">
        <v>2276</v>
      </c>
      <c r="F174" s="228" t="s">
        <v>2277</v>
      </c>
      <c r="G174" s="229" t="s">
        <v>203</v>
      </c>
      <c r="H174" s="230">
        <v>1</v>
      </c>
      <c r="I174" s="231"/>
      <c r="J174" s="232">
        <f>ROUND(I174*H174,2)</f>
        <v>0</v>
      </c>
      <c r="K174" s="228" t="s">
        <v>211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89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2278</v>
      </c>
    </row>
    <row r="175" spans="1:65" s="2" customFormat="1" ht="33" customHeight="1">
      <c r="A175" s="38"/>
      <c r="B175" s="39"/>
      <c r="C175" s="226" t="s">
        <v>446</v>
      </c>
      <c r="D175" s="226" t="s">
        <v>200</v>
      </c>
      <c r="E175" s="227" t="s">
        <v>2279</v>
      </c>
      <c r="F175" s="228" t="s">
        <v>2280</v>
      </c>
      <c r="G175" s="229" t="s">
        <v>203</v>
      </c>
      <c r="H175" s="230">
        <v>1</v>
      </c>
      <c r="I175" s="231"/>
      <c r="J175" s="232">
        <f>ROUND(I175*H175,2)</f>
        <v>0</v>
      </c>
      <c r="K175" s="228" t="s">
        <v>211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89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2281</v>
      </c>
    </row>
    <row r="176" spans="1:65" s="2" customFormat="1" ht="21.75" customHeight="1">
      <c r="A176" s="38"/>
      <c r="B176" s="39"/>
      <c r="C176" s="226" t="s">
        <v>450</v>
      </c>
      <c r="D176" s="226" t="s">
        <v>200</v>
      </c>
      <c r="E176" s="227" t="s">
        <v>2282</v>
      </c>
      <c r="F176" s="228" t="s">
        <v>2283</v>
      </c>
      <c r="G176" s="229" t="s">
        <v>203</v>
      </c>
      <c r="H176" s="230">
        <v>1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89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2284</v>
      </c>
    </row>
    <row r="177" spans="1:65" s="2" customFormat="1" ht="21.75" customHeight="1">
      <c r="A177" s="38"/>
      <c r="B177" s="39"/>
      <c r="C177" s="226" t="s">
        <v>454</v>
      </c>
      <c r="D177" s="226" t="s">
        <v>200</v>
      </c>
      <c r="E177" s="227" t="s">
        <v>2285</v>
      </c>
      <c r="F177" s="228" t="s">
        <v>2286</v>
      </c>
      <c r="G177" s="229" t="s">
        <v>203</v>
      </c>
      <c r="H177" s="230">
        <v>1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89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2287</v>
      </c>
    </row>
    <row r="178" spans="1:65" s="2" customFormat="1" ht="16.5" customHeight="1">
      <c r="A178" s="38"/>
      <c r="B178" s="39"/>
      <c r="C178" s="226" t="s">
        <v>459</v>
      </c>
      <c r="D178" s="226" t="s">
        <v>200</v>
      </c>
      <c r="E178" s="227" t="s">
        <v>2288</v>
      </c>
      <c r="F178" s="228" t="s">
        <v>2289</v>
      </c>
      <c r="G178" s="229" t="s">
        <v>210</v>
      </c>
      <c r="H178" s="230">
        <v>1</v>
      </c>
      <c r="I178" s="231"/>
      <c r="J178" s="232">
        <f>ROUND(I178*H178,2)</f>
        <v>0</v>
      </c>
      <c r="K178" s="228" t="s">
        <v>1</v>
      </c>
      <c r="L178" s="44"/>
      <c r="M178" s="282" t="s">
        <v>1</v>
      </c>
      <c r="N178" s="283" t="s">
        <v>46</v>
      </c>
      <c r="O178" s="284"/>
      <c r="P178" s="285">
        <f>O178*H178</f>
        <v>0</v>
      </c>
      <c r="Q178" s="285">
        <v>0</v>
      </c>
      <c r="R178" s="285">
        <f>Q178*H178</f>
        <v>0</v>
      </c>
      <c r="S178" s="285">
        <v>0</v>
      </c>
      <c r="T178" s="28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205</v>
      </c>
      <c r="AT178" s="237" t="s">
        <v>200</v>
      </c>
      <c r="AU178" s="237" t="s">
        <v>89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205</v>
      </c>
      <c r="BM178" s="237" t="s">
        <v>2290</v>
      </c>
    </row>
    <row r="179" spans="1:31" s="2" customFormat="1" ht="6.95" customHeight="1">
      <c r="A179" s="38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123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624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ROUND((SUM(BE124:BE179)),2)</f>
        <v>0</v>
      </c>
      <c r="G35" s="38"/>
      <c r="H35" s="38"/>
      <c r="I35" s="164">
        <v>0.21</v>
      </c>
      <c r="J35" s="163">
        <f>ROUND(((SUM(BE124:BE179))*I35),2)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ROUND((SUM(BF124:BF179)),2)</f>
        <v>0</v>
      </c>
      <c r="G36" s="38"/>
      <c r="H36" s="38"/>
      <c r="I36" s="164">
        <v>0.15</v>
      </c>
      <c r="J36" s="163">
        <f>ROUND(((SUM(BF124:BF179))*I36),2)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ROUND((SUM(BG124:BG179)),2)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ROUND((SUM(BH124:BH179)),2)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ROUND((SUM(BI124:BI179)),2)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156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01.2 - EI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626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627</v>
      </c>
      <c r="E100" s="191"/>
      <c r="F100" s="191"/>
      <c r="G100" s="191"/>
      <c r="H100" s="191"/>
      <c r="I100" s="191"/>
      <c r="J100" s="192">
        <f>J127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628</v>
      </c>
      <c r="E101" s="191"/>
      <c r="F101" s="191"/>
      <c r="G101" s="191"/>
      <c r="H101" s="191"/>
      <c r="I101" s="191"/>
      <c r="J101" s="192">
        <f>J167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629</v>
      </c>
      <c r="E102" s="191"/>
      <c r="F102" s="191"/>
      <c r="G102" s="191"/>
      <c r="H102" s="191"/>
      <c r="I102" s="191"/>
      <c r="J102" s="192">
        <f>J178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3" t="str">
        <f>E7</f>
        <v>Bezbariérovost a modernizace odborných učeben fyziky a biologie ZŠ Za Nádražím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155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156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157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SO 01.2 - EI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 xml:space="preserve"> </v>
      </c>
      <c r="G118" s="40"/>
      <c r="H118" s="40"/>
      <c r="I118" s="32" t="s">
        <v>24</v>
      </c>
      <c r="J118" s="79" t="str">
        <f>IF(J14="","",J14)</f>
        <v>19. 2. 2021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E17</f>
        <v>Město Český Krumlov, nám. Svornosti 1</v>
      </c>
      <c r="G120" s="40"/>
      <c r="H120" s="40"/>
      <c r="I120" s="32" t="s">
        <v>34</v>
      </c>
      <c r="J120" s="36" t="str">
        <f>E23</f>
        <v>WÍZNER AA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32</v>
      </c>
      <c r="D121" s="40"/>
      <c r="E121" s="40"/>
      <c r="F121" s="27" t="str">
        <f>IF(E20="","",E20)</f>
        <v>Vyplň údaj</v>
      </c>
      <c r="G121" s="40"/>
      <c r="H121" s="40"/>
      <c r="I121" s="32" t="s">
        <v>37</v>
      </c>
      <c r="J121" s="36" t="str">
        <f>E26</f>
        <v>Filip Šimek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183</v>
      </c>
      <c r="D123" s="202" t="s">
        <v>66</v>
      </c>
      <c r="E123" s="202" t="s">
        <v>62</v>
      </c>
      <c r="F123" s="202" t="s">
        <v>63</v>
      </c>
      <c r="G123" s="202" t="s">
        <v>184</v>
      </c>
      <c r="H123" s="202" t="s">
        <v>185</v>
      </c>
      <c r="I123" s="202" t="s">
        <v>186</v>
      </c>
      <c r="J123" s="202" t="s">
        <v>161</v>
      </c>
      <c r="K123" s="203" t="s">
        <v>187</v>
      </c>
      <c r="L123" s="204"/>
      <c r="M123" s="100" t="s">
        <v>1</v>
      </c>
      <c r="N123" s="101" t="s">
        <v>45</v>
      </c>
      <c r="O123" s="101" t="s">
        <v>188</v>
      </c>
      <c r="P123" s="101" t="s">
        <v>189</v>
      </c>
      <c r="Q123" s="101" t="s">
        <v>190</v>
      </c>
      <c r="R123" s="101" t="s">
        <v>191</v>
      </c>
      <c r="S123" s="101" t="s">
        <v>192</v>
      </c>
      <c r="T123" s="102" t="s">
        <v>193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194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P125+P127+P167+P178</f>
        <v>0</v>
      </c>
      <c r="Q124" s="104"/>
      <c r="R124" s="207">
        <f>R125+R127+R167+R178</f>
        <v>0</v>
      </c>
      <c r="S124" s="104"/>
      <c r="T124" s="208">
        <f>T125+T127+T167+T178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80</v>
      </c>
      <c r="AU124" s="17" t="s">
        <v>163</v>
      </c>
      <c r="BK124" s="209">
        <f>BK125+BK127+BK167+BK178</f>
        <v>0</v>
      </c>
    </row>
    <row r="125" spans="1:63" s="12" customFormat="1" ht="25.9" customHeight="1">
      <c r="A125" s="12"/>
      <c r="B125" s="210"/>
      <c r="C125" s="211"/>
      <c r="D125" s="212" t="s">
        <v>80</v>
      </c>
      <c r="E125" s="213" t="s">
        <v>630</v>
      </c>
      <c r="F125" s="213" t="s">
        <v>631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</f>
        <v>0</v>
      </c>
      <c r="Q125" s="218"/>
      <c r="R125" s="219">
        <f>R126</f>
        <v>0</v>
      </c>
      <c r="S125" s="218"/>
      <c r="T125" s="22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21</v>
      </c>
      <c r="AT125" s="222" t="s">
        <v>80</v>
      </c>
      <c r="AU125" s="222" t="s">
        <v>81</v>
      </c>
      <c r="AY125" s="221" t="s">
        <v>197</v>
      </c>
      <c r="BK125" s="223">
        <f>BK126</f>
        <v>0</v>
      </c>
    </row>
    <row r="126" spans="1:65" s="2" customFormat="1" ht="16.5" customHeight="1">
      <c r="A126" s="38"/>
      <c r="B126" s="39"/>
      <c r="C126" s="226" t="s">
        <v>21</v>
      </c>
      <c r="D126" s="226" t="s">
        <v>200</v>
      </c>
      <c r="E126" s="227" t="s">
        <v>632</v>
      </c>
      <c r="F126" s="228" t="s">
        <v>633</v>
      </c>
      <c r="G126" s="229" t="s">
        <v>634</v>
      </c>
      <c r="H126" s="230">
        <v>8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46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205</v>
      </c>
      <c r="AT126" s="237" t="s">
        <v>200</v>
      </c>
      <c r="AU126" s="237" t="s">
        <v>21</v>
      </c>
      <c r="AY126" s="17" t="s">
        <v>197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21</v>
      </c>
      <c r="BK126" s="238">
        <f>ROUND(I126*H126,2)</f>
        <v>0</v>
      </c>
      <c r="BL126" s="17" t="s">
        <v>205</v>
      </c>
      <c r="BM126" s="237" t="s">
        <v>89</v>
      </c>
    </row>
    <row r="127" spans="1:63" s="12" customFormat="1" ht="25.9" customHeight="1">
      <c r="A127" s="12"/>
      <c r="B127" s="210"/>
      <c r="C127" s="211"/>
      <c r="D127" s="212" t="s">
        <v>80</v>
      </c>
      <c r="E127" s="213" t="s">
        <v>635</v>
      </c>
      <c r="F127" s="213" t="s">
        <v>636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SUM(P128:P166)</f>
        <v>0</v>
      </c>
      <c r="Q127" s="218"/>
      <c r="R127" s="219">
        <f>SUM(R128:R166)</f>
        <v>0</v>
      </c>
      <c r="S127" s="218"/>
      <c r="T127" s="220">
        <f>SUM(T128:T166)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21</v>
      </c>
      <c r="AT127" s="222" t="s">
        <v>80</v>
      </c>
      <c r="AU127" s="222" t="s">
        <v>81</v>
      </c>
      <c r="AY127" s="221" t="s">
        <v>197</v>
      </c>
      <c r="BK127" s="223">
        <f>SUM(BK128:BK166)</f>
        <v>0</v>
      </c>
    </row>
    <row r="128" spans="1:65" s="2" customFormat="1" ht="16.5" customHeight="1">
      <c r="A128" s="38"/>
      <c r="B128" s="39"/>
      <c r="C128" s="226" t="s">
        <v>89</v>
      </c>
      <c r="D128" s="226" t="s">
        <v>200</v>
      </c>
      <c r="E128" s="227" t="s">
        <v>637</v>
      </c>
      <c r="F128" s="228" t="s">
        <v>638</v>
      </c>
      <c r="G128" s="229" t="s">
        <v>286</v>
      </c>
      <c r="H128" s="230">
        <v>3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46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205</v>
      </c>
      <c r="AT128" s="237" t="s">
        <v>200</v>
      </c>
      <c r="AU128" s="237" t="s">
        <v>21</v>
      </c>
      <c r="AY128" s="17" t="s">
        <v>197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21</v>
      </c>
      <c r="BK128" s="238">
        <f>ROUND(I128*H128,2)</f>
        <v>0</v>
      </c>
      <c r="BL128" s="17" t="s">
        <v>205</v>
      </c>
      <c r="BM128" s="237" t="s">
        <v>205</v>
      </c>
    </row>
    <row r="129" spans="1:65" s="2" customFormat="1" ht="16.5" customHeight="1">
      <c r="A129" s="38"/>
      <c r="B129" s="39"/>
      <c r="C129" s="226" t="s">
        <v>198</v>
      </c>
      <c r="D129" s="226" t="s">
        <v>200</v>
      </c>
      <c r="E129" s="227" t="s">
        <v>639</v>
      </c>
      <c r="F129" s="228" t="s">
        <v>640</v>
      </c>
      <c r="G129" s="229" t="s">
        <v>286</v>
      </c>
      <c r="H129" s="230">
        <v>3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46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205</v>
      </c>
      <c r="AT129" s="237" t="s">
        <v>200</v>
      </c>
      <c r="AU129" s="237" t="s">
        <v>21</v>
      </c>
      <c r="AY129" s="17" t="s">
        <v>197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21</v>
      </c>
      <c r="BK129" s="238">
        <f>ROUND(I129*H129,2)</f>
        <v>0</v>
      </c>
      <c r="BL129" s="17" t="s">
        <v>205</v>
      </c>
      <c r="BM129" s="237" t="s">
        <v>232</v>
      </c>
    </row>
    <row r="130" spans="1:65" s="2" customFormat="1" ht="16.5" customHeight="1">
      <c r="A130" s="38"/>
      <c r="B130" s="39"/>
      <c r="C130" s="226" t="s">
        <v>205</v>
      </c>
      <c r="D130" s="226" t="s">
        <v>200</v>
      </c>
      <c r="E130" s="227" t="s">
        <v>641</v>
      </c>
      <c r="F130" s="228" t="s">
        <v>642</v>
      </c>
      <c r="G130" s="229" t="s">
        <v>203</v>
      </c>
      <c r="H130" s="230">
        <v>8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46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205</v>
      </c>
      <c r="AT130" s="237" t="s">
        <v>200</v>
      </c>
      <c r="AU130" s="237" t="s">
        <v>21</v>
      </c>
      <c r="AY130" s="17" t="s">
        <v>197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21</v>
      </c>
      <c r="BK130" s="238">
        <f>ROUND(I130*H130,2)</f>
        <v>0</v>
      </c>
      <c r="BL130" s="17" t="s">
        <v>205</v>
      </c>
      <c r="BM130" s="237" t="s">
        <v>246</v>
      </c>
    </row>
    <row r="131" spans="1:65" s="2" customFormat="1" ht="12">
      <c r="A131" s="38"/>
      <c r="B131" s="39"/>
      <c r="C131" s="226" t="s">
        <v>227</v>
      </c>
      <c r="D131" s="226" t="s">
        <v>200</v>
      </c>
      <c r="E131" s="227" t="s">
        <v>643</v>
      </c>
      <c r="F131" s="228" t="s">
        <v>644</v>
      </c>
      <c r="G131" s="229" t="s">
        <v>203</v>
      </c>
      <c r="H131" s="230">
        <v>8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46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205</v>
      </c>
      <c r="AT131" s="237" t="s">
        <v>200</v>
      </c>
      <c r="AU131" s="237" t="s">
        <v>21</v>
      </c>
      <c r="AY131" s="17" t="s">
        <v>197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21</v>
      </c>
      <c r="BK131" s="238">
        <f>ROUND(I131*H131,2)</f>
        <v>0</v>
      </c>
      <c r="BL131" s="17" t="s">
        <v>205</v>
      </c>
      <c r="BM131" s="237" t="s">
        <v>26</v>
      </c>
    </row>
    <row r="132" spans="1:65" s="2" customFormat="1" ht="16.5" customHeight="1">
      <c r="A132" s="38"/>
      <c r="B132" s="39"/>
      <c r="C132" s="226" t="s">
        <v>232</v>
      </c>
      <c r="D132" s="226" t="s">
        <v>200</v>
      </c>
      <c r="E132" s="227" t="s">
        <v>645</v>
      </c>
      <c r="F132" s="228" t="s">
        <v>646</v>
      </c>
      <c r="G132" s="229" t="s">
        <v>203</v>
      </c>
      <c r="H132" s="230">
        <v>9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266</v>
      </c>
    </row>
    <row r="133" spans="1:65" s="2" customFormat="1" ht="16.5" customHeight="1">
      <c r="A133" s="38"/>
      <c r="B133" s="39"/>
      <c r="C133" s="226" t="s">
        <v>238</v>
      </c>
      <c r="D133" s="226" t="s">
        <v>200</v>
      </c>
      <c r="E133" s="227" t="s">
        <v>647</v>
      </c>
      <c r="F133" s="228" t="s">
        <v>648</v>
      </c>
      <c r="G133" s="229" t="s">
        <v>203</v>
      </c>
      <c r="H133" s="230">
        <v>9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277</v>
      </c>
    </row>
    <row r="134" spans="1:65" s="2" customFormat="1" ht="16.5" customHeight="1">
      <c r="A134" s="38"/>
      <c r="B134" s="39"/>
      <c r="C134" s="226" t="s">
        <v>246</v>
      </c>
      <c r="D134" s="226" t="s">
        <v>200</v>
      </c>
      <c r="E134" s="227" t="s">
        <v>649</v>
      </c>
      <c r="F134" s="228" t="s">
        <v>650</v>
      </c>
      <c r="G134" s="229" t="s">
        <v>203</v>
      </c>
      <c r="H134" s="230">
        <v>3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205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205</v>
      </c>
      <c r="BM134" s="237" t="s">
        <v>290</v>
      </c>
    </row>
    <row r="135" spans="1:65" s="2" customFormat="1" ht="21.75" customHeight="1">
      <c r="A135" s="38"/>
      <c r="B135" s="39"/>
      <c r="C135" s="226" t="s">
        <v>251</v>
      </c>
      <c r="D135" s="226" t="s">
        <v>200</v>
      </c>
      <c r="E135" s="227" t="s">
        <v>651</v>
      </c>
      <c r="F135" s="228" t="s">
        <v>652</v>
      </c>
      <c r="G135" s="229" t="s">
        <v>203</v>
      </c>
      <c r="H135" s="230">
        <v>3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205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205</v>
      </c>
      <c r="BM135" s="237" t="s">
        <v>300</v>
      </c>
    </row>
    <row r="136" spans="1:65" s="2" customFormat="1" ht="21.75" customHeight="1">
      <c r="A136" s="38"/>
      <c r="B136" s="39"/>
      <c r="C136" s="226" t="s">
        <v>26</v>
      </c>
      <c r="D136" s="226" t="s">
        <v>200</v>
      </c>
      <c r="E136" s="227" t="s">
        <v>653</v>
      </c>
      <c r="F136" s="228" t="s">
        <v>654</v>
      </c>
      <c r="G136" s="229" t="s">
        <v>203</v>
      </c>
      <c r="H136" s="230">
        <v>4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308</v>
      </c>
    </row>
    <row r="137" spans="1:65" s="2" customFormat="1" ht="21.75" customHeight="1">
      <c r="A137" s="38"/>
      <c r="B137" s="39"/>
      <c r="C137" s="226" t="s">
        <v>260</v>
      </c>
      <c r="D137" s="226" t="s">
        <v>200</v>
      </c>
      <c r="E137" s="227" t="s">
        <v>655</v>
      </c>
      <c r="F137" s="228" t="s">
        <v>656</v>
      </c>
      <c r="G137" s="229" t="s">
        <v>203</v>
      </c>
      <c r="H137" s="230">
        <v>48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315</v>
      </c>
    </row>
    <row r="138" spans="1:65" s="2" customFormat="1" ht="16.5" customHeight="1">
      <c r="A138" s="38"/>
      <c r="B138" s="39"/>
      <c r="C138" s="226" t="s">
        <v>266</v>
      </c>
      <c r="D138" s="226" t="s">
        <v>200</v>
      </c>
      <c r="E138" s="227" t="s">
        <v>657</v>
      </c>
      <c r="F138" s="228" t="s">
        <v>658</v>
      </c>
      <c r="G138" s="229" t="s">
        <v>203</v>
      </c>
      <c r="H138" s="230">
        <v>12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325</v>
      </c>
    </row>
    <row r="139" spans="1:65" s="2" customFormat="1" ht="21.75" customHeight="1">
      <c r="A139" s="38"/>
      <c r="B139" s="39"/>
      <c r="C139" s="226" t="s">
        <v>271</v>
      </c>
      <c r="D139" s="226" t="s">
        <v>200</v>
      </c>
      <c r="E139" s="227" t="s">
        <v>659</v>
      </c>
      <c r="F139" s="228" t="s">
        <v>660</v>
      </c>
      <c r="G139" s="229" t="s">
        <v>203</v>
      </c>
      <c r="H139" s="230">
        <v>9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338</v>
      </c>
    </row>
    <row r="140" spans="1:65" s="2" customFormat="1" ht="21.75" customHeight="1">
      <c r="A140" s="38"/>
      <c r="B140" s="39"/>
      <c r="C140" s="226" t="s">
        <v>277</v>
      </c>
      <c r="D140" s="226" t="s">
        <v>200</v>
      </c>
      <c r="E140" s="227" t="s">
        <v>661</v>
      </c>
      <c r="F140" s="228" t="s">
        <v>662</v>
      </c>
      <c r="G140" s="229" t="s">
        <v>203</v>
      </c>
      <c r="H140" s="230">
        <v>6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347</v>
      </c>
    </row>
    <row r="141" spans="1:65" s="2" customFormat="1" ht="33" customHeight="1">
      <c r="A141" s="38"/>
      <c r="B141" s="39"/>
      <c r="C141" s="226" t="s">
        <v>8</v>
      </c>
      <c r="D141" s="226" t="s">
        <v>200</v>
      </c>
      <c r="E141" s="227" t="s">
        <v>663</v>
      </c>
      <c r="F141" s="228" t="s">
        <v>664</v>
      </c>
      <c r="G141" s="229" t="s">
        <v>203</v>
      </c>
      <c r="H141" s="230">
        <v>5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359</v>
      </c>
    </row>
    <row r="142" spans="1:65" s="2" customFormat="1" ht="12">
      <c r="A142" s="38"/>
      <c r="B142" s="39"/>
      <c r="C142" s="226" t="s">
        <v>290</v>
      </c>
      <c r="D142" s="226" t="s">
        <v>200</v>
      </c>
      <c r="E142" s="227" t="s">
        <v>665</v>
      </c>
      <c r="F142" s="228" t="s">
        <v>666</v>
      </c>
      <c r="G142" s="229" t="s">
        <v>203</v>
      </c>
      <c r="H142" s="230">
        <v>4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369</v>
      </c>
    </row>
    <row r="143" spans="1:65" s="2" customFormat="1" ht="12">
      <c r="A143" s="38"/>
      <c r="B143" s="39"/>
      <c r="C143" s="226" t="s">
        <v>294</v>
      </c>
      <c r="D143" s="226" t="s">
        <v>200</v>
      </c>
      <c r="E143" s="227" t="s">
        <v>667</v>
      </c>
      <c r="F143" s="228" t="s">
        <v>668</v>
      </c>
      <c r="G143" s="229" t="s">
        <v>203</v>
      </c>
      <c r="H143" s="230">
        <v>4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383</v>
      </c>
    </row>
    <row r="144" spans="1:65" s="2" customFormat="1" ht="16.5" customHeight="1">
      <c r="A144" s="38"/>
      <c r="B144" s="39"/>
      <c r="C144" s="226" t="s">
        <v>300</v>
      </c>
      <c r="D144" s="226" t="s">
        <v>200</v>
      </c>
      <c r="E144" s="227" t="s">
        <v>669</v>
      </c>
      <c r="F144" s="228" t="s">
        <v>670</v>
      </c>
      <c r="G144" s="229" t="s">
        <v>203</v>
      </c>
      <c r="H144" s="230">
        <v>4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205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205</v>
      </c>
      <c r="BM144" s="237" t="s">
        <v>396</v>
      </c>
    </row>
    <row r="145" spans="1:65" s="2" customFormat="1" ht="16.5" customHeight="1">
      <c r="A145" s="38"/>
      <c r="B145" s="39"/>
      <c r="C145" s="226" t="s">
        <v>304</v>
      </c>
      <c r="D145" s="226" t="s">
        <v>200</v>
      </c>
      <c r="E145" s="227" t="s">
        <v>671</v>
      </c>
      <c r="F145" s="228" t="s">
        <v>672</v>
      </c>
      <c r="G145" s="229" t="s">
        <v>203</v>
      </c>
      <c r="H145" s="230">
        <v>4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406</v>
      </c>
    </row>
    <row r="146" spans="1:65" s="2" customFormat="1" ht="16.5" customHeight="1">
      <c r="A146" s="38"/>
      <c r="B146" s="39"/>
      <c r="C146" s="226" t="s">
        <v>308</v>
      </c>
      <c r="D146" s="226" t="s">
        <v>200</v>
      </c>
      <c r="E146" s="227" t="s">
        <v>673</v>
      </c>
      <c r="F146" s="228" t="s">
        <v>674</v>
      </c>
      <c r="G146" s="229" t="s">
        <v>203</v>
      </c>
      <c r="H146" s="230">
        <v>4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416</v>
      </c>
    </row>
    <row r="147" spans="1:65" s="2" customFormat="1" ht="16.5" customHeight="1">
      <c r="A147" s="38"/>
      <c r="B147" s="39"/>
      <c r="C147" s="226" t="s">
        <v>7</v>
      </c>
      <c r="D147" s="226" t="s">
        <v>200</v>
      </c>
      <c r="E147" s="227" t="s">
        <v>675</v>
      </c>
      <c r="F147" s="228" t="s">
        <v>676</v>
      </c>
      <c r="G147" s="229" t="s">
        <v>203</v>
      </c>
      <c r="H147" s="230">
        <v>1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424</v>
      </c>
    </row>
    <row r="148" spans="1:65" s="2" customFormat="1" ht="16.5" customHeight="1">
      <c r="A148" s="38"/>
      <c r="B148" s="39"/>
      <c r="C148" s="226" t="s">
        <v>315</v>
      </c>
      <c r="D148" s="226" t="s">
        <v>200</v>
      </c>
      <c r="E148" s="227" t="s">
        <v>677</v>
      </c>
      <c r="F148" s="228" t="s">
        <v>678</v>
      </c>
      <c r="G148" s="229" t="s">
        <v>203</v>
      </c>
      <c r="H148" s="230">
        <v>1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432</v>
      </c>
    </row>
    <row r="149" spans="1:65" s="2" customFormat="1" ht="16.5" customHeight="1">
      <c r="A149" s="38"/>
      <c r="B149" s="39"/>
      <c r="C149" s="226" t="s">
        <v>320</v>
      </c>
      <c r="D149" s="226" t="s">
        <v>200</v>
      </c>
      <c r="E149" s="227" t="s">
        <v>679</v>
      </c>
      <c r="F149" s="228" t="s">
        <v>680</v>
      </c>
      <c r="G149" s="229" t="s">
        <v>203</v>
      </c>
      <c r="H149" s="230">
        <v>1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442</v>
      </c>
    </row>
    <row r="150" spans="1:65" s="2" customFormat="1" ht="12">
      <c r="A150" s="38"/>
      <c r="B150" s="39"/>
      <c r="C150" s="226" t="s">
        <v>325</v>
      </c>
      <c r="D150" s="226" t="s">
        <v>200</v>
      </c>
      <c r="E150" s="227" t="s">
        <v>681</v>
      </c>
      <c r="F150" s="228" t="s">
        <v>682</v>
      </c>
      <c r="G150" s="229" t="s">
        <v>203</v>
      </c>
      <c r="H150" s="230">
        <v>4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205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205</v>
      </c>
      <c r="BM150" s="237" t="s">
        <v>450</v>
      </c>
    </row>
    <row r="151" spans="1:65" s="2" customFormat="1" ht="16.5" customHeight="1">
      <c r="A151" s="38"/>
      <c r="B151" s="39"/>
      <c r="C151" s="226" t="s">
        <v>332</v>
      </c>
      <c r="D151" s="226" t="s">
        <v>200</v>
      </c>
      <c r="E151" s="227" t="s">
        <v>683</v>
      </c>
      <c r="F151" s="228" t="s">
        <v>684</v>
      </c>
      <c r="G151" s="229" t="s">
        <v>203</v>
      </c>
      <c r="H151" s="230">
        <v>18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459</v>
      </c>
    </row>
    <row r="152" spans="1:65" s="2" customFormat="1" ht="33" customHeight="1">
      <c r="A152" s="38"/>
      <c r="B152" s="39"/>
      <c r="C152" s="226" t="s">
        <v>338</v>
      </c>
      <c r="D152" s="226" t="s">
        <v>200</v>
      </c>
      <c r="E152" s="227" t="s">
        <v>685</v>
      </c>
      <c r="F152" s="228" t="s">
        <v>686</v>
      </c>
      <c r="G152" s="229" t="s">
        <v>203</v>
      </c>
      <c r="H152" s="230">
        <v>18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469</v>
      </c>
    </row>
    <row r="153" spans="1:65" s="2" customFormat="1" ht="16.5" customHeight="1">
      <c r="A153" s="38"/>
      <c r="B153" s="39"/>
      <c r="C153" s="226" t="s">
        <v>343</v>
      </c>
      <c r="D153" s="226" t="s">
        <v>200</v>
      </c>
      <c r="E153" s="227" t="s">
        <v>687</v>
      </c>
      <c r="F153" s="228" t="s">
        <v>688</v>
      </c>
      <c r="G153" s="229" t="s">
        <v>203</v>
      </c>
      <c r="H153" s="230">
        <v>1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483</v>
      </c>
    </row>
    <row r="154" spans="1:65" s="2" customFormat="1" ht="33" customHeight="1">
      <c r="A154" s="38"/>
      <c r="B154" s="39"/>
      <c r="C154" s="226" t="s">
        <v>347</v>
      </c>
      <c r="D154" s="226" t="s">
        <v>200</v>
      </c>
      <c r="E154" s="227" t="s">
        <v>689</v>
      </c>
      <c r="F154" s="228" t="s">
        <v>690</v>
      </c>
      <c r="G154" s="229" t="s">
        <v>203</v>
      </c>
      <c r="H154" s="230">
        <v>1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495</v>
      </c>
    </row>
    <row r="155" spans="1:65" s="2" customFormat="1" ht="16.5" customHeight="1">
      <c r="A155" s="38"/>
      <c r="B155" s="39"/>
      <c r="C155" s="226" t="s">
        <v>355</v>
      </c>
      <c r="D155" s="226" t="s">
        <v>200</v>
      </c>
      <c r="E155" s="227" t="s">
        <v>691</v>
      </c>
      <c r="F155" s="228" t="s">
        <v>692</v>
      </c>
      <c r="G155" s="229" t="s">
        <v>203</v>
      </c>
      <c r="H155" s="230">
        <v>2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504</v>
      </c>
    </row>
    <row r="156" spans="1:65" s="2" customFormat="1" ht="21.75" customHeight="1">
      <c r="A156" s="38"/>
      <c r="B156" s="39"/>
      <c r="C156" s="226" t="s">
        <v>359</v>
      </c>
      <c r="D156" s="226" t="s">
        <v>200</v>
      </c>
      <c r="E156" s="227" t="s">
        <v>693</v>
      </c>
      <c r="F156" s="228" t="s">
        <v>694</v>
      </c>
      <c r="G156" s="229" t="s">
        <v>203</v>
      </c>
      <c r="H156" s="230">
        <v>1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513</v>
      </c>
    </row>
    <row r="157" spans="1:65" s="2" customFormat="1" ht="16.5" customHeight="1">
      <c r="A157" s="38"/>
      <c r="B157" s="39"/>
      <c r="C157" s="226" t="s">
        <v>365</v>
      </c>
      <c r="D157" s="226" t="s">
        <v>200</v>
      </c>
      <c r="E157" s="227" t="s">
        <v>695</v>
      </c>
      <c r="F157" s="228" t="s">
        <v>696</v>
      </c>
      <c r="G157" s="229" t="s">
        <v>286</v>
      </c>
      <c r="H157" s="230">
        <v>92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525</v>
      </c>
    </row>
    <row r="158" spans="1:65" s="2" customFormat="1" ht="21.75" customHeight="1">
      <c r="A158" s="38"/>
      <c r="B158" s="39"/>
      <c r="C158" s="226" t="s">
        <v>369</v>
      </c>
      <c r="D158" s="226" t="s">
        <v>200</v>
      </c>
      <c r="E158" s="227" t="s">
        <v>697</v>
      </c>
      <c r="F158" s="228" t="s">
        <v>698</v>
      </c>
      <c r="G158" s="229" t="s">
        <v>286</v>
      </c>
      <c r="H158" s="230">
        <v>92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548</v>
      </c>
    </row>
    <row r="159" spans="1:65" s="2" customFormat="1" ht="16.5" customHeight="1">
      <c r="A159" s="38"/>
      <c r="B159" s="39"/>
      <c r="C159" s="226" t="s">
        <v>375</v>
      </c>
      <c r="D159" s="226" t="s">
        <v>200</v>
      </c>
      <c r="E159" s="227" t="s">
        <v>695</v>
      </c>
      <c r="F159" s="228" t="s">
        <v>696</v>
      </c>
      <c r="G159" s="229" t="s">
        <v>286</v>
      </c>
      <c r="H159" s="230">
        <v>35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21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568</v>
      </c>
    </row>
    <row r="160" spans="1:65" s="2" customFormat="1" ht="21.75" customHeight="1">
      <c r="A160" s="38"/>
      <c r="B160" s="39"/>
      <c r="C160" s="226" t="s">
        <v>383</v>
      </c>
      <c r="D160" s="226" t="s">
        <v>200</v>
      </c>
      <c r="E160" s="227" t="s">
        <v>699</v>
      </c>
      <c r="F160" s="228" t="s">
        <v>700</v>
      </c>
      <c r="G160" s="229" t="s">
        <v>286</v>
      </c>
      <c r="H160" s="230">
        <v>35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577</v>
      </c>
    </row>
    <row r="161" spans="1:65" s="2" customFormat="1" ht="21.75" customHeight="1">
      <c r="A161" s="38"/>
      <c r="B161" s="39"/>
      <c r="C161" s="226" t="s">
        <v>388</v>
      </c>
      <c r="D161" s="226" t="s">
        <v>200</v>
      </c>
      <c r="E161" s="227" t="s">
        <v>701</v>
      </c>
      <c r="F161" s="228" t="s">
        <v>702</v>
      </c>
      <c r="G161" s="229" t="s">
        <v>286</v>
      </c>
      <c r="H161" s="230">
        <v>20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589</v>
      </c>
    </row>
    <row r="162" spans="1:65" s="2" customFormat="1" ht="21.75" customHeight="1">
      <c r="A162" s="38"/>
      <c r="B162" s="39"/>
      <c r="C162" s="226" t="s">
        <v>396</v>
      </c>
      <c r="D162" s="226" t="s">
        <v>200</v>
      </c>
      <c r="E162" s="227" t="s">
        <v>703</v>
      </c>
      <c r="F162" s="228" t="s">
        <v>704</v>
      </c>
      <c r="G162" s="229" t="s">
        <v>286</v>
      </c>
      <c r="H162" s="230">
        <v>20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597</v>
      </c>
    </row>
    <row r="163" spans="1:65" s="2" customFormat="1" ht="16.5" customHeight="1">
      <c r="A163" s="38"/>
      <c r="B163" s="39"/>
      <c r="C163" s="226" t="s">
        <v>402</v>
      </c>
      <c r="D163" s="226" t="s">
        <v>200</v>
      </c>
      <c r="E163" s="227" t="s">
        <v>705</v>
      </c>
      <c r="F163" s="228" t="s">
        <v>706</v>
      </c>
      <c r="G163" s="229" t="s">
        <v>707</v>
      </c>
      <c r="H163" s="287"/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606</v>
      </c>
    </row>
    <row r="164" spans="1:65" s="2" customFormat="1" ht="16.5" customHeight="1">
      <c r="A164" s="38"/>
      <c r="B164" s="39"/>
      <c r="C164" s="226" t="s">
        <v>406</v>
      </c>
      <c r="D164" s="226" t="s">
        <v>200</v>
      </c>
      <c r="E164" s="227" t="s">
        <v>708</v>
      </c>
      <c r="F164" s="228" t="s">
        <v>709</v>
      </c>
      <c r="G164" s="229" t="s">
        <v>707</v>
      </c>
      <c r="H164" s="287"/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621</v>
      </c>
    </row>
    <row r="165" spans="1:65" s="2" customFormat="1" ht="12">
      <c r="A165" s="38"/>
      <c r="B165" s="39"/>
      <c r="C165" s="226" t="s">
        <v>410</v>
      </c>
      <c r="D165" s="226" t="s">
        <v>200</v>
      </c>
      <c r="E165" s="227" t="s">
        <v>710</v>
      </c>
      <c r="F165" s="228" t="s">
        <v>711</v>
      </c>
      <c r="G165" s="229" t="s">
        <v>707</v>
      </c>
      <c r="H165" s="287"/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712</v>
      </c>
    </row>
    <row r="166" spans="1:65" s="2" customFormat="1" ht="16.5" customHeight="1">
      <c r="A166" s="38"/>
      <c r="B166" s="39"/>
      <c r="C166" s="226" t="s">
        <v>416</v>
      </c>
      <c r="D166" s="226" t="s">
        <v>200</v>
      </c>
      <c r="E166" s="227" t="s">
        <v>713</v>
      </c>
      <c r="F166" s="228" t="s">
        <v>714</v>
      </c>
      <c r="G166" s="229" t="s">
        <v>707</v>
      </c>
      <c r="H166" s="287"/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205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205</v>
      </c>
      <c r="BM166" s="237" t="s">
        <v>715</v>
      </c>
    </row>
    <row r="167" spans="1:63" s="12" customFormat="1" ht="25.9" customHeight="1">
      <c r="A167" s="12"/>
      <c r="B167" s="210"/>
      <c r="C167" s="211"/>
      <c r="D167" s="212" t="s">
        <v>80</v>
      </c>
      <c r="E167" s="213" t="s">
        <v>716</v>
      </c>
      <c r="F167" s="213" t="s">
        <v>717</v>
      </c>
      <c r="G167" s="211"/>
      <c r="H167" s="211"/>
      <c r="I167" s="214"/>
      <c r="J167" s="215">
        <f>BK167</f>
        <v>0</v>
      </c>
      <c r="K167" s="211"/>
      <c r="L167" s="216"/>
      <c r="M167" s="217"/>
      <c r="N167" s="218"/>
      <c r="O167" s="218"/>
      <c r="P167" s="219">
        <f>SUM(P168:P177)</f>
        <v>0</v>
      </c>
      <c r="Q167" s="218"/>
      <c r="R167" s="219">
        <f>SUM(R168:R177)</f>
        <v>0</v>
      </c>
      <c r="S167" s="218"/>
      <c r="T167" s="220">
        <f>SUM(T168:T177)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21</v>
      </c>
      <c r="AT167" s="222" t="s">
        <v>80</v>
      </c>
      <c r="AU167" s="222" t="s">
        <v>81</v>
      </c>
      <c r="AY167" s="221" t="s">
        <v>197</v>
      </c>
      <c r="BK167" s="223">
        <f>SUM(BK168:BK177)</f>
        <v>0</v>
      </c>
    </row>
    <row r="168" spans="1:65" s="2" customFormat="1" ht="21.75" customHeight="1">
      <c r="A168" s="38"/>
      <c r="B168" s="39"/>
      <c r="C168" s="226" t="s">
        <v>420</v>
      </c>
      <c r="D168" s="226" t="s">
        <v>200</v>
      </c>
      <c r="E168" s="227" t="s">
        <v>718</v>
      </c>
      <c r="F168" s="228" t="s">
        <v>719</v>
      </c>
      <c r="G168" s="229" t="s">
        <v>203</v>
      </c>
      <c r="H168" s="230">
        <v>17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720</v>
      </c>
    </row>
    <row r="169" spans="1:65" s="2" customFormat="1" ht="21.75" customHeight="1">
      <c r="A169" s="38"/>
      <c r="B169" s="39"/>
      <c r="C169" s="226" t="s">
        <v>424</v>
      </c>
      <c r="D169" s="226" t="s">
        <v>200</v>
      </c>
      <c r="E169" s="227" t="s">
        <v>721</v>
      </c>
      <c r="F169" s="228" t="s">
        <v>722</v>
      </c>
      <c r="G169" s="229" t="s">
        <v>203</v>
      </c>
      <c r="H169" s="230">
        <v>3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723</v>
      </c>
    </row>
    <row r="170" spans="1:65" s="2" customFormat="1" ht="16.5" customHeight="1">
      <c r="A170" s="38"/>
      <c r="B170" s="39"/>
      <c r="C170" s="226" t="s">
        <v>428</v>
      </c>
      <c r="D170" s="226" t="s">
        <v>200</v>
      </c>
      <c r="E170" s="227" t="s">
        <v>724</v>
      </c>
      <c r="F170" s="228" t="s">
        <v>725</v>
      </c>
      <c r="G170" s="229" t="s">
        <v>286</v>
      </c>
      <c r="H170" s="230">
        <v>4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726</v>
      </c>
    </row>
    <row r="171" spans="1:65" s="2" customFormat="1" ht="21.75" customHeight="1">
      <c r="A171" s="38"/>
      <c r="B171" s="39"/>
      <c r="C171" s="226" t="s">
        <v>432</v>
      </c>
      <c r="D171" s="226" t="s">
        <v>200</v>
      </c>
      <c r="E171" s="227" t="s">
        <v>727</v>
      </c>
      <c r="F171" s="228" t="s">
        <v>728</v>
      </c>
      <c r="G171" s="229" t="s">
        <v>286</v>
      </c>
      <c r="H171" s="230">
        <v>23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729</v>
      </c>
    </row>
    <row r="172" spans="1:65" s="2" customFormat="1" ht="21.75" customHeight="1">
      <c r="A172" s="38"/>
      <c r="B172" s="39"/>
      <c r="C172" s="226" t="s">
        <v>438</v>
      </c>
      <c r="D172" s="226" t="s">
        <v>200</v>
      </c>
      <c r="E172" s="227" t="s">
        <v>730</v>
      </c>
      <c r="F172" s="228" t="s">
        <v>731</v>
      </c>
      <c r="G172" s="229" t="s">
        <v>210</v>
      </c>
      <c r="H172" s="230">
        <v>0.069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732</v>
      </c>
    </row>
    <row r="173" spans="1:65" s="2" customFormat="1" ht="21.75" customHeight="1">
      <c r="A173" s="38"/>
      <c r="B173" s="39"/>
      <c r="C173" s="226" t="s">
        <v>442</v>
      </c>
      <c r="D173" s="226" t="s">
        <v>200</v>
      </c>
      <c r="E173" s="227" t="s">
        <v>733</v>
      </c>
      <c r="F173" s="228" t="s">
        <v>734</v>
      </c>
      <c r="G173" s="229" t="s">
        <v>210</v>
      </c>
      <c r="H173" s="230">
        <v>0.069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735</v>
      </c>
    </row>
    <row r="174" spans="1:65" s="2" customFormat="1" ht="16.5" customHeight="1">
      <c r="A174" s="38"/>
      <c r="B174" s="39"/>
      <c r="C174" s="226" t="s">
        <v>446</v>
      </c>
      <c r="D174" s="226" t="s">
        <v>200</v>
      </c>
      <c r="E174" s="227" t="s">
        <v>736</v>
      </c>
      <c r="F174" s="228" t="s">
        <v>737</v>
      </c>
      <c r="G174" s="229" t="s">
        <v>210</v>
      </c>
      <c r="H174" s="230">
        <v>0.276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738</v>
      </c>
    </row>
    <row r="175" spans="1:65" s="2" customFormat="1" ht="21.75" customHeight="1">
      <c r="A175" s="38"/>
      <c r="B175" s="39"/>
      <c r="C175" s="226" t="s">
        <v>450</v>
      </c>
      <c r="D175" s="226" t="s">
        <v>200</v>
      </c>
      <c r="E175" s="227" t="s">
        <v>739</v>
      </c>
      <c r="F175" s="228" t="s">
        <v>740</v>
      </c>
      <c r="G175" s="229" t="s">
        <v>217</v>
      </c>
      <c r="H175" s="230">
        <v>0.69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741</v>
      </c>
    </row>
    <row r="176" spans="1:65" s="2" customFormat="1" ht="16.5" customHeight="1">
      <c r="A176" s="38"/>
      <c r="B176" s="39"/>
      <c r="C176" s="226" t="s">
        <v>454</v>
      </c>
      <c r="D176" s="226" t="s">
        <v>200</v>
      </c>
      <c r="E176" s="227" t="s">
        <v>742</v>
      </c>
      <c r="F176" s="228" t="s">
        <v>743</v>
      </c>
      <c r="G176" s="229" t="s">
        <v>217</v>
      </c>
      <c r="H176" s="230">
        <v>0.4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744</v>
      </c>
    </row>
    <row r="177" spans="1:65" s="2" customFormat="1" ht="21.75" customHeight="1">
      <c r="A177" s="38"/>
      <c r="B177" s="39"/>
      <c r="C177" s="226" t="s">
        <v>459</v>
      </c>
      <c r="D177" s="226" t="s">
        <v>200</v>
      </c>
      <c r="E177" s="227" t="s">
        <v>745</v>
      </c>
      <c r="F177" s="228" t="s">
        <v>746</v>
      </c>
      <c r="G177" s="229" t="s">
        <v>210</v>
      </c>
      <c r="H177" s="230">
        <v>0.184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27</v>
      </c>
    </row>
    <row r="178" spans="1:63" s="12" customFormat="1" ht="25.9" customHeight="1">
      <c r="A178" s="12"/>
      <c r="B178" s="210"/>
      <c r="C178" s="211"/>
      <c r="D178" s="212" t="s">
        <v>80</v>
      </c>
      <c r="E178" s="213" t="s">
        <v>747</v>
      </c>
      <c r="F178" s="213" t="s">
        <v>748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P179</f>
        <v>0</v>
      </c>
      <c r="Q178" s="218"/>
      <c r="R178" s="219">
        <f>R179</f>
        <v>0</v>
      </c>
      <c r="S178" s="218"/>
      <c r="T178" s="22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21</v>
      </c>
      <c r="AT178" s="222" t="s">
        <v>80</v>
      </c>
      <c r="AU178" s="222" t="s">
        <v>81</v>
      </c>
      <c r="AY178" s="221" t="s">
        <v>197</v>
      </c>
      <c r="BK178" s="223">
        <f>BK179</f>
        <v>0</v>
      </c>
    </row>
    <row r="179" spans="1:65" s="2" customFormat="1" ht="16.5" customHeight="1">
      <c r="A179" s="38"/>
      <c r="B179" s="39"/>
      <c r="C179" s="226" t="s">
        <v>465</v>
      </c>
      <c r="D179" s="226" t="s">
        <v>200</v>
      </c>
      <c r="E179" s="227" t="s">
        <v>749</v>
      </c>
      <c r="F179" s="228" t="s">
        <v>748</v>
      </c>
      <c r="G179" s="229" t="s">
        <v>634</v>
      </c>
      <c r="H179" s="230">
        <v>8</v>
      </c>
      <c r="I179" s="231"/>
      <c r="J179" s="232">
        <f>ROUND(I179*H179,2)</f>
        <v>0</v>
      </c>
      <c r="K179" s="228" t="s">
        <v>1</v>
      </c>
      <c r="L179" s="44"/>
      <c r="M179" s="282" t="s">
        <v>1</v>
      </c>
      <c r="N179" s="283" t="s">
        <v>46</v>
      </c>
      <c r="O179" s="284"/>
      <c r="P179" s="285">
        <f>O179*H179</f>
        <v>0</v>
      </c>
      <c r="Q179" s="285">
        <v>0</v>
      </c>
      <c r="R179" s="285">
        <f>Q179*H179</f>
        <v>0</v>
      </c>
      <c r="S179" s="285">
        <v>0</v>
      </c>
      <c r="T179" s="28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21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750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3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751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ROUND((SUM(BE130:BE175)),2)</f>
        <v>0</v>
      </c>
      <c r="G35" s="38"/>
      <c r="H35" s="38"/>
      <c r="I35" s="164">
        <v>0.21</v>
      </c>
      <c r="J35" s="163">
        <f>ROUND(((SUM(BE130:BE175))*I35),2)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ROUND((SUM(BF130:BF175)),2)</f>
        <v>0</v>
      </c>
      <c r="G36" s="38"/>
      <c r="H36" s="38"/>
      <c r="I36" s="164">
        <v>0.15</v>
      </c>
      <c r="J36" s="163">
        <f>ROUND(((SUM(BF130:BF175))*I36),2)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ROUND((SUM(BG130:BG175)),2)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ROUND((SUM(BH130:BH175)),2)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ROUND((SUM(BI130:BI175)),2)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156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01.3 - Ústřední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752</v>
      </c>
      <c r="E99" s="191"/>
      <c r="F99" s="191"/>
      <c r="G99" s="191"/>
      <c r="H99" s="191"/>
      <c r="I99" s="191"/>
      <c r="J99" s="192">
        <f>J131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753</v>
      </c>
      <c r="E100" s="191"/>
      <c r="F100" s="191"/>
      <c r="G100" s="191"/>
      <c r="H100" s="191"/>
      <c r="I100" s="191"/>
      <c r="J100" s="192">
        <f>J136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754</v>
      </c>
      <c r="E101" s="191"/>
      <c r="F101" s="191"/>
      <c r="G101" s="191"/>
      <c r="H101" s="191"/>
      <c r="I101" s="191"/>
      <c r="J101" s="192">
        <f>J139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755</v>
      </c>
      <c r="E102" s="191"/>
      <c r="F102" s="191"/>
      <c r="G102" s="191"/>
      <c r="H102" s="191"/>
      <c r="I102" s="191"/>
      <c r="J102" s="192">
        <f>J145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756</v>
      </c>
      <c r="E103" s="191"/>
      <c r="F103" s="191"/>
      <c r="G103" s="191"/>
      <c r="H103" s="191"/>
      <c r="I103" s="191"/>
      <c r="J103" s="192">
        <f>J148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757</v>
      </c>
      <c r="E104" s="191"/>
      <c r="F104" s="191"/>
      <c r="G104" s="191"/>
      <c r="H104" s="191"/>
      <c r="I104" s="191"/>
      <c r="J104" s="192">
        <f>J154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758</v>
      </c>
      <c r="E105" s="191"/>
      <c r="F105" s="191"/>
      <c r="G105" s="191"/>
      <c r="H105" s="191"/>
      <c r="I105" s="191"/>
      <c r="J105" s="192">
        <f>J159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88"/>
      <c r="C106" s="189"/>
      <c r="D106" s="190" t="s">
        <v>759</v>
      </c>
      <c r="E106" s="191"/>
      <c r="F106" s="191"/>
      <c r="G106" s="191"/>
      <c r="H106" s="191"/>
      <c r="I106" s="191"/>
      <c r="J106" s="192">
        <f>J163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88"/>
      <c r="C107" s="189"/>
      <c r="D107" s="190" t="s">
        <v>760</v>
      </c>
      <c r="E107" s="191"/>
      <c r="F107" s="191"/>
      <c r="G107" s="191"/>
      <c r="H107" s="191"/>
      <c r="I107" s="191"/>
      <c r="J107" s="192">
        <f>J165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88"/>
      <c r="C108" s="189"/>
      <c r="D108" s="190" t="s">
        <v>761</v>
      </c>
      <c r="E108" s="191"/>
      <c r="F108" s="191"/>
      <c r="G108" s="191"/>
      <c r="H108" s="191"/>
      <c r="I108" s="191"/>
      <c r="J108" s="192">
        <f>J169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 hidden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 hidden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t="12" hidden="1"/>
    <row r="112" ht="12" hidden="1"/>
    <row r="113" ht="12" hidden="1"/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182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3" t="str">
        <f>E7</f>
        <v>Bezbariérovost a modernizace odborných učeben fyziky a biologie ZŠ Za Nádražím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155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183" t="s">
        <v>156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157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E11</f>
        <v>SO 01.3 - Ústřední vytápění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22</v>
      </c>
      <c r="D124" s="40"/>
      <c r="E124" s="40"/>
      <c r="F124" s="27" t="str">
        <f>F14</f>
        <v xml:space="preserve"> </v>
      </c>
      <c r="G124" s="40"/>
      <c r="H124" s="40"/>
      <c r="I124" s="32" t="s">
        <v>24</v>
      </c>
      <c r="J124" s="79" t="str">
        <f>IF(J14="","",J14)</f>
        <v>19. 2. 2021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E17</f>
        <v>Město Český Krumlov, nám. Svornosti 1</v>
      </c>
      <c r="G126" s="40"/>
      <c r="H126" s="40"/>
      <c r="I126" s="32" t="s">
        <v>34</v>
      </c>
      <c r="J126" s="36" t="str">
        <f>E23</f>
        <v>WÍZNER AA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32</v>
      </c>
      <c r="D127" s="40"/>
      <c r="E127" s="40"/>
      <c r="F127" s="27" t="str">
        <f>IF(E20="","",E20)</f>
        <v>Vyplň údaj</v>
      </c>
      <c r="G127" s="40"/>
      <c r="H127" s="40"/>
      <c r="I127" s="32" t="s">
        <v>37</v>
      </c>
      <c r="J127" s="36" t="str">
        <f>E26</f>
        <v>Filip Šimek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9"/>
      <c r="B129" s="200"/>
      <c r="C129" s="201" t="s">
        <v>183</v>
      </c>
      <c r="D129" s="202" t="s">
        <v>66</v>
      </c>
      <c r="E129" s="202" t="s">
        <v>62</v>
      </c>
      <c r="F129" s="202" t="s">
        <v>63</v>
      </c>
      <c r="G129" s="202" t="s">
        <v>184</v>
      </c>
      <c r="H129" s="202" t="s">
        <v>185</v>
      </c>
      <c r="I129" s="202" t="s">
        <v>186</v>
      </c>
      <c r="J129" s="202" t="s">
        <v>161</v>
      </c>
      <c r="K129" s="203" t="s">
        <v>187</v>
      </c>
      <c r="L129" s="204"/>
      <c r="M129" s="100" t="s">
        <v>1</v>
      </c>
      <c r="N129" s="101" t="s">
        <v>45</v>
      </c>
      <c r="O129" s="101" t="s">
        <v>188</v>
      </c>
      <c r="P129" s="101" t="s">
        <v>189</v>
      </c>
      <c r="Q129" s="101" t="s">
        <v>190</v>
      </c>
      <c r="R129" s="101" t="s">
        <v>191</v>
      </c>
      <c r="S129" s="101" t="s">
        <v>192</v>
      </c>
      <c r="T129" s="102" t="s">
        <v>193</v>
      </c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</row>
    <row r="130" spans="1:63" s="2" customFormat="1" ht="22.8" customHeight="1">
      <c r="A130" s="38"/>
      <c r="B130" s="39"/>
      <c r="C130" s="107" t="s">
        <v>194</v>
      </c>
      <c r="D130" s="40"/>
      <c r="E130" s="40"/>
      <c r="F130" s="40"/>
      <c r="G130" s="40"/>
      <c r="H130" s="40"/>
      <c r="I130" s="40"/>
      <c r="J130" s="205">
        <f>BK130</f>
        <v>0</v>
      </c>
      <c r="K130" s="40"/>
      <c r="L130" s="44"/>
      <c r="M130" s="103"/>
      <c r="N130" s="206"/>
      <c r="O130" s="104"/>
      <c r="P130" s="207">
        <f>P131+P136+P139+P145+P148+P154+P159+P163+P165+P169</f>
        <v>0</v>
      </c>
      <c r="Q130" s="104"/>
      <c r="R130" s="207">
        <f>R131+R136+R139+R145+R148+R154+R159+R163+R165+R169</f>
        <v>0</v>
      </c>
      <c r="S130" s="104"/>
      <c r="T130" s="208">
        <f>T131+T136+T139+T145+T148+T154+T159+T163+T165+T169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80</v>
      </c>
      <c r="AU130" s="17" t="s">
        <v>163</v>
      </c>
      <c r="BK130" s="209">
        <f>BK131+BK136+BK139+BK145+BK148+BK154+BK159+BK163+BK165+BK169</f>
        <v>0</v>
      </c>
    </row>
    <row r="131" spans="1:63" s="12" customFormat="1" ht="25.9" customHeight="1">
      <c r="A131" s="12"/>
      <c r="B131" s="210"/>
      <c r="C131" s="211"/>
      <c r="D131" s="212" t="s">
        <v>80</v>
      </c>
      <c r="E131" s="213" t="s">
        <v>762</v>
      </c>
      <c r="F131" s="213" t="s">
        <v>763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SUM(P132:P135)</f>
        <v>0</v>
      </c>
      <c r="Q131" s="218"/>
      <c r="R131" s="219">
        <f>SUM(R132:R135)</f>
        <v>0</v>
      </c>
      <c r="S131" s="218"/>
      <c r="T131" s="220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89</v>
      </c>
      <c r="AT131" s="222" t="s">
        <v>80</v>
      </c>
      <c r="AU131" s="222" t="s">
        <v>81</v>
      </c>
      <c r="AY131" s="221" t="s">
        <v>197</v>
      </c>
      <c r="BK131" s="223">
        <f>SUM(BK132:BK135)</f>
        <v>0</v>
      </c>
    </row>
    <row r="132" spans="1:65" s="2" customFormat="1" ht="16.5" customHeight="1">
      <c r="A132" s="38"/>
      <c r="B132" s="39"/>
      <c r="C132" s="226" t="s">
        <v>21</v>
      </c>
      <c r="D132" s="226" t="s">
        <v>200</v>
      </c>
      <c r="E132" s="227" t="s">
        <v>764</v>
      </c>
      <c r="F132" s="228" t="s">
        <v>765</v>
      </c>
      <c r="G132" s="229" t="s">
        <v>286</v>
      </c>
      <c r="H132" s="230">
        <v>5.5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290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290</v>
      </c>
      <c r="BM132" s="237" t="s">
        <v>89</v>
      </c>
    </row>
    <row r="133" spans="1:65" s="2" customFormat="1" ht="16.5" customHeight="1">
      <c r="A133" s="38"/>
      <c r="B133" s="39"/>
      <c r="C133" s="226" t="s">
        <v>89</v>
      </c>
      <c r="D133" s="226" t="s">
        <v>200</v>
      </c>
      <c r="E133" s="227" t="s">
        <v>766</v>
      </c>
      <c r="F133" s="228" t="s">
        <v>767</v>
      </c>
      <c r="G133" s="229" t="s">
        <v>203</v>
      </c>
      <c r="H133" s="230">
        <v>8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290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290</v>
      </c>
      <c r="BM133" s="237" t="s">
        <v>205</v>
      </c>
    </row>
    <row r="134" spans="1:65" s="2" customFormat="1" ht="16.5" customHeight="1">
      <c r="A134" s="38"/>
      <c r="B134" s="39"/>
      <c r="C134" s="226" t="s">
        <v>198</v>
      </c>
      <c r="D134" s="226" t="s">
        <v>200</v>
      </c>
      <c r="E134" s="227" t="s">
        <v>768</v>
      </c>
      <c r="F134" s="228" t="s">
        <v>769</v>
      </c>
      <c r="G134" s="229" t="s">
        <v>286</v>
      </c>
      <c r="H134" s="230">
        <v>5.5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290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290</v>
      </c>
      <c r="BM134" s="237" t="s">
        <v>232</v>
      </c>
    </row>
    <row r="135" spans="1:65" s="2" customFormat="1" ht="16.5" customHeight="1">
      <c r="A135" s="38"/>
      <c r="B135" s="39"/>
      <c r="C135" s="226" t="s">
        <v>205</v>
      </c>
      <c r="D135" s="226" t="s">
        <v>200</v>
      </c>
      <c r="E135" s="227" t="s">
        <v>770</v>
      </c>
      <c r="F135" s="228" t="s">
        <v>771</v>
      </c>
      <c r="G135" s="229" t="s">
        <v>707</v>
      </c>
      <c r="H135" s="287"/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290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290</v>
      </c>
      <c r="BM135" s="237" t="s">
        <v>246</v>
      </c>
    </row>
    <row r="136" spans="1:63" s="12" customFormat="1" ht="25.9" customHeight="1">
      <c r="A136" s="12"/>
      <c r="B136" s="210"/>
      <c r="C136" s="211"/>
      <c r="D136" s="212" t="s">
        <v>80</v>
      </c>
      <c r="E136" s="213" t="s">
        <v>772</v>
      </c>
      <c r="F136" s="213" t="s">
        <v>773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SUM(P137:P138)</f>
        <v>0</v>
      </c>
      <c r="Q136" s="218"/>
      <c r="R136" s="219">
        <f>SUM(R137:R138)</f>
        <v>0</v>
      </c>
      <c r="S136" s="218"/>
      <c r="T136" s="22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21</v>
      </c>
      <c r="AT136" s="222" t="s">
        <v>80</v>
      </c>
      <c r="AU136" s="222" t="s">
        <v>81</v>
      </c>
      <c r="AY136" s="221" t="s">
        <v>197</v>
      </c>
      <c r="BK136" s="223">
        <f>SUM(BK137:BK138)</f>
        <v>0</v>
      </c>
    </row>
    <row r="137" spans="1:65" s="2" customFormat="1" ht="21.75" customHeight="1">
      <c r="A137" s="38"/>
      <c r="B137" s="39"/>
      <c r="C137" s="226" t="s">
        <v>227</v>
      </c>
      <c r="D137" s="226" t="s">
        <v>200</v>
      </c>
      <c r="E137" s="227" t="s">
        <v>774</v>
      </c>
      <c r="F137" s="228" t="s">
        <v>775</v>
      </c>
      <c r="G137" s="229" t="s">
        <v>286</v>
      </c>
      <c r="H137" s="230">
        <v>5.5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26</v>
      </c>
    </row>
    <row r="138" spans="1:65" s="2" customFormat="1" ht="21.75" customHeight="1">
      <c r="A138" s="38"/>
      <c r="B138" s="39"/>
      <c r="C138" s="226" t="s">
        <v>232</v>
      </c>
      <c r="D138" s="226" t="s">
        <v>200</v>
      </c>
      <c r="E138" s="227" t="s">
        <v>776</v>
      </c>
      <c r="F138" s="228" t="s">
        <v>777</v>
      </c>
      <c r="G138" s="229" t="s">
        <v>210</v>
      </c>
      <c r="H138" s="230">
        <v>0.006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266</v>
      </c>
    </row>
    <row r="139" spans="1:63" s="12" customFormat="1" ht="25.9" customHeight="1">
      <c r="A139" s="12"/>
      <c r="B139" s="210"/>
      <c r="C139" s="211"/>
      <c r="D139" s="212" t="s">
        <v>80</v>
      </c>
      <c r="E139" s="213" t="s">
        <v>778</v>
      </c>
      <c r="F139" s="213" t="s">
        <v>779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SUM(P140:P144)</f>
        <v>0</v>
      </c>
      <c r="Q139" s="218"/>
      <c r="R139" s="219">
        <f>SUM(R140:R144)</f>
        <v>0</v>
      </c>
      <c r="S139" s="218"/>
      <c r="T139" s="220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89</v>
      </c>
      <c r="AT139" s="222" t="s">
        <v>80</v>
      </c>
      <c r="AU139" s="222" t="s">
        <v>81</v>
      </c>
      <c r="AY139" s="221" t="s">
        <v>197</v>
      </c>
      <c r="BK139" s="223">
        <f>SUM(BK140:BK144)</f>
        <v>0</v>
      </c>
    </row>
    <row r="140" spans="1:65" s="2" customFormat="1" ht="16.5" customHeight="1">
      <c r="A140" s="38"/>
      <c r="B140" s="39"/>
      <c r="C140" s="226" t="s">
        <v>238</v>
      </c>
      <c r="D140" s="226" t="s">
        <v>200</v>
      </c>
      <c r="E140" s="227" t="s">
        <v>780</v>
      </c>
      <c r="F140" s="228" t="s">
        <v>781</v>
      </c>
      <c r="G140" s="229" t="s">
        <v>203</v>
      </c>
      <c r="H140" s="230">
        <v>8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290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290</v>
      </c>
      <c r="BM140" s="237" t="s">
        <v>277</v>
      </c>
    </row>
    <row r="141" spans="1:65" s="2" customFormat="1" ht="21.75" customHeight="1">
      <c r="A141" s="38"/>
      <c r="B141" s="39"/>
      <c r="C141" s="226" t="s">
        <v>246</v>
      </c>
      <c r="D141" s="226" t="s">
        <v>200</v>
      </c>
      <c r="E141" s="227" t="s">
        <v>782</v>
      </c>
      <c r="F141" s="228" t="s">
        <v>783</v>
      </c>
      <c r="G141" s="229" t="s">
        <v>203</v>
      </c>
      <c r="H141" s="230">
        <v>4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290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290</v>
      </c>
      <c r="BM141" s="237" t="s">
        <v>290</v>
      </c>
    </row>
    <row r="142" spans="1:65" s="2" customFormat="1" ht="16.5" customHeight="1">
      <c r="A142" s="38"/>
      <c r="B142" s="39"/>
      <c r="C142" s="226" t="s">
        <v>251</v>
      </c>
      <c r="D142" s="226" t="s">
        <v>200</v>
      </c>
      <c r="E142" s="227" t="s">
        <v>784</v>
      </c>
      <c r="F142" s="228" t="s">
        <v>785</v>
      </c>
      <c r="G142" s="229" t="s">
        <v>203</v>
      </c>
      <c r="H142" s="230">
        <v>4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290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290</v>
      </c>
      <c r="BM142" s="237" t="s">
        <v>300</v>
      </c>
    </row>
    <row r="143" spans="1:65" s="2" customFormat="1" ht="16.5" customHeight="1">
      <c r="A143" s="38"/>
      <c r="B143" s="39"/>
      <c r="C143" s="226" t="s">
        <v>26</v>
      </c>
      <c r="D143" s="226" t="s">
        <v>200</v>
      </c>
      <c r="E143" s="227" t="s">
        <v>786</v>
      </c>
      <c r="F143" s="228" t="s">
        <v>787</v>
      </c>
      <c r="G143" s="229" t="s">
        <v>203</v>
      </c>
      <c r="H143" s="230">
        <v>4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290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290</v>
      </c>
      <c r="BM143" s="237" t="s">
        <v>308</v>
      </c>
    </row>
    <row r="144" spans="1:65" s="2" customFormat="1" ht="16.5" customHeight="1">
      <c r="A144" s="38"/>
      <c r="B144" s="39"/>
      <c r="C144" s="226" t="s">
        <v>260</v>
      </c>
      <c r="D144" s="226" t="s">
        <v>200</v>
      </c>
      <c r="E144" s="227" t="s">
        <v>788</v>
      </c>
      <c r="F144" s="228" t="s">
        <v>789</v>
      </c>
      <c r="G144" s="229" t="s">
        <v>707</v>
      </c>
      <c r="H144" s="287"/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290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290</v>
      </c>
      <c r="BM144" s="237" t="s">
        <v>315</v>
      </c>
    </row>
    <row r="145" spans="1:63" s="12" customFormat="1" ht="25.9" customHeight="1">
      <c r="A145" s="12"/>
      <c r="B145" s="210"/>
      <c r="C145" s="211"/>
      <c r="D145" s="212" t="s">
        <v>80</v>
      </c>
      <c r="E145" s="213" t="s">
        <v>790</v>
      </c>
      <c r="F145" s="213" t="s">
        <v>791</v>
      </c>
      <c r="G145" s="211"/>
      <c r="H145" s="211"/>
      <c r="I145" s="214"/>
      <c r="J145" s="215">
        <f>BK145</f>
        <v>0</v>
      </c>
      <c r="K145" s="211"/>
      <c r="L145" s="216"/>
      <c r="M145" s="217"/>
      <c r="N145" s="218"/>
      <c r="O145" s="218"/>
      <c r="P145" s="219">
        <f>SUM(P146:P147)</f>
        <v>0</v>
      </c>
      <c r="Q145" s="218"/>
      <c r="R145" s="219">
        <f>SUM(R146:R147)</f>
        <v>0</v>
      </c>
      <c r="S145" s="218"/>
      <c r="T145" s="220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21</v>
      </c>
      <c r="AT145" s="222" t="s">
        <v>80</v>
      </c>
      <c r="AU145" s="222" t="s">
        <v>81</v>
      </c>
      <c r="AY145" s="221" t="s">
        <v>197</v>
      </c>
      <c r="BK145" s="223">
        <f>SUM(BK146:BK147)</f>
        <v>0</v>
      </c>
    </row>
    <row r="146" spans="1:65" s="2" customFormat="1" ht="16.5" customHeight="1">
      <c r="A146" s="38"/>
      <c r="B146" s="39"/>
      <c r="C146" s="226" t="s">
        <v>266</v>
      </c>
      <c r="D146" s="226" t="s">
        <v>200</v>
      </c>
      <c r="E146" s="227" t="s">
        <v>792</v>
      </c>
      <c r="F146" s="228" t="s">
        <v>793</v>
      </c>
      <c r="G146" s="229" t="s">
        <v>203</v>
      </c>
      <c r="H146" s="230">
        <v>8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325</v>
      </c>
    </row>
    <row r="147" spans="1:65" s="2" customFormat="1" ht="21.75" customHeight="1">
      <c r="A147" s="38"/>
      <c r="B147" s="39"/>
      <c r="C147" s="226" t="s">
        <v>271</v>
      </c>
      <c r="D147" s="226" t="s">
        <v>200</v>
      </c>
      <c r="E147" s="227" t="s">
        <v>794</v>
      </c>
      <c r="F147" s="228" t="s">
        <v>795</v>
      </c>
      <c r="G147" s="229" t="s">
        <v>210</v>
      </c>
      <c r="H147" s="230">
        <v>0.004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338</v>
      </c>
    </row>
    <row r="148" spans="1:63" s="12" customFormat="1" ht="25.9" customHeight="1">
      <c r="A148" s="12"/>
      <c r="B148" s="210"/>
      <c r="C148" s="211"/>
      <c r="D148" s="212" t="s">
        <v>80</v>
      </c>
      <c r="E148" s="213" t="s">
        <v>796</v>
      </c>
      <c r="F148" s="213" t="s">
        <v>797</v>
      </c>
      <c r="G148" s="211"/>
      <c r="H148" s="211"/>
      <c r="I148" s="214"/>
      <c r="J148" s="215">
        <f>BK148</f>
        <v>0</v>
      </c>
      <c r="K148" s="211"/>
      <c r="L148" s="216"/>
      <c r="M148" s="217"/>
      <c r="N148" s="218"/>
      <c r="O148" s="218"/>
      <c r="P148" s="219">
        <f>SUM(P149:P153)</f>
        <v>0</v>
      </c>
      <c r="Q148" s="218"/>
      <c r="R148" s="219">
        <f>SUM(R149:R153)</f>
        <v>0</v>
      </c>
      <c r="S148" s="218"/>
      <c r="T148" s="220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89</v>
      </c>
      <c r="AT148" s="222" t="s">
        <v>80</v>
      </c>
      <c r="AU148" s="222" t="s">
        <v>81</v>
      </c>
      <c r="AY148" s="221" t="s">
        <v>197</v>
      </c>
      <c r="BK148" s="223">
        <f>SUM(BK149:BK153)</f>
        <v>0</v>
      </c>
    </row>
    <row r="149" spans="1:65" s="2" customFormat="1" ht="16.5" customHeight="1">
      <c r="A149" s="38"/>
      <c r="B149" s="39"/>
      <c r="C149" s="226" t="s">
        <v>277</v>
      </c>
      <c r="D149" s="226" t="s">
        <v>200</v>
      </c>
      <c r="E149" s="227" t="s">
        <v>798</v>
      </c>
      <c r="F149" s="228" t="s">
        <v>799</v>
      </c>
      <c r="G149" s="229" t="s">
        <v>203</v>
      </c>
      <c r="H149" s="230">
        <v>4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290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290</v>
      </c>
      <c r="BM149" s="237" t="s">
        <v>347</v>
      </c>
    </row>
    <row r="150" spans="1:65" s="2" customFormat="1" ht="21.75" customHeight="1">
      <c r="A150" s="38"/>
      <c r="B150" s="39"/>
      <c r="C150" s="226" t="s">
        <v>8</v>
      </c>
      <c r="D150" s="226" t="s">
        <v>200</v>
      </c>
      <c r="E150" s="227" t="s">
        <v>800</v>
      </c>
      <c r="F150" s="228" t="s">
        <v>801</v>
      </c>
      <c r="G150" s="229" t="s">
        <v>203</v>
      </c>
      <c r="H150" s="230">
        <v>4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290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290</v>
      </c>
      <c r="BM150" s="237" t="s">
        <v>359</v>
      </c>
    </row>
    <row r="151" spans="1:65" s="2" customFormat="1" ht="12">
      <c r="A151" s="38"/>
      <c r="B151" s="39"/>
      <c r="C151" s="226" t="s">
        <v>290</v>
      </c>
      <c r="D151" s="226" t="s">
        <v>200</v>
      </c>
      <c r="E151" s="227" t="s">
        <v>802</v>
      </c>
      <c r="F151" s="228" t="s">
        <v>803</v>
      </c>
      <c r="G151" s="229" t="s">
        <v>203</v>
      </c>
      <c r="H151" s="230">
        <v>2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290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290</v>
      </c>
      <c r="BM151" s="237" t="s">
        <v>369</v>
      </c>
    </row>
    <row r="152" spans="1:65" s="2" customFormat="1" ht="21.75" customHeight="1">
      <c r="A152" s="38"/>
      <c r="B152" s="39"/>
      <c r="C152" s="226" t="s">
        <v>294</v>
      </c>
      <c r="D152" s="226" t="s">
        <v>200</v>
      </c>
      <c r="E152" s="227" t="s">
        <v>804</v>
      </c>
      <c r="F152" s="228" t="s">
        <v>805</v>
      </c>
      <c r="G152" s="229" t="s">
        <v>203</v>
      </c>
      <c r="H152" s="230">
        <v>2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290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290</v>
      </c>
      <c r="BM152" s="237" t="s">
        <v>383</v>
      </c>
    </row>
    <row r="153" spans="1:65" s="2" customFormat="1" ht="16.5" customHeight="1">
      <c r="A153" s="38"/>
      <c r="B153" s="39"/>
      <c r="C153" s="226" t="s">
        <v>300</v>
      </c>
      <c r="D153" s="226" t="s">
        <v>200</v>
      </c>
      <c r="E153" s="227" t="s">
        <v>806</v>
      </c>
      <c r="F153" s="228" t="s">
        <v>807</v>
      </c>
      <c r="G153" s="229" t="s">
        <v>707</v>
      </c>
      <c r="H153" s="287"/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290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290</v>
      </c>
      <c r="BM153" s="237" t="s">
        <v>396</v>
      </c>
    </row>
    <row r="154" spans="1:63" s="12" customFormat="1" ht="25.9" customHeight="1">
      <c r="A154" s="12"/>
      <c r="B154" s="210"/>
      <c r="C154" s="211"/>
      <c r="D154" s="212" t="s">
        <v>80</v>
      </c>
      <c r="E154" s="213" t="s">
        <v>808</v>
      </c>
      <c r="F154" s="213" t="s">
        <v>809</v>
      </c>
      <c r="G154" s="211"/>
      <c r="H154" s="211"/>
      <c r="I154" s="214"/>
      <c r="J154" s="215">
        <f>BK154</f>
        <v>0</v>
      </c>
      <c r="K154" s="211"/>
      <c r="L154" s="216"/>
      <c r="M154" s="217"/>
      <c r="N154" s="218"/>
      <c r="O154" s="218"/>
      <c r="P154" s="219">
        <f>SUM(P155:P158)</f>
        <v>0</v>
      </c>
      <c r="Q154" s="218"/>
      <c r="R154" s="219">
        <f>SUM(R155:R158)</f>
        <v>0</v>
      </c>
      <c r="S154" s="218"/>
      <c r="T154" s="220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21</v>
      </c>
      <c r="AT154" s="222" t="s">
        <v>80</v>
      </c>
      <c r="AU154" s="222" t="s">
        <v>81</v>
      </c>
      <c r="AY154" s="221" t="s">
        <v>197</v>
      </c>
      <c r="BK154" s="223">
        <f>SUM(BK155:BK158)</f>
        <v>0</v>
      </c>
    </row>
    <row r="155" spans="1:65" s="2" customFormat="1" ht="16.5" customHeight="1">
      <c r="A155" s="38"/>
      <c r="B155" s="39"/>
      <c r="C155" s="226" t="s">
        <v>304</v>
      </c>
      <c r="D155" s="226" t="s">
        <v>200</v>
      </c>
      <c r="E155" s="227" t="s">
        <v>810</v>
      </c>
      <c r="F155" s="228" t="s">
        <v>811</v>
      </c>
      <c r="G155" s="229" t="s">
        <v>217</v>
      </c>
      <c r="H155" s="230">
        <v>9.405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406</v>
      </c>
    </row>
    <row r="156" spans="1:65" s="2" customFormat="1" ht="16.5" customHeight="1">
      <c r="A156" s="38"/>
      <c r="B156" s="39"/>
      <c r="C156" s="226" t="s">
        <v>308</v>
      </c>
      <c r="D156" s="226" t="s">
        <v>200</v>
      </c>
      <c r="E156" s="227" t="s">
        <v>812</v>
      </c>
      <c r="F156" s="228" t="s">
        <v>813</v>
      </c>
      <c r="G156" s="229" t="s">
        <v>203</v>
      </c>
      <c r="H156" s="230">
        <v>8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416</v>
      </c>
    </row>
    <row r="157" spans="1:65" s="2" customFormat="1" ht="16.5" customHeight="1">
      <c r="A157" s="38"/>
      <c r="B157" s="39"/>
      <c r="C157" s="226" t="s">
        <v>7</v>
      </c>
      <c r="D157" s="226" t="s">
        <v>200</v>
      </c>
      <c r="E157" s="227" t="s">
        <v>814</v>
      </c>
      <c r="F157" s="228" t="s">
        <v>815</v>
      </c>
      <c r="G157" s="229" t="s">
        <v>217</v>
      </c>
      <c r="H157" s="230">
        <v>28.215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424</v>
      </c>
    </row>
    <row r="158" spans="1:65" s="2" customFormat="1" ht="21.75" customHeight="1">
      <c r="A158" s="38"/>
      <c r="B158" s="39"/>
      <c r="C158" s="226" t="s">
        <v>315</v>
      </c>
      <c r="D158" s="226" t="s">
        <v>200</v>
      </c>
      <c r="E158" s="227" t="s">
        <v>816</v>
      </c>
      <c r="F158" s="228" t="s">
        <v>817</v>
      </c>
      <c r="G158" s="229" t="s">
        <v>210</v>
      </c>
      <c r="H158" s="230">
        <v>0.23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432</v>
      </c>
    </row>
    <row r="159" spans="1:63" s="12" customFormat="1" ht="25.9" customHeight="1">
      <c r="A159" s="12"/>
      <c r="B159" s="210"/>
      <c r="C159" s="211"/>
      <c r="D159" s="212" t="s">
        <v>80</v>
      </c>
      <c r="E159" s="213" t="s">
        <v>818</v>
      </c>
      <c r="F159" s="213" t="s">
        <v>819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SUM(P160:P162)</f>
        <v>0</v>
      </c>
      <c r="Q159" s="218"/>
      <c r="R159" s="219">
        <f>SUM(R160:R162)</f>
        <v>0</v>
      </c>
      <c r="S159" s="218"/>
      <c r="T159" s="22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21</v>
      </c>
      <c r="AT159" s="222" t="s">
        <v>80</v>
      </c>
      <c r="AU159" s="222" t="s">
        <v>81</v>
      </c>
      <c r="AY159" s="221" t="s">
        <v>197</v>
      </c>
      <c r="BK159" s="223">
        <f>SUM(BK160:BK162)</f>
        <v>0</v>
      </c>
    </row>
    <row r="160" spans="1:65" s="2" customFormat="1" ht="16.5" customHeight="1">
      <c r="A160" s="38"/>
      <c r="B160" s="39"/>
      <c r="C160" s="226" t="s">
        <v>320</v>
      </c>
      <c r="D160" s="226" t="s">
        <v>200</v>
      </c>
      <c r="E160" s="227" t="s">
        <v>820</v>
      </c>
      <c r="F160" s="228" t="s">
        <v>821</v>
      </c>
      <c r="G160" s="229" t="s">
        <v>203</v>
      </c>
      <c r="H160" s="230">
        <v>4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442</v>
      </c>
    </row>
    <row r="161" spans="1:65" s="2" customFormat="1" ht="16.5" customHeight="1">
      <c r="A161" s="38"/>
      <c r="B161" s="39"/>
      <c r="C161" s="226" t="s">
        <v>325</v>
      </c>
      <c r="D161" s="226" t="s">
        <v>200</v>
      </c>
      <c r="E161" s="227" t="s">
        <v>822</v>
      </c>
      <c r="F161" s="228" t="s">
        <v>823</v>
      </c>
      <c r="G161" s="229" t="s">
        <v>203</v>
      </c>
      <c r="H161" s="230">
        <v>8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450</v>
      </c>
    </row>
    <row r="162" spans="1:65" s="2" customFormat="1" ht="16.5" customHeight="1">
      <c r="A162" s="38"/>
      <c r="B162" s="39"/>
      <c r="C162" s="226" t="s">
        <v>332</v>
      </c>
      <c r="D162" s="226" t="s">
        <v>200</v>
      </c>
      <c r="E162" s="227" t="s">
        <v>824</v>
      </c>
      <c r="F162" s="228" t="s">
        <v>825</v>
      </c>
      <c r="G162" s="229" t="s">
        <v>217</v>
      </c>
      <c r="H162" s="230">
        <v>28.215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459</v>
      </c>
    </row>
    <row r="163" spans="1:63" s="12" customFormat="1" ht="25.9" customHeight="1">
      <c r="A163" s="12"/>
      <c r="B163" s="210"/>
      <c r="C163" s="211"/>
      <c r="D163" s="212" t="s">
        <v>80</v>
      </c>
      <c r="E163" s="213" t="s">
        <v>826</v>
      </c>
      <c r="F163" s="213" t="s">
        <v>827</v>
      </c>
      <c r="G163" s="211"/>
      <c r="H163" s="211"/>
      <c r="I163" s="214"/>
      <c r="J163" s="215">
        <f>BK163</f>
        <v>0</v>
      </c>
      <c r="K163" s="211"/>
      <c r="L163" s="216"/>
      <c r="M163" s="217"/>
      <c r="N163" s="218"/>
      <c r="O163" s="218"/>
      <c r="P163" s="219">
        <f>P164</f>
        <v>0</v>
      </c>
      <c r="Q163" s="218"/>
      <c r="R163" s="219">
        <f>R164</f>
        <v>0</v>
      </c>
      <c r="S163" s="218"/>
      <c r="T163" s="22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21</v>
      </c>
      <c r="AT163" s="222" t="s">
        <v>80</v>
      </c>
      <c r="AU163" s="222" t="s">
        <v>81</v>
      </c>
      <c r="AY163" s="221" t="s">
        <v>197</v>
      </c>
      <c r="BK163" s="223">
        <f>BK164</f>
        <v>0</v>
      </c>
    </row>
    <row r="164" spans="1:65" s="2" customFormat="1" ht="16.5" customHeight="1">
      <c r="A164" s="38"/>
      <c r="B164" s="39"/>
      <c r="C164" s="226" t="s">
        <v>338</v>
      </c>
      <c r="D164" s="226" t="s">
        <v>200</v>
      </c>
      <c r="E164" s="227" t="s">
        <v>828</v>
      </c>
      <c r="F164" s="228" t="s">
        <v>829</v>
      </c>
      <c r="G164" s="229" t="s">
        <v>830</v>
      </c>
      <c r="H164" s="230">
        <v>1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469</v>
      </c>
    </row>
    <row r="165" spans="1:63" s="12" customFormat="1" ht="25.9" customHeight="1">
      <c r="A165" s="12"/>
      <c r="B165" s="210"/>
      <c r="C165" s="211"/>
      <c r="D165" s="212" t="s">
        <v>80</v>
      </c>
      <c r="E165" s="213" t="s">
        <v>831</v>
      </c>
      <c r="F165" s="213" t="s">
        <v>832</v>
      </c>
      <c r="G165" s="211"/>
      <c r="H165" s="211"/>
      <c r="I165" s="214"/>
      <c r="J165" s="215">
        <f>BK165</f>
        <v>0</v>
      </c>
      <c r="K165" s="211"/>
      <c r="L165" s="216"/>
      <c r="M165" s="217"/>
      <c r="N165" s="218"/>
      <c r="O165" s="218"/>
      <c r="P165" s="219">
        <f>SUM(P166:P168)</f>
        <v>0</v>
      </c>
      <c r="Q165" s="218"/>
      <c r="R165" s="219">
        <f>SUM(R166:R168)</f>
        <v>0</v>
      </c>
      <c r="S165" s="218"/>
      <c r="T165" s="220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89</v>
      </c>
      <c r="AT165" s="222" t="s">
        <v>80</v>
      </c>
      <c r="AU165" s="222" t="s">
        <v>81</v>
      </c>
      <c r="AY165" s="221" t="s">
        <v>197</v>
      </c>
      <c r="BK165" s="223">
        <f>SUM(BK166:BK168)</f>
        <v>0</v>
      </c>
    </row>
    <row r="166" spans="1:65" s="2" customFormat="1" ht="16.5" customHeight="1">
      <c r="A166" s="38"/>
      <c r="B166" s="39"/>
      <c r="C166" s="226" t="s">
        <v>343</v>
      </c>
      <c r="D166" s="226" t="s">
        <v>200</v>
      </c>
      <c r="E166" s="227" t="s">
        <v>833</v>
      </c>
      <c r="F166" s="228" t="s">
        <v>834</v>
      </c>
      <c r="G166" s="229" t="s">
        <v>286</v>
      </c>
      <c r="H166" s="230">
        <v>12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290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290</v>
      </c>
      <c r="BM166" s="237" t="s">
        <v>483</v>
      </c>
    </row>
    <row r="167" spans="1:65" s="2" customFormat="1" ht="21.75" customHeight="1">
      <c r="A167" s="38"/>
      <c r="B167" s="39"/>
      <c r="C167" s="226" t="s">
        <v>347</v>
      </c>
      <c r="D167" s="226" t="s">
        <v>200</v>
      </c>
      <c r="E167" s="227" t="s">
        <v>835</v>
      </c>
      <c r="F167" s="228" t="s">
        <v>836</v>
      </c>
      <c r="G167" s="229" t="s">
        <v>286</v>
      </c>
      <c r="H167" s="230">
        <v>12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290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290</v>
      </c>
      <c r="BM167" s="237" t="s">
        <v>495</v>
      </c>
    </row>
    <row r="168" spans="1:65" s="2" customFormat="1" ht="21.75" customHeight="1">
      <c r="A168" s="38"/>
      <c r="B168" s="39"/>
      <c r="C168" s="226" t="s">
        <v>355</v>
      </c>
      <c r="D168" s="226" t="s">
        <v>200</v>
      </c>
      <c r="E168" s="227" t="s">
        <v>837</v>
      </c>
      <c r="F168" s="228" t="s">
        <v>838</v>
      </c>
      <c r="G168" s="229" t="s">
        <v>286</v>
      </c>
      <c r="H168" s="230">
        <v>5.5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290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290</v>
      </c>
      <c r="BM168" s="237" t="s">
        <v>504</v>
      </c>
    </row>
    <row r="169" spans="1:63" s="12" customFormat="1" ht="25.9" customHeight="1">
      <c r="A169" s="12"/>
      <c r="B169" s="210"/>
      <c r="C169" s="211"/>
      <c r="D169" s="212" t="s">
        <v>80</v>
      </c>
      <c r="E169" s="213" t="s">
        <v>839</v>
      </c>
      <c r="F169" s="213" t="s">
        <v>840</v>
      </c>
      <c r="G169" s="211"/>
      <c r="H169" s="211"/>
      <c r="I169" s="214"/>
      <c r="J169" s="215">
        <f>BK169</f>
        <v>0</v>
      </c>
      <c r="K169" s="211"/>
      <c r="L169" s="216"/>
      <c r="M169" s="217"/>
      <c r="N169" s="218"/>
      <c r="O169" s="218"/>
      <c r="P169" s="219">
        <f>SUM(P170:P175)</f>
        <v>0</v>
      </c>
      <c r="Q169" s="218"/>
      <c r="R169" s="219">
        <f>SUM(R170:R175)</f>
        <v>0</v>
      </c>
      <c r="S169" s="218"/>
      <c r="T169" s="220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21</v>
      </c>
      <c r="AT169" s="222" t="s">
        <v>80</v>
      </c>
      <c r="AU169" s="222" t="s">
        <v>81</v>
      </c>
      <c r="AY169" s="221" t="s">
        <v>197</v>
      </c>
      <c r="BK169" s="223">
        <f>SUM(BK170:BK175)</f>
        <v>0</v>
      </c>
    </row>
    <row r="170" spans="1:65" s="2" customFormat="1" ht="21.75" customHeight="1">
      <c r="A170" s="38"/>
      <c r="B170" s="39"/>
      <c r="C170" s="226" t="s">
        <v>359</v>
      </c>
      <c r="D170" s="226" t="s">
        <v>200</v>
      </c>
      <c r="E170" s="227" t="s">
        <v>841</v>
      </c>
      <c r="F170" s="228" t="s">
        <v>734</v>
      </c>
      <c r="G170" s="229" t="s">
        <v>210</v>
      </c>
      <c r="H170" s="230">
        <v>0.239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513</v>
      </c>
    </row>
    <row r="171" spans="1:65" s="2" customFormat="1" ht="21.75" customHeight="1">
      <c r="A171" s="38"/>
      <c r="B171" s="39"/>
      <c r="C171" s="226" t="s">
        <v>365</v>
      </c>
      <c r="D171" s="226" t="s">
        <v>200</v>
      </c>
      <c r="E171" s="227" t="s">
        <v>842</v>
      </c>
      <c r="F171" s="228" t="s">
        <v>843</v>
      </c>
      <c r="G171" s="229" t="s">
        <v>210</v>
      </c>
      <c r="H171" s="230">
        <v>3.345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525</v>
      </c>
    </row>
    <row r="172" spans="1:65" s="2" customFormat="1" ht="16.5" customHeight="1">
      <c r="A172" s="38"/>
      <c r="B172" s="39"/>
      <c r="C172" s="226" t="s">
        <v>369</v>
      </c>
      <c r="D172" s="226" t="s">
        <v>200</v>
      </c>
      <c r="E172" s="227" t="s">
        <v>844</v>
      </c>
      <c r="F172" s="228" t="s">
        <v>845</v>
      </c>
      <c r="G172" s="229" t="s">
        <v>210</v>
      </c>
      <c r="H172" s="230">
        <v>0.239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548</v>
      </c>
    </row>
    <row r="173" spans="1:65" s="2" customFormat="1" ht="12">
      <c r="A173" s="38"/>
      <c r="B173" s="39"/>
      <c r="C173" s="226" t="s">
        <v>375</v>
      </c>
      <c r="D173" s="226" t="s">
        <v>200</v>
      </c>
      <c r="E173" s="227" t="s">
        <v>846</v>
      </c>
      <c r="F173" s="228" t="s">
        <v>847</v>
      </c>
      <c r="G173" s="229" t="s">
        <v>210</v>
      </c>
      <c r="H173" s="230">
        <v>0.478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568</v>
      </c>
    </row>
    <row r="174" spans="1:65" s="2" customFormat="1" ht="16.5" customHeight="1">
      <c r="A174" s="38"/>
      <c r="B174" s="39"/>
      <c r="C174" s="226" t="s">
        <v>383</v>
      </c>
      <c r="D174" s="226" t="s">
        <v>200</v>
      </c>
      <c r="E174" s="227" t="s">
        <v>848</v>
      </c>
      <c r="F174" s="228" t="s">
        <v>849</v>
      </c>
      <c r="G174" s="229" t="s">
        <v>210</v>
      </c>
      <c r="H174" s="230">
        <v>0.239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577</v>
      </c>
    </row>
    <row r="175" spans="1:65" s="2" customFormat="1" ht="16.5" customHeight="1">
      <c r="A175" s="38"/>
      <c r="B175" s="39"/>
      <c r="C175" s="226" t="s">
        <v>388</v>
      </c>
      <c r="D175" s="226" t="s">
        <v>200</v>
      </c>
      <c r="E175" s="227" t="s">
        <v>850</v>
      </c>
      <c r="F175" s="228" t="s">
        <v>851</v>
      </c>
      <c r="G175" s="229" t="s">
        <v>210</v>
      </c>
      <c r="H175" s="230">
        <v>0.239</v>
      </c>
      <c r="I175" s="231"/>
      <c r="J175" s="232">
        <f>ROUND(I175*H175,2)</f>
        <v>0</v>
      </c>
      <c r="K175" s="228" t="s">
        <v>1</v>
      </c>
      <c r="L175" s="44"/>
      <c r="M175" s="282" t="s">
        <v>1</v>
      </c>
      <c r="N175" s="283" t="s">
        <v>46</v>
      </c>
      <c r="O175" s="284"/>
      <c r="P175" s="285">
        <f>O175*H175</f>
        <v>0</v>
      </c>
      <c r="Q175" s="285">
        <v>0</v>
      </c>
      <c r="R175" s="285">
        <f>Q175*H175</f>
        <v>0</v>
      </c>
      <c r="S175" s="285">
        <v>0</v>
      </c>
      <c r="T175" s="28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589</v>
      </c>
    </row>
    <row r="176" spans="1:31" s="2" customFormat="1" ht="6.95" customHeight="1">
      <c r="A176" s="38"/>
      <c r="B176" s="66"/>
      <c r="C176" s="67"/>
      <c r="D176" s="67"/>
      <c r="E176" s="67"/>
      <c r="F176" s="67"/>
      <c r="G176" s="67"/>
      <c r="H176" s="67"/>
      <c r="I176" s="67"/>
      <c r="J176" s="67"/>
      <c r="K176" s="67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129:K17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852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ROUND((SUM(BE131:BE272)),2)</f>
        <v>0</v>
      </c>
      <c r="G35" s="38"/>
      <c r="H35" s="38"/>
      <c r="I35" s="164">
        <v>0.21</v>
      </c>
      <c r="J35" s="163">
        <f>ROUND(((SUM(BE131:BE272))*I35),2)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ROUND((SUM(BF131:BF272)),2)</f>
        <v>0</v>
      </c>
      <c r="G36" s="38"/>
      <c r="H36" s="38"/>
      <c r="I36" s="164">
        <v>0.15</v>
      </c>
      <c r="J36" s="163">
        <f>ROUND(((SUM(BF131:BF272))*I36),2)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ROUND((SUM(BG131:BG272)),2)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ROUND((SUM(BH131:BH272)),2)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ROUND((SUM(BI131:BI272)),2)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156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01.4 - Zdravotní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853</v>
      </c>
      <c r="E99" s="191"/>
      <c r="F99" s="191"/>
      <c r="G99" s="191"/>
      <c r="H99" s="191"/>
      <c r="I99" s="191"/>
      <c r="J99" s="192">
        <f>J132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854</v>
      </c>
      <c r="E100" s="191"/>
      <c r="F100" s="191"/>
      <c r="G100" s="191"/>
      <c r="H100" s="191"/>
      <c r="I100" s="191"/>
      <c r="J100" s="192">
        <f>J139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855</v>
      </c>
      <c r="E101" s="191"/>
      <c r="F101" s="191"/>
      <c r="G101" s="191"/>
      <c r="H101" s="191"/>
      <c r="I101" s="191"/>
      <c r="J101" s="192">
        <f>J152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856</v>
      </c>
      <c r="E102" s="191"/>
      <c r="F102" s="191"/>
      <c r="G102" s="191"/>
      <c r="H102" s="191"/>
      <c r="I102" s="191"/>
      <c r="J102" s="192">
        <f>J159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857</v>
      </c>
      <c r="E103" s="191"/>
      <c r="F103" s="191"/>
      <c r="G103" s="191"/>
      <c r="H103" s="191"/>
      <c r="I103" s="191"/>
      <c r="J103" s="192">
        <f>J164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858</v>
      </c>
      <c r="E104" s="191"/>
      <c r="F104" s="191"/>
      <c r="G104" s="191"/>
      <c r="H104" s="191"/>
      <c r="I104" s="191"/>
      <c r="J104" s="192">
        <f>J185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859</v>
      </c>
      <c r="E105" s="191"/>
      <c r="F105" s="191"/>
      <c r="G105" s="191"/>
      <c r="H105" s="191"/>
      <c r="I105" s="191"/>
      <c r="J105" s="192">
        <f>J193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88"/>
      <c r="C106" s="189"/>
      <c r="D106" s="190" t="s">
        <v>860</v>
      </c>
      <c r="E106" s="191"/>
      <c r="F106" s="191"/>
      <c r="G106" s="191"/>
      <c r="H106" s="191"/>
      <c r="I106" s="191"/>
      <c r="J106" s="192">
        <f>J198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88"/>
      <c r="C107" s="189"/>
      <c r="D107" s="190" t="s">
        <v>861</v>
      </c>
      <c r="E107" s="191"/>
      <c r="F107" s="191"/>
      <c r="G107" s="191"/>
      <c r="H107" s="191"/>
      <c r="I107" s="191"/>
      <c r="J107" s="192">
        <f>J253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88"/>
      <c r="C108" s="189"/>
      <c r="D108" s="190" t="s">
        <v>862</v>
      </c>
      <c r="E108" s="191"/>
      <c r="F108" s="191"/>
      <c r="G108" s="191"/>
      <c r="H108" s="191"/>
      <c r="I108" s="191"/>
      <c r="J108" s="192">
        <f>J264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188"/>
      <c r="C109" s="189"/>
      <c r="D109" s="190" t="s">
        <v>761</v>
      </c>
      <c r="E109" s="191"/>
      <c r="F109" s="191"/>
      <c r="G109" s="191"/>
      <c r="H109" s="191"/>
      <c r="I109" s="191"/>
      <c r="J109" s="192">
        <f>J266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 hidden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 hidden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ht="12" hidden="1"/>
    <row r="113" ht="12" hidden="1"/>
    <row r="114" ht="12" hidden="1"/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182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40"/>
      <c r="D119" s="40"/>
      <c r="E119" s="183" t="str">
        <f>E7</f>
        <v>Bezbariérovost a modernizace odborných učeben fyziky a biologie ZŠ Za Nádražím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155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6.5" customHeight="1">
      <c r="A121" s="38"/>
      <c r="B121" s="39"/>
      <c r="C121" s="40"/>
      <c r="D121" s="40"/>
      <c r="E121" s="183" t="s">
        <v>156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157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E11</f>
        <v>SO 01.4 - Zdravotní instalace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22</v>
      </c>
      <c r="D125" s="40"/>
      <c r="E125" s="40"/>
      <c r="F125" s="27" t="str">
        <f>F14</f>
        <v xml:space="preserve"> </v>
      </c>
      <c r="G125" s="40"/>
      <c r="H125" s="40"/>
      <c r="I125" s="32" t="s">
        <v>24</v>
      </c>
      <c r="J125" s="79" t="str">
        <f>IF(J14="","",J14)</f>
        <v>19. 2. 2021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E17</f>
        <v>Město Český Krumlov, nám. Svornosti 1</v>
      </c>
      <c r="G127" s="40"/>
      <c r="H127" s="40"/>
      <c r="I127" s="32" t="s">
        <v>34</v>
      </c>
      <c r="J127" s="36" t="str">
        <f>E23</f>
        <v>WÍZNER AA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32</v>
      </c>
      <c r="D128" s="40"/>
      <c r="E128" s="40"/>
      <c r="F128" s="27" t="str">
        <f>IF(E20="","",E20)</f>
        <v>Vyplň údaj</v>
      </c>
      <c r="G128" s="40"/>
      <c r="H128" s="40"/>
      <c r="I128" s="32" t="s">
        <v>37</v>
      </c>
      <c r="J128" s="36" t="str">
        <f>E26</f>
        <v>Filip Šimek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9"/>
      <c r="B130" s="200"/>
      <c r="C130" s="201" t="s">
        <v>183</v>
      </c>
      <c r="D130" s="202" t="s">
        <v>66</v>
      </c>
      <c r="E130" s="202" t="s">
        <v>62</v>
      </c>
      <c r="F130" s="202" t="s">
        <v>63</v>
      </c>
      <c r="G130" s="202" t="s">
        <v>184</v>
      </c>
      <c r="H130" s="202" t="s">
        <v>185</v>
      </c>
      <c r="I130" s="202" t="s">
        <v>186</v>
      </c>
      <c r="J130" s="202" t="s">
        <v>161</v>
      </c>
      <c r="K130" s="203" t="s">
        <v>187</v>
      </c>
      <c r="L130" s="204"/>
      <c r="M130" s="100" t="s">
        <v>1</v>
      </c>
      <c r="N130" s="101" t="s">
        <v>45</v>
      </c>
      <c r="O130" s="101" t="s">
        <v>188</v>
      </c>
      <c r="P130" s="101" t="s">
        <v>189</v>
      </c>
      <c r="Q130" s="101" t="s">
        <v>190</v>
      </c>
      <c r="R130" s="101" t="s">
        <v>191</v>
      </c>
      <c r="S130" s="101" t="s">
        <v>192</v>
      </c>
      <c r="T130" s="102" t="s">
        <v>193</v>
      </c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</row>
    <row r="131" spans="1:63" s="2" customFormat="1" ht="22.8" customHeight="1">
      <c r="A131" s="38"/>
      <c r="B131" s="39"/>
      <c r="C131" s="107" t="s">
        <v>194</v>
      </c>
      <c r="D131" s="40"/>
      <c r="E131" s="40"/>
      <c r="F131" s="40"/>
      <c r="G131" s="40"/>
      <c r="H131" s="40"/>
      <c r="I131" s="40"/>
      <c r="J131" s="205">
        <f>BK131</f>
        <v>0</v>
      </c>
      <c r="K131" s="40"/>
      <c r="L131" s="44"/>
      <c r="M131" s="103"/>
      <c r="N131" s="206"/>
      <c r="O131" s="104"/>
      <c r="P131" s="207">
        <f>P132+P139+P152+P159+P164+P185+P193+P198+P253+P264+P266</f>
        <v>0</v>
      </c>
      <c r="Q131" s="104"/>
      <c r="R131" s="207">
        <f>R132+R139+R152+R159+R164+R185+R193+R198+R253+R264+R266</f>
        <v>0</v>
      </c>
      <c r="S131" s="104"/>
      <c r="T131" s="208">
        <f>T132+T139+T152+T159+T164+T185+T193+T198+T253+T264+T266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80</v>
      </c>
      <c r="AU131" s="17" t="s">
        <v>163</v>
      </c>
      <c r="BK131" s="209">
        <f>BK132+BK139+BK152+BK159+BK164+BK185+BK193+BK198+BK253+BK264+BK266</f>
        <v>0</v>
      </c>
    </row>
    <row r="132" spans="1:63" s="12" customFormat="1" ht="25.9" customHeight="1">
      <c r="A132" s="12"/>
      <c r="B132" s="210"/>
      <c r="C132" s="211"/>
      <c r="D132" s="212" t="s">
        <v>80</v>
      </c>
      <c r="E132" s="213" t="s">
        <v>863</v>
      </c>
      <c r="F132" s="213" t="s">
        <v>864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SUM(P133:P138)</f>
        <v>0</v>
      </c>
      <c r="Q132" s="218"/>
      <c r="R132" s="219">
        <f>SUM(R133:R138)</f>
        <v>0</v>
      </c>
      <c r="S132" s="218"/>
      <c r="T132" s="220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89</v>
      </c>
      <c r="AT132" s="222" t="s">
        <v>80</v>
      </c>
      <c r="AU132" s="222" t="s">
        <v>81</v>
      </c>
      <c r="AY132" s="221" t="s">
        <v>197</v>
      </c>
      <c r="BK132" s="223">
        <f>SUM(BK133:BK138)</f>
        <v>0</v>
      </c>
    </row>
    <row r="133" spans="1:65" s="2" customFormat="1" ht="16.5" customHeight="1">
      <c r="A133" s="38"/>
      <c r="B133" s="39"/>
      <c r="C133" s="226" t="s">
        <v>21</v>
      </c>
      <c r="D133" s="226" t="s">
        <v>200</v>
      </c>
      <c r="E133" s="227" t="s">
        <v>865</v>
      </c>
      <c r="F133" s="228" t="s">
        <v>866</v>
      </c>
      <c r="G133" s="229" t="s">
        <v>217</v>
      </c>
      <c r="H133" s="230">
        <v>62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290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290</v>
      </c>
      <c r="BM133" s="237" t="s">
        <v>89</v>
      </c>
    </row>
    <row r="134" spans="1:65" s="2" customFormat="1" ht="21.75" customHeight="1">
      <c r="A134" s="38"/>
      <c r="B134" s="39"/>
      <c r="C134" s="226" t="s">
        <v>89</v>
      </c>
      <c r="D134" s="226" t="s">
        <v>200</v>
      </c>
      <c r="E134" s="227" t="s">
        <v>867</v>
      </c>
      <c r="F134" s="228" t="s">
        <v>868</v>
      </c>
      <c r="G134" s="229" t="s">
        <v>286</v>
      </c>
      <c r="H134" s="230">
        <v>16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290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290</v>
      </c>
      <c r="BM134" s="237" t="s">
        <v>205</v>
      </c>
    </row>
    <row r="135" spans="1:65" s="2" customFormat="1" ht="21.75" customHeight="1">
      <c r="A135" s="38"/>
      <c r="B135" s="39"/>
      <c r="C135" s="226" t="s">
        <v>198</v>
      </c>
      <c r="D135" s="226" t="s">
        <v>200</v>
      </c>
      <c r="E135" s="227" t="s">
        <v>869</v>
      </c>
      <c r="F135" s="228" t="s">
        <v>870</v>
      </c>
      <c r="G135" s="229" t="s">
        <v>286</v>
      </c>
      <c r="H135" s="230">
        <v>28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290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290</v>
      </c>
      <c r="BM135" s="237" t="s">
        <v>232</v>
      </c>
    </row>
    <row r="136" spans="1:65" s="2" customFormat="1" ht="21.75" customHeight="1">
      <c r="A136" s="38"/>
      <c r="B136" s="39"/>
      <c r="C136" s="226" t="s">
        <v>205</v>
      </c>
      <c r="D136" s="226" t="s">
        <v>200</v>
      </c>
      <c r="E136" s="227" t="s">
        <v>871</v>
      </c>
      <c r="F136" s="228" t="s">
        <v>872</v>
      </c>
      <c r="G136" s="229" t="s">
        <v>286</v>
      </c>
      <c r="H136" s="230">
        <v>12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290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290</v>
      </c>
      <c r="BM136" s="237" t="s">
        <v>246</v>
      </c>
    </row>
    <row r="137" spans="1:65" s="2" customFormat="1" ht="21.75" customHeight="1">
      <c r="A137" s="38"/>
      <c r="B137" s="39"/>
      <c r="C137" s="226" t="s">
        <v>227</v>
      </c>
      <c r="D137" s="226" t="s">
        <v>200</v>
      </c>
      <c r="E137" s="227" t="s">
        <v>873</v>
      </c>
      <c r="F137" s="228" t="s">
        <v>874</v>
      </c>
      <c r="G137" s="229" t="s">
        <v>286</v>
      </c>
      <c r="H137" s="230">
        <v>6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290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290</v>
      </c>
      <c r="BM137" s="237" t="s">
        <v>26</v>
      </c>
    </row>
    <row r="138" spans="1:65" s="2" customFormat="1" ht="16.5" customHeight="1">
      <c r="A138" s="38"/>
      <c r="B138" s="39"/>
      <c r="C138" s="226" t="s">
        <v>232</v>
      </c>
      <c r="D138" s="226" t="s">
        <v>200</v>
      </c>
      <c r="E138" s="227" t="s">
        <v>875</v>
      </c>
      <c r="F138" s="228" t="s">
        <v>876</v>
      </c>
      <c r="G138" s="229" t="s">
        <v>707</v>
      </c>
      <c r="H138" s="287"/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290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290</v>
      </c>
      <c r="BM138" s="237" t="s">
        <v>266</v>
      </c>
    </row>
    <row r="139" spans="1:63" s="12" customFormat="1" ht="25.9" customHeight="1">
      <c r="A139" s="12"/>
      <c r="B139" s="210"/>
      <c r="C139" s="211"/>
      <c r="D139" s="212" t="s">
        <v>80</v>
      </c>
      <c r="E139" s="213" t="s">
        <v>877</v>
      </c>
      <c r="F139" s="213" t="s">
        <v>878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SUM(P140:P151)</f>
        <v>0</v>
      </c>
      <c r="Q139" s="218"/>
      <c r="R139" s="219">
        <f>SUM(R140:R151)</f>
        <v>0</v>
      </c>
      <c r="S139" s="218"/>
      <c r="T139" s="220">
        <f>SUM(T140:T151)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89</v>
      </c>
      <c r="AT139" s="222" t="s">
        <v>80</v>
      </c>
      <c r="AU139" s="222" t="s">
        <v>81</v>
      </c>
      <c r="AY139" s="221" t="s">
        <v>197</v>
      </c>
      <c r="BK139" s="223">
        <f>SUM(BK140:BK151)</f>
        <v>0</v>
      </c>
    </row>
    <row r="140" spans="1:65" s="2" customFormat="1" ht="16.5" customHeight="1">
      <c r="A140" s="38"/>
      <c r="B140" s="39"/>
      <c r="C140" s="226" t="s">
        <v>238</v>
      </c>
      <c r="D140" s="226" t="s">
        <v>200</v>
      </c>
      <c r="E140" s="227" t="s">
        <v>879</v>
      </c>
      <c r="F140" s="228" t="s">
        <v>880</v>
      </c>
      <c r="G140" s="229" t="s">
        <v>286</v>
      </c>
      <c r="H140" s="230">
        <v>2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290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290</v>
      </c>
      <c r="BM140" s="237" t="s">
        <v>277</v>
      </c>
    </row>
    <row r="141" spans="1:65" s="2" customFormat="1" ht="16.5" customHeight="1">
      <c r="A141" s="38"/>
      <c r="B141" s="39"/>
      <c r="C141" s="226" t="s">
        <v>246</v>
      </c>
      <c r="D141" s="226" t="s">
        <v>200</v>
      </c>
      <c r="E141" s="227" t="s">
        <v>881</v>
      </c>
      <c r="F141" s="228" t="s">
        <v>882</v>
      </c>
      <c r="G141" s="229" t="s">
        <v>286</v>
      </c>
      <c r="H141" s="230">
        <v>7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290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290</v>
      </c>
      <c r="BM141" s="237" t="s">
        <v>290</v>
      </c>
    </row>
    <row r="142" spans="1:65" s="2" customFormat="1" ht="16.5" customHeight="1">
      <c r="A142" s="38"/>
      <c r="B142" s="39"/>
      <c r="C142" s="226" t="s">
        <v>251</v>
      </c>
      <c r="D142" s="226" t="s">
        <v>200</v>
      </c>
      <c r="E142" s="227" t="s">
        <v>883</v>
      </c>
      <c r="F142" s="228" t="s">
        <v>884</v>
      </c>
      <c r="G142" s="229" t="s">
        <v>286</v>
      </c>
      <c r="H142" s="230">
        <v>9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290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290</v>
      </c>
      <c r="BM142" s="237" t="s">
        <v>300</v>
      </c>
    </row>
    <row r="143" spans="1:65" s="2" customFormat="1" ht="21.75" customHeight="1">
      <c r="A143" s="38"/>
      <c r="B143" s="39"/>
      <c r="C143" s="226" t="s">
        <v>26</v>
      </c>
      <c r="D143" s="226" t="s">
        <v>200</v>
      </c>
      <c r="E143" s="227" t="s">
        <v>885</v>
      </c>
      <c r="F143" s="228" t="s">
        <v>886</v>
      </c>
      <c r="G143" s="229" t="s">
        <v>286</v>
      </c>
      <c r="H143" s="230">
        <v>0.5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290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290</v>
      </c>
      <c r="BM143" s="237" t="s">
        <v>308</v>
      </c>
    </row>
    <row r="144" spans="1:65" s="2" customFormat="1" ht="21.75" customHeight="1">
      <c r="A144" s="38"/>
      <c r="B144" s="39"/>
      <c r="C144" s="226" t="s">
        <v>260</v>
      </c>
      <c r="D144" s="226" t="s">
        <v>200</v>
      </c>
      <c r="E144" s="227" t="s">
        <v>887</v>
      </c>
      <c r="F144" s="228" t="s">
        <v>888</v>
      </c>
      <c r="G144" s="229" t="s">
        <v>286</v>
      </c>
      <c r="H144" s="230">
        <v>4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290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290</v>
      </c>
      <c r="BM144" s="237" t="s">
        <v>315</v>
      </c>
    </row>
    <row r="145" spans="1:65" s="2" customFormat="1" ht="16.5" customHeight="1">
      <c r="A145" s="38"/>
      <c r="B145" s="39"/>
      <c r="C145" s="226" t="s">
        <v>266</v>
      </c>
      <c r="D145" s="226" t="s">
        <v>200</v>
      </c>
      <c r="E145" s="227" t="s">
        <v>889</v>
      </c>
      <c r="F145" s="228" t="s">
        <v>890</v>
      </c>
      <c r="G145" s="229" t="s">
        <v>203</v>
      </c>
      <c r="H145" s="230">
        <v>5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290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290</v>
      </c>
      <c r="BM145" s="237" t="s">
        <v>325</v>
      </c>
    </row>
    <row r="146" spans="1:65" s="2" customFormat="1" ht="16.5" customHeight="1">
      <c r="A146" s="38"/>
      <c r="B146" s="39"/>
      <c r="C146" s="226" t="s">
        <v>271</v>
      </c>
      <c r="D146" s="226" t="s">
        <v>200</v>
      </c>
      <c r="E146" s="227" t="s">
        <v>891</v>
      </c>
      <c r="F146" s="228" t="s">
        <v>892</v>
      </c>
      <c r="G146" s="229" t="s">
        <v>203</v>
      </c>
      <c r="H146" s="230">
        <v>4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290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290</v>
      </c>
      <c r="BM146" s="237" t="s">
        <v>338</v>
      </c>
    </row>
    <row r="147" spans="1:65" s="2" customFormat="1" ht="16.5" customHeight="1">
      <c r="A147" s="38"/>
      <c r="B147" s="39"/>
      <c r="C147" s="226" t="s">
        <v>277</v>
      </c>
      <c r="D147" s="226" t="s">
        <v>200</v>
      </c>
      <c r="E147" s="227" t="s">
        <v>893</v>
      </c>
      <c r="F147" s="228" t="s">
        <v>894</v>
      </c>
      <c r="G147" s="229" t="s">
        <v>203</v>
      </c>
      <c r="H147" s="230">
        <v>8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290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290</v>
      </c>
      <c r="BM147" s="237" t="s">
        <v>347</v>
      </c>
    </row>
    <row r="148" spans="1:65" s="2" customFormat="1" ht="16.5" customHeight="1">
      <c r="A148" s="38"/>
      <c r="B148" s="39"/>
      <c r="C148" s="226" t="s">
        <v>8</v>
      </c>
      <c r="D148" s="226" t="s">
        <v>200</v>
      </c>
      <c r="E148" s="227" t="s">
        <v>895</v>
      </c>
      <c r="F148" s="228" t="s">
        <v>896</v>
      </c>
      <c r="G148" s="229" t="s">
        <v>286</v>
      </c>
      <c r="H148" s="230">
        <v>22.5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290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290</v>
      </c>
      <c r="BM148" s="237" t="s">
        <v>359</v>
      </c>
    </row>
    <row r="149" spans="1:65" s="2" customFormat="1" ht="16.5" customHeight="1">
      <c r="A149" s="38"/>
      <c r="B149" s="39"/>
      <c r="C149" s="226" t="s">
        <v>290</v>
      </c>
      <c r="D149" s="226" t="s">
        <v>200</v>
      </c>
      <c r="E149" s="227" t="s">
        <v>897</v>
      </c>
      <c r="F149" s="228" t="s">
        <v>898</v>
      </c>
      <c r="G149" s="229" t="s">
        <v>203</v>
      </c>
      <c r="H149" s="230">
        <v>4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290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290</v>
      </c>
      <c r="BM149" s="237" t="s">
        <v>369</v>
      </c>
    </row>
    <row r="150" spans="1:65" s="2" customFormat="1" ht="21.75" customHeight="1">
      <c r="A150" s="38"/>
      <c r="B150" s="39"/>
      <c r="C150" s="226" t="s">
        <v>294</v>
      </c>
      <c r="D150" s="226" t="s">
        <v>200</v>
      </c>
      <c r="E150" s="227" t="s">
        <v>899</v>
      </c>
      <c r="F150" s="228" t="s">
        <v>900</v>
      </c>
      <c r="G150" s="229" t="s">
        <v>707</v>
      </c>
      <c r="H150" s="287"/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290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290</v>
      </c>
      <c r="BM150" s="237" t="s">
        <v>383</v>
      </c>
    </row>
    <row r="151" spans="1:65" s="2" customFormat="1" ht="21.75" customHeight="1">
      <c r="A151" s="38"/>
      <c r="B151" s="39"/>
      <c r="C151" s="226" t="s">
        <v>300</v>
      </c>
      <c r="D151" s="226" t="s">
        <v>200</v>
      </c>
      <c r="E151" s="227" t="s">
        <v>899</v>
      </c>
      <c r="F151" s="228" t="s">
        <v>900</v>
      </c>
      <c r="G151" s="229" t="s">
        <v>707</v>
      </c>
      <c r="H151" s="287"/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290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290</v>
      </c>
      <c r="BM151" s="237" t="s">
        <v>396</v>
      </c>
    </row>
    <row r="152" spans="1:63" s="12" customFormat="1" ht="25.9" customHeight="1">
      <c r="A152" s="12"/>
      <c r="B152" s="210"/>
      <c r="C152" s="211"/>
      <c r="D152" s="212" t="s">
        <v>80</v>
      </c>
      <c r="E152" s="213" t="s">
        <v>901</v>
      </c>
      <c r="F152" s="213" t="s">
        <v>902</v>
      </c>
      <c r="G152" s="211"/>
      <c r="H152" s="211"/>
      <c r="I152" s="214"/>
      <c r="J152" s="215">
        <f>BK152</f>
        <v>0</v>
      </c>
      <c r="K152" s="211"/>
      <c r="L152" s="216"/>
      <c r="M152" s="217"/>
      <c r="N152" s="218"/>
      <c r="O152" s="218"/>
      <c r="P152" s="219">
        <f>SUM(P153:P158)</f>
        <v>0</v>
      </c>
      <c r="Q152" s="218"/>
      <c r="R152" s="219">
        <f>SUM(R153:R158)</f>
        <v>0</v>
      </c>
      <c r="S152" s="218"/>
      <c r="T152" s="220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21</v>
      </c>
      <c r="AT152" s="222" t="s">
        <v>80</v>
      </c>
      <c r="AU152" s="222" t="s">
        <v>81</v>
      </c>
      <c r="AY152" s="221" t="s">
        <v>197</v>
      </c>
      <c r="BK152" s="223">
        <f>SUM(BK153:BK158)</f>
        <v>0</v>
      </c>
    </row>
    <row r="153" spans="1:65" s="2" customFormat="1" ht="16.5" customHeight="1">
      <c r="A153" s="38"/>
      <c r="B153" s="39"/>
      <c r="C153" s="226" t="s">
        <v>304</v>
      </c>
      <c r="D153" s="226" t="s">
        <v>200</v>
      </c>
      <c r="E153" s="227" t="s">
        <v>903</v>
      </c>
      <c r="F153" s="228" t="s">
        <v>904</v>
      </c>
      <c r="G153" s="229" t="s">
        <v>286</v>
      </c>
      <c r="H153" s="230">
        <v>3.5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406</v>
      </c>
    </row>
    <row r="154" spans="1:65" s="2" customFormat="1" ht="16.5" customHeight="1">
      <c r="A154" s="38"/>
      <c r="B154" s="39"/>
      <c r="C154" s="226" t="s">
        <v>308</v>
      </c>
      <c r="D154" s="226" t="s">
        <v>200</v>
      </c>
      <c r="E154" s="227" t="s">
        <v>905</v>
      </c>
      <c r="F154" s="228" t="s">
        <v>906</v>
      </c>
      <c r="G154" s="229" t="s">
        <v>286</v>
      </c>
      <c r="H154" s="230">
        <v>9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416</v>
      </c>
    </row>
    <row r="155" spans="1:65" s="2" customFormat="1" ht="16.5" customHeight="1">
      <c r="A155" s="38"/>
      <c r="B155" s="39"/>
      <c r="C155" s="226" t="s">
        <v>7</v>
      </c>
      <c r="D155" s="226" t="s">
        <v>200</v>
      </c>
      <c r="E155" s="227" t="s">
        <v>907</v>
      </c>
      <c r="F155" s="228" t="s">
        <v>908</v>
      </c>
      <c r="G155" s="229" t="s">
        <v>286</v>
      </c>
      <c r="H155" s="230">
        <v>4.5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424</v>
      </c>
    </row>
    <row r="156" spans="1:65" s="2" customFormat="1" ht="16.5" customHeight="1">
      <c r="A156" s="38"/>
      <c r="B156" s="39"/>
      <c r="C156" s="226" t="s">
        <v>315</v>
      </c>
      <c r="D156" s="226" t="s">
        <v>200</v>
      </c>
      <c r="E156" s="227" t="s">
        <v>909</v>
      </c>
      <c r="F156" s="228" t="s">
        <v>910</v>
      </c>
      <c r="G156" s="229" t="s">
        <v>203</v>
      </c>
      <c r="H156" s="230">
        <v>2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432</v>
      </c>
    </row>
    <row r="157" spans="1:65" s="2" customFormat="1" ht="16.5" customHeight="1">
      <c r="A157" s="38"/>
      <c r="B157" s="39"/>
      <c r="C157" s="226" t="s">
        <v>320</v>
      </c>
      <c r="D157" s="226" t="s">
        <v>200</v>
      </c>
      <c r="E157" s="227" t="s">
        <v>911</v>
      </c>
      <c r="F157" s="228" t="s">
        <v>912</v>
      </c>
      <c r="G157" s="229" t="s">
        <v>203</v>
      </c>
      <c r="H157" s="230">
        <v>4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442</v>
      </c>
    </row>
    <row r="158" spans="1:65" s="2" customFormat="1" ht="21.75" customHeight="1">
      <c r="A158" s="38"/>
      <c r="B158" s="39"/>
      <c r="C158" s="226" t="s">
        <v>325</v>
      </c>
      <c r="D158" s="226" t="s">
        <v>200</v>
      </c>
      <c r="E158" s="227" t="s">
        <v>913</v>
      </c>
      <c r="F158" s="228" t="s">
        <v>914</v>
      </c>
      <c r="G158" s="229" t="s">
        <v>210</v>
      </c>
      <c r="H158" s="230">
        <v>0.224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450</v>
      </c>
    </row>
    <row r="159" spans="1:63" s="12" customFormat="1" ht="25.9" customHeight="1">
      <c r="A159" s="12"/>
      <c r="B159" s="210"/>
      <c r="C159" s="211"/>
      <c r="D159" s="212" t="s">
        <v>80</v>
      </c>
      <c r="E159" s="213" t="s">
        <v>915</v>
      </c>
      <c r="F159" s="213" t="s">
        <v>916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SUM(P160:P163)</f>
        <v>0</v>
      </c>
      <c r="Q159" s="218"/>
      <c r="R159" s="219">
        <f>SUM(R160:R163)</f>
        <v>0</v>
      </c>
      <c r="S159" s="218"/>
      <c r="T159" s="220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21</v>
      </c>
      <c r="AT159" s="222" t="s">
        <v>80</v>
      </c>
      <c r="AU159" s="222" t="s">
        <v>81</v>
      </c>
      <c r="AY159" s="221" t="s">
        <v>197</v>
      </c>
      <c r="BK159" s="223">
        <f>SUM(BK160:BK163)</f>
        <v>0</v>
      </c>
    </row>
    <row r="160" spans="1:65" s="2" customFormat="1" ht="16.5" customHeight="1">
      <c r="A160" s="38"/>
      <c r="B160" s="39"/>
      <c r="C160" s="226" t="s">
        <v>332</v>
      </c>
      <c r="D160" s="226" t="s">
        <v>200</v>
      </c>
      <c r="E160" s="227" t="s">
        <v>917</v>
      </c>
      <c r="F160" s="228" t="s">
        <v>918</v>
      </c>
      <c r="G160" s="229" t="s">
        <v>203</v>
      </c>
      <c r="H160" s="230">
        <v>4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459</v>
      </c>
    </row>
    <row r="161" spans="1:65" s="2" customFormat="1" ht="16.5" customHeight="1">
      <c r="A161" s="38"/>
      <c r="B161" s="39"/>
      <c r="C161" s="226" t="s">
        <v>338</v>
      </c>
      <c r="D161" s="226" t="s">
        <v>200</v>
      </c>
      <c r="E161" s="227" t="s">
        <v>919</v>
      </c>
      <c r="F161" s="228" t="s">
        <v>920</v>
      </c>
      <c r="G161" s="229" t="s">
        <v>203</v>
      </c>
      <c r="H161" s="230">
        <v>3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469</v>
      </c>
    </row>
    <row r="162" spans="1:65" s="2" customFormat="1" ht="16.5" customHeight="1">
      <c r="A162" s="38"/>
      <c r="B162" s="39"/>
      <c r="C162" s="226" t="s">
        <v>343</v>
      </c>
      <c r="D162" s="226" t="s">
        <v>200</v>
      </c>
      <c r="E162" s="227" t="s">
        <v>921</v>
      </c>
      <c r="F162" s="228" t="s">
        <v>922</v>
      </c>
      <c r="G162" s="229" t="s">
        <v>203</v>
      </c>
      <c r="H162" s="230">
        <v>5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483</v>
      </c>
    </row>
    <row r="163" spans="1:65" s="2" customFormat="1" ht="16.5" customHeight="1">
      <c r="A163" s="38"/>
      <c r="B163" s="39"/>
      <c r="C163" s="226" t="s">
        <v>347</v>
      </c>
      <c r="D163" s="226" t="s">
        <v>200</v>
      </c>
      <c r="E163" s="227" t="s">
        <v>923</v>
      </c>
      <c r="F163" s="228" t="s">
        <v>924</v>
      </c>
      <c r="G163" s="229" t="s">
        <v>203</v>
      </c>
      <c r="H163" s="230">
        <v>2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495</v>
      </c>
    </row>
    <row r="164" spans="1:63" s="12" customFormat="1" ht="25.9" customHeight="1">
      <c r="A164" s="12"/>
      <c r="B164" s="210"/>
      <c r="C164" s="211"/>
      <c r="D164" s="212" t="s">
        <v>80</v>
      </c>
      <c r="E164" s="213" t="s">
        <v>400</v>
      </c>
      <c r="F164" s="213" t="s">
        <v>925</v>
      </c>
      <c r="G164" s="211"/>
      <c r="H164" s="211"/>
      <c r="I164" s="214"/>
      <c r="J164" s="215">
        <f>BK164</f>
        <v>0</v>
      </c>
      <c r="K164" s="211"/>
      <c r="L164" s="216"/>
      <c r="M164" s="217"/>
      <c r="N164" s="218"/>
      <c r="O164" s="218"/>
      <c r="P164" s="219">
        <f>SUM(P165:P184)</f>
        <v>0</v>
      </c>
      <c r="Q164" s="218"/>
      <c r="R164" s="219">
        <f>SUM(R165:R184)</f>
        <v>0</v>
      </c>
      <c r="S164" s="218"/>
      <c r="T164" s="220">
        <f>SUM(T165:T184)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89</v>
      </c>
      <c r="AT164" s="222" t="s">
        <v>80</v>
      </c>
      <c r="AU164" s="222" t="s">
        <v>81</v>
      </c>
      <c r="AY164" s="221" t="s">
        <v>197</v>
      </c>
      <c r="BK164" s="223">
        <f>SUM(BK165:BK184)</f>
        <v>0</v>
      </c>
    </row>
    <row r="165" spans="1:65" s="2" customFormat="1" ht="16.5" customHeight="1">
      <c r="A165" s="38"/>
      <c r="B165" s="39"/>
      <c r="C165" s="226" t="s">
        <v>355</v>
      </c>
      <c r="D165" s="226" t="s">
        <v>200</v>
      </c>
      <c r="E165" s="227" t="s">
        <v>926</v>
      </c>
      <c r="F165" s="228" t="s">
        <v>927</v>
      </c>
      <c r="G165" s="229" t="s">
        <v>286</v>
      </c>
      <c r="H165" s="230">
        <v>10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290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290</v>
      </c>
      <c r="BM165" s="237" t="s">
        <v>504</v>
      </c>
    </row>
    <row r="166" spans="1:65" s="2" customFormat="1" ht="16.5" customHeight="1">
      <c r="A166" s="38"/>
      <c r="B166" s="39"/>
      <c r="C166" s="226" t="s">
        <v>359</v>
      </c>
      <c r="D166" s="226" t="s">
        <v>200</v>
      </c>
      <c r="E166" s="227" t="s">
        <v>928</v>
      </c>
      <c r="F166" s="228" t="s">
        <v>929</v>
      </c>
      <c r="G166" s="229" t="s">
        <v>286</v>
      </c>
      <c r="H166" s="230">
        <v>9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290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290</v>
      </c>
      <c r="BM166" s="237" t="s">
        <v>513</v>
      </c>
    </row>
    <row r="167" spans="1:65" s="2" customFormat="1" ht="16.5" customHeight="1">
      <c r="A167" s="38"/>
      <c r="B167" s="39"/>
      <c r="C167" s="226" t="s">
        <v>365</v>
      </c>
      <c r="D167" s="226" t="s">
        <v>200</v>
      </c>
      <c r="E167" s="227" t="s">
        <v>930</v>
      </c>
      <c r="F167" s="228" t="s">
        <v>931</v>
      </c>
      <c r="G167" s="229" t="s">
        <v>286</v>
      </c>
      <c r="H167" s="230">
        <v>6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290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290</v>
      </c>
      <c r="BM167" s="237" t="s">
        <v>525</v>
      </c>
    </row>
    <row r="168" spans="1:65" s="2" customFormat="1" ht="16.5" customHeight="1">
      <c r="A168" s="38"/>
      <c r="B168" s="39"/>
      <c r="C168" s="226" t="s">
        <v>369</v>
      </c>
      <c r="D168" s="226" t="s">
        <v>200</v>
      </c>
      <c r="E168" s="227" t="s">
        <v>932</v>
      </c>
      <c r="F168" s="228" t="s">
        <v>933</v>
      </c>
      <c r="G168" s="229" t="s">
        <v>286</v>
      </c>
      <c r="H168" s="230">
        <v>6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290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290</v>
      </c>
      <c r="BM168" s="237" t="s">
        <v>548</v>
      </c>
    </row>
    <row r="169" spans="1:65" s="2" customFormat="1" ht="16.5" customHeight="1">
      <c r="A169" s="38"/>
      <c r="B169" s="39"/>
      <c r="C169" s="226" t="s">
        <v>375</v>
      </c>
      <c r="D169" s="226" t="s">
        <v>200</v>
      </c>
      <c r="E169" s="227" t="s">
        <v>934</v>
      </c>
      <c r="F169" s="228" t="s">
        <v>935</v>
      </c>
      <c r="G169" s="229" t="s">
        <v>286</v>
      </c>
      <c r="H169" s="230">
        <v>6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290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290</v>
      </c>
      <c r="BM169" s="237" t="s">
        <v>568</v>
      </c>
    </row>
    <row r="170" spans="1:65" s="2" customFormat="1" ht="16.5" customHeight="1">
      <c r="A170" s="38"/>
      <c r="B170" s="39"/>
      <c r="C170" s="226" t="s">
        <v>383</v>
      </c>
      <c r="D170" s="226" t="s">
        <v>200</v>
      </c>
      <c r="E170" s="227" t="s">
        <v>936</v>
      </c>
      <c r="F170" s="228" t="s">
        <v>937</v>
      </c>
      <c r="G170" s="229" t="s">
        <v>286</v>
      </c>
      <c r="H170" s="230">
        <v>19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290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290</v>
      </c>
      <c r="BM170" s="237" t="s">
        <v>577</v>
      </c>
    </row>
    <row r="171" spans="1:65" s="2" customFormat="1" ht="16.5" customHeight="1">
      <c r="A171" s="38"/>
      <c r="B171" s="39"/>
      <c r="C171" s="226" t="s">
        <v>388</v>
      </c>
      <c r="D171" s="226" t="s">
        <v>200</v>
      </c>
      <c r="E171" s="227" t="s">
        <v>938</v>
      </c>
      <c r="F171" s="228" t="s">
        <v>939</v>
      </c>
      <c r="G171" s="229" t="s">
        <v>286</v>
      </c>
      <c r="H171" s="230">
        <v>6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290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290</v>
      </c>
      <c r="BM171" s="237" t="s">
        <v>589</v>
      </c>
    </row>
    <row r="172" spans="1:65" s="2" customFormat="1" ht="16.5" customHeight="1">
      <c r="A172" s="38"/>
      <c r="B172" s="39"/>
      <c r="C172" s="226" t="s">
        <v>396</v>
      </c>
      <c r="D172" s="226" t="s">
        <v>200</v>
      </c>
      <c r="E172" s="227" t="s">
        <v>940</v>
      </c>
      <c r="F172" s="228" t="s">
        <v>941</v>
      </c>
      <c r="G172" s="229" t="s">
        <v>203</v>
      </c>
      <c r="H172" s="230">
        <v>24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290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290</v>
      </c>
      <c r="BM172" s="237" t="s">
        <v>597</v>
      </c>
    </row>
    <row r="173" spans="1:65" s="2" customFormat="1" ht="16.5" customHeight="1">
      <c r="A173" s="38"/>
      <c r="B173" s="39"/>
      <c r="C173" s="226" t="s">
        <v>402</v>
      </c>
      <c r="D173" s="226" t="s">
        <v>200</v>
      </c>
      <c r="E173" s="227" t="s">
        <v>942</v>
      </c>
      <c r="F173" s="228" t="s">
        <v>943</v>
      </c>
      <c r="G173" s="229" t="s">
        <v>203</v>
      </c>
      <c r="H173" s="230">
        <v>2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290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290</v>
      </c>
      <c r="BM173" s="237" t="s">
        <v>606</v>
      </c>
    </row>
    <row r="174" spans="1:65" s="2" customFormat="1" ht="16.5" customHeight="1">
      <c r="A174" s="38"/>
      <c r="B174" s="39"/>
      <c r="C174" s="226" t="s">
        <v>406</v>
      </c>
      <c r="D174" s="226" t="s">
        <v>200</v>
      </c>
      <c r="E174" s="227" t="s">
        <v>944</v>
      </c>
      <c r="F174" s="228" t="s">
        <v>945</v>
      </c>
      <c r="G174" s="229" t="s">
        <v>203</v>
      </c>
      <c r="H174" s="230">
        <v>1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290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290</v>
      </c>
      <c r="BM174" s="237" t="s">
        <v>621</v>
      </c>
    </row>
    <row r="175" spans="1:65" s="2" customFormat="1" ht="16.5" customHeight="1">
      <c r="A175" s="38"/>
      <c r="B175" s="39"/>
      <c r="C175" s="226" t="s">
        <v>410</v>
      </c>
      <c r="D175" s="226" t="s">
        <v>200</v>
      </c>
      <c r="E175" s="227" t="s">
        <v>946</v>
      </c>
      <c r="F175" s="228" t="s">
        <v>947</v>
      </c>
      <c r="G175" s="229" t="s">
        <v>203</v>
      </c>
      <c r="H175" s="230">
        <v>12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290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290</v>
      </c>
      <c r="BM175" s="237" t="s">
        <v>712</v>
      </c>
    </row>
    <row r="176" spans="1:65" s="2" customFormat="1" ht="16.5" customHeight="1">
      <c r="A176" s="38"/>
      <c r="B176" s="39"/>
      <c r="C176" s="226" t="s">
        <v>416</v>
      </c>
      <c r="D176" s="226" t="s">
        <v>200</v>
      </c>
      <c r="E176" s="227" t="s">
        <v>948</v>
      </c>
      <c r="F176" s="228" t="s">
        <v>949</v>
      </c>
      <c r="G176" s="229" t="s">
        <v>950</v>
      </c>
      <c r="H176" s="230">
        <v>6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290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290</v>
      </c>
      <c r="BM176" s="237" t="s">
        <v>715</v>
      </c>
    </row>
    <row r="177" spans="1:65" s="2" customFormat="1" ht="16.5" customHeight="1">
      <c r="A177" s="38"/>
      <c r="B177" s="39"/>
      <c r="C177" s="226" t="s">
        <v>420</v>
      </c>
      <c r="D177" s="226" t="s">
        <v>200</v>
      </c>
      <c r="E177" s="227" t="s">
        <v>951</v>
      </c>
      <c r="F177" s="228" t="s">
        <v>952</v>
      </c>
      <c r="G177" s="229" t="s">
        <v>203</v>
      </c>
      <c r="H177" s="230">
        <v>2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290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290</v>
      </c>
      <c r="BM177" s="237" t="s">
        <v>720</v>
      </c>
    </row>
    <row r="178" spans="1:65" s="2" customFormat="1" ht="16.5" customHeight="1">
      <c r="A178" s="38"/>
      <c r="B178" s="39"/>
      <c r="C178" s="226" t="s">
        <v>424</v>
      </c>
      <c r="D178" s="226" t="s">
        <v>200</v>
      </c>
      <c r="E178" s="227" t="s">
        <v>953</v>
      </c>
      <c r="F178" s="228" t="s">
        <v>954</v>
      </c>
      <c r="G178" s="229" t="s">
        <v>203</v>
      </c>
      <c r="H178" s="230">
        <v>1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290</v>
      </c>
      <c r="AT178" s="237" t="s">
        <v>200</v>
      </c>
      <c r="AU178" s="237" t="s">
        <v>21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290</v>
      </c>
      <c r="BM178" s="237" t="s">
        <v>723</v>
      </c>
    </row>
    <row r="179" spans="1:65" s="2" customFormat="1" ht="16.5" customHeight="1">
      <c r="A179" s="38"/>
      <c r="B179" s="39"/>
      <c r="C179" s="226" t="s">
        <v>428</v>
      </c>
      <c r="D179" s="226" t="s">
        <v>200</v>
      </c>
      <c r="E179" s="227" t="s">
        <v>955</v>
      </c>
      <c r="F179" s="228" t="s">
        <v>956</v>
      </c>
      <c r="G179" s="229" t="s">
        <v>286</v>
      </c>
      <c r="H179" s="230">
        <v>62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290</v>
      </c>
      <c r="AT179" s="237" t="s">
        <v>200</v>
      </c>
      <c r="AU179" s="237" t="s">
        <v>21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290</v>
      </c>
      <c r="BM179" s="237" t="s">
        <v>726</v>
      </c>
    </row>
    <row r="180" spans="1:65" s="2" customFormat="1" ht="16.5" customHeight="1">
      <c r="A180" s="38"/>
      <c r="B180" s="39"/>
      <c r="C180" s="226" t="s">
        <v>432</v>
      </c>
      <c r="D180" s="226" t="s">
        <v>200</v>
      </c>
      <c r="E180" s="227" t="s">
        <v>957</v>
      </c>
      <c r="F180" s="228" t="s">
        <v>958</v>
      </c>
      <c r="G180" s="229" t="s">
        <v>286</v>
      </c>
      <c r="H180" s="230">
        <v>62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46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290</v>
      </c>
      <c r="AT180" s="237" t="s">
        <v>200</v>
      </c>
      <c r="AU180" s="237" t="s">
        <v>21</v>
      </c>
      <c r="AY180" s="17" t="s">
        <v>197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21</v>
      </c>
      <c r="BK180" s="238">
        <f>ROUND(I180*H180,2)</f>
        <v>0</v>
      </c>
      <c r="BL180" s="17" t="s">
        <v>290</v>
      </c>
      <c r="BM180" s="237" t="s">
        <v>729</v>
      </c>
    </row>
    <row r="181" spans="1:65" s="2" customFormat="1" ht="12">
      <c r="A181" s="38"/>
      <c r="B181" s="39"/>
      <c r="C181" s="226" t="s">
        <v>438</v>
      </c>
      <c r="D181" s="226" t="s">
        <v>200</v>
      </c>
      <c r="E181" s="227" t="s">
        <v>959</v>
      </c>
      <c r="F181" s="228" t="s">
        <v>960</v>
      </c>
      <c r="G181" s="229" t="s">
        <v>203</v>
      </c>
      <c r="H181" s="230">
        <v>1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290</v>
      </c>
      <c r="AT181" s="237" t="s">
        <v>200</v>
      </c>
      <c r="AU181" s="237" t="s">
        <v>21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290</v>
      </c>
      <c r="BM181" s="237" t="s">
        <v>732</v>
      </c>
    </row>
    <row r="182" spans="1:65" s="2" customFormat="1" ht="16.5" customHeight="1">
      <c r="A182" s="38"/>
      <c r="B182" s="39"/>
      <c r="C182" s="226" t="s">
        <v>442</v>
      </c>
      <c r="D182" s="226" t="s">
        <v>200</v>
      </c>
      <c r="E182" s="227" t="s">
        <v>961</v>
      </c>
      <c r="F182" s="228" t="s">
        <v>962</v>
      </c>
      <c r="G182" s="229" t="s">
        <v>203</v>
      </c>
      <c r="H182" s="230">
        <v>1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46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290</v>
      </c>
      <c r="AT182" s="237" t="s">
        <v>200</v>
      </c>
      <c r="AU182" s="237" t="s">
        <v>21</v>
      </c>
      <c r="AY182" s="17" t="s">
        <v>197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21</v>
      </c>
      <c r="BK182" s="238">
        <f>ROUND(I182*H182,2)</f>
        <v>0</v>
      </c>
      <c r="BL182" s="17" t="s">
        <v>290</v>
      </c>
      <c r="BM182" s="237" t="s">
        <v>735</v>
      </c>
    </row>
    <row r="183" spans="1:65" s="2" customFormat="1" ht="16.5" customHeight="1">
      <c r="A183" s="38"/>
      <c r="B183" s="39"/>
      <c r="C183" s="226" t="s">
        <v>446</v>
      </c>
      <c r="D183" s="226" t="s">
        <v>200</v>
      </c>
      <c r="E183" s="227" t="s">
        <v>963</v>
      </c>
      <c r="F183" s="228" t="s">
        <v>964</v>
      </c>
      <c r="G183" s="229" t="s">
        <v>203</v>
      </c>
      <c r="H183" s="230">
        <v>1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290</v>
      </c>
      <c r="AT183" s="237" t="s">
        <v>200</v>
      </c>
      <c r="AU183" s="237" t="s">
        <v>21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290</v>
      </c>
      <c r="BM183" s="237" t="s">
        <v>738</v>
      </c>
    </row>
    <row r="184" spans="1:65" s="2" customFormat="1" ht="16.5" customHeight="1">
      <c r="A184" s="38"/>
      <c r="B184" s="39"/>
      <c r="C184" s="226" t="s">
        <v>450</v>
      </c>
      <c r="D184" s="226" t="s">
        <v>200</v>
      </c>
      <c r="E184" s="227" t="s">
        <v>965</v>
      </c>
      <c r="F184" s="228" t="s">
        <v>966</v>
      </c>
      <c r="G184" s="229" t="s">
        <v>707</v>
      </c>
      <c r="H184" s="287"/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290</v>
      </c>
      <c r="AT184" s="237" t="s">
        <v>200</v>
      </c>
      <c r="AU184" s="237" t="s">
        <v>21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290</v>
      </c>
      <c r="BM184" s="237" t="s">
        <v>741</v>
      </c>
    </row>
    <row r="185" spans="1:63" s="12" customFormat="1" ht="25.9" customHeight="1">
      <c r="A185" s="12"/>
      <c r="B185" s="210"/>
      <c r="C185" s="211"/>
      <c r="D185" s="212" t="s">
        <v>80</v>
      </c>
      <c r="E185" s="213" t="s">
        <v>967</v>
      </c>
      <c r="F185" s="213" t="s">
        <v>968</v>
      </c>
      <c r="G185" s="211"/>
      <c r="H185" s="211"/>
      <c r="I185" s="214"/>
      <c r="J185" s="215">
        <f>BK185</f>
        <v>0</v>
      </c>
      <c r="K185" s="211"/>
      <c r="L185" s="216"/>
      <c r="M185" s="217"/>
      <c r="N185" s="218"/>
      <c r="O185" s="218"/>
      <c r="P185" s="219">
        <f>SUM(P186:P192)</f>
        <v>0</v>
      </c>
      <c r="Q185" s="218"/>
      <c r="R185" s="219">
        <f>SUM(R186:R192)</f>
        <v>0</v>
      </c>
      <c r="S185" s="218"/>
      <c r="T185" s="220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21</v>
      </c>
      <c r="AT185" s="222" t="s">
        <v>80</v>
      </c>
      <c r="AU185" s="222" t="s">
        <v>81</v>
      </c>
      <c r="AY185" s="221" t="s">
        <v>197</v>
      </c>
      <c r="BK185" s="223">
        <f>SUM(BK186:BK192)</f>
        <v>0</v>
      </c>
    </row>
    <row r="186" spans="1:65" s="2" customFormat="1" ht="16.5" customHeight="1">
      <c r="A186" s="38"/>
      <c r="B186" s="39"/>
      <c r="C186" s="226" t="s">
        <v>454</v>
      </c>
      <c r="D186" s="226" t="s">
        <v>200</v>
      </c>
      <c r="E186" s="227" t="s">
        <v>969</v>
      </c>
      <c r="F186" s="228" t="s">
        <v>970</v>
      </c>
      <c r="G186" s="229" t="s">
        <v>286</v>
      </c>
      <c r="H186" s="230">
        <v>8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205</v>
      </c>
      <c r="AT186" s="237" t="s">
        <v>200</v>
      </c>
      <c r="AU186" s="237" t="s">
        <v>21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205</v>
      </c>
      <c r="BM186" s="237" t="s">
        <v>744</v>
      </c>
    </row>
    <row r="187" spans="1:65" s="2" customFormat="1" ht="16.5" customHeight="1">
      <c r="A187" s="38"/>
      <c r="B187" s="39"/>
      <c r="C187" s="226" t="s">
        <v>459</v>
      </c>
      <c r="D187" s="226" t="s">
        <v>200</v>
      </c>
      <c r="E187" s="227" t="s">
        <v>971</v>
      </c>
      <c r="F187" s="228" t="s">
        <v>972</v>
      </c>
      <c r="G187" s="229" t="s">
        <v>286</v>
      </c>
      <c r="H187" s="230">
        <v>17.5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21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27</v>
      </c>
    </row>
    <row r="188" spans="1:65" s="2" customFormat="1" ht="16.5" customHeight="1">
      <c r="A188" s="38"/>
      <c r="B188" s="39"/>
      <c r="C188" s="226" t="s">
        <v>465</v>
      </c>
      <c r="D188" s="226" t="s">
        <v>200</v>
      </c>
      <c r="E188" s="227" t="s">
        <v>973</v>
      </c>
      <c r="F188" s="228" t="s">
        <v>974</v>
      </c>
      <c r="G188" s="229" t="s">
        <v>286</v>
      </c>
      <c r="H188" s="230">
        <v>6.5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205</v>
      </c>
      <c r="AT188" s="237" t="s">
        <v>200</v>
      </c>
      <c r="AU188" s="237" t="s">
        <v>21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750</v>
      </c>
    </row>
    <row r="189" spans="1:65" s="2" customFormat="1" ht="16.5" customHeight="1">
      <c r="A189" s="38"/>
      <c r="B189" s="39"/>
      <c r="C189" s="226" t="s">
        <v>469</v>
      </c>
      <c r="D189" s="226" t="s">
        <v>200</v>
      </c>
      <c r="E189" s="227" t="s">
        <v>975</v>
      </c>
      <c r="F189" s="228" t="s">
        <v>976</v>
      </c>
      <c r="G189" s="229" t="s">
        <v>286</v>
      </c>
      <c r="H189" s="230">
        <v>32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46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205</v>
      </c>
      <c r="AT189" s="237" t="s">
        <v>200</v>
      </c>
      <c r="AU189" s="237" t="s">
        <v>21</v>
      </c>
      <c r="AY189" s="17" t="s">
        <v>197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21</v>
      </c>
      <c r="BK189" s="238">
        <f>ROUND(I189*H189,2)</f>
        <v>0</v>
      </c>
      <c r="BL189" s="17" t="s">
        <v>205</v>
      </c>
      <c r="BM189" s="237" t="s">
        <v>977</v>
      </c>
    </row>
    <row r="190" spans="1:65" s="2" customFormat="1" ht="16.5" customHeight="1">
      <c r="A190" s="38"/>
      <c r="B190" s="39"/>
      <c r="C190" s="226" t="s">
        <v>478</v>
      </c>
      <c r="D190" s="226" t="s">
        <v>200</v>
      </c>
      <c r="E190" s="227" t="s">
        <v>978</v>
      </c>
      <c r="F190" s="228" t="s">
        <v>979</v>
      </c>
      <c r="G190" s="229" t="s">
        <v>203</v>
      </c>
      <c r="H190" s="230">
        <v>1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205</v>
      </c>
      <c r="AT190" s="237" t="s">
        <v>200</v>
      </c>
      <c r="AU190" s="237" t="s">
        <v>21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205</v>
      </c>
      <c r="BM190" s="237" t="s">
        <v>980</v>
      </c>
    </row>
    <row r="191" spans="1:65" s="2" customFormat="1" ht="16.5" customHeight="1">
      <c r="A191" s="38"/>
      <c r="B191" s="39"/>
      <c r="C191" s="226" t="s">
        <v>483</v>
      </c>
      <c r="D191" s="226" t="s">
        <v>200</v>
      </c>
      <c r="E191" s="227" t="s">
        <v>981</v>
      </c>
      <c r="F191" s="228" t="s">
        <v>982</v>
      </c>
      <c r="G191" s="229" t="s">
        <v>203</v>
      </c>
      <c r="H191" s="230">
        <v>2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205</v>
      </c>
      <c r="AT191" s="237" t="s">
        <v>200</v>
      </c>
      <c r="AU191" s="237" t="s">
        <v>21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205</v>
      </c>
      <c r="BM191" s="237" t="s">
        <v>983</v>
      </c>
    </row>
    <row r="192" spans="1:65" s="2" customFormat="1" ht="21.75" customHeight="1">
      <c r="A192" s="38"/>
      <c r="B192" s="39"/>
      <c r="C192" s="226" t="s">
        <v>489</v>
      </c>
      <c r="D192" s="226" t="s">
        <v>200</v>
      </c>
      <c r="E192" s="227" t="s">
        <v>984</v>
      </c>
      <c r="F192" s="228" t="s">
        <v>985</v>
      </c>
      <c r="G192" s="229" t="s">
        <v>210</v>
      </c>
      <c r="H192" s="230">
        <v>0.049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205</v>
      </c>
      <c r="AT192" s="237" t="s">
        <v>200</v>
      </c>
      <c r="AU192" s="237" t="s">
        <v>21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205</v>
      </c>
      <c r="BM192" s="237" t="s">
        <v>986</v>
      </c>
    </row>
    <row r="193" spans="1:63" s="12" customFormat="1" ht="25.9" customHeight="1">
      <c r="A193" s="12"/>
      <c r="B193" s="210"/>
      <c r="C193" s="211"/>
      <c r="D193" s="212" t="s">
        <v>80</v>
      </c>
      <c r="E193" s="213" t="s">
        <v>987</v>
      </c>
      <c r="F193" s="213" t="s">
        <v>988</v>
      </c>
      <c r="G193" s="211"/>
      <c r="H193" s="211"/>
      <c r="I193" s="214"/>
      <c r="J193" s="215">
        <f>BK193</f>
        <v>0</v>
      </c>
      <c r="K193" s="211"/>
      <c r="L193" s="216"/>
      <c r="M193" s="217"/>
      <c r="N193" s="218"/>
      <c r="O193" s="218"/>
      <c r="P193" s="219">
        <f>SUM(P194:P197)</f>
        <v>0</v>
      </c>
      <c r="Q193" s="218"/>
      <c r="R193" s="219">
        <f>SUM(R194:R197)</f>
        <v>0</v>
      </c>
      <c r="S193" s="218"/>
      <c r="T193" s="220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1" t="s">
        <v>21</v>
      </c>
      <c r="AT193" s="222" t="s">
        <v>80</v>
      </c>
      <c r="AU193" s="222" t="s">
        <v>81</v>
      </c>
      <c r="AY193" s="221" t="s">
        <v>197</v>
      </c>
      <c r="BK193" s="223">
        <f>SUM(BK194:BK197)</f>
        <v>0</v>
      </c>
    </row>
    <row r="194" spans="1:65" s="2" customFormat="1" ht="21.75" customHeight="1">
      <c r="A194" s="38"/>
      <c r="B194" s="39"/>
      <c r="C194" s="226" t="s">
        <v>495</v>
      </c>
      <c r="D194" s="226" t="s">
        <v>200</v>
      </c>
      <c r="E194" s="227" t="s">
        <v>989</v>
      </c>
      <c r="F194" s="228" t="s">
        <v>990</v>
      </c>
      <c r="G194" s="229" t="s">
        <v>203</v>
      </c>
      <c r="H194" s="230">
        <v>1</v>
      </c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46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205</v>
      </c>
      <c r="AT194" s="237" t="s">
        <v>200</v>
      </c>
      <c r="AU194" s="237" t="s">
        <v>21</v>
      </c>
      <c r="AY194" s="17" t="s">
        <v>197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21</v>
      </c>
      <c r="BK194" s="238">
        <f>ROUND(I194*H194,2)</f>
        <v>0</v>
      </c>
      <c r="BL194" s="17" t="s">
        <v>205</v>
      </c>
      <c r="BM194" s="237" t="s">
        <v>991</v>
      </c>
    </row>
    <row r="195" spans="1:65" s="2" customFormat="1" ht="21.75" customHeight="1">
      <c r="A195" s="38"/>
      <c r="B195" s="39"/>
      <c r="C195" s="226" t="s">
        <v>500</v>
      </c>
      <c r="D195" s="226" t="s">
        <v>200</v>
      </c>
      <c r="E195" s="227" t="s">
        <v>992</v>
      </c>
      <c r="F195" s="228" t="s">
        <v>993</v>
      </c>
      <c r="G195" s="229" t="s">
        <v>203</v>
      </c>
      <c r="H195" s="230">
        <v>2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205</v>
      </c>
      <c r="AT195" s="237" t="s">
        <v>200</v>
      </c>
      <c r="AU195" s="237" t="s">
        <v>21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205</v>
      </c>
      <c r="BM195" s="237" t="s">
        <v>994</v>
      </c>
    </row>
    <row r="196" spans="1:65" s="2" customFormat="1" ht="16.5" customHeight="1">
      <c r="A196" s="38"/>
      <c r="B196" s="39"/>
      <c r="C196" s="226" t="s">
        <v>504</v>
      </c>
      <c r="D196" s="226" t="s">
        <v>200</v>
      </c>
      <c r="E196" s="227" t="s">
        <v>995</v>
      </c>
      <c r="F196" s="228" t="s">
        <v>996</v>
      </c>
      <c r="G196" s="229" t="s">
        <v>203</v>
      </c>
      <c r="H196" s="230">
        <v>6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205</v>
      </c>
      <c r="AT196" s="237" t="s">
        <v>200</v>
      </c>
      <c r="AU196" s="237" t="s">
        <v>21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205</v>
      </c>
      <c r="BM196" s="237" t="s">
        <v>997</v>
      </c>
    </row>
    <row r="197" spans="1:65" s="2" customFormat="1" ht="16.5" customHeight="1">
      <c r="A197" s="38"/>
      <c r="B197" s="39"/>
      <c r="C197" s="226" t="s">
        <v>509</v>
      </c>
      <c r="D197" s="226" t="s">
        <v>200</v>
      </c>
      <c r="E197" s="227" t="s">
        <v>965</v>
      </c>
      <c r="F197" s="228" t="s">
        <v>966</v>
      </c>
      <c r="G197" s="229" t="s">
        <v>707</v>
      </c>
      <c r="H197" s="287"/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205</v>
      </c>
      <c r="AT197" s="237" t="s">
        <v>200</v>
      </c>
      <c r="AU197" s="237" t="s">
        <v>21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205</v>
      </c>
      <c r="BM197" s="237" t="s">
        <v>998</v>
      </c>
    </row>
    <row r="198" spans="1:63" s="12" customFormat="1" ht="25.9" customHeight="1">
      <c r="A198" s="12"/>
      <c r="B198" s="210"/>
      <c r="C198" s="211"/>
      <c r="D198" s="212" t="s">
        <v>80</v>
      </c>
      <c r="E198" s="213" t="s">
        <v>999</v>
      </c>
      <c r="F198" s="213" t="s">
        <v>1000</v>
      </c>
      <c r="G198" s="211"/>
      <c r="H198" s="211"/>
      <c r="I198" s="214"/>
      <c r="J198" s="215">
        <f>BK198</f>
        <v>0</v>
      </c>
      <c r="K198" s="211"/>
      <c r="L198" s="216"/>
      <c r="M198" s="217"/>
      <c r="N198" s="218"/>
      <c r="O198" s="218"/>
      <c r="P198" s="219">
        <f>SUM(P199:P252)</f>
        <v>0</v>
      </c>
      <c r="Q198" s="218"/>
      <c r="R198" s="219">
        <f>SUM(R199:R252)</f>
        <v>0</v>
      </c>
      <c r="S198" s="218"/>
      <c r="T198" s="220">
        <f>SUM(T199:T252)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89</v>
      </c>
      <c r="AT198" s="222" t="s">
        <v>80</v>
      </c>
      <c r="AU198" s="222" t="s">
        <v>81</v>
      </c>
      <c r="AY198" s="221" t="s">
        <v>197</v>
      </c>
      <c r="BK198" s="223">
        <f>SUM(BK199:BK252)</f>
        <v>0</v>
      </c>
    </row>
    <row r="199" spans="1:65" s="2" customFormat="1" ht="16.5" customHeight="1">
      <c r="A199" s="38"/>
      <c r="B199" s="39"/>
      <c r="C199" s="226" t="s">
        <v>513</v>
      </c>
      <c r="D199" s="226" t="s">
        <v>200</v>
      </c>
      <c r="E199" s="227" t="s">
        <v>1001</v>
      </c>
      <c r="F199" s="228" t="s">
        <v>1002</v>
      </c>
      <c r="G199" s="229" t="s">
        <v>203</v>
      </c>
      <c r="H199" s="230">
        <v>1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290</v>
      </c>
      <c r="AT199" s="237" t="s">
        <v>200</v>
      </c>
      <c r="AU199" s="237" t="s">
        <v>21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290</v>
      </c>
      <c r="BM199" s="237" t="s">
        <v>1003</v>
      </c>
    </row>
    <row r="200" spans="1:65" s="2" customFormat="1" ht="16.5" customHeight="1">
      <c r="A200" s="38"/>
      <c r="B200" s="39"/>
      <c r="C200" s="226" t="s">
        <v>521</v>
      </c>
      <c r="D200" s="226" t="s">
        <v>200</v>
      </c>
      <c r="E200" s="227" t="s">
        <v>1004</v>
      </c>
      <c r="F200" s="228" t="s">
        <v>1005</v>
      </c>
      <c r="G200" s="229" t="s">
        <v>203</v>
      </c>
      <c r="H200" s="230">
        <v>4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46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290</v>
      </c>
      <c r="AT200" s="237" t="s">
        <v>200</v>
      </c>
      <c r="AU200" s="237" t="s">
        <v>21</v>
      </c>
      <c r="AY200" s="17" t="s">
        <v>197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21</v>
      </c>
      <c r="BK200" s="238">
        <f>ROUND(I200*H200,2)</f>
        <v>0</v>
      </c>
      <c r="BL200" s="17" t="s">
        <v>290</v>
      </c>
      <c r="BM200" s="237" t="s">
        <v>1006</v>
      </c>
    </row>
    <row r="201" spans="1:65" s="2" customFormat="1" ht="16.5" customHeight="1">
      <c r="A201" s="38"/>
      <c r="B201" s="39"/>
      <c r="C201" s="226" t="s">
        <v>525</v>
      </c>
      <c r="D201" s="226" t="s">
        <v>200</v>
      </c>
      <c r="E201" s="227" t="s">
        <v>1007</v>
      </c>
      <c r="F201" s="228" t="s">
        <v>1008</v>
      </c>
      <c r="G201" s="229" t="s">
        <v>1009</v>
      </c>
      <c r="H201" s="230">
        <v>3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46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290</v>
      </c>
      <c r="AT201" s="237" t="s">
        <v>200</v>
      </c>
      <c r="AU201" s="237" t="s">
        <v>21</v>
      </c>
      <c r="AY201" s="17" t="s">
        <v>197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21</v>
      </c>
      <c r="BK201" s="238">
        <f>ROUND(I201*H201,2)</f>
        <v>0</v>
      </c>
      <c r="BL201" s="17" t="s">
        <v>290</v>
      </c>
      <c r="BM201" s="237" t="s">
        <v>1010</v>
      </c>
    </row>
    <row r="202" spans="1:65" s="2" customFormat="1" ht="16.5" customHeight="1">
      <c r="A202" s="38"/>
      <c r="B202" s="39"/>
      <c r="C202" s="226" t="s">
        <v>531</v>
      </c>
      <c r="D202" s="226" t="s">
        <v>200</v>
      </c>
      <c r="E202" s="227" t="s">
        <v>1011</v>
      </c>
      <c r="F202" s="228" t="s">
        <v>1012</v>
      </c>
      <c r="G202" s="229" t="s">
        <v>1009</v>
      </c>
      <c r="H202" s="230">
        <v>4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290</v>
      </c>
      <c r="AT202" s="237" t="s">
        <v>200</v>
      </c>
      <c r="AU202" s="237" t="s">
        <v>21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290</v>
      </c>
      <c r="BM202" s="237" t="s">
        <v>1013</v>
      </c>
    </row>
    <row r="203" spans="1:65" s="2" customFormat="1" ht="16.5" customHeight="1">
      <c r="A203" s="38"/>
      <c r="B203" s="39"/>
      <c r="C203" s="226" t="s">
        <v>548</v>
      </c>
      <c r="D203" s="226" t="s">
        <v>200</v>
      </c>
      <c r="E203" s="227" t="s">
        <v>1014</v>
      </c>
      <c r="F203" s="228" t="s">
        <v>1015</v>
      </c>
      <c r="G203" s="229" t="s">
        <v>1009</v>
      </c>
      <c r="H203" s="230">
        <v>4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290</v>
      </c>
      <c r="AT203" s="237" t="s">
        <v>200</v>
      </c>
      <c r="AU203" s="237" t="s">
        <v>21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290</v>
      </c>
      <c r="BM203" s="237" t="s">
        <v>1016</v>
      </c>
    </row>
    <row r="204" spans="1:65" s="2" customFormat="1" ht="16.5" customHeight="1">
      <c r="A204" s="38"/>
      <c r="B204" s="39"/>
      <c r="C204" s="226" t="s">
        <v>564</v>
      </c>
      <c r="D204" s="226" t="s">
        <v>200</v>
      </c>
      <c r="E204" s="227" t="s">
        <v>1017</v>
      </c>
      <c r="F204" s="228" t="s">
        <v>1018</v>
      </c>
      <c r="G204" s="229" t="s">
        <v>1009</v>
      </c>
      <c r="H204" s="230">
        <v>4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46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290</v>
      </c>
      <c r="AT204" s="237" t="s">
        <v>200</v>
      </c>
      <c r="AU204" s="237" t="s">
        <v>21</v>
      </c>
      <c r="AY204" s="17" t="s">
        <v>197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21</v>
      </c>
      <c r="BK204" s="238">
        <f>ROUND(I204*H204,2)</f>
        <v>0</v>
      </c>
      <c r="BL204" s="17" t="s">
        <v>290</v>
      </c>
      <c r="BM204" s="237" t="s">
        <v>1019</v>
      </c>
    </row>
    <row r="205" spans="1:65" s="2" customFormat="1" ht="12">
      <c r="A205" s="38"/>
      <c r="B205" s="39"/>
      <c r="C205" s="226" t="s">
        <v>568</v>
      </c>
      <c r="D205" s="226" t="s">
        <v>200</v>
      </c>
      <c r="E205" s="227" t="s">
        <v>1020</v>
      </c>
      <c r="F205" s="228" t="s">
        <v>1021</v>
      </c>
      <c r="G205" s="229" t="s">
        <v>1009</v>
      </c>
      <c r="H205" s="230">
        <v>5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46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290</v>
      </c>
      <c r="AT205" s="237" t="s">
        <v>200</v>
      </c>
      <c r="AU205" s="237" t="s">
        <v>21</v>
      </c>
      <c r="AY205" s="17" t="s">
        <v>197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21</v>
      </c>
      <c r="BK205" s="238">
        <f>ROUND(I205*H205,2)</f>
        <v>0</v>
      </c>
      <c r="BL205" s="17" t="s">
        <v>290</v>
      </c>
      <c r="BM205" s="237" t="s">
        <v>1022</v>
      </c>
    </row>
    <row r="206" spans="1:65" s="2" customFormat="1" ht="16.5" customHeight="1">
      <c r="A206" s="38"/>
      <c r="B206" s="39"/>
      <c r="C206" s="226" t="s">
        <v>573</v>
      </c>
      <c r="D206" s="226" t="s">
        <v>200</v>
      </c>
      <c r="E206" s="227" t="s">
        <v>1023</v>
      </c>
      <c r="F206" s="228" t="s">
        <v>1024</v>
      </c>
      <c r="G206" s="229" t="s">
        <v>203</v>
      </c>
      <c r="H206" s="230">
        <v>1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290</v>
      </c>
      <c r="AT206" s="237" t="s">
        <v>200</v>
      </c>
      <c r="AU206" s="237" t="s">
        <v>21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290</v>
      </c>
      <c r="BM206" s="237" t="s">
        <v>1025</v>
      </c>
    </row>
    <row r="207" spans="1:65" s="2" customFormat="1" ht="16.5" customHeight="1">
      <c r="A207" s="38"/>
      <c r="B207" s="39"/>
      <c r="C207" s="226" t="s">
        <v>577</v>
      </c>
      <c r="D207" s="226" t="s">
        <v>200</v>
      </c>
      <c r="E207" s="227" t="s">
        <v>1026</v>
      </c>
      <c r="F207" s="228" t="s">
        <v>1027</v>
      </c>
      <c r="G207" s="229" t="s">
        <v>1009</v>
      </c>
      <c r="H207" s="230">
        <v>4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46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290</v>
      </c>
      <c r="AT207" s="237" t="s">
        <v>200</v>
      </c>
      <c r="AU207" s="237" t="s">
        <v>21</v>
      </c>
      <c r="AY207" s="17" t="s">
        <v>197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21</v>
      </c>
      <c r="BK207" s="238">
        <f>ROUND(I207*H207,2)</f>
        <v>0</v>
      </c>
      <c r="BL207" s="17" t="s">
        <v>290</v>
      </c>
      <c r="BM207" s="237" t="s">
        <v>1028</v>
      </c>
    </row>
    <row r="208" spans="1:65" s="2" customFormat="1" ht="16.5" customHeight="1">
      <c r="A208" s="38"/>
      <c r="B208" s="39"/>
      <c r="C208" s="226" t="s">
        <v>583</v>
      </c>
      <c r="D208" s="226" t="s">
        <v>200</v>
      </c>
      <c r="E208" s="227" t="s">
        <v>1029</v>
      </c>
      <c r="F208" s="228" t="s">
        <v>1030</v>
      </c>
      <c r="G208" s="229" t="s">
        <v>1009</v>
      </c>
      <c r="H208" s="230">
        <v>9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290</v>
      </c>
      <c r="AT208" s="237" t="s">
        <v>200</v>
      </c>
      <c r="AU208" s="237" t="s">
        <v>21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290</v>
      </c>
      <c r="BM208" s="237" t="s">
        <v>1031</v>
      </c>
    </row>
    <row r="209" spans="1:65" s="2" customFormat="1" ht="16.5" customHeight="1">
      <c r="A209" s="38"/>
      <c r="B209" s="39"/>
      <c r="C209" s="226" t="s">
        <v>589</v>
      </c>
      <c r="D209" s="226" t="s">
        <v>200</v>
      </c>
      <c r="E209" s="227" t="s">
        <v>1032</v>
      </c>
      <c r="F209" s="228" t="s">
        <v>1033</v>
      </c>
      <c r="G209" s="229" t="s">
        <v>1009</v>
      </c>
      <c r="H209" s="230">
        <v>2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290</v>
      </c>
      <c r="AT209" s="237" t="s">
        <v>200</v>
      </c>
      <c r="AU209" s="237" t="s">
        <v>21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290</v>
      </c>
      <c r="BM209" s="237" t="s">
        <v>1034</v>
      </c>
    </row>
    <row r="210" spans="1:65" s="2" customFormat="1" ht="16.5" customHeight="1">
      <c r="A210" s="38"/>
      <c r="B210" s="39"/>
      <c r="C210" s="226" t="s">
        <v>593</v>
      </c>
      <c r="D210" s="226" t="s">
        <v>200</v>
      </c>
      <c r="E210" s="227" t="s">
        <v>1035</v>
      </c>
      <c r="F210" s="228" t="s">
        <v>1036</v>
      </c>
      <c r="G210" s="229" t="s">
        <v>1009</v>
      </c>
      <c r="H210" s="230">
        <v>5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290</v>
      </c>
      <c r="AT210" s="237" t="s">
        <v>200</v>
      </c>
      <c r="AU210" s="237" t="s">
        <v>21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290</v>
      </c>
      <c r="BM210" s="237" t="s">
        <v>1037</v>
      </c>
    </row>
    <row r="211" spans="1:65" s="2" customFormat="1" ht="21.75" customHeight="1">
      <c r="A211" s="38"/>
      <c r="B211" s="39"/>
      <c r="C211" s="226" t="s">
        <v>597</v>
      </c>
      <c r="D211" s="226" t="s">
        <v>200</v>
      </c>
      <c r="E211" s="227" t="s">
        <v>1038</v>
      </c>
      <c r="F211" s="228" t="s">
        <v>1039</v>
      </c>
      <c r="G211" s="229" t="s">
        <v>203</v>
      </c>
      <c r="H211" s="230">
        <v>1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46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290</v>
      </c>
      <c r="AT211" s="237" t="s">
        <v>200</v>
      </c>
      <c r="AU211" s="237" t="s">
        <v>21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290</v>
      </c>
      <c r="BM211" s="237" t="s">
        <v>1040</v>
      </c>
    </row>
    <row r="212" spans="1:65" s="2" customFormat="1" ht="16.5" customHeight="1">
      <c r="A212" s="38"/>
      <c r="B212" s="39"/>
      <c r="C212" s="226" t="s">
        <v>602</v>
      </c>
      <c r="D212" s="226" t="s">
        <v>200</v>
      </c>
      <c r="E212" s="227" t="s">
        <v>1041</v>
      </c>
      <c r="F212" s="228" t="s">
        <v>1042</v>
      </c>
      <c r="G212" s="229" t="s">
        <v>203</v>
      </c>
      <c r="H212" s="230">
        <v>5</v>
      </c>
      <c r="I212" s="231"/>
      <c r="J212" s="232">
        <f>ROUND(I212*H212,2)</f>
        <v>0</v>
      </c>
      <c r="K212" s="228" t="s">
        <v>1</v>
      </c>
      <c r="L212" s="44"/>
      <c r="M212" s="233" t="s">
        <v>1</v>
      </c>
      <c r="N212" s="234" t="s">
        <v>46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290</v>
      </c>
      <c r="AT212" s="237" t="s">
        <v>200</v>
      </c>
      <c r="AU212" s="237" t="s">
        <v>21</v>
      </c>
      <c r="AY212" s="17" t="s">
        <v>197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21</v>
      </c>
      <c r="BK212" s="238">
        <f>ROUND(I212*H212,2)</f>
        <v>0</v>
      </c>
      <c r="BL212" s="17" t="s">
        <v>290</v>
      </c>
      <c r="BM212" s="237" t="s">
        <v>1043</v>
      </c>
    </row>
    <row r="213" spans="1:65" s="2" customFormat="1" ht="16.5" customHeight="1">
      <c r="A213" s="38"/>
      <c r="B213" s="39"/>
      <c r="C213" s="226" t="s">
        <v>606</v>
      </c>
      <c r="D213" s="226" t="s">
        <v>200</v>
      </c>
      <c r="E213" s="227" t="s">
        <v>1044</v>
      </c>
      <c r="F213" s="228" t="s">
        <v>1045</v>
      </c>
      <c r="G213" s="229" t="s">
        <v>203</v>
      </c>
      <c r="H213" s="230">
        <v>5</v>
      </c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46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290</v>
      </c>
      <c r="AT213" s="237" t="s">
        <v>200</v>
      </c>
      <c r="AU213" s="237" t="s">
        <v>21</v>
      </c>
      <c r="AY213" s="17" t="s">
        <v>197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21</v>
      </c>
      <c r="BK213" s="238">
        <f>ROUND(I213*H213,2)</f>
        <v>0</v>
      </c>
      <c r="BL213" s="17" t="s">
        <v>290</v>
      </c>
      <c r="BM213" s="237" t="s">
        <v>1046</v>
      </c>
    </row>
    <row r="214" spans="1:65" s="2" customFormat="1" ht="16.5" customHeight="1">
      <c r="A214" s="38"/>
      <c r="B214" s="39"/>
      <c r="C214" s="226" t="s">
        <v>614</v>
      </c>
      <c r="D214" s="226" t="s">
        <v>200</v>
      </c>
      <c r="E214" s="227" t="s">
        <v>1047</v>
      </c>
      <c r="F214" s="228" t="s">
        <v>1048</v>
      </c>
      <c r="G214" s="229" t="s">
        <v>203</v>
      </c>
      <c r="H214" s="230">
        <v>3</v>
      </c>
      <c r="I214" s="231"/>
      <c r="J214" s="232">
        <f>ROUND(I214*H214,2)</f>
        <v>0</v>
      </c>
      <c r="K214" s="228" t="s">
        <v>1</v>
      </c>
      <c r="L214" s="44"/>
      <c r="M214" s="233" t="s">
        <v>1</v>
      </c>
      <c r="N214" s="234" t="s">
        <v>46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290</v>
      </c>
      <c r="AT214" s="237" t="s">
        <v>200</v>
      </c>
      <c r="AU214" s="237" t="s">
        <v>21</v>
      </c>
      <c r="AY214" s="17" t="s">
        <v>197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21</v>
      </c>
      <c r="BK214" s="238">
        <f>ROUND(I214*H214,2)</f>
        <v>0</v>
      </c>
      <c r="BL214" s="17" t="s">
        <v>290</v>
      </c>
      <c r="BM214" s="237" t="s">
        <v>1049</v>
      </c>
    </row>
    <row r="215" spans="1:65" s="2" customFormat="1" ht="16.5" customHeight="1">
      <c r="A215" s="38"/>
      <c r="B215" s="39"/>
      <c r="C215" s="226" t="s">
        <v>621</v>
      </c>
      <c r="D215" s="226" t="s">
        <v>200</v>
      </c>
      <c r="E215" s="227" t="s">
        <v>1050</v>
      </c>
      <c r="F215" s="228" t="s">
        <v>1051</v>
      </c>
      <c r="G215" s="229" t="s">
        <v>203</v>
      </c>
      <c r="H215" s="230">
        <v>2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46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290</v>
      </c>
      <c r="AT215" s="237" t="s">
        <v>200</v>
      </c>
      <c r="AU215" s="237" t="s">
        <v>21</v>
      </c>
      <c r="AY215" s="17" t="s">
        <v>197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21</v>
      </c>
      <c r="BK215" s="238">
        <f>ROUND(I215*H215,2)</f>
        <v>0</v>
      </c>
      <c r="BL215" s="17" t="s">
        <v>290</v>
      </c>
      <c r="BM215" s="237" t="s">
        <v>1052</v>
      </c>
    </row>
    <row r="216" spans="1:65" s="2" customFormat="1" ht="16.5" customHeight="1">
      <c r="A216" s="38"/>
      <c r="B216" s="39"/>
      <c r="C216" s="226" t="s">
        <v>1053</v>
      </c>
      <c r="D216" s="226" t="s">
        <v>200</v>
      </c>
      <c r="E216" s="227" t="s">
        <v>1054</v>
      </c>
      <c r="F216" s="228" t="s">
        <v>1055</v>
      </c>
      <c r="G216" s="229" t="s">
        <v>203</v>
      </c>
      <c r="H216" s="230">
        <v>1</v>
      </c>
      <c r="I216" s="231"/>
      <c r="J216" s="232">
        <f>ROUND(I216*H216,2)</f>
        <v>0</v>
      </c>
      <c r="K216" s="228" t="s">
        <v>1</v>
      </c>
      <c r="L216" s="44"/>
      <c r="M216" s="233" t="s">
        <v>1</v>
      </c>
      <c r="N216" s="234" t="s">
        <v>46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290</v>
      </c>
      <c r="AT216" s="237" t="s">
        <v>200</v>
      </c>
      <c r="AU216" s="237" t="s">
        <v>21</v>
      </c>
      <c r="AY216" s="17" t="s">
        <v>197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21</v>
      </c>
      <c r="BK216" s="238">
        <f>ROUND(I216*H216,2)</f>
        <v>0</v>
      </c>
      <c r="BL216" s="17" t="s">
        <v>290</v>
      </c>
      <c r="BM216" s="237" t="s">
        <v>1056</v>
      </c>
    </row>
    <row r="217" spans="1:65" s="2" customFormat="1" ht="12">
      <c r="A217" s="38"/>
      <c r="B217" s="39"/>
      <c r="C217" s="226" t="s">
        <v>712</v>
      </c>
      <c r="D217" s="226" t="s">
        <v>200</v>
      </c>
      <c r="E217" s="227" t="s">
        <v>1057</v>
      </c>
      <c r="F217" s="228" t="s">
        <v>1058</v>
      </c>
      <c r="G217" s="229" t="s">
        <v>203</v>
      </c>
      <c r="H217" s="230">
        <v>4</v>
      </c>
      <c r="I217" s="231"/>
      <c r="J217" s="232">
        <f>ROUND(I217*H217,2)</f>
        <v>0</v>
      </c>
      <c r="K217" s="228" t="s">
        <v>1</v>
      </c>
      <c r="L217" s="44"/>
      <c r="M217" s="233" t="s">
        <v>1</v>
      </c>
      <c r="N217" s="234" t="s">
        <v>46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290</v>
      </c>
      <c r="AT217" s="237" t="s">
        <v>200</v>
      </c>
      <c r="AU217" s="237" t="s">
        <v>21</v>
      </c>
      <c r="AY217" s="17" t="s">
        <v>197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21</v>
      </c>
      <c r="BK217" s="238">
        <f>ROUND(I217*H217,2)</f>
        <v>0</v>
      </c>
      <c r="BL217" s="17" t="s">
        <v>290</v>
      </c>
      <c r="BM217" s="237" t="s">
        <v>1059</v>
      </c>
    </row>
    <row r="218" spans="1:65" s="2" customFormat="1" ht="12">
      <c r="A218" s="38"/>
      <c r="B218" s="39"/>
      <c r="C218" s="226" t="s">
        <v>1060</v>
      </c>
      <c r="D218" s="226" t="s">
        <v>200</v>
      </c>
      <c r="E218" s="227" t="s">
        <v>1061</v>
      </c>
      <c r="F218" s="228" t="s">
        <v>1062</v>
      </c>
      <c r="G218" s="229" t="s">
        <v>203</v>
      </c>
      <c r="H218" s="230">
        <v>1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46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290</v>
      </c>
      <c r="AT218" s="237" t="s">
        <v>200</v>
      </c>
      <c r="AU218" s="237" t="s">
        <v>21</v>
      </c>
      <c r="AY218" s="17" t="s">
        <v>197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21</v>
      </c>
      <c r="BK218" s="238">
        <f>ROUND(I218*H218,2)</f>
        <v>0</v>
      </c>
      <c r="BL218" s="17" t="s">
        <v>290</v>
      </c>
      <c r="BM218" s="237" t="s">
        <v>1063</v>
      </c>
    </row>
    <row r="219" spans="1:65" s="2" customFormat="1" ht="12">
      <c r="A219" s="38"/>
      <c r="B219" s="39"/>
      <c r="C219" s="226" t="s">
        <v>715</v>
      </c>
      <c r="D219" s="226" t="s">
        <v>200</v>
      </c>
      <c r="E219" s="227" t="s">
        <v>1064</v>
      </c>
      <c r="F219" s="228" t="s">
        <v>1065</v>
      </c>
      <c r="G219" s="229" t="s">
        <v>203</v>
      </c>
      <c r="H219" s="230">
        <v>1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46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290</v>
      </c>
      <c r="AT219" s="237" t="s">
        <v>200</v>
      </c>
      <c r="AU219" s="237" t="s">
        <v>21</v>
      </c>
      <c r="AY219" s="17" t="s">
        <v>197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21</v>
      </c>
      <c r="BK219" s="238">
        <f>ROUND(I219*H219,2)</f>
        <v>0</v>
      </c>
      <c r="BL219" s="17" t="s">
        <v>290</v>
      </c>
      <c r="BM219" s="237" t="s">
        <v>1066</v>
      </c>
    </row>
    <row r="220" spans="1:65" s="2" customFormat="1" ht="12">
      <c r="A220" s="38"/>
      <c r="B220" s="39"/>
      <c r="C220" s="226" t="s">
        <v>1067</v>
      </c>
      <c r="D220" s="226" t="s">
        <v>200</v>
      </c>
      <c r="E220" s="227" t="s">
        <v>1068</v>
      </c>
      <c r="F220" s="228" t="s">
        <v>1069</v>
      </c>
      <c r="G220" s="229" t="s">
        <v>203</v>
      </c>
      <c r="H220" s="230">
        <v>2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46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290</v>
      </c>
      <c r="AT220" s="237" t="s">
        <v>200</v>
      </c>
      <c r="AU220" s="237" t="s">
        <v>21</v>
      </c>
      <c r="AY220" s="17" t="s">
        <v>197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21</v>
      </c>
      <c r="BK220" s="238">
        <f>ROUND(I220*H220,2)</f>
        <v>0</v>
      </c>
      <c r="BL220" s="17" t="s">
        <v>290</v>
      </c>
      <c r="BM220" s="237" t="s">
        <v>1070</v>
      </c>
    </row>
    <row r="221" spans="1:65" s="2" customFormat="1" ht="12">
      <c r="A221" s="38"/>
      <c r="B221" s="39"/>
      <c r="C221" s="226" t="s">
        <v>720</v>
      </c>
      <c r="D221" s="226" t="s">
        <v>200</v>
      </c>
      <c r="E221" s="227" t="s">
        <v>1071</v>
      </c>
      <c r="F221" s="228" t="s">
        <v>1072</v>
      </c>
      <c r="G221" s="229" t="s">
        <v>203</v>
      </c>
      <c r="H221" s="230">
        <v>4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46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290</v>
      </c>
      <c r="AT221" s="237" t="s">
        <v>200</v>
      </c>
      <c r="AU221" s="237" t="s">
        <v>21</v>
      </c>
      <c r="AY221" s="17" t="s">
        <v>197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21</v>
      </c>
      <c r="BK221" s="238">
        <f>ROUND(I221*H221,2)</f>
        <v>0</v>
      </c>
      <c r="BL221" s="17" t="s">
        <v>290</v>
      </c>
      <c r="BM221" s="237" t="s">
        <v>1073</v>
      </c>
    </row>
    <row r="222" spans="1:65" s="2" customFormat="1" ht="16.5" customHeight="1">
      <c r="A222" s="38"/>
      <c r="B222" s="39"/>
      <c r="C222" s="226" t="s">
        <v>1074</v>
      </c>
      <c r="D222" s="226" t="s">
        <v>200</v>
      </c>
      <c r="E222" s="227" t="s">
        <v>1075</v>
      </c>
      <c r="F222" s="228" t="s">
        <v>1076</v>
      </c>
      <c r="G222" s="229" t="s">
        <v>203</v>
      </c>
      <c r="H222" s="230">
        <v>1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46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290</v>
      </c>
      <c r="AT222" s="237" t="s">
        <v>200</v>
      </c>
      <c r="AU222" s="237" t="s">
        <v>21</v>
      </c>
      <c r="AY222" s="17" t="s">
        <v>197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21</v>
      </c>
      <c r="BK222" s="238">
        <f>ROUND(I222*H222,2)</f>
        <v>0</v>
      </c>
      <c r="BL222" s="17" t="s">
        <v>290</v>
      </c>
      <c r="BM222" s="237" t="s">
        <v>1077</v>
      </c>
    </row>
    <row r="223" spans="1:65" s="2" customFormat="1" ht="33" customHeight="1">
      <c r="A223" s="38"/>
      <c r="B223" s="39"/>
      <c r="C223" s="226" t="s">
        <v>723</v>
      </c>
      <c r="D223" s="226" t="s">
        <v>200</v>
      </c>
      <c r="E223" s="227" t="s">
        <v>1078</v>
      </c>
      <c r="F223" s="228" t="s">
        <v>1079</v>
      </c>
      <c r="G223" s="229" t="s">
        <v>203</v>
      </c>
      <c r="H223" s="230">
        <v>4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46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290</v>
      </c>
      <c r="AT223" s="237" t="s">
        <v>200</v>
      </c>
      <c r="AU223" s="237" t="s">
        <v>21</v>
      </c>
      <c r="AY223" s="17" t="s">
        <v>197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21</v>
      </c>
      <c r="BK223" s="238">
        <f>ROUND(I223*H223,2)</f>
        <v>0</v>
      </c>
      <c r="BL223" s="17" t="s">
        <v>290</v>
      </c>
      <c r="BM223" s="237" t="s">
        <v>1080</v>
      </c>
    </row>
    <row r="224" spans="1:65" s="2" customFormat="1" ht="12">
      <c r="A224" s="38"/>
      <c r="B224" s="39"/>
      <c r="C224" s="226" t="s">
        <v>1081</v>
      </c>
      <c r="D224" s="226" t="s">
        <v>200</v>
      </c>
      <c r="E224" s="227" t="s">
        <v>1082</v>
      </c>
      <c r="F224" s="228" t="s">
        <v>1083</v>
      </c>
      <c r="G224" s="229" t="s">
        <v>203</v>
      </c>
      <c r="H224" s="230">
        <v>2</v>
      </c>
      <c r="I224" s="231"/>
      <c r="J224" s="232">
        <f>ROUND(I224*H224,2)</f>
        <v>0</v>
      </c>
      <c r="K224" s="228" t="s">
        <v>1</v>
      </c>
      <c r="L224" s="44"/>
      <c r="M224" s="233" t="s">
        <v>1</v>
      </c>
      <c r="N224" s="234" t="s">
        <v>46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290</v>
      </c>
      <c r="AT224" s="237" t="s">
        <v>200</v>
      </c>
      <c r="AU224" s="237" t="s">
        <v>21</v>
      </c>
      <c r="AY224" s="17" t="s">
        <v>197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21</v>
      </c>
      <c r="BK224" s="238">
        <f>ROUND(I224*H224,2)</f>
        <v>0</v>
      </c>
      <c r="BL224" s="17" t="s">
        <v>290</v>
      </c>
      <c r="BM224" s="237" t="s">
        <v>1084</v>
      </c>
    </row>
    <row r="225" spans="1:65" s="2" customFormat="1" ht="12">
      <c r="A225" s="38"/>
      <c r="B225" s="39"/>
      <c r="C225" s="226" t="s">
        <v>726</v>
      </c>
      <c r="D225" s="226" t="s">
        <v>200</v>
      </c>
      <c r="E225" s="227" t="s">
        <v>1085</v>
      </c>
      <c r="F225" s="228" t="s">
        <v>1086</v>
      </c>
      <c r="G225" s="229" t="s">
        <v>203</v>
      </c>
      <c r="H225" s="230">
        <v>1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46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290</v>
      </c>
      <c r="AT225" s="237" t="s">
        <v>200</v>
      </c>
      <c r="AU225" s="237" t="s">
        <v>21</v>
      </c>
      <c r="AY225" s="17" t="s">
        <v>197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21</v>
      </c>
      <c r="BK225" s="238">
        <f>ROUND(I225*H225,2)</f>
        <v>0</v>
      </c>
      <c r="BL225" s="17" t="s">
        <v>290</v>
      </c>
      <c r="BM225" s="237" t="s">
        <v>1087</v>
      </c>
    </row>
    <row r="226" spans="1:65" s="2" customFormat="1" ht="12">
      <c r="A226" s="38"/>
      <c r="B226" s="39"/>
      <c r="C226" s="226" t="s">
        <v>1088</v>
      </c>
      <c r="D226" s="226" t="s">
        <v>200</v>
      </c>
      <c r="E226" s="227" t="s">
        <v>1089</v>
      </c>
      <c r="F226" s="228" t="s">
        <v>1090</v>
      </c>
      <c r="G226" s="229" t="s">
        <v>203</v>
      </c>
      <c r="H226" s="230">
        <v>1</v>
      </c>
      <c r="I226" s="231"/>
      <c r="J226" s="232">
        <f>ROUND(I226*H226,2)</f>
        <v>0</v>
      </c>
      <c r="K226" s="228" t="s">
        <v>1</v>
      </c>
      <c r="L226" s="44"/>
      <c r="M226" s="233" t="s">
        <v>1</v>
      </c>
      <c r="N226" s="234" t="s">
        <v>46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290</v>
      </c>
      <c r="AT226" s="237" t="s">
        <v>200</v>
      </c>
      <c r="AU226" s="237" t="s">
        <v>21</v>
      </c>
      <c r="AY226" s="17" t="s">
        <v>197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21</v>
      </c>
      <c r="BK226" s="238">
        <f>ROUND(I226*H226,2)</f>
        <v>0</v>
      </c>
      <c r="BL226" s="17" t="s">
        <v>290</v>
      </c>
      <c r="BM226" s="237" t="s">
        <v>1091</v>
      </c>
    </row>
    <row r="227" spans="1:65" s="2" customFormat="1" ht="12">
      <c r="A227" s="38"/>
      <c r="B227" s="39"/>
      <c r="C227" s="226" t="s">
        <v>729</v>
      </c>
      <c r="D227" s="226" t="s">
        <v>200</v>
      </c>
      <c r="E227" s="227" t="s">
        <v>1092</v>
      </c>
      <c r="F227" s="228" t="s">
        <v>1093</v>
      </c>
      <c r="G227" s="229" t="s">
        <v>203</v>
      </c>
      <c r="H227" s="230">
        <v>4</v>
      </c>
      <c r="I227" s="231"/>
      <c r="J227" s="232">
        <f>ROUND(I227*H227,2)</f>
        <v>0</v>
      </c>
      <c r="K227" s="228" t="s">
        <v>1</v>
      </c>
      <c r="L227" s="44"/>
      <c r="M227" s="233" t="s">
        <v>1</v>
      </c>
      <c r="N227" s="234" t="s">
        <v>46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290</v>
      </c>
      <c r="AT227" s="237" t="s">
        <v>200</v>
      </c>
      <c r="AU227" s="237" t="s">
        <v>21</v>
      </c>
      <c r="AY227" s="17" t="s">
        <v>197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21</v>
      </c>
      <c r="BK227" s="238">
        <f>ROUND(I227*H227,2)</f>
        <v>0</v>
      </c>
      <c r="BL227" s="17" t="s">
        <v>290</v>
      </c>
      <c r="BM227" s="237" t="s">
        <v>1094</v>
      </c>
    </row>
    <row r="228" spans="1:65" s="2" customFormat="1" ht="16.5" customHeight="1">
      <c r="A228" s="38"/>
      <c r="B228" s="39"/>
      <c r="C228" s="226" t="s">
        <v>1095</v>
      </c>
      <c r="D228" s="226" t="s">
        <v>200</v>
      </c>
      <c r="E228" s="227" t="s">
        <v>1096</v>
      </c>
      <c r="F228" s="228" t="s">
        <v>1097</v>
      </c>
      <c r="G228" s="229" t="s">
        <v>203</v>
      </c>
      <c r="H228" s="230">
        <v>4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46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290</v>
      </c>
      <c r="AT228" s="237" t="s">
        <v>200</v>
      </c>
      <c r="AU228" s="237" t="s">
        <v>21</v>
      </c>
      <c r="AY228" s="17" t="s">
        <v>197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21</v>
      </c>
      <c r="BK228" s="238">
        <f>ROUND(I228*H228,2)</f>
        <v>0</v>
      </c>
      <c r="BL228" s="17" t="s">
        <v>290</v>
      </c>
      <c r="BM228" s="237" t="s">
        <v>1098</v>
      </c>
    </row>
    <row r="229" spans="1:65" s="2" customFormat="1" ht="16.5" customHeight="1">
      <c r="A229" s="38"/>
      <c r="B229" s="39"/>
      <c r="C229" s="226" t="s">
        <v>732</v>
      </c>
      <c r="D229" s="226" t="s">
        <v>200</v>
      </c>
      <c r="E229" s="227" t="s">
        <v>1099</v>
      </c>
      <c r="F229" s="228" t="s">
        <v>1100</v>
      </c>
      <c r="G229" s="229" t="s">
        <v>203</v>
      </c>
      <c r="H229" s="230">
        <v>5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46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290</v>
      </c>
      <c r="AT229" s="237" t="s">
        <v>200</v>
      </c>
      <c r="AU229" s="237" t="s">
        <v>21</v>
      </c>
      <c r="AY229" s="17" t="s">
        <v>197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21</v>
      </c>
      <c r="BK229" s="238">
        <f>ROUND(I229*H229,2)</f>
        <v>0</v>
      </c>
      <c r="BL229" s="17" t="s">
        <v>290</v>
      </c>
      <c r="BM229" s="237" t="s">
        <v>1101</v>
      </c>
    </row>
    <row r="230" spans="1:65" s="2" customFormat="1" ht="21.75" customHeight="1">
      <c r="A230" s="38"/>
      <c r="B230" s="39"/>
      <c r="C230" s="226" t="s">
        <v>1102</v>
      </c>
      <c r="D230" s="226" t="s">
        <v>200</v>
      </c>
      <c r="E230" s="227" t="s">
        <v>1103</v>
      </c>
      <c r="F230" s="228" t="s">
        <v>1104</v>
      </c>
      <c r="G230" s="229" t="s">
        <v>203</v>
      </c>
      <c r="H230" s="230">
        <v>10</v>
      </c>
      <c r="I230" s="231"/>
      <c r="J230" s="232">
        <f>ROUND(I230*H230,2)</f>
        <v>0</v>
      </c>
      <c r="K230" s="228" t="s">
        <v>1</v>
      </c>
      <c r="L230" s="44"/>
      <c r="M230" s="233" t="s">
        <v>1</v>
      </c>
      <c r="N230" s="234" t="s">
        <v>46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290</v>
      </c>
      <c r="AT230" s="237" t="s">
        <v>200</v>
      </c>
      <c r="AU230" s="237" t="s">
        <v>21</v>
      </c>
      <c r="AY230" s="17" t="s">
        <v>197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21</v>
      </c>
      <c r="BK230" s="238">
        <f>ROUND(I230*H230,2)</f>
        <v>0</v>
      </c>
      <c r="BL230" s="17" t="s">
        <v>290</v>
      </c>
      <c r="BM230" s="237" t="s">
        <v>1105</v>
      </c>
    </row>
    <row r="231" spans="1:65" s="2" customFormat="1" ht="16.5" customHeight="1">
      <c r="A231" s="38"/>
      <c r="B231" s="39"/>
      <c r="C231" s="226" t="s">
        <v>735</v>
      </c>
      <c r="D231" s="226" t="s">
        <v>200</v>
      </c>
      <c r="E231" s="227" t="s">
        <v>1106</v>
      </c>
      <c r="F231" s="228" t="s">
        <v>1107</v>
      </c>
      <c r="G231" s="229" t="s">
        <v>203</v>
      </c>
      <c r="H231" s="230">
        <v>10</v>
      </c>
      <c r="I231" s="231"/>
      <c r="J231" s="232">
        <f>ROUND(I231*H231,2)</f>
        <v>0</v>
      </c>
      <c r="K231" s="228" t="s">
        <v>1</v>
      </c>
      <c r="L231" s="44"/>
      <c r="M231" s="233" t="s">
        <v>1</v>
      </c>
      <c r="N231" s="234" t="s">
        <v>46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290</v>
      </c>
      <c r="AT231" s="237" t="s">
        <v>200</v>
      </c>
      <c r="AU231" s="237" t="s">
        <v>21</v>
      </c>
      <c r="AY231" s="17" t="s">
        <v>197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21</v>
      </c>
      <c r="BK231" s="238">
        <f>ROUND(I231*H231,2)</f>
        <v>0</v>
      </c>
      <c r="BL231" s="17" t="s">
        <v>290</v>
      </c>
      <c r="BM231" s="237" t="s">
        <v>1108</v>
      </c>
    </row>
    <row r="232" spans="1:65" s="2" customFormat="1" ht="12">
      <c r="A232" s="38"/>
      <c r="B232" s="39"/>
      <c r="C232" s="226" t="s">
        <v>1109</v>
      </c>
      <c r="D232" s="226" t="s">
        <v>200</v>
      </c>
      <c r="E232" s="227" t="s">
        <v>1110</v>
      </c>
      <c r="F232" s="228" t="s">
        <v>1111</v>
      </c>
      <c r="G232" s="229" t="s">
        <v>203</v>
      </c>
      <c r="H232" s="230">
        <v>5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46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290</v>
      </c>
      <c r="AT232" s="237" t="s">
        <v>200</v>
      </c>
      <c r="AU232" s="237" t="s">
        <v>21</v>
      </c>
      <c r="AY232" s="17" t="s">
        <v>197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21</v>
      </c>
      <c r="BK232" s="238">
        <f>ROUND(I232*H232,2)</f>
        <v>0</v>
      </c>
      <c r="BL232" s="17" t="s">
        <v>290</v>
      </c>
      <c r="BM232" s="237" t="s">
        <v>1112</v>
      </c>
    </row>
    <row r="233" spans="1:65" s="2" customFormat="1" ht="12">
      <c r="A233" s="38"/>
      <c r="B233" s="39"/>
      <c r="C233" s="226" t="s">
        <v>738</v>
      </c>
      <c r="D233" s="226" t="s">
        <v>200</v>
      </c>
      <c r="E233" s="227" t="s">
        <v>1113</v>
      </c>
      <c r="F233" s="228" t="s">
        <v>1114</v>
      </c>
      <c r="G233" s="229" t="s">
        <v>203</v>
      </c>
      <c r="H233" s="230">
        <v>2</v>
      </c>
      <c r="I233" s="231"/>
      <c r="J233" s="232">
        <f>ROUND(I233*H233,2)</f>
        <v>0</v>
      </c>
      <c r="K233" s="228" t="s">
        <v>1</v>
      </c>
      <c r="L233" s="44"/>
      <c r="M233" s="233" t="s">
        <v>1</v>
      </c>
      <c r="N233" s="234" t="s">
        <v>46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290</v>
      </c>
      <c r="AT233" s="237" t="s">
        <v>200</v>
      </c>
      <c r="AU233" s="237" t="s">
        <v>21</v>
      </c>
      <c r="AY233" s="17" t="s">
        <v>197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21</v>
      </c>
      <c r="BK233" s="238">
        <f>ROUND(I233*H233,2)</f>
        <v>0</v>
      </c>
      <c r="BL233" s="17" t="s">
        <v>290</v>
      </c>
      <c r="BM233" s="237" t="s">
        <v>1115</v>
      </c>
    </row>
    <row r="234" spans="1:65" s="2" customFormat="1" ht="16.5" customHeight="1">
      <c r="A234" s="38"/>
      <c r="B234" s="39"/>
      <c r="C234" s="226" t="s">
        <v>1116</v>
      </c>
      <c r="D234" s="226" t="s">
        <v>200</v>
      </c>
      <c r="E234" s="227" t="s">
        <v>1117</v>
      </c>
      <c r="F234" s="228" t="s">
        <v>1118</v>
      </c>
      <c r="G234" s="229" t="s">
        <v>203</v>
      </c>
      <c r="H234" s="230">
        <v>3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46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290</v>
      </c>
      <c r="AT234" s="237" t="s">
        <v>200</v>
      </c>
      <c r="AU234" s="237" t="s">
        <v>21</v>
      </c>
      <c r="AY234" s="17" t="s">
        <v>197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21</v>
      </c>
      <c r="BK234" s="238">
        <f>ROUND(I234*H234,2)</f>
        <v>0</v>
      </c>
      <c r="BL234" s="17" t="s">
        <v>290</v>
      </c>
      <c r="BM234" s="237" t="s">
        <v>1119</v>
      </c>
    </row>
    <row r="235" spans="1:65" s="2" customFormat="1" ht="12">
      <c r="A235" s="38"/>
      <c r="B235" s="39"/>
      <c r="C235" s="226" t="s">
        <v>741</v>
      </c>
      <c r="D235" s="226" t="s">
        <v>200</v>
      </c>
      <c r="E235" s="227" t="s">
        <v>1120</v>
      </c>
      <c r="F235" s="228" t="s">
        <v>1121</v>
      </c>
      <c r="G235" s="229" t="s">
        <v>203</v>
      </c>
      <c r="H235" s="230">
        <v>4</v>
      </c>
      <c r="I235" s="231"/>
      <c r="J235" s="232">
        <f>ROUND(I235*H235,2)</f>
        <v>0</v>
      </c>
      <c r="K235" s="228" t="s">
        <v>1</v>
      </c>
      <c r="L235" s="44"/>
      <c r="M235" s="233" t="s">
        <v>1</v>
      </c>
      <c r="N235" s="234" t="s">
        <v>46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290</v>
      </c>
      <c r="AT235" s="237" t="s">
        <v>200</v>
      </c>
      <c r="AU235" s="237" t="s">
        <v>21</v>
      </c>
      <c r="AY235" s="17" t="s">
        <v>197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21</v>
      </c>
      <c r="BK235" s="238">
        <f>ROUND(I235*H235,2)</f>
        <v>0</v>
      </c>
      <c r="BL235" s="17" t="s">
        <v>290</v>
      </c>
      <c r="BM235" s="237" t="s">
        <v>1122</v>
      </c>
    </row>
    <row r="236" spans="1:65" s="2" customFormat="1" ht="21.75" customHeight="1">
      <c r="A236" s="38"/>
      <c r="B236" s="39"/>
      <c r="C236" s="226" t="s">
        <v>1123</v>
      </c>
      <c r="D236" s="226" t="s">
        <v>200</v>
      </c>
      <c r="E236" s="227" t="s">
        <v>1124</v>
      </c>
      <c r="F236" s="228" t="s">
        <v>1125</v>
      </c>
      <c r="G236" s="229" t="s">
        <v>203</v>
      </c>
      <c r="H236" s="230">
        <v>2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46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290</v>
      </c>
      <c r="AT236" s="237" t="s">
        <v>200</v>
      </c>
      <c r="AU236" s="237" t="s">
        <v>21</v>
      </c>
      <c r="AY236" s="17" t="s">
        <v>197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21</v>
      </c>
      <c r="BK236" s="238">
        <f>ROUND(I236*H236,2)</f>
        <v>0</v>
      </c>
      <c r="BL236" s="17" t="s">
        <v>290</v>
      </c>
      <c r="BM236" s="237" t="s">
        <v>1126</v>
      </c>
    </row>
    <row r="237" spans="1:65" s="2" customFormat="1" ht="12">
      <c r="A237" s="38"/>
      <c r="B237" s="39"/>
      <c r="C237" s="226" t="s">
        <v>744</v>
      </c>
      <c r="D237" s="226" t="s">
        <v>200</v>
      </c>
      <c r="E237" s="227" t="s">
        <v>1127</v>
      </c>
      <c r="F237" s="228" t="s">
        <v>1128</v>
      </c>
      <c r="G237" s="229" t="s">
        <v>203</v>
      </c>
      <c r="H237" s="230">
        <v>4</v>
      </c>
      <c r="I237" s="231"/>
      <c r="J237" s="232">
        <f>ROUND(I237*H237,2)</f>
        <v>0</v>
      </c>
      <c r="K237" s="228" t="s">
        <v>1</v>
      </c>
      <c r="L237" s="44"/>
      <c r="M237" s="233" t="s">
        <v>1</v>
      </c>
      <c r="N237" s="234" t="s">
        <v>46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290</v>
      </c>
      <c r="AT237" s="237" t="s">
        <v>200</v>
      </c>
      <c r="AU237" s="237" t="s">
        <v>21</v>
      </c>
      <c r="AY237" s="17" t="s">
        <v>197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21</v>
      </c>
      <c r="BK237" s="238">
        <f>ROUND(I237*H237,2)</f>
        <v>0</v>
      </c>
      <c r="BL237" s="17" t="s">
        <v>290</v>
      </c>
      <c r="BM237" s="237" t="s">
        <v>1129</v>
      </c>
    </row>
    <row r="238" spans="1:65" s="2" customFormat="1" ht="12">
      <c r="A238" s="38"/>
      <c r="B238" s="39"/>
      <c r="C238" s="226" t="s">
        <v>1130</v>
      </c>
      <c r="D238" s="226" t="s">
        <v>200</v>
      </c>
      <c r="E238" s="227" t="s">
        <v>1131</v>
      </c>
      <c r="F238" s="228" t="s">
        <v>1132</v>
      </c>
      <c r="G238" s="229" t="s">
        <v>203</v>
      </c>
      <c r="H238" s="230">
        <v>4</v>
      </c>
      <c r="I238" s="231"/>
      <c r="J238" s="232">
        <f>ROUND(I238*H238,2)</f>
        <v>0</v>
      </c>
      <c r="K238" s="228" t="s">
        <v>1</v>
      </c>
      <c r="L238" s="44"/>
      <c r="M238" s="233" t="s">
        <v>1</v>
      </c>
      <c r="N238" s="234" t="s">
        <v>46</v>
      </c>
      <c r="O238" s="91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290</v>
      </c>
      <c r="AT238" s="237" t="s">
        <v>200</v>
      </c>
      <c r="AU238" s="237" t="s">
        <v>21</v>
      </c>
      <c r="AY238" s="17" t="s">
        <v>197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21</v>
      </c>
      <c r="BK238" s="238">
        <f>ROUND(I238*H238,2)</f>
        <v>0</v>
      </c>
      <c r="BL238" s="17" t="s">
        <v>290</v>
      </c>
      <c r="BM238" s="237" t="s">
        <v>1133</v>
      </c>
    </row>
    <row r="239" spans="1:65" s="2" customFormat="1" ht="12">
      <c r="A239" s="38"/>
      <c r="B239" s="39"/>
      <c r="C239" s="226" t="s">
        <v>27</v>
      </c>
      <c r="D239" s="226" t="s">
        <v>200</v>
      </c>
      <c r="E239" s="227" t="s">
        <v>1134</v>
      </c>
      <c r="F239" s="228" t="s">
        <v>1135</v>
      </c>
      <c r="G239" s="229" t="s">
        <v>203</v>
      </c>
      <c r="H239" s="230">
        <v>4</v>
      </c>
      <c r="I239" s="231"/>
      <c r="J239" s="232">
        <f>ROUND(I239*H239,2)</f>
        <v>0</v>
      </c>
      <c r="K239" s="228" t="s">
        <v>1</v>
      </c>
      <c r="L239" s="44"/>
      <c r="M239" s="233" t="s">
        <v>1</v>
      </c>
      <c r="N239" s="234" t="s">
        <v>46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290</v>
      </c>
      <c r="AT239" s="237" t="s">
        <v>200</v>
      </c>
      <c r="AU239" s="237" t="s">
        <v>21</v>
      </c>
      <c r="AY239" s="17" t="s">
        <v>197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21</v>
      </c>
      <c r="BK239" s="238">
        <f>ROUND(I239*H239,2)</f>
        <v>0</v>
      </c>
      <c r="BL239" s="17" t="s">
        <v>290</v>
      </c>
      <c r="BM239" s="237" t="s">
        <v>1136</v>
      </c>
    </row>
    <row r="240" spans="1:65" s="2" customFormat="1" ht="12">
      <c r="A240" s="38"/>
      <c r="B240" s="39"/>
      <c r="C240" s="226" t="s">
        <v>1137</v>
      </c>
      <c r="D240" s="226" t="s">
        <v>200</v>
      </c>
      <c r="E240" s="227" t="s">
        <v>1138</v>
      </c>
      <c r="F240" s="228" t="s">
        <v>1139</v>
      </c>
      <c r="G240" s="229" t="s">
        <v>203</v>
      </c>
      <c r="H240" s="230">
        <v>4</v>
      </c>
      <c r="I240" s="231"/>
      <c r="J240" s="232">
        <f>ROUND(I240*H240,2)</f>
        <v>0</v>
      </c>
      <c r="K240" s="228" t="s">
        <v>1</v>
      </c>
      <c r="L240" s="44"/>
      <c r="M240" s="233" t="s">
        <v>1</v>
      </c>
      <c r="N240" s="234" t="s">
        <v>46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290</v>
      </c>
      <c r="AT240" s="237" t="s">
        <v>200</v>
      </c>
      <c r="AU240" s="237" t="s">
        <v>21</v>
      </c>
      <c r="AY240" s="17" t="s">
        <v>197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21</v>
      </c>
      <c r="BK240" s="238">
        <f>ROUND(I240*H240,2)</f>
        <v>0</v>
      </c>
      <c r="BL240" s="17" t="s">
        <v>290</v>
      </c>
      <c r="BM240" s="237" t="s">
        <v>1140</v>
      </c>
    </row>
    <row r="241" spans="1:65" s="2" customFormat="1" ht="12">
      <c r="A241" s="38"/>
      <c r="B241" s="39"/>
      <c r="C241" s="226" t="s">
        <v>750</v>
      </c>
      <c r="D241" s="226" t="s">
        <v>200</v>
      </c>
      <c r="E241" s="227" t="s">
        <v>1141</v>
      </c>
      <c r="F241" s="228" t="s">
        <v>1142</v>
      </c>
      <c r="G241" s="229" t="s">
        <v>203</v>
      </c>
      <c r="H241" s="230">
        <v>1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46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290</v>
      </c>
      <c r="AT241" s="237" t="s">
        <v>200</v>
      </c>
      <c r="AU241" s="237" t="s">
        <v>21</v>
      </c>
      <c r="AY241" s="17" t="s">
        <v>197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21</v>
      </c>
      <c r="BK241" s="238">
        <f>ROUND(I241*H241,2)</f>
        <v>0</v>
      </c>
      <c r="BL241" s="17" t="s">
        <v>290</v>
      </c>
      <c r="BM241" s="237" t="s">
        <v>1143</v>
      </c>
    </row>
    <row r="242" spans="1:65" s="2" customFormat="1" ht="16.5" customHeight="1">
      <c r="A242" s="38"/>
      <c r="B242" s="39"/>
      <c r="C242" s="226" t="s">
        <v>1144</v>
      </c>
      <c r="D242" s="226" t="s">
        <v>200</v>
      </c>
      <c r="E242" s="227" t="s">
        <v>1145</v>
      </c>
      <c r="F242" s="228" t="s">
        <v>1146</v>
      </c>
      <c r="G242" s="229" t="s">
        <v>203</v>
      </c>
      <c r="H242" s="230">
        <v>1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46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290</v>
      </c>
      <c r="AT242" s="237" t="s">
        <v>200</v>
      </c>
      <c r="AU242" s="237" t="s">
        <v>21</v>
      </c>
      <c r="AY242" s="17" t="s">
        <v>197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21</v>
      </c>
      <c r="BK242" s="238">
        <f>ROUND(I242*H242,2)</f>
        <v>0</v>
      </c>
      <c r="BL242" s="17" t="s">
        <v>290</v>
      </c>
      <c r="BM242" s="237" t="s">
        <v>1147</v>
      </c>
    </row>
    <row r="243" spans="1:65" s="2" customFormat="1" ht="16.5" customHeight="1">
      <c r="A243" s="38"/>
      <c r="B243" s="39"/>
      <c r="C243" s="226" t="s">
        <v>977</v>
      </c>
      <c r="D243" s="226" t="s">
        <v>200</v>
      </c>
      <c r="E243" s="227" t="s">
        <v>1148</v>
      </c>
      <c r="F243" s="228" t="s">
        <v>1149</v>
      </c>
      <c r="G243" s="229" t="s">
        <v>203</v>
      </c>
      <c r="H243" s="230">
        <v>1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46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290</v>
      </c>
      <c r="AT243" s="237" t="s">
        <v>200</v>
      </c>
      <c r="AU243" s="237" t="s">
        <v>21</v>
      </c>
      <c r="AY243" s="17" t="s">
        <v>197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21</v>
      </c>
      <c r="BK243" s="238">
        <f>ROUND(I243*H243,2)</f>
        <v>0</v>
      </c>
      <c r="BL243" s="17" t="s">
        <v>290</v>
      </c>
      <c r="BM243" s="237" t="s">
        <v>1150</v>
      </c>
    </row>
    <row r="244" spans="1:65" s="2" customFormat="1" ht="12">
      <c r="A244" s="38"/>
      <c r="B244" s="39"/>
      <c r="C244" s="226" t="s">
        <v>1151</v>
      </c>
      <c r="D244" s="226" t="s">
        <v>200</v>
      </c>
      <c r="E244" s="227" t="s">
        <v>1152</v>
      </c>
      <c r="F244" s="228" t="s">
        <v>1153</v>
      </c>
      <c r="G244" s="229" t="s">
        <v>203</v>
      </c>
      <c r="H244" s="230">
        <v>4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46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290</v>
      </c>
      <c r="AT244" s="237" t="s">
        <v>200</v>
      </c>
      <c r="AU244" s="237" t="s">
        <v>21</v>
      </c>
      <c r="AY244" s="17" t="s">
        <v>197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21</v>
      </c>
      <c r="BK244" s="238">
        <f>ROUND(I244*H244,2)</f>
        <v>0</v>
      </c>
      <c r="BL244" s="17" t="s">
        <v>290</v>
      </c>
      <c r="BM244" s="237" t="s">
        <v>1154</v>
      </c>
    </row>
    <row r="245" spans="1:65" s="2" customFormat="1" ht="16.5" customHeight="1">
      <c r="A245" s="38"/>
      <c r="B245" s="39"/>
      <c r="C245" s="226" t="s">
        <v>980</v>
      </c>
      <c r="D245" s="226" t="s">
        <v>200</v>
      </c>
      <c r="E245" s="227" t="s">
        <v>1155</v>
      </c>
      <c r="F245" s="228" t="s">
        <v>1156</v>
      </c>
      <c r="G245" s="229" t="s">
        <v>203</v>
      </c>
      <c r="H245" s="230">
        <v>1</v>
      </c>
      <c r="I245" s="231"/>
      <c r="J245" s="232">
        <f>ROUND(I245*H245,2)</f>
        <v>0</v>
      </c>
      <c r="K245" s="228" t="s">
        <v>1</v>
      </c>
      <c r="L245" s="44"/>
      <c r="M245" s="233" t="s">
        <v>1</v>
      </c>
      <c r="N245" s="234" t="s">
        <v>46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290</v>
      </c>
      <c r="AT245" s="237" t="s">
        <v>200</v>
      </c>
      <c r="AU245" s="237" t="s">
        <v>21</v>
      </c>
      <c r="AY245" s="17" t="s">
        <v>197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21</v>
      </c>
      <c r="BK245" s="238">
        <f>ROUND(I245*H245,2)</f>
        <v>0</v>
      </c>
      <c r="BL245" s="17" t="s">
        <v>290</v>
      </c>
      <c r="BM245" s="237" t="s">
        <v>1157</v>
      </c>
    </row>
    <row r="246" spans="1:65" s="2" customFormat="1" ht="16.5" customHeight="1">
      <c r="A246" s="38"/>
      <c r="B246" s="39"/>
      <c r="C246" s="226" t="s">
        <v>1158</v>
      </c>
      <c r="D246" s="226" t="s">
        <v>200</v>
      </c>
      <c r="E246" s="227" t="s">
        <v>1159</v>
      </c>
      <c r="F246" s="228" t="s">
        <v>1160</v>
      </c>
      <c r="G246" s="229" t="s">
        <v>203</v>
      </c>
      <c r="H246" s="230">
        <v>4</v>
      </c>
      <c r="I246" s="231"/>
      <c r="J246" s="232">
        <f>ROUND(I246*H246,2)</f>
        <v>0</v>
      </c>
      <c r="K246" s="228" t="s">
        <v>1</v>
      </c>
      <c r="L246" s="44"/>
      <c r="M246" s="233" t="s">
        <v>1</v>
      </c>
      <c r="N246" s="234" t="s">
        <v>46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290</v>
      </c>
      <c r="AT246" s="237" t="s">
        <v>200</v>
      </c>
      <c r="AU246" s="237" t="s">
        <v>21</v>
      </c>
      <c r="AY246" s="17" t="s">
        <v>197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21</v>
      </c>
      <c r="BK246" s="238">
        <f>ROUND(I246*H246,2)</f>
        <v>0</v>
      </c>
      <c r="BL246" s="17" t="s">
        <v>290</v>
      </c>
      <c r="BM246" s="237" t="s">
        <v>1161</v>
      </c>
    </row>
    <row r="247" spans="1:65" s="2" customFormat="1" ht="12">
      <c r="A247" s="38"/>
      <c r="B247" s="39"/>
      <c r="C247" s="226" t="s">
        <v>983</v>
      </c>
      <c r="D247" s="226" t="s">
        <v>200</v>
      </c>
      <c r="E247" s="227" t="s">
        <v>1162</v>
      </c>
      <c r="F247" s="228" t="s">
        <v>1163</v>
      </c>
      <c r="G247" s="229" t="s">
        <v>203</v>
      </c>
      <c r="H247" s="230">
        <v>4</v>
      </c>
      <c r="I247" s="231"/>
      <c r="J247" s="232">
        <f>ROUND(I247*H247,2)</f>
        <v>0</v>
      </c>
      <c r="K247" s="228" t="s">
        <v>1</v>
      </c>
      <c r="L247" s="44"/>
      <c r="M247" s="233" t="s">
        <v>1</v>
      </c>
      <c r="N247" s="234" t="s">
        <v>46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290</v>
      </c>
      <c r="AT247" s="237" t="s">
        <v>200</v>
      </c>
      <c r="AU247" s="237" t="s">
        <v>21</v>
      </c>
      <c r="AY247" s="17" t="s">
        <v>197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21</v>
      </c>
      <c r="BK247" s="238">
        <f>ROUND(I247*H247,2)</f>
        <v>0</v>
      </c>
      <c r="BL247" s="17" t="s">
        <v>290</v>
      </c>
      <c r="BM247" s="237" t="s">
        <v>1164</v>
      </c>
    </row>
    <row r="248" spans="1:65" s="2" customFormat="1" ht="16.5" customHeight="1">
      <c r="A248" s="38"/>
      <c r="B248" s="39"/>
      <c r="C248" s="226" t="s">
        <v>1165</v>
      </c>
      <c r="D248" s="226" t="s">
        <v>200</v>
      </c>
      <c r="E248" s="227" t="s">
        <v>1166</v>
      </c>
      <c r="F248" s="228" t="s">
        <v>1167</v>
      </c>
      <c r="G248" s="229" t="s">
        <v>203</v>
      </c>
      <c r="H248" s="230">
        <v>1</v>
      </c>
      <c r="I248" s="231"/>
      <c r="J248" s="232">
        <f>ROUND(I248*H248,2)</f>
        <v>0</v>
      </c>
      <c r="K248" s="228" t="s">
        <v>1</v>
      </c>
      <c r="L248" s="44"/>
      <c r="M248" s="233" t="s">
        <v>1</v>
      </c>
      <c r="N248" s="234" t="s">
        <v>46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290</v>
      </c>
      <c r="AT248" s="237" t="s">
        <v>200</v>
      </c>
      <c r="AU248" s="237" t="s">
        <v>21</v>
      </c>
      <c r="AY248" s="17" t="s">
        <v>197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21</v>
      </c>
      <c r="BK248" s="238">
        <f>ROUND(I248*H248,2)</f>
        <v>0</v>
      </c>
      <c r="BL248" s="17" t="s">
        <v>290</v>
      </c>
      <c r="BM248" s="237" t="s">
        <v>1168</v>
      </c>
    </row>
    <row r="249" spans="1:65" s="2" customFormat="1" ht="16.5" customHeight="1">
      <c r="A249" s="38"/>
      <c r="B249" s="39"/>
      <c r="C249" s="226" t="s">
        <v>986</v>
      </c>
      <c r="D249" s="226" t="s">
        <v>200</v>
      </c>
      <c r="E249" s="227" t="s">
        <v>1169</v>
      </c>
      <c r="F249" s="228" t="s">
        <v>1170</v>
      </c>
      <c r="G249" s="229" t="s">
        <v>203</v>
      </c>
      <c r="H249" s="230">
        <v>1</v>
      </c>
      <c r="I249" s="231"/>
      <c r="J249" s="232">
        <f>ROUND(I249*H249,2)</f>
        <v>0</v>
      </c>
      <c r="K249" s="228" t="s">
        <v>1</v>
      </c>
      <c r="L249" s="44"/>
      <c r="M249" s="233" t="s">
        <v>1</v>
      </c>
      <c r="N249" s="234" t="s">
        <v>46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290</v>
      </c>
      <c r="AT249" s="237" t="s">
        <v>200</v>
      </c>
      <c r="AU249" s="237" t="s">
        <v>21</v>
      </c>
      <c r="AY249" s="17" t="s">
        <v>197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21</v>
      </c>
      <c r="BK249" s="238">
        <f>ROUND(I249*H249,2)</f>
        <v>0</v>
      </c>
      <c r="BL249" s="17" t="s">
        <v>290</v>
      </c>
      <c r="BM249" s="237" t="s">
        <v>1171</v>
      </c>
    </row>
    <row r="250" spans="1:65" s="2" customFormat="1" ht="21.75" customHeight="1">
      <c r="A250" s="38"/>
      <c r="B250" s="39"/>
      <c r="C250" s="226" t="s">
        <v>1172</v>
      </c>
      <c r="D250" s="226" t="s">
        <v>200</v>
      </c>
      <c r="E250" s="227" t="s">
        <v>1173</v>
      </c>
      <c r="F250" s="228" t="s">
        <v>1174</v>
      </c>
      <c r="G250" s="229" t="s">
        <v>203</v>
      </c>
      <c r="H250" s="230">
        <v>1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46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290</v>
      </c>
      <c r="AT250" s="237" t="s">
        <v>200</v>
      </c>
      <c r="AU250" s="237" t="s">
        <v>21</v>
      </c>
      <c r="AY250" s="17" t="s">
        <v>197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21</v>
      </c>
      <c r="BK250" s="238">
        <f>ROUND(I250*H250,2)</f>
        <v>0</v>
      </c>
      <c r="BL250" s="17" t="s">
        <v>290</v>
      </c>
      <c r="BM250" s="237" t="s">
        <v>1175</v>
      </c>
    </row>
    <row r="251" spans="1:65" s="2" customFormat="1" ht="12">
      <c r="A251" s="38"/>
      <c r="B251" s="39"/>
      <c r="C251" s="226" t="s">
        <v>991</v>
      </c>
      <c r="D251" s="226" t="s">
        <v>200</v>
      </c>
      <c r="E251" s="227" t="s">
        <v>1176</v>
      </c>
      <c r="F251" s="228" t="s">
        <v>1177</v>
      </c>
      <c r="G251" s="229" t="s">
        <v>203</v>
      </c>
      <c r="H251" s="230">
        <v>1</v>
      </c>
      <c r="I251" s="231"/>
      <c r="J251" s="232">
        <f>ROUND(I251*H251,2)</f>
        <v>0</v>
      </c>
      <c r="K251" s="228" t="s">
        <v>1</v>
      </c>
      <c r="L251" s="44"/>
      <c r="M251" s="233" t="s">
        <v>1</v>
      </c>
      <c r="N251" s="234" t="s">
        <v>46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290</v>
      </c>
      <c r="AT251" s="237" t="s">
        <v>200</v>
      </c>
      <c r="AU251" s="237" t="s">
        <v>21</v>
      </c>
      <c r="AY251" s="17" t="s">
        <v>197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21</v>
      </c>
      <c r="BK251" s="238">
        <f>ROUND(I251*H251,2)</f>
        <v>0</v>
      </c>
      <c r="BL251" s="17" t="s">
        <v>290</v>
      </c>
      <c r="BM251" s="237" t="s">
        <v>1178</v>
      </c>
    </row>
    <row r="252" spans="1:65" s="2" customFormat="1" ht="21.75" customHeight="1">
      <c r="A252" s="38"/>
      <c r="B252" s="39"/>
      <c r="C252" s="226" t="s">
        <v>1179</v>
      </c>
      <c r="D252" s="226" t="s">
        <v>200</v>
      </c>
      <c r="E252" s="227" t="s">
        <v>1180</v>
      </c>
      <c r="F252" s="228" t="s">
        <v>1181</v>
      </c>
      <c r="G252" s="229" t="s">
        <v>707</v>
      </c>
      <c r="H252" s="287"/>
      <c r="I252" s="231"/>
      <c r="J252" s="232">
        <f>ROUND(I252*H252,2)</f>
        <v>0</v>
      </c>
      <c r="K252" s="228" t="s">
        <v>1</v>
      </c>
      <c r="L252" s="44"/>
      <c r="M252" s="233" t="s">
        <v>1</v>
      </c>
      <c r="N252" s="234" t="s">
        <v>46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290</v>
      </c>
      <c r="AT252" s="237" t="s">
        <v>200</v>
      </c>
      <c r="AU252" s="237" t="s">
        <v>21</v>
      </c>
      <c r="AY252" s="17" t="s">
        <v>197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21</v>
      </c>
      <c r="BK252" s="238">
        <f>ROUND(I252*H252,2)</f>
        <v>0</v>
      </c>
      <c r="BL252" s="17" t="s">
        <v>290</v>
      </c>
      <c r="BM252" s="237" t="s">
        <v>1182</v>
      </c>
    </row>
    <row r="253" spans="1:63" s="12" customFormat="1" ht="25.9" customHeight="1">
      <c r="A253" s="12"/>
      <c r="B253" s="210"/>
      <c r="C253" s="211"/>
      <c r="D253" s="212" t="s">
        <v>80</v>
      </c>
      <c r="E253" s="213" t="s">
        <v>1183</v>
      </c>
      <c r="F253" s="213" t="s">
        <v>1184</v>
      </c>
      <c r="G253" s="211"/>
      <c r="H253" s="211"/>
      <c r="I253" s="214"/>
      <c r="J253" s="215">
        <f>BK253</f>
        <v>0</v>
      </c>
      <c r="K253" s="211"/>
      <c r="L253" s="216"/>
      <c r="M253" s="217"/>
      <c r="N253" s="218"/>
      <c r="O253" s="218"/>
      <c r="P253" s="219">
        <f>SUM(P254:P263)</f>
        <v>0</v>
      </c>
      <c r="Q253" s="218"/>
      <c r="R253" s="219">
        <f>SUM(R254:R263)</f>
        <v>0</v>
      </c>
      <c r="S253" s="218"/>
      <c r="T253" s="220">
        <f>SUM(T254:T263)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1" t="s">
        <v>21</v>
      </c>
      <c r="AT253" s="222" t="s">
        <v>80</v>
      </c>
      <c r="AU253" s="222" t="s">
        <v>81</v>
      </c>
      <c r="AY253" s="221" t="s">
        <v>197</v>
      </c>
      <c r="BK253" s="223">
        <f>SUM(BK254:BK263)</f>
        <v>0</v>
      </c>
    </row>
    <row r="254" spans="1:65" s="2" customFormat="1" ht="12">
      <c r="A254" s="38"/>
      <c r="B254" s="39"/>
      <c r="C254" s="226" t="s">
        <v>994</v>
      </c>
      <c r="D254" s="226" t="s">
        <v>200</v>
      </c>
      <c r="E254" s="227" t="s">
        <v>1185</v>
      </c>
      <c r="F254" s="228" t="s">
        <v>1186</v>
      </c>
      <c r="G254" s="229" t="s">
        <v>203</v>
      </c>
      <c r="H254" s="230">
        <v>1</v>
      </c>
      <c r="I254" s="231"/>
      <c r="J254" s="232">
        <f>ROUND(I254*H254,2)</f>
        <v>0</v>
      </c>
      <c r="K254" s="228" t="s">
        <v>1</v>
      </c>
      <c r="L254" s="44"/>
      <c r="M254" s="233" t="s">
        <v>1</v>
      </c>
      <c r="N254" s="234" t="s">
        <v>46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205</v>
      </c>
      <c r="AT254" s="237" t="s">
        <v>200</v>
      </c>
      <c r="AU254" s="237" t="s">
        <v>21</v>
      </c>
      <c r="AY254" s="17" t="s">
        <v>197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21</v>
      </c>
      <c r="BK254" s="238">
        <f>ROUND(I254*H254,2)</f>
        <v>0</v>
      </c>
      <c r="BL254" s="17" t="s">
        <v>205</v>
      </c>
      <c r="BM254" s="237" t="s">
        <v>1187</v>
      </c>
    </row>
    <row r="255" spans="1:65" s="2" customFormat="1" ht="16.5" customHeight="1">
      <c r="A255" s="38"/>
      <c r="B255" s="39"/>
      <c r="C255" s="226" t="s">
        <v>1188</v>
      </c>
      <c r="D255" s="226" t="s">
        <v>200</v>
      </c>
      <c r="E255" s="227" t="s">
        <v>1189</v>
      </c>
      <c r="F255" s="228" t="s">
        <v>1190</v>
      </c>
      <c r="G255" s="229" t="s">
        <v>1009</v>
      </c>
      <c r="H255" s="230">
        <v>6</v>
      </c>
      <c r="I255" s="231"/>
      <c r="J255" s="232">
        <f>ROUND(I255*H255,2)</f>
        <v>0</v>
      </c>
      <c r="K255" s="228" t="s">
        <v>1</v>
      </c>
      <c r="L255" s="44"/>
      <c r="M255" s="233" t="s">
        <v>1</v>
      </c>
      <c r="N255" s="234" t="s">
        <v>46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205</v>
      </c>
      <c r="AT255" s="237" t="s">
        <v>200</v>
      </c>
      <c r="AU255" s="237" t="s">
        <v>21</v>
      </c>
      <c r="AY255" s="17" t="s">
        <v>197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21</v>
      </c>
      <c r="BK255" s="238">
        <f>ROUND(I255*H255,2)</f>
        <v>0</v>
      </c>
      <c r="BL255" s="17" t="s">
        <v>205</v>
      </c>
      <c r="BM255" s="237" t="s">
        <v>1191</v>
      </c>
    </row>
    <row r="256" spans="1:65" s="2" customFormat="1" ht="16.5" customHeight="1">
      <c r="A256" s="38"/>
      <c r="B256" s="39"/>
      <c r="C256" s="226" t="s">
        <v>997</v>
      </c>
      <c r="D256" s="226" t="s">
        <v>200</v>
      </c>
      <c r="E256" s="227" t="s">
        <v>1192</v>
      </c>
      <c r="F256" s="228" t="s">
        <v>1193</v>
      </c>
      <c r="G256" s="229" t="s">
        <v>1009</v>
      </c>
      <c r="H256" s="230">
        <v>4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46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205</v>
      </c>
      <c r="AT256" s="237" t="s">
        <v>200</v>
      </c>
      <c r="AU256" s="237" t="s">
        <v>21</v>
      </c>
      <c r="AY256" s="17" t="s">
        <v>197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21</v>
      </c>
      <c r="BK256" s="238">
        <f>ROUND(I256*H256,2)</f>
        <v>0</v>
      </c>
      <c r="BL256" s="17" t="s">
        <v>205</v>
      </c>
      <c r="BM256" s="237" t="s">
        <v>1194</v>
      </c>
    </row>
    <row r="257" spans="1:65" s="2" customFormat="1" ht="16.5" customHeight="1">
      <c r="A257" s="38"/>
      <c r="B257" s="39"/>
      <c r="C257" s="226" t="s">
        <v>1195</v>
      </c>
      <c r="D257" s="226" t="s">
        <v>200</v>
      </c>
      <c r="E257" s="227" t="s">
        <v>1196</v>
      </c>
      <c r="F257" s="228" t="s">
        <v>1197</v>
      </c>
      <c r="G257" s="229" t="s">
        <v>1009</v>
      </c>
      <c r="H257" s="230">
        <v>4</v>
      </c>
      <c r="I257" s="231"/>
      <c r="J257" s="232">
        <f>ROUND(I257*H257,2)</f>
        <v>0</v>
      </c>
      <c r="K257" s="228" t="s">
        <v>1</v>
      </c>
      <c r="L257" s="44"/>
      <c r="M257" s="233" t="s">
        <v>1</v>
      </c>
      <c r="N257" s="234" t="s">
        <v>46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205</v>
      </c>
      <c r="AT257" s="237" t="s">
        <v>200</v>
      </c>
      <c r="AU257" s="237" t="s">
        <v>21</v>
      </c>
      <c r="AY257" s="17" t="s">
        <v>197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21</v>
      </c>
      <c r="BK257" s="238">
        <f>ROUND(I257*H257,2)</f>
        <v>0</v>
      </c>
      <c r="BL257" s="17" t="s">
        <v>205</v>
      </c>
      <c r="BM257" s="237" t="s">
        <v>1198</v>
      </c>
    </row>
    <row r="258" spans="1:65" s="2" customFormat="1" ht="16.5" customHeight="1">
      <c r="A258" s="38"/>
      <c r="B258" s="39"/>
      <c r="C258" s="226" t="s">
        <v>998</v>
      </c>
      <c r="D258" s="226" t="s">
        <v>200</v>
      </c>
      <c r="E258" s="227" t="s">
        <v>1199</v>
      </c>
      <c r="F258" s="228" t="s">
        <v>1200</v>
      </c>
      <c r="G258" s="229" t="s">
        <v>1009</v>
      </c>
      <c r="H258" s="230">
        <v>1</v>
      </c>
      <c r="I258" s="231"/>
      <c r="J258" s="232">
        <f>ROUND(I258*H258,2)</f>
        <v>0</v>
      </c>
      <c r="K258" s="228" t="s">
        <v>1</v>
      </c>
      <c r="L258" s="44"/>
      <c r="M258" s="233" t="s">
        <v>1</v>
      </c>
      <c r="N258" s="234" t="s">
        <v>46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205</v>
      </c>
      <c r="AT258" s="237" t="s">
        <v>200</v>
      </c>
      <c r="AU258" s="237" t="s">
        <v>21</v>
      </c>
      <c r="AY258" s="17" t="s">
        <v>197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21</v>
      </c>
      <c r="BK258" s="238">
        <f>ROUND(I258*H258,2)</f>
        <v>0</v>
      </c>
      <c r="BL258" s="17" t="s">
        <v>205</v>
      </c>
      <c r="BM258" s="237" t="s">
        <v>1201</v>
      </c>
    </row>
    <row r="259" spans="1:65" s="2" customFormat="1" ht="16.5" customHeight="1">
      <c r="A259" s="38"/>
      <c r="B259" s="39"/>
      <c r="C259" s="226" t="s">
        <v>1202</v>
      </c>
      <c r="D259" s="226" t="s">
        <v>200</v>
      </c>
      <c r="E259" s="227" t="s">
        <v>1203</v>
      </c>
      <c r="F259" s="228" t="s">
        <v>1204</v>
      </c>
      <c r="G259" s="229" t="s">
        <v>210</v>
      </c>
      <c r="H259" s="230">
        <v>0.439</v>
      </c>
      <c r="I259" s="231"/>
      <c r="J259" s="232">
        <f>ROUND(I259*H259,2)</f>
        <v>0</v>
      </c>
      <c r="K259" s="228" t="s">
        <v>1</v>
      </c>
      <c r="L259" s="44"/>
      <c r="M259" s="233" t="s">
        <v>1</v>
      </c>
      <c r="N259" s="234" t="s">
        <v>46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205</v>
      </c>
      <c r="AT259" s="237" t="s">
        <v>200</v>
      </c>
      <c r="AU259" s="237" t="s">
        <v>21</v>
      </c>
      <c r="AY259" s="17" t="s">
        <v>197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21</v>
      </c>
      <c r="BK259" s="238">
        <f>ROUND(I259*H259,2)</f>
        <v>0</v>
      </c>
      <c r="BL259" s="17" t="s">
        <v>205</v>
      </c>
      <c r="BM259" s="237" t="s">
        <v>1205</v>
      </c>
    </row>
    <row r="260" spans="1:65" s="2" customFormat="1" ht="16.5" customHeight="1">
      <c r="A260" s="38"/>
      <c r="B260" s="39"/>
      <c r="C260" s="226" t="s">
        <v>1003</v>
      </c>
      <c r="D260" s="226" t="s">
        <v>200</v>
      </c>
      <c r="E260" s="227" t="s">
        <v>1206</v>
      </c>
      <c r="F260" s="228" t="s">
        <v>1207</v>
      </c>
      <c r="G260" s="229" t="s">
        <v>203</v>
      </c>
      <c r="H260" s="230">
        <v>13</v>
      </c>
      <c r="I260" s="231"/>
      <c r="J260" s="232">
        <f>ROUND(I260*H260,2)</f>
        <v>0</v>
      </c>
      <c r="K260" s="228" t="s">
        <v>1</v>
      </c>
      <c r="L260" s="44"/>
      <c r="M260" s="233" t="s">
        <v>1</v>
      </c>
      <c r="N260" s="234" t="s">
        <v>46</v>
      </c>
      <c r="O260" s="91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205</v>
      </c>
      <c r="AT260" s="237" t="s">
        <v>200</v>
      </c>
      <c r="AU260" s="237" t="s">
        <v>21</v>
      </c>
      <c r="AY260" s="17" t="s">
        <v>197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21</v>
      </c>
      <c r="BK260" s="238">
        <f>ROUND(I260*H260,2)</f>
        <v>0</v>
      </c>
      <c r="BL260" s="17" t="s">
        <v>205</v>
      </c>
      <c r="BM260" s="237" t="s">
        <v>1208</v>
      </c>
    </row>
    <row r="261" spans="1:65" s="2" customFormat="1" ht="16.5" customHeight="1">
      <c r="A261" s="38"/>
      <c r="B261" s="39"/>
      <c r="C261" s="226" t="s">
        <v>1209</v>
      </c>
      <c r="D261" s="226" t="s">
        <v>200</v>
      </c>
      <c r="E261" s="227" t="s">
        <v>1210</v>
      </c>
      <c r="F261" s="228" t="s">
        <v>1211</v>
      </c>
      <c r="G261" s="229" t="s">
        <v>1009</v>
      </c>
      <c r="H261" s="230">
        <v>5</v>
      </c>
      <c r="I261" s="231"/>
      <c r="J261" s="232">
        <f>ROUND(I261*H261,2)</f>
        <v>0</v>
      </c>
      <c r="K261" s="228" t="s">
        <v>1</v>
      </c>
      <c r="L261" s="44"/>
      <c r="M261" s="233" t="s">
        <v>1</v>
      </c>
      <c r="N261" s="234" t="s">
        <v>46</v>
      </c>
      <c r="O261" s="91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205</v>
      </c>
      <c r="AT261" s="237" t="s">
        <v>200</v>
      </c>
      <c r="AU261" s="237" t="s">
        <v>21</v>
      </c>
      <c r="AY261" s="17" t="s">
        <v>197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21</v>
      </c>
      <c r="BK261" s="238">
        <f>ROUND(I261*H261,2)</f>
        <v>0</v>
      </c>
      <c r="BL261" s="17" t="s">
        <v>205</v>
      </c>
      <c r="BM261" s="237" t="s">
        <v>1212</v>
      </c>
    </row>
    <row r="262" spans="1:65" s="2" customFormat="1" ht="16.5" customHeight="1">
      <c r="A262" s="38"/>
      <c r="B262" s="39"/>
      <c r="C262" s="226" t="s">
        <v>1006</v>
      </c>
      <c r="D262" s="226" t="s">
        <v>200</v>
      </c>
      <c r="E262" s="227" t="s">
        <v>1213</v>
      </c>
      <c r="F262" s="228" t="s">
        <v>1214</v>
      </c>
      <c r="G262" s="229" t="s">
        <v>203</v>
      </c>
      <c r="H262" s="230">
        <v>4</v>
      </c>
      <c r="I262" s="231"/>
      <c r="J262" s="232">
        <f>ROUND(I262*H262,2)</f>
        <v>0</v>
      </c>
      <c r="K262" s="228" t="s">
        <v>1</v>
      </c>
      <c r="L262" s="44"/>
      <c r="M262" s="233" t="s">
        <v>1</v>
      </c>
      <c r="N262" s="234" t="s">
        <v>46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205</v>
      </c>
      <c r="AT262" s="237" t="s">
        <v>200</v>
      </c>
      <c r="AU262" s="237" t="s">
        <v>21</v>
      </c>
      <c r="AY262" s="17" t="s">
        <v>197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21</v>
      </c>
      <c r="BK262" s="238">
        <f>ROUND(I262*H262,2)</f>
        <v>0</v>
      </c>
      <c r="BL262" s="17" t="s">
        <v>205</v>
      </c>
      <c r="BM262" s="237" t="s">
        <v>1215</v>
      </c>
    </row>
    <row r="263" spans="1:65" s="2" customFormat="1" ht="16.5" customHeight="1">
      <c r="A263" s="38"/>
      <c r="B263" s="39"/>
      <c r="C263" s="226" t="s">
        <v>1216</v>
      </c>
      <c r="D263" s="226" t="s">
        <v>200</v>
      </c>
      <c r="E263" s="227" t="s">
        <v>1217</v>
      </c>
      <c r="F263" s="228" t="s">
        <v>1218</v>
      </c>
      <c r="G263" s="229" t="s">
        <v>203</v>
      </c>
      <c r="H263" s="230">
        <v>8</v>
      </c>
      <c r="I263" s="231"/>
      <c r="J263" s="232">
        <f>ROUND(I263*H263,2)</f>
        <v>0</v>
      </c>
      <c r="K263" s="228" t="s">
        <v>1</v>
      </c>
      <c r="L263" s="44"/>
      <c r="M263" s="233" t="s">
        <v>1</v>
      </c>
      <c r="N263" s="234" t="s">
        <v>46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205</v>
      </c>
      <c r="AT263" s="237" t="s">
        <v>200</v>
      </c>
      <c r="AU263" s="237" t="s">
        <v>21</v>
      </c>
      <c r="AY263" s="17" t="s">
        <v>197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21</v>
      </c>
      <c r="BK263" s="238">
        <f>ROUND(I263*H263,2)</f>
        <v>0</v>
      </c>
      <c r="BL263" s="17" t="s">
        <v>205</v>
      </c>
      <c r="BM263" s="237" t="s">
        <v>1219</v>
      </c>
    </row>
    <row r="264" spans="1:63" s="12" customFormat="1" ht="25.9" customHeight="1">
      <c r="A264" s="12"/>
      <c r="B264" s="210"/>
      <c r="C264" s="211"/>
      <c r="D264" s="212" t="s">
        <v>80</v>
      </c>
      <c r="E264" s="213" t="s">
        <v>1220</v>
      </c>
      <c r="F264" s="213" t="s">
        <v>1221</v>
      </c>
      <c r="G264" s="211"/>
      <c r="H264" s="211"/>
      <c r="I264" s="214"/>
      <c r="J264" s="215">
        <f>BK264</f>
        <v>0</v>
      </c>
      <c r="K264" s="211"/>
      <c r="L264" s="216"/>
      <c r="M264" s="217"/>
      <c r="N264" s="218"/>
      <c r="O264" s="218"/>
      <c r="P264" s="219">
        <f>P265</f>
        <v>0</v>
      </c>
      <c r="Q264" s="218"/>
      <c r="R264" s="219">
        <f>R265</f>
        <v>0</v>
      </c>
      <c r="S264" s="218"/>
      <c r="T264" s="220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1" t="s">
        <v>21</v>
      </c>
      <c r="AT264" s="222" t="s">
        <v>80</v>
      </c>
      <c r="AU264" s="222" t="s">
        <v>81</v>
      </c>
      <c r="AY264" s="221" t="s">
        <v>197</v>
      </c>
      <c r="BK264" s="223">
        <f>BK265</f>
        <v>0</v>
      </c>
    </row>
    <row r="265" spans="1:65" s="2" customFormat="1" ht="16.5" customHeight="1">
      <c r="A265" s="38"/>
      <c r="B265" s="39"/>
      <c r="C265" s="226" t="s">
        <v>1010</v>
      </c>
      <c r="D265" s="226" t="s">
        <v>200</v>
      </c>
      <c r="E265" s="227" t="s">
        <v>1222</v>
      </c>
      <c r="F265" s="228" t="s">
        <v>829</v>
      </c>
      <c r="G265" s="229" t="s">
        <v>830</v>
      </c>
      <c r="H265" s="230">
        <v>1</v>
      </c>
      <c r="I265" s="231"/>
      <c r="J265" s="232">
        <f>ROUND(I265*H265,2)</f>
        <v>0</v>
      </c>
      <c r="K265" s="228" t="s">
        <v>1</v>
      </c>
      <c r="L265" s="44"/>
      <c r="M265" s="233" t="s">
        <v>1</v>
      </c>
      <c r="N265" s="234" t="s">
        <v>46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205</v>
      </c>
      <c r="AT265" s="237" t="s">
        <v>200</v>
      </c>
      <c r="AU265" s="237" t="s">
        <v>21</v>
      </c>
      <c r="AY265" s="17" t="s">
        <v>197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21</v>
      </c>
      <c r="BK265" s="238">
        <f>ROUND(I265*H265,2)</f>
        <v>0</v>
      </c>
      <c r="BL265" s="17" t="s">
        <v>205</v>
      </c>
      <c r="BM265" s="237" t="s">
        <v>1223</v>
      </c>
    </row>
    <row r="266" spans="1:63" s="12" customFormat="1" ht="25.9" customHeight="1">
      <c r="A266" s="12"/>
      <c r="B266" s="210"/>
      <c r="C266" s="211"/>
      <c r="D266" s="212" t="s">
        <v>80</v>
      </c>
      <c r="E266" s="213" t="s">
        <v>839</v>
      </c>
      <c r="F266" s="213" t="s">
        <v>840</v>
      </c>
      <c r="G266" s="211"/>
      <c r="H266" s="211"/>
      <c r="I266" s="214"/>
      <c r="J266" s="215">
        <f>BK266</f>
        <v>0</v>
      </c>
      <c r="K266" s="211"/>
      <c r="L266" s="216"/>
      <c r="M266" s="217"/>
      <c r="N266" s="218"/>
      <c r="O266" s="218"/>
      <c r="P266" s="219">
        <f>SUM(P267:P272)</f>
        <v>0</v>
      </c>
      <c r="Q266" s="218"/>
      <c r="R266" s="219">
        <f>SUM(R267:R272)</f>
        <v>0</v>
      </c>
      <c r="S266" s="218"/>
      <c r="T266" s="220">
        <f>SUM(T267:T272)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1" t="s">
        <v>21</v>
      </c>
      <c r="AT266" s="222" t="s">
        <v>80</v>
      </c>
      <c r="AU266" s="222" t="s">
        <v>81</v>
      </c>
      <c r="AY266" s="221" t="s">
        <v>197</v>
      </c>
      <c r="BK266" s="223">
        <f>SUM(BK267:BK272)</f>
        <v>0</v>
      </c>
    </row>
    <row r="267" spans="1:65" s="2" customFormat="1" ht="21.75" customHeight="1">
      <c r="A267" s="38"/>
      <c r="B267" s="39"/>
      <c r="C267" s="226" t="s">
        <v>1224</v>
      </c>
      <c r="D267" s="226" t="s">
        <v>200</v>
      </c>
      <c r="E267" s="227" t="s">
        <v>841</v>
      </c>
      <c r="F267" s="228" t="s">
        <v>734</v>
      </c>
      <c r="G267" s="229" t="s">
        <v>210</v>
      </c>
      <c r="H267" s="230">
        <v>0.621</v>
      </c>
      <c r="I267" s="231"/>
      <c r="J267" s="232">
        <f>ROUND(I267*H267,2)</f>
        <v>0</v>
      </c>
      <c r="K267" s="228" t="s">
        <v>1</v>
      </c>
      <c r="L267" s="44"/>
      <c r="M267" s="233" t="s">
        <v>1</v>
      </c>
      <c r="N267" s="234" t="s">
        <v>46</v>
      </c>
      <c r="O267" s="91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205</v>
      </c>
      <c r="AT267" s="237" t="s">
        <v>200</v>
      </c>
      <c r="AU267" s="237" t="s">
        <v>21</v>
      </c>
      <c r="AY267" s="17" t="s">
        <v>197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21</v>
      </c>
      <c r="BK267" s="238">
        <f>ROUND(I267*H267,2)</f>
        <v>0</v>
      </c>
      <c r="BL267" s="17" t="s">
        <v>205</v>
      </c>
      <c r="BM267" s="237" t="s">
        <v>1225</v>
      </c>
    </row>
    <row r="268" spans="1:65" s="2" customFormat="1" ht="21.75" customHeight="1">
      <c r="A268" s="38"/>
      <c r="B268" s="39"/>
      <c r="C268" s="226" t="s">
        <v>1013</v>
      </c>
      <c r="D268" s="226" t="s">
        <v>200</v>
      </c>
      <c r="E268" s="227" t="s">
        <v>842</v>
      </c>
      <c r="F268" s="228" t="s">
        <v>843</v>
      </c>
      <c r="G268" s="229" t="s">
        <v>210</v>
      </c>
      <c r="H268" s="230">
        <v>8.689</v>
      </c>
      <c r="I268" s="231"/>
      <c r="J268" s="232">
        <f>ROUND(I268*H268,2)</f>
        <v>0</v>
      </c>
      <c r="K268" s="228" t="s">
        <v>1</v>
      </c>
      <c r="L268" s="44"/>
      <c r="M268" s="233" t="s">
        <v>1</v>
      </c>
      <c r="N268" s="234" t="s">
        <v>46</v>
      </c>
      <c r="O268" s="91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205</v>
      </c>
      <c r="AT268" s="237" t="s">
        <v>200</v>
      </c>
      <c r="AU268" s="237" t="s">
        <v>21</v>
      </c>
      <c r="AY268" s="17" t="s">
        <v>197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21</v>
      </c>
      <c r="BK268" s="238">
        <f>ROUND(I268*H268,2)</f>
        <v>0</v>
      </c>
      <c r="BL268" s="17" t="s">
        <v>205</v>
      </c>
      <c r="BM268" s="237" t="s">
        <v>1226</v>
      </c>
    </row>
    <row r="269" spans="1:65" s="2" customFormat="1" ht="16.5" customHeight="1">
      <c r="A269" s="38"/>
      <c r="B269" s="39"/>
      <c r="C269" s="226" t="s">
        <v>1227</v>
      </c>
      <c r="D269" s="226" t="s">
        <v>200</v>
      </c>
      <c r="E269" s="227" t="s">
        <v>844</v>
      </c>
      <c r="F269" s="228" t="s">
        <v>845</v>
      </c>
      <c r="G269" s="229" t="s">
        <v>210</v>
      </c>
      <c r="H269" s="230">
        <v>0.621</v>
      </c>
      <c r="I269" s="231"/>
      <c r="J269" s="232">
        <f>ROUND(I269*H269,2)</f>
        <v>0</v>
      </c>
      <c r="K269" s="228" t="s">
        <v>1</v>
      </c>
      <c r="L269" s="44"/>
      <c r="M269" s="233" t="s">
        <v>1</v>
      </c>
      <c r="N269" s="234" t="s">
        <v>46</v>
      </c>
      <c r="O269" s="91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205</v>
      </c>
      <c r="AT269" s="237" t="s">
        <v>200</v>
      </c>
      <c r="AU269" s="237" t="s">
        <v>21</v>
      </c>
      <c r="AY269" s="17" t="s">
        <v>197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21</v>
      </c>
      <c r="BK269" s="238">
        <f>ROUND(I269*H269,2)</f>
        <v>0</v>
      </c>
      <c r="BL269" s="17" t="s">
        <v>205</v>
      </c>
      <c r="BM269" s="237" t="s">
        <v>1228</v>
      </c>
    </row>
    <row r="270" spans="1:65" s="2" customFormat="1" ht="12">
      <c r="A270" s="38"/>
      <c r="B270" s="39"/>
      <c r="C270" s="226" t="s">
        <v>1016</v>
      </c>
      <c r="D270" s="226" t="s">
        <v>200</v>
      </c>
      <c r="E270" s="227" t="s">
        <v>846</v>
      </c>
      <c r="F270" s="228" t="s">
        <v>847</v>
      </c>
      <c r="G270" s="229" t="s">
        <v>210</v>
      </c>
      <c r="H270" s="230">
        <v>1.241</v>
      </c>
      <c r="I270" s="231"/>
      <c r="J270" s="232">
        <f>ROUND(I270*H270,2)</f>
        <v>0</v>
      </c>
      <c r="K270" s="228" t="s">
        <v>1</v>
      </c>
      <c r="L270" s="44"/>
      <c r="M270" s="233" t="s">
        <v>1</v>
      </c>
      <c r="N270" s="234" t="s">
        <v>46</v>
      </c>
      <c r="O270" s="91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7" t="s">
        <v>205</v>
      </c>
      <c r="AT270" s="237" t="s">
        <v>200</v>
      </c>
      <c r="AU270" s="237" t="s">
        <v>21</v>
      </c>
      <c r="AY270" s="17" t="s">
        <v>197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7" t="s">
        <v>21</v>
      </c>
      <c r="BK270" s="238">
        <f>ROUND(I270*H270,2)</f>
        <v>0</v>
      </c>
      <c r="BL270" s="17" t="s">
        <v>205</v>
      </c>
      <c r="BM270" s="237" t="s">
        <v>1229</v>
      </c>
    </row>
    <row r="271" spans="1:65" s="2" customFormat="1" ht="16.5" customHeight="1">
      <c r="A271" s="38"/>
      <c r="B271" s="39"/>
      <c r="C271" s="226" t="s">
        <v>1230</v>
      </c>
      <c r="D271" s="226" t="s">
        <v>200</v>
      </c>
      <c r="E271" s="227" t="s">
        <v>848</v>
      </c>
      <c r="F271" s="228" t="s">
        <v>849</v>
      </c>
      <c r="G271" s="229" t="s">
        <v>210</v>
      </c>
      <c r="H271" s="230">
        <v>0.621</v>
      </c>
      <c r="I271" s="231"/>
      <c r="J271" s="232">
        <f>ROUND(I271*H271,2)</f>
        <v>0</v>
      </c>
      <c r="K271" s="228" t="s">
        <v>1</v>
      </c>
      <c r="L271" s="44"/>
      <c r="M271" s="233" t="s">
        <v>1</v>
      </c>
      <c r="N271" s="234" t="s">
        <v>46</v>
      </c>
      <c r="O271" s="91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205</v>
      </c>
      <c r="AT271" s="237" t="s">
        <v>200</v>
      </c>
      <c r="AU271" s="237" t="s">
        <v>21</v>
      </c>
      <c r="AY271" s="17" t="s">
        <v>197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21</v>
      </c>
      <c r="BK271" s="238">
        <f>ROUND(I271*H271,2)</f>
        <v>0</v>
      </c>
      <c r="BL271" s="17" t="s">
        <v>205</v>
      </c>
      <c r="BM271" s="237" t="s">
        <v>1231</v>
      </c>
    </row>
    <row r="272" spans="1:65" s="2" customFormat="1" ht="16.5" customHeight="1">
      <c r="A272" s="38"/>
      <c r="B272" s="39"/>
      <c r="C272" s="226" t="s">
        <v>1019</v>
      </c>
      <c r="D272" s="226" t="s">
        <v>200</v>
      </c>
      <c r="E272" s="227" t="s">
        <v>850</v>
      </c>
      <c r="F272" s="228" t="s">
        <v>851</v>
      </c>
      <c r="G272" s="229" t="s">
        <v>210</v>
      </c>
      <c r="H272" s="230">
        <v>0.621</v>
      </c>
      <c r="I272" s="231"/>
      <c r="J272" s="232">
        <f>ROUND(I272*H272,2)</f>
        <v>0</v>
      </c>
      <c r="K272" s="228" t="s">
        <v>1</v>
      </c>
      <c r="L272" s="44"/>
      <c r="M272" s="282" t="s">
        <v>1</v>
      </c>
      <c r="N272" s="283" t="s">
        <v>46</v>
      </c>
      <c r="O272" s="284"/>
      <c r="P272" s="285">
        <f>O272*H272</f>
        <v>0</v>
      </c>
      <c r="Q272" s="285">
        <v>0</v>
      </c>
      <c r="R272" s="285">
        <f>Q272*H272</f>
        <v>0</v>
      </c>
      <c r="S272" s="285">
        <v>0</v>
      </c>
      <c r="T272" s="28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205</v>
      </c>
      <c r="AT272" s="237" t="s">
        <v>200</v>
      </c>
      <c r="AU272" s="237" t="s">
        <v>21</v>
      </c>
      <c r="AY272" s="17" t="s">
        <v>197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21</v>
      </c>
      <c r="BK272" s="238">
        <f>ROUND(I272*H272,2)</f>
        <v>0</v>
      </c>
      <c r="BL272" s="17" t="s">
        <v>205</v>
      </c>
      <c r="BM272" s="237" t="s">
        <v>1232</v>
      </c>
    </row>
    <row r="273" spans="1:31" s="2" customFormat="1" ht="6.95" customHeight="1">
      <c r="A273" s="38"/>
      <c r="B273" s="66"/>
      <c r="C273" s="67"/>
      <c r="D273" s="67"/>
      <c r="E273" s="67"/>
      <c r="F273" s="67"/>
      <c r="G273" s="67"/>
      <c r="H273" s="67"/>
      <c r="I273" s="67"/>
      <c r="J273" s="67"/>
      <c r="K273" s="67"/>
      <c r="L273" s="44"/>
      <c r="M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</row>
  </sheetData>
  <sheetProtection password="CC35" sheet="1" objects="1" scenarios="1" formatColumns="0" formatRows="0" autoFilter="0"/>
  <autoFilter ref="C130:K2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1233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1234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0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0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ROUND((SUM(BE138:BE318)),2)</f>
        <v>0</v>
      </c>
      <c r="G35" s="38"/>
      <c r="H35" s="38"/>
      <c r="I35" s="164">
        <v>0.21</v>
      </c>
      <c r="J35" s="163">
        <f>ROUND(((SUM(BE138:BE318))*I35),2)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ROUND((SUM(BF138:BF318)),2)</f>
        <v>0</v>
      </c>
      <c r="G36" s="38"/>
      <c r="H36" s="38"/>
      <c r="I36" s="164">
        <v>0.15</v>
      </c>
      <c r="J36" s="163">
        <f>ROUND(((SUM(BF138:BF318))*I36),2)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ROUND((SUM(BG138:BG318)),2)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ROUND((SUM(BH138:BH318)),2)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ROUND((SUM(BI138:BI318)),2)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1233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02.1 -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>Český Krumlov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164</v>
      </c>
      <c r="E99" s="191"/>
      <c r="F99" s="191"/>
      <c r="G99" s="191"/>
      <c r="H99" s="191"/>
      <c r="I99" s="191"/>
      <c r="J99" s="192">
        <f>J139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165</v>
      </c>
      <c r="E100" s="196"/>
      <c r="F100" s="196"/>
      <c r="G100" s="196"/>
      <c r="H100" s="196"/>
      <c r="I100" s="196"/>
      <c r="J100" s="197">
        <f>J140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166</v>
      </c>
      <c r="E101" s="196"/>
      <c r="F101" s="196"/>
      <c r="G101" s="196"/>
      <c r="H101" s="196"/>
      <c r="I101" s="196"/>
      <c r="J101" s="197">
        <f>J162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167</v>
      </c>
      <c r="E102" s="196"/>
      <c r="F102" s="196"/>
      <c r="G102" s="196"/>
      <c r="H102" s="196"/>
      <c r="I102" s="196"/>
      <c r="J102" s="197">
        <f>J164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168</v>
      </c>
      <c r="E103" s="196"/>
      <c r="F103" s="196"/>
      <c r="G103" s="196"/>
      <c r="H103" s="196"/>
      <c r="I103" s="196"/>
      <c r="J103" s="197">
        <f>J189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4"/>
      <c r="C104" s="133"/>
      <c r="D104" s="195" t="s">
        <v>169</v>
      </c>
      <c r="E104" s="196"/>
      <c r="F104" s="196"/>
      <c r="G104" s="196"/>
      <c r="H104" s="196"/>
      <c r="I104" s="196"/>
      <c r="J104" s="197">
        <f>J214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4"/>
      <c r="C105" s="133"/>
      <c r="D105" s="195" t="s">
        <v>170</v>
      </c>
      <c r="E105" s="196"/>
      <c r="F105" s="196"/>
      <c r="G105" s="196"/>
      <c r="H105" s="196"/>
      <c r="I105" s="196"/>
      <c r="J105" s="197">
        <f>J221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88"/>
      <c r="C106" s="189"/>
      <c r="D106" s="190" t="s">
        <v>171</v>
      </c>
      <c r="E106" s="191"/>
      <c r="F106" s="191"/>
      <c r="G106" s="191"/>
      <c r="H106" s="191"/>
      <c r="I106" s="191"/>
      <c r="J106" s="192">
        <f>J223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4"/>
      <c r="C107" s="133"/>
      <c r="D107" s="195" t="s">
        <v>172</v>
      </c>
      <c r="E107" s="196"/>
      <c r="F107" s="196"/>
      <c r="G107" s="196"/>
      <c r="H107" s="196"/>
      <c r="I107" s="196"/>
      <c r="J107" s="197">
        <f>J224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4"/>
      <c r="C108" s="133"/>
      <c r="D108" s="195" t="s">
        <v>173</v>
      </c>
      <c r="E108" s="196"/>
      <c r="F108" s="196"/>
      <c r="G108" s="196"/>
      <c r="H108" s="196"/>
      <c r="I108" s="196"/>
      <c r="J108" s="197">
        <f>J233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4"/>
      <c r="C109" s="133"/>
      <c r="D109" s="195" t="s">
        <v>174</v>
      </c>
      <c r="E109" s="196"/>
      <c r="F109" s="196"/>
      <c r="G109" s="196"/>
      <c r="H109" s="196"/>
      <c r="I109" s="196"/>
      <c r="J109" s="197">
        <f>J247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94"/>
      <c r="C110" s="133"/>
      <c r="D110" s="195" t="s">
        <v>175</v>
      </c>
      <c r="E110" s="196"/>
      <c r="F110" s="196"/>
      <c r="G110" s="196"/>
      <c r="H110" s="196"/>
      <c r="I110" s="196"/>
      <c r="J110" s="197">
        <f>J255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94"/>
      <c r="C111" s="133"/>
      <c r="D111" s="195" t="s">
        <v>176</v>
      </c>
      <c r="E111" s="196"/>
      <c r="F111" s="196"/>
      <c r="G111" s="196"/>
      <c r="H111" s="196"/>
      <c r="I111" s="196"/>
      <c r="J111" s="197">
        <f>J265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94"/>
      <c r="C112" s="133"/>
      <c r="D112" s="195" t="s">
        <v>177</v>
      </c>
      <c r="E112" s="196"/>
      <c r="F112" s="196"/>
      <c r="G112" s="196"/>
      <c r="H112" s="196"/>
      <c r="I112" s="196"/>
      <c r="J112" s="197">
        <f>J278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94"/>
      <c r="C113" s="133"/>
      <c r="D113" s="195" t="s">
        <v>178</v>
      </c>
      <c r="E113" s="196"/>
      <c r="F113" s="196"/>
      <c r="G113" s="196"/>
      <c r="H113" s="196"/>
      <c r="I113" s="196"/>
      <c r="J113" s="197">
        <f>J307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 hidden="1">
      <c r="A114" s="9"/>
      <c r="B114" s="188"/>
      <c r="C114" s="189"/>
      <c r="D114" s="190" t="s">
        <v>179</v>
      </c>
      <c r="E114" s="191"/>
      <c r="F114" s="191"/>
      <c r="G114" s="191"/>
      <c r="H114" s="191"/>
      <c r="I114" s="191"/>
      <c r="J114" s="192">
        <f>J314</f>
        <v>0</v>
      </c>
      <c r="K114" s="189"/>
      <c r="L114" s="19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 hidden="1">
      <c r="A115" s="10"/>
      <c r="B115" s="194"/>
      <c r="C115" s="133"/>
      <c r="D115" s="195" t="s">
        <v>180</v>
      </c>
      <c r="E115" s="196"/>
      <c r="F115" s="196"/>
      <c r="G115" s="196"/>
      <c r="H115" s="196"/>
      <c r="I115" s="196"/>
      <c r="J115" s="197">
        <f>J315</f>
        <v>0</v>
      </c>
      <c r="K115" s="133"/>
      <c r="L115" s="19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94"/>
      <c r="C116" s="133"/>
      <c r="D116" s="195" t="s">
        <v>181</v>
      </c>
      <c r="E116" s="196"/>
      <c r="F116" s="196"/>
      <c r="G116" s="196"/>
      <c r="H116" s="196"/>
      <c r="I116" s="196"/>
      <c r="J116" s="197">
        <f>J317</f>
        <v>0</v>
      </c>
      <c r="K116" s="133"/>
      <c r="L116" s="19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 hidden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 hidden="1">
      <c r="A118" s="38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ht="12" hidden="1"/>
    <row r="120" ht="12" hidden="1"/>
    <row r="121" ht="12" hidden="1"/>
    <row r="122" spans="1:31" s="2" customFormat="1" ht="6.95" customHeight="1">
      <c r="A122" s="38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3" t="s">
        <v>182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6.25" customHeight="1">
      <c r="A126" s="38"/>
      <c r="B126" s="39"/>
      <c r="C126" s="40"/>
      <c r="D126" s="40"/>
      <c r="E126" s="183" t="str">
        <f>E7</f>
        <v>Bezbariérovost a modernizace odborných učeben fyziky a biologie ZŠ Za Nádražím</v>
      </c>
      <c r="F126" s="32"/>
      <c r="G126" s="32"/>
      <c r="H126" s="32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2:12" s="1" customFormat="1" ht="12" customHeight="1">
      <c r="B127" s="21"/>
      <c r="C127" s="32" t="s">
        <v>155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183" t="s">
        <v>1233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157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E11</f>
        <v>SO 02.1 - stavební část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22</v>
      </c>
      <c r="D132" s="40"/>
      <c r="E132" s="40"/>
      <c r="F132" s="27" t="str">
        <f>F14</f>
        <v>Český Krumlov</v>
      </c>
      <c r="G132" s="40"/>
      <c r="H132" s="40"/>
      <c r="I132" s="32" t="s">
        <v>24</v>
      </c>
      <c r="J132" s="79" t="str">
        <f>IF(J14="","",J14)</f>
        <v>19. 2. 2021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E17</f>
        <v>Město Český Krumlov, nám. Svornosti 1</v>
      </c>
      <c r="G134" s="40"/>
      <c r="H134" s="40"/>
      <c r="I134" s="32" t="s">
        <v>34</v>
      </c>
      <c r="J134" s="36" t="str">
        <f>E23</f>
        <v>WÍZNER AA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32</v>
      </c>
      <c r="D135" s="40"/>
      <c r="E135" s="40"/>
      <c r="F135" s="27" t="str">
        <f>IF(E20="","",E20)</f>
        <v>Vyplň údaj</v>
      </c>
      <c r="G135" s="40"/>
      <c r="H135" s="40"/>
      <c r="I135" s="32" t="s">
        <v>37</v>
      </c>
      <c r="J135" s="36" t="str">
        <f>E26</f>
        <v>Filip Šimek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99"/>
      <c r="B137" s="200"/>
      <c r="C137" s="201" t="s">
        <v>183</v>
      </c>
      <c r="D137" s="202" t="s">
        <v>66</v>
      </c>
      <c r="E137" s="202" t="s">
        <v>62</v>
      </c>
      <c r="F137" s="202" t="s">
        <v>63</v>
      </c>
      <c r="G137" s="202" t="s">
        <v>184</v>
      </c>
      <c r="H137" s="202" t="s">
        <v>185</v>
      </c>
      <c r="I137" s="202" t="s">
        <v>186</v>
      </c>
      <c r="J137" s="202" t="s">
        <v>161</v>
      </c>
      <c r="K137" s="203" t="s">
        <v>187</v>
      </c>
      <c r="L137" s="204"/>
      <c r="M137" s="100" t="s">
        <v>1</v>
      </c>
      <c r="N137" s="101" t="s">
        <v>45</v>
      </c>
      <c r="O137" s="101" t="s">
        <v>188</v>
      </c>
      <c r="P137" s="101" t="s">
        <v>189</v>
      </c>
      <c r="Q137" s="101" t="s">
        <v>190</v>
      </c>
      <c r="R137" s="101" t="s">
        <v>191</v>
      </c>
      <c r="S137" s="101" t="s">
        <v>192</v>
      </c>
      <c r="T137" s="102" t="s">
        <v>193</v>
      </c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</row>
    <row r="138" spans="1:63" s="2" customFormat="1" ht="22.8" customHeight="1">
      <c r="A138" s="38"/>
      <c r="B138" s="39"/>
      <c r="C138" s="107" t="s">
        <v>194</v>
      </c>
      <c r="D138" s="40"/>
      <c r="E138" s="40"/>
      <c r="F138" s="40"/>
      <c r="G138" s="40"/>
      <c r="H138" s="40"/>
      <c r="I138" s="40"/>
      <c r="J138" s="205">
        <f>BK138</f>
        <v>0</v>
      </c>
      <c r="K138" s="40"/>
      <c r="L138" s="44"/>
      <c r="M138" s="103"/>
      <c r="N138" s="206"/>
      <c r="O138" s="104"/>
      <c r="P138" s="207">
        <f>P139+P223+P314</f>
        <v>0</v>
      </c>
      <c r="Q138" s="104"/>
      <c r="R138" s="207">
        <f>R139+R223+R314</f>
        <v>9.9321424</v>
      </c>
      <c r="S138" s="104"/>
      <c r="T138" s="208">
        <f>T139+T223+T314</f>
        <v>11.988083999999999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80</v>
      </c>
      <c r="AU138" s="17" t="s">
        <v>163</v>
      </c>
      <c r="BK138" s="209">
        <f>BK139+BK223+BK314</f>
        <v>0</v>
      </c>
    </row>
    <row r="139" spans="1:63" s="12" customFormat="1" ht="25.9" customHeight="1">
      <c r="A139" s="12"/>
      <c r="B139" s="210"/>
      <c r="C139" s="211"/>
      <c r="D139" s="212" t="s">
        <v>80</v>
      </c>
      <c r="E139" s="213" t="s">
        <v>195</v>
      </c>
      <c r="F139" s="213" t="s">
        <v>196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P140+P162+P164+P189+P214+P221</f>
        <v>0</v>
      </c>
      <c r="Q139" s="218"/>
      <c r="R139" s="219">
        <f>R140+R162+R164+R189+R214+R221</f>
        <v>5.87098065</v>
      </c>
      <c r="S139" s="218"/>
      <c r="T139" s="220">
        <f>T140+T162+T164+T189+T214+T221</f>
        <v>8.248925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21</v>
      </c>
      <c r="AT139" s="222" t="s">
        <v>80</v>
      </c>
      <c r="AU139" s="222" t="s">
        <v>81</v>
      </c>
      <c r="AY139" s="221" t="s">
        <v>197</v>
      </c>
      <c r="BK139" s="223">
        <f>BK140+BK162+BK164+BK189+BK214+BK221</f>
        <v>0</v>
      </c>
    </row>
    <row r="140" spans="1:63" s="12" customFormat="1" ht="22.8" customHeight="1">
      <c r="A140" s="12"/>
      <c r="B140" s="210"/>
      <c r="C140" s="211"/>
      <c r="D140" s="212" t="s">
        <v>80</v>
      </c>
      <c r="E140" s="224" t="s">
        <v>198</v>
      </c>
      <c r="F140" s="224" t="s">
        <v>199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SUM(P141:P161)</f>
        <v>0</v>
      </c>
      <c r="Q140" s="218"/>
      <c r="R140" s="219">
        <f>SUM(R141:R161)</f>
        <v>2.759278449999999</v>
      </c>
      <c r="S140" s="218"/>
      <c r="T140" s="220">
        <f>SUM(T141:T161)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21</v>
      </c>
      <c r="AT140" s="222" t="s">
        <v>80</v>
      </c>
      <c r="AU140" s="222" t="s">
        <v>21</v>
      </c>
      <c r="AY140" s="221" t="s">
        <v>197</v>
      </c>
      <c r="BK140" s="223">
        <f>SUM(BK141:BK161)</f>
        <v>0</v>
      </c>
    </row>
    <row r="141" spans="1:65" s="2" customFormat="1" ht="33" customHeight="1">
      <c r="A141" s="38"/>
      <c r="B141" s="39"/>
      <c r="C141" s="226" t="s">
        <v>21</v>
      </c>
      <c r="D141" s="226" t="s">
        <v>200</v>
      </c>
      <c r="E141" s="227" t="s">
        <v>201</v>
      </c>
      <c r="F141" s="228" t="s">
        <v>202</v>
      </c>
      <c r="G141" s="229" t="s">
        <v>203</v>
      </c>
      <c r="H141" s="230">
        <v>5</v>
      </c>
      <c r="I141" s="231"/>
      <c r="J141" s="232">
        <f>ROUND(I141*H141,2)</f>
        <v>0</v>
      </c>
      <c r="K141" s="228" t="s">
        <v>204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0.02684</v>
      </c>
      <c r="R141" s="235">
        <f>Q141*H141</f>
        <v>0.13419999999999999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89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1235</v>
      </c>
    </row>
    <row r="142" spans="1:65" s="2" customFormat="1" ht="12">
      <c r="A142" s="38"/>
      <c r="B142" s="39"/>
      <c r="C142" s="226" t="s">
        <v>89</v>
      </c>
      <c r="D142" s="226" t="s">
        <v>200</v>
      </c>
      <c r="E142" s="227" t="s">
        <v>208</v>
      </c>
      <c r="F142" s="228" t="s">
        <v>209</v>
      </c>
      <c r="G142" s="229" t="s">
        <v>210</v>
      </c>
      <c r="H142" s="230">
        <v>0.044</v>
      </c>
      <c r="I142" s="231"/>
      <c r="J142" s="232">
        <f>ROUND(I142*H142,2)</f>
        <v>0</v>
      </c>
      <c r="K142" s="228" t="s">
        <v>211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1.09</v>
      </c>
      <c r="R142" s="235">
        <f>Q142*H142</f>
        <v>0.04796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89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1236</v>
      </c>
    </row>
    <row r="143" spans="1:51" s="14" customFormat="1" ht="12">
      <c r="A143" s="14"/>
      <c r="B143" s="251"/>
      <c r="C143" s="252"/>
      <c r="D143" s="241" t="s">
        <v>207</v>
      </c>
      <c r="E143" s="253" t="s">
        <v>1</v>
      </c>
      <c r="F143" s="254" t="s">
        <v>213</v>
      </c>
      <c r="G143" s="252"/>
      <c r="H143" s="253" t="s">
        <v>1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207</v>
      </c>
      <c r="AU143" s="260" t="s">
        <v>89</v>
      </c>
      <c r="AV143" s="14" t="s">
        <v>21</v>
      </c>
      <c r="AW143" s="14" t="s">
        <v>36</v>
      </c>
      <c r="AX143" s="14" t="s">
        <v>81</v>
      </c>
      <c r="AY143" s="260" t="s">
        <v>197</v>
      </c>
    </row>
    <row r="144" spans="1:51" s="13" customFormat="1" ht="12">
      <c r="A144" s="13"/>
      <c r="B144" s="239"/>
      <c r="C144" s="240"/>
      <c r="D144" s="241" t="s">
        <v>207</v>
      </c>
      <c r="E144" s="242" t="s">
        <v>1</v>
      </c>
      <c r="F144" s="243" t="s">
        <v>1237</v>
      </c>
      <c r="G144" s="240"/>
      <c r="H144" s="244">
        <v>0.044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207</v>
      </c>
      <c r="AU144" s="250" t="s">
        <v>89</v>
      </c>
      <c r="AV144" s="13" t="s">
        <v>89</v>
      </c>
      <c r="AW144" s="13" t="s">
        <v>36</v>
      </c>
      <c r="AX144" s="13" t="s">
        <v>21</v>
      </c>
      <c r="AY144" s="250" t="s">
        <v>197</v>
      </c>
    </row>
    <row r="145" spans="1:65" s="2" customFormat="1" ht="12">
      <c r="A145" s="38"/>
      <c r="B145" s="39"/>
      <c r="C145" s="226" t="s">
        <v>198</v>
      </c>
      <c r="D145" s="226" t="s">
        <v>200</v>
      </c>
      <c r="E145" s="227" t="s">
        <v>215</v>
      </c>
      <c r="F145" s="228" t="s">
        <v>216</v>
      </c>
      <c r="G145" s="229" t="s">
        <v>217</v>
      </c>
      <c r="H145" s="230">
        <v>2</v>
      </c>
      <c r="I145" s="231"/>
      <c r="J145" s="232">
        <f>ROUND(I145*H145,2)</f>
        <v>0</v>
      </c>
      <c r="K145" s="228" t="s">
        <v>211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0.12335</v>
      </c>
      <c r="R145" s="235">
        <f>Q145*H145</f>
        <v>0.2467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89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1238</v>
      </c>
    </row>
    <row r="146" spans="1:51" s="13" customFormat="1" ht="12">
      <c r="A146" s="13"/>
      <c r="B146" s="239"/>
      <c r="C146" s="240"/>
      <c r="D146" s="241" t="s">
        <v>207</v>
      </c>
      <c r="E146" s="242" t="s">
        <v>1</v>
      </c>
      <c r="F146" s="243" t="s">
        <v>219</v>
      </c>
      <c r="G146" s="240"/>
      <c r="H146" s="244">
        <v>2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207</v>
      </c>
      <c r="AU146" s="250" t="s">
        <v>89</v>
      </c>
      <c r="AV146" s="13" t="s">
        <v>89</v>
      </c>
      <c r="AW146" s="13" t="s">
        <v>36</v>
      </c>
      <c r="AX146" s="13" t="s">
        <v>21</v>
      </c>
      <c r="AY146" s="250" t="s">
        <v>197</v>
      </c>
    </row>
    <row r="147" spans="1:65" s="2" customFormat="1" ht="33" customHeight="1">
      <c r="A147" s="38"/>
      <c r="B147" s="39"/>
      <c r="C147" s="226" t="s">
        <v>205</v>
      </c>
      <c r="D147" s="226" t="s">
        <v>200</v>
      </c>
      <c r="E147" s="227" t="s">
        <v>220</v>
      </c>
      <c r="F147" s="228" t="s">
        <v>221</v>
      </c>
      <c r="G147" s="229" t="s">
        <v>217</v>
      </c>
      <c r="H147" s="230">
        <v>22.185</v>
      </c>
      <c r="I147" s="231"/>
      <c r="J147" s="232">
        <f>ROUND(I147*H147,2)</f>
        <v>0</v>
      </c>
      <c r="K147" s="228" t="s">
        <v>222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0.06917</v>
      </c>
      <c r="R147" s="235">
        <f>Q147*H147</f>
        <v>1.5345364499999998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89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1239</v>
      </c>
    </row>
    <row r="148" spans="1:51" s="13" customFormat="1" ht="12">
      <c r="A148" s="13"/>
      <c r="B148" s="239"/>
      <c r="C148" s="240"/>
      <c r="D148" s="241" t="s">
        <v>207</v>
      </c>
      <c r="E148" s="242" t="s">
        <v>1</v>
      </c>
      <c r="F148" s="243" t="s">
        <v>1240</v>
      </c>
      <c r="G148" s="240"/>
      <c r="H148" s="244">
        <v>17.64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207</v>
      </c>
      <c r="AU148" s="250" t="s">
        <v>89</v>
      </c>
      <c r="AV148" s="13" t="s">
        <v>89</v>
      </c>
      <c r="AW148" s="13" t="s">
        <v>36</v>
      </c>
      <c r="AX148" s="13" t="s">
        <v>81</v>
      </c>
      <c r="AY148" s="250" t="s">
        <v>197</v>
      </c>
    </row>
    <row r="149" spans="1:51" s="13" customFormat="1" ht="12">
      <c r="A149" s="13"/>
      <c r="B149" s="239"/>
      <c r="C149" s="240"/>
      <c r="D149" s="241" t="s">
        <v>207</v>
      </c>
      <c r="E149" s="242" t="s">
        <v>1</v>
      </c>
      <c r="F149" s="243" t="s">
        <v>1241</v>
      </c>
      <c r="G149" s="240"/>
      <c r="H149" s="244">
        <v>4.545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207</v>
      </c>
      <c r="AU149" s="250" t="s">
        <v>89</v>
      </c>
      <c r="AV149" s="13" t="s">
        <v>89</v>
      </c>
      <c r="AW149" s="13" t="s">
        <v>36</v>
      </c>
      <c r="AX149" s="13" t="s">
        <v>81</v>
      </c>
      <c r="AY149" s="250" t="s">
        <v>197</v>
      </c>
    </row>
    <row r="150" spans="1:51" s="15" customFormat="1" ht="12">
      <c r="A150" s="15"/>
      <c r="B150" s="261"/>
      <c r="C150" s="262"/>
      <c r="D150" s="241" t="s">
        <v>207</v>
      </c>
      <c r="E150" s="263" t="s">
        <v>1</v>
      </c>
      <c r="F150" s="264" t="s">
        <v>226</v>
      </c>
      <c r="G150" s="262"/>
      <c r="H150" s="265">
        <v>22.185000000000002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1" t="s">
        <v>207</v>
      </c>
      <c r="AU150" s="271" t="s">
        <v>89</v>
      </c>
      <c r="AV150" s="15" t="s">
        <v>205</v>
      </c>
      <c r="AW150" s="15" t="s">
        <v>36</v>
      </c>
      <c r="AX150" s="15" t="s">
        <v>21</v>
      </c>
      <c r="AY150" s="271" t="s">
        <v>197</v>
      </c>
    </row>
    <row r="151" spans="1:65" s="2" customFormat="1" ht="12">
      <c r="A151" s="38"/>
      <c r="B151" s="39"/>
      <c r="C151" s="226" t="s">
        <v>227</v>
      </c>
      <c r="D151" s="226" t="s">
        <v>200</v>
      </c>
      <c r="E151" s="227" t="s">
        <v>228</v>
      </c>
      <c r="F151" s="228" t="s">
        <v>229</v>
      </c>
      <c r="G151" s="229" t="s">
        <v>217</v>
      </c>
      <c r="H151" s="230">
        <v>4.42</v>
      </c>
      <c r="I151" s="231"/>
      <c r="J151" s="232">
        <f>ROUND(I151*H151,2)</f>
        <v>0</v>
      </c>
      <c r="K151" s="228" t="s">
        <v>211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0.07325</v>
      </c>
      <c r="R151" s="235">
        <f>Q151*H151</f>
        <v>0.32376499999999997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89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1242</v>
      </c>
    </row>
    <row r="152" spans="1:51" s="14" customFormat="1" ht="12">
      <c r="A152" s="14"/>
      <c r="B152" s="251"/>
      <c r="C152" s="252"/>
      <c r="D152" s="241" t="s">
        <v>207</v>
      </c>
      <c r="E152" s="253" t="s">
        <v>1</v>
      </c>
      <c r="F152" s="254" t="s">
        <v>80</v>
      </c>
      <c r="G152" s="252"/>
      <c r="H152" s="253" t="s">
        <v>1</v>
      </c>
      <c r="I152" s="255"/>
      <c r="J152" s="252"/>
      <c r="K152" s="252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207</v>
      </c>
      <c r="AU152" s="260" t="s">
        <v>89</v>
      </c>
      <c r="AV152" s="14" t="s">
        <v>21</v>
      </c>
      <c r="AW152" s="14" t="s">
        <v>36</v>
      </c>
      <c r="AX152" s="14" t="s">
        <v>81</v>
      </c>
      <c r="AY152" s="260" t="s">
        <v>197</v>
      </c>
    </row>
    <row r="153" spans="1:51" s="13" customFormat="1" ht="12">
      <c r="A153" s="13"/>
      <c r="B153" s="239"/>
      <c r="C153" s="240"/>
      <c r="D153" s="241" t="s">
        <v>207</v>
      </c>
      <c r="E153" s="242" t="s">
        <v>1</v>
      </c>
      <c r="F153" s="243" t="s">
        <v>231</v>
      </c>
      <c r="G153" s="240"/>
      <c r="H153" s="244">
        <v>4.42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207</v>
      </c>
      <c r="AU153" s="250" t="s">
        <v>89</v>
      </c>
      <c r="AV153" s="13" t="s">
        <v>89</v>
      </c>
      <c r="AW153" s="13" t="s">
        <v>36</v>
      </c>
      <c r="AX153" s="13" t="s">
        <v>21</v>
      </c>
      <c r="AY153" s="250" t="s">
        <v>197</v>
      </c>
    </row>
    <row r="154" spans="1:65" s="2" customFormat="1" ht="12">
      <c r="A154" s="38"/>
      <c r="B154" s="39"/>
      <c r="C154" s="226" t="s">
        <v>232</v>
      </c>
      <c r="D154" s="226" t="s">
        <v>200</v>
      </c>
      <c r="E154" s="227" t="s">
        <v>233</v>
      </c>
      <c r="F154" s="228" t="s">
        <v>234</v>
      </c>
      <c r="G154" s="229" t="s">
        <v>217</v>
      </c>
      <c r="H154" s="230">
        <v>0.4</v>
      </c>
      <c r="I154" s="231"/>
      <c r="J154" s="232">
        <f>ROUND(I154*H154,2)</f>
        <v>0</v>
      </c>
      <c r="K154" s="228" t="s">
        <v>211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0.17818</v>
      </c>
      <c r="R154" s="235">
        <f>Q154*H154</f>
        <v>0.071272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89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1243</v>
      </c>
    </row>
    <row r="155" spans="1:51" s="13" customFormat="1" ht="12">
      <c r="A155" s="13"/>
      <c r="B155" s="239"/>
      <c r="C155" s="240"/>
      <c r="D155" s="241" t="s">
        <v>207</v>
      </c>
      <c r="E155" s="242" t="s">
        <v>1</v>
      </c>
      <c r="F155" s="243" t="s">
        <v>1244</v>
      </c>
      <c r="G155" s="240"/>
      <c r="H155" s="244">
        <v>0.4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207</v>
      </c>
      <c r="AU155" s="250" t="s">
        <v>89</v>
      </c>
      <c r="AV155" s="13" t="s">
        <v>89</v>
      </c>
      <c r="AW155" s="13" t="s">
        <v>36</v>
      </c>
      <c r="AX155" s="13" t="s">
        <v>81</v>
      </c>
      <c r="AY155" s="250" t="s">
        <v>197</v>
      </c>
    </row>
    <row r="156" spans="1:51" s="15" customFormat="1" ht="12">
      <c r="A156" s="15"/>
      <c r="B156" s="261"/>
      <c r="C156" s="262"/>
      <c r="D156" s="241" t="s">
        <v>207</v>
      </c>
      <c r="E156" s="263" t="s">
        <v>1</v>
      </c>
      <c r="F156" s="264" t="s">
        <v>226</v>
      </c>
      <c r="G156" s="262"/>
      <c r="H156" s="265">
        <v>0.4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1" t="s">
        <v>207</v>
      </c>
      <c r="AU156" s="271" t="s">
        <v>89</v>
      </c>
      <c r="AV156" s="15" t="s">
        <v>205</v>
      </c>
      <c r="AW156" s="15" t="s">
        <v>36</v>
      </c>
      <c r="AX156" s="15" t="s">
        <v>21</v>
      </c>
      <c r="AY156" s="271" t="s">
        <v>197</v>
      </c>
    </row>
    <row r="157" spans="1:65" s="2" customFormat="1" ht="21.75" customHeight="1">
      <c r="A157" s="38"/>
      <c r="B157" s="39"/>
      <c r="C157" s="226" t="s">
        <v>238</v>
      </c>
      <c r="D157" s="226" t="s">
        <v>200</v>
      </c>
      <c r="E157" s="227" t="s">
        <v>239</v>
      </c>
      <c r="F157" s="228" t="s">
        <v>240</v>
      </c>
      <c r="G157" s="229" t="s">
        <v>217</v>
      </c>
      <c r="H157" s="230">
        <v>1.5</v>
      </c>
      <c r="I157" s="231"/>
      <c r="J157" s="232">
        <f>ROUND(I157*H157,2)</f>
        <v>0</v>
      </c>
      <c r="K157" s="228" t="s">
        <v>211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0.26723</v>
      </c>
      <c r="R157" s="235">
        <f>Q157*H157</f>
        <v>0.400845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89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1245</v>
      </c>
    </row>
    <row r="158" spans="1:51" s="14" customFormat="1" ht="12">
      <c r="A158" s="14"/>
      <c r="B158" s="251"/>
      <c r="C158" s="252"/>
      <c r="D158" s="241" t="s">
        <v>207</v>
      </c>
      <c r="E158" s="253" t="s">
        <v>1</v>
      </c>
      <c r="F158" s="254" t="s">
        <v>242</v>
      </c>
      <c r="G158" s="252"/>
      <c r="H158" s="253" t="s">
        <v>1</v>
      </c>
      <c r="I158" s="255"/>
      <c r="J158" s="252"/>
      <c r="K158" s="252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207</v>
      </c>
      <c r="AU158" s="260" t="s">
        <v>89</v>
      </c>
      <c r="AV158" s="14" t="s">
        <v>21</v>
      </c>
      <c r="AW158" s="14" t="s">
        <v>36</v>
      </c>
      <c r="AX158" s="14" t="s">
        <v>81</v>
      </c>
      <c r="AY158" s="260" t="s">
        <v>197</v>
      </c>
    </row>
    <row r="159" spans="1:51" s="13" customFormat="1" ht="12">
      <c r="A159" s="13"/>
      <c r="B159" s="239"/>
      <c r="C159" s="240"/>
      <c r="D159" s="241" t="s">
        <v>207</v>
      </c>
      <c r="E159" s="242" t="s">
        <v>1</v>
      </c>
      <c r="F159" s="243" t="s">
        <v>243</v>
      </c>
      <c r="G159" s="240"/>
      <c r="H159" s="244">
        <v>0.795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207</v>
      </c>
      <c r="AU159" s="250" t="s">
        <v>89</v>
      </c>
      <c r="AV159" s="13" t="s">
        <v>89</v>
      </c>
      <c r="AW159" s="13" t="s">
        <v>36</v>
      </c>
      <c r="AX159" s="13" t="s">
        <v>81</v>
      </c>
      <c r="AY159" s="250" t="s">
        <v>197</v>
      </c>
    </row>
    <row r="160" spans="1:51" s="13" customFormat="1" ht="12">
      <c r="A160" s="13"/>
      <c r="B160" s="239"/>
      <c r="C160" s="240"/>
      <c r="D160" s="241" t="s">
        <v>207</v>
      </c>
      <c r="E160" s="242" t="s">
        <v>1</v>
      </c>
      <c r="F160" s="243" t="s">
        <v>244</v>
      </c>
      <c r="G160" s="240"/>
      <c r="H160" s="244">
        <v>0.705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207</v>
      </c>
      <c r="AU160" s="250" t="s">
        <v>89</v>
      </c>
      <c r="AV160" s="13" t="s">
        <v>89</v>
      </c>
      <c r="AW160" s="13" t="s">
        <v>36</v>
      </c>
      <c r="AX160" s="13" t="s">
        <v>81</v>
      </c>
      <c r="AY160" s="250" t="s">
        <v>197</v>
      </c>
    </row>
    <row r="161" spans="1:51" s="15" customFormat="1" ht="12">
      <c r="A161" s="15"/>
      <c r="B161" s="261"/>
      <c r="C161" s="262"/>
      <c r="D161" s="241" t="s">
        <v>207</v>
      </c>
      <c r="E161" s="263" t="s">
        <v>1</v>
      </c>
      <c r="F161" s="264" t="s">
        <v>226</v>
      </c>
      <c r="G161" s="262"/>
      <c r="H161" s="265">
        <v>1.5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1" t="s">
        <v>207</v>
      </c>
      <c r="AU161" s="271" t="s">
        <v>89</v>
      </c>
      <c r="AV161" s="15" t="s">
        <v>205</v>
      </c>
      <c r="AW161" s="15" t="s">
        <v>36</v>
      </c>
      <c r="AX161" s="15" t="s">
        <v>21</v>
      </c>
      <c r="AY161" s="271" t="s">
        <v>197</v>
      </c>
    </row>
    <row r="162" spans="1:63" s="12" customFormat="1" ht="22.8" customHeight="1">
      <c r="A162" s="12"/>
      <c r="B162" s="210"/>
      <c r="C162" s="211"/>
      <c r="D162" s="212" t="s">
        <v>80</v>
      </c>
      <c r="E162" s="224" t="s">
        <v>205</v>
      </c>
      <c r="F162" s="224" t="s">
        <v>245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P163</f>
        <v>0</v>
      </c>
      <c r="Q162" s="218"/>
      <c r="R162" s="219">
        <f>R163</f>
        <v>0.09112</v>
      </c>
      <c r="S162" s="218"/>
      <c r="T162" s="220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21</v>
      </c>
      <c r="AT162" s="222" t="s">
        <v>80</v>
      </c>
      <c r="AU162" s="222" t="s">
        <v>21</v>
      </c>
      <c r="AY162" s="221" t="s">
        <v>197</v>
      </c>
      <c r="BK162" s="223">
        <f>BK163</f>
        <v>0</v>
      </c>
    </row>
    <row r="163" spans="1:65" s="2" customFormat="1" ht="21.75" customHeight="1">
      <c r="A163" s="38"/>
      <c r="B163" s="39"/>
      <c r="C163" s="226" t="s">
        <v>246</v>
      </c>
      <c r="D163" s="226" t="s">
        <v>200</v>
      </c>
      <c r="E163" s="227" t="s">
        <v>247</v>
      </c>
      <c r="F163" s="228" t="s">
        <v>248</v>
      </c>
      <c r="G163" s="229" t="s">
        <v>203</v>
      </c>
      <c r="H163" s="230">
        <v>4</v>
      </c>
      <c r="I163" s="231"/>
      <c r="J163" s="232">
        <f>ROUND(I163*H163,2)</f>
        <v>0</v>
      </c>
      <c r="K163" s="228" t="s">
        <v>211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0.02278</v>
      </c>
      <c r="R163" s="235">
        <f>Q163*H163</f>
        <v>0.09112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89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1246</v>
      </c>
    </row>
    <row r="164" spans="1:63" s="12" customFormat="1" ht="22.8" customHeight="1">
      <c r="A164" s="12"/>
      <c r="B164" s="210"/>
      <c r="C164" s="211"/>
      <c r="D164" s="212" t="s">
        <v>80</v>
      </c>
      <c r="E164" s="224" t="s">
        <v>232</v>
      </c>
      <c r="F164" s="224" t="s">
        <v>250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SUM(P165:P188)</f>
        <v>0</v>
      </c>
      <c r="Q164" s="218"/>
      <c r="R164" s="219">
        <f>SUM(R165:R188)</f>
        <v>3.0175422</v>
      </c>
      <c r="S164" s="218"/>
      <c r="T164" s="220">
        <f>SUM(T165:T188)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21</v>
      </c>
      <c r="AT164" s="222" t="s">
        <v>80</v>
      </c>
      <c r="AU164" s="222" t="s">
        <v>21</v>
      </c>
      <c r="AY164" s="221" t="s">
        <v>197</v>
      </c>
      <c r="BK164" s="223">
        <f>SUM(BK165:BK188)</f>
        <v>0</v>
      </c>
    </row>
    <row r="165" spans="1:65" s="2" customFormat="1" ht="12">
      <c r="A165" s="38"/>
      <c r="B165" s="39"/>
      <c r="C165" s="226" t="s">
        <v>251</v>
      </c>
      <c r="D165" s="226" t="s">
        <v>200</v>
      </c>
      <c r="E165" s="227" t="s">
        <v>252</v>
      </c>
      <c r="F165" s="228" t="s">
        <v>253</v>
      </c>
      <c r="G165" s="229" t="s">
        <v>217</v>
      </c>
      <c r="H165" s="230">
        <v>3.4</v>
      </c>
      <c r="I165" s="231"/>
      <c r="J165" s="232">
        <f>ROUND(I165*H165,2)</f>
        <v>0</v>
      </c>
      <c r="K165" s="228" t="s">
        <v>211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0.0389</v>
      </c>
      <c r="R165" s="235">
        <f>Q165*H165</f>
        <v>0.13226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89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1247</v>
      </c>
    </row>
    <row r="166" spans="1:65" s="2" customFormat="1" ht="12">
      <c r="A166" s="38"/>
      <c r="B166" s="39"/>
      <c r="C166" s="226" t="s">
        <v>26</v>
      </c>
      <c r="D166" s="226" t="s">
        <v>200</v>
      </c>
      <c r="E166" s="227" t="s">
        <v>255</v>
      </c>
      <c r="F166" s="228" t="s">
        <v>256</v>
      </c>
      <c r="G166" s="229" t="s">
        <v>217</v>
      </c>
      <c r="H166" s="230">
        <v>47.37</v>
      </c>
      <c r="I166" s="231"/>
      <c r="J166" s="232">
        <f>ROUND(I166*H166,2)</f>
        <v>0</v>
      </c>
      <c r="K166" s="228" t="s">
        <v>211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0.01838</v>
      </c>
      <c r="R166" s="235">
        <f>Q166*H166</f>
        <v>0.8706606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205</v>
      </c>
      <c r="AT166" s="237" t="s">
        <v>200</v>
      </c>
      <c r="AU166" s="237" t="s">
        <v>89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205</v>
      </c>
      <c r="BM166" s="237" t="s">
        <v>1248</v>
      </c>
    </row>
    <row r="167" spans="1:51" s="13" customFormat="1" ht="12">
      <c r="A167" s="13"/>
      <c r="B167" s="239"/>
      <c r="C167" s="240"/>
      <c r="D167" s="241" t="s">
        <v>207</v>
      </c>
      <c r="E167" s="242" t="s">
        <v>1</v>
      </c>
      <c r="F167" s="243" t="s">
        <v>1249</v>
      </c>
      <c r="G167" s="240"/>
      <c r="H167" s="244">
        <v>35.28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207</v>
      </c>
      <c r="AU167" s="250" t="s">
        <v>89</v>
      </c>
      <c r="AV167" s="13" t="s">
        <v>89</v>
      </c>
      <c r="AW167" s="13" t="s">
        <v>36</v>
      </c>
      <c r="AX167" s="13" t="s">
        <v>81</v>
      </c>
      <c r="AY167" s="250" t="s">
        <v>197</v>
      </c>
    </row>
    <row r="168" spans="1:51" s="13" customFormat="1" ht="12">
      <c r="A168" s="13"/>
      <c r="B168" s="239"/>
      <c r="C168" s="240"/>
      <c r="D168" s="241" t="s">
        <v>207</v>
      </c>
      <c r="E168" s="242" t="s">
        <v>1</v>
      </c>
      <c r="F168" s="243" t="s">
        <v>1250</v>
      </c>
      <c r="G168" s="240"/>
      <c r="H168" s="244">
        <v>9.09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207</v>
      </c>
      <c r="AU168" s="250" t="s">
        <v>89</v>
      </c>
      <c r="AV168" s="13" t="s">
        <v>89</v>
      </c>
      <c r="AW168" s="13" t="s">
        <v>36</v>
      </c>
      <c r="AX168" s="13" t="s">
        <v>81</v>
      </c>
      <c r="AY168" s="250" t="s">
        <v>197</v>
      </c>
    </row>
    <row r="169" spans="1:51" s="13" customFormat="1" ht="12">
      <c r="A169" s="13"/>
      <c r="B169" s="239"/>
      <c r="C169" s="240"/>
      <c r="D169" s="241" t="s">
        <v>207</v>
      </c>
      <c r="E169" s="242" t="s">
        <v>1</v>
      </c>
      <c r="F169" s="243" t="s">
        <v>198</v>
      </c>
      <c r="G169" s="240"/>
      <c r="H169" s="244">
        <v>3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207</v>
      </c>
      <c r="AU169" s="250" t="s">
        <v>89</v>
      </c>
      <c r="AV169" s="13" t="s">
        <v>89</v>
      </c>
      <c r="AW169" s="13" t="s">
        <v>36</v>
      </c>
      <c r="AX169" s="13" t="s">
        <v>81</v>
      </c>
      <c r="AY169" s="250" t="s">
        <v>197</v>
      </c>
    </row>
    <row r="170" spans="1:51" s="15" customFormat="1" ht="12">
      <c r="A170" s="15"/>
      <c r="B170" s="261"/>
      <c r="C170" s="262"/>
      <c r="D170" s="241" t="s">
        <v>207</v>
      </c>
      <c r="E170" s="263" t="s">
        <v>1</v>
      </c>
      <c r="F170" s="264" t="s">
        <v>226</v>
      </c>
      <c r="G170" s="262"/>
      <c r="H170" s="265">
        <v>47.370000000000005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1" t="s">
        <v>207</v>
      </c>
      <c r="AU170" s="271" t="s">
        <v>89</v>
      </c>
      <c r="AV170" s="15" t="s">
        <v>205</v>
      </c>
      <c r="AW170" s="15" t="s">
        <v>36</v>
      </c>
      <c r="AX170" s="15" t="s">
        <v>21</v>
      </c>
      <c r="AY170" s="271" t="s">
        <v>197</v>
      </c>
    </row>
    <row r="171" spans="1:65" s="2" customFormat="1" ht="12">
      <c r="A171" s="38"/>
      <c r="B171" s="39"/>
      <c r="C171" s="226" t="s">
        <v>260</v>
      </c>
      <c r="D171" s="226" t="s">
        <v>200</v>
      </c>
      <c r="E171" s="227" t="s">
        <v>261</v>
      </c>
      <c r="F171" s="228" t="s">
        <v>262</v>
      </c>
      <c r="G171" s="229" t="s">
        <v>217</v>
      </c>
      <c r="H171" s="230">
        <v>3.024</v>
      </c>
      <c r="I171" s="231"/>
      <c r="J171" s="232">
        <f>ROUND(I171*H171,2)</f>
        <v>0</v>
      </c>
      <c r="K171" s="228" t="s">
        <v>211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0.0389</v>
      </c>
      <c r="R171" s="235">
        <f>Q171*H171</f>
        <v>0.11763359999999999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89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1251</v>
      </c>
    </row>
    <row r="172" spans="1:51" s="14" customFormat="1" ht="12">
      <c r="A172" s="14"/>
      <c r="B172" s="251"/>
      <c r="C172" s="252"/>
      <c r="D172" s="241" t="s">
        <v>207</v>
      </c>
      <c r="E172" s="253" t="s">
        <v>1</v>
      </c>
      <c r="F172" s="254" t="s">
        <v>264</v>
      </c>
      <c r="G172" s="252"/>
      <c r="H172" s="253" t="s">
        <v>1</v>
      </c>
      <c r="I172" s="255"/>
      <c r="J172" s="252"/>
      <c r="K172" s="252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207</v>
      </c>
      <c r="AU172" s="260" t="s">
        <v>89</v>
      </c>
      <c r="AV172" s="14" t="s">
        <v>21</v>
      </c>
      <c r="AW172" s="14" t="s">
        <v>36</v>
      </c>
      <c r="AX172" s="14" t="s">
        <v>81</v>
      </c>
      <c r="AY172" s="260" t="s">
        <v>197</v>
      </c>
    </row>
    <row r="173" spans="1:51" s="13" customFormat="1" ht="12">
      <c r="A173" s="13"/>
      <c r="B173" s="239"/>
      <c r="C173" s="240"/>
      <c r="D173" s="241" t="s">
        <v>207</v>
      </c>
      <c r="E173" s="242" t="s">
        <v>1</v>
      </c>
      <c r="F173" s="243" t="s">
        <v>265</v>
      </c>
      <c r="G173" s="240"/>
      <c r="H173" s="244">
        <v>3.024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207</v>
      </c>
      <c r="AU173" s="250" t="s">
        <v>89</v>
      </c>
      <c r="AV173" s="13" t="s">
        <v>89</v>
      </c>
      <c r="AW173" s="13" t="s">
        <v>36</v>
      </c>
      <c r="AX173" s="13" t="s">
        <v>21</v>
      </c>
      <c r="AY173" s="250" t="s">
        <v>197</v>
      </c>
    </row>
    <row r="174" spans="1:65" s="2" customFormat="1" ht="12">
      <c r="A174" s="38"/>
      <c r="B174" s="39"/>
      <c r="C174" s="226" t="s">
        <v>266</v>
      </c>
      <c r="D174" s="226" t="s">
        <v>200</v>
      </c>
      <c r="E174" s="227" t="s">
        <v>267</v>
      </c>
      <c r="F174" s="228" t="s">
        <v>268</v>
      </c>
      <c r="G174" s="229" t="s">
        <v>203</v>
      </c>
      <c r="H174" s="230">
        <v>1</v>
      </c>
      <c r="I174" s="231"/>
      <c r="J174" s="232">
        <f>ROUND(I174*H174,2)</f>
        <v>0</v>
      </c>
      <c r="K174" s="228" t="s">
        <v>211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0.1575</v>
      </c>
      <c r="R174" s="235">
        <f>Q174*H174</f>
        <v>0.1575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89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1252</v>
      </c>
    </row>
    <row r="175" spans="1:51" s="14" customFormat="1" ht="12">
      <c r="A175" s="14"/>
      <c r="B175" s="251"/>
      <c r="C175" s="252"/>
      <c r="D175" s="241" t="s">
        <v>207</v>
      </c>
      <c r="E175" s="253" t="s">
        <v>1</v>
      </c>
      <c r="F175" s="254" t="s">
        <v>270</v>
      </c>
      <c r="G175" s="252"/>
      <c r="H175" s="253" t="s">
        <v>1</v>
      </c>
      <c r="I175" s="255"/>
      <c r="J175" s="252"/>
      <c r="K175" s="252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207</v>
      </c>
      <c r="AU175" s="260" t="s">
        <v>89</v>
      </c>
      <c r="AV175" s="14" t="s">
        <v>21</v>
      </c>
      <c r="AW175" s="14" t="s">
        <v>36</v>
      </c>
      <c r="AX175" s="14" t="s">
        <v>81</v>
      </c>
      <c r="AY175" s="260" t="s">
        <v>197</v>
      </c>
    </row>
    <row r="176" spans="1:51" s="13" customFormat="1" ht="12">
      <c r="A176" s="13"/>
      <c r="B176" s="239"/>
      <c r="C176" s="240"/>
      <c r="D176" s="241" t="s">
        <v>207</v>
      </c>
      <c r="E176" s="242" t="s">
        <v>1</v>
      </c>
      <c r="F176" s="243" t="s">
        <v>21</v>
      </c>
      <c r="G176" s="240"/>
      <c r="H176" s="244">
        <v>1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207</v>
      </c>
      <c r="AU176" s="250" t="s">
        <v>89</v>
      </c>
      <c r="AV176" s="13" t="s">
        <v>89</v>
      </c>
      <c r="AW176" s="13" t="s">
        <v>36</v>
      </c>
      <c r="AX176" s="13" t="s">
        <v>21</v>
      </c>
      <c r="AY176" s="250" t="s">
        <v>197</v>
      </c>
    </row>
    <row r="177" spans="1:65" s="2" customFormat="1" ht="12">
      <c r="A177" s="38"/>
      <c r="B177" s="39"/>
      <c r="C177" s="226" t="s">
        <v>271</v>
      </c>
      <c r="D177" s="226" t="s">
        <v>200</v>
      </c>
      <c r="E177" s="227" t="s">
        <v>272</v>
      </c>
      <c r="F177" s="228" t="s">
        <v>273</v>
      </c>
      <c r="G177" s="229" t="s">
        <v>217</v>
      </c>
      <c r="H177" s="230">
        <v>64.7</v>
      </c>
      <c r="I177" s="231"/>
      <c r="J177" s="232">
        <f>ROUND(I177*H177,2)</f>
        <v>0</v>
      </c>
      <c r="K177" s="228" t="s">
        <v>211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0.0262</v>
      </c>
      <c r="R177" s="235">
        <f>Q177*H177</f>
        <v>1.69514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89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1253</v>
      </c>
    </row>
    <row r="178" spans="1:51" s="14" customFormat="1" ht="12">
      <c r="A178" s="14"/>
      <c r="B178" s="251"/>
      <c r="C178" s="252"/>
      <c r="D178" s="241" t="s">
        <v>207</v>
      </c>
      <c r="E178" s="253" t="s">
        <v>1</v>
      </c>
      <c r="F178" s="254" t="s">
        <v>275</v>
      </c>
      <c r="G178" s="252"/>
      <c r="H178" s="253" t="s">
        <v>1</v>
      </c>
      <c r="I178" s="255"/>
      <c r="J178" s="252"/>
      <c r="K178" s="252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207</v>
      </c>
      <c r="AU178" s="260" t="s">
        <v>89</v>
      </c>
      <c r="AV178" s="14" t="s">
        <v>21</v>
      </c>
      <c r="AW178" s="14" t="s">
        <v>36</v>
      </c>
      <c r="AX178" s="14" t="s">
        <v>81</v>
      </c>
      <c r="AY178" s="260" t="s">
        <v>197</v>
      </c>
    </row>
    <row r="179" spans="1:51" s="13" customFormat="1" ht="12">
      <c r="A179" s="13"/>
      <c r="B179" s="239"/>
      <c r="C179" s="240"/>
      <c r="D179" s="241" t="s">
        <v>207</v>
      </c>
      <c r="E179" s="242" t="s">
        <v>1</v>
      </c>
      <c r="F179" s="243" t="s">
        <v>1254</v>
      </c>
      <c r="G179" s="240"/>
      <c r="H179" s="244">
        <v>64.7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207</v>
      </c>
      <c r="AU179" s="250" t="s">
        <v>89</v>
      </c>
      <c r="AV179" s="13" t="s">
        <v>89</v>
      </c>
      <c r="AW179" s="13" t="s">
        <v>36</v>
      </c>
      <c r="AX179" s="13" t="s">
        <v>21</v>
      </c>
      <c r="AY179" s="250" t="s">
        <v>197</v>
      </c>
    </row>
    <row r="180" spans="1:65" s="2" customFormat="1" ht="16.5" customHeight="1">
      <c r="A180" s="38"/>
      <c r="B180" s="39"/>
      <c r="C180" s="226" t="s">
        <v>277</v>
      </c>
      <c r="D180" s="226" t="s">
        <v>200</v>
      </c>
      <c r="E180" s="227" t="s">
        <v>278</v>
      </c>
      <c r="F180" s="228" t="s">
        <v>279</v>
      </c>
      <c r="G180" s="229" t="s">
        <v>217</v>
      </c>
      <c r="H180" s="230">
        <v>1.05</v>
      </c>
      <c r="I180" s="231"/>
      <c r="J180" s="232">
        <f>ROUND(I180*H180,2)</f>
        <v>0</v>
      </c>
      <c r="K180" s="228" t="s">
        <v>211</v>
      </c>
      <c r="L180" s="44"/>
      <c r="M180" s="233" t="s">
        <v>1</v>
      </c>
      <c r="N180" s="234" t="s">
        <v>46</v>
      </c>
      <c r="O180" s="91"/>
      <c r="P180" s="235">
        <f>O180*H180</f>
        <v>0</v>
      </c>
      <c r="Q180" s="235">
        <v>0.00036</v>
      </c>
      <c r="R180" s="235">
        <f>Q180*H180</f>
        <v>0.000378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205</v>
      </c>
      <c r="AT180" s="237" t="s">
        <v>200</v>
      </c>
      <c r="AU180" s="237" t="s">
        <v>89</v>
      </c>
      <c r="AY180" s="17" t="s">
        <v>197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21</v>
      </c>
      <c r="BK180" s="238">
        <f>ROUND(I180*H180,2)</f>
        <v>0</v>
      </c>
      <c r="BL180" s="17" t="s">
        <v>205</v>
      </c>
      <c r="BM180" s="237" t="s">
        <v>1255</v>
      </c>
    </row>
    <row r="181" spans="1:51" s="14" customFormat="1" ht="12">
      <c r="A181" s="14"/>
      <c r="B181" s="251"/>
      <c r="C181" s="252"/>
      <c r="D181" s="241" t="s">
        <v>207</v>
      </c>
      <c r="E181" s="253" t="s">
        <v>1</v>
      </c>
      <c r="F181" s="254" t="s">
        <v>281</v>
      </c>
      <c r="G181" s="252"/>
      <c r="H181" s="253" t="s">
        <v>1</v>
      </c>
      <c r="I181" s="255"/>
      <c r="J181" s="252"/>
      <c r="K181" s="252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207</v>
      </c>
      <c r="AU181" s="260" t="s">
        <v>89</v>
      </c>
      <c r="AV181" s="14" t="s">
        <v>21</v>
      </c>
      <c r="AW181" s="14" t="s">
        <v>36</v>
      </c>
      <c r="AX181" s="14" t="s">
        <v>81</v>
      </c>
      <c r="AY181" s="260" t="s">
        <v>197</v>
      </c>
    </row>
    <row r="182" spans="1:51" s="13" customFormat="1" ht="12">
      <c r="A182" s="13"/>
      <c r="B182" s="239"/>
      <c r="C182" s="240"/>
      <c r="D182" s="241" t="s">
        <v>207</v>
      </c>
      <c r="E182" s="242" t="s">
        <v>1</v>
      </c>
      <c r="F182" s="243" t="s">
        <v>1256</v>
      </c>
      <c r="G182" s="240"/>
      <c r="H182" s="244">
        <v>1.05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207</v>
      </c>
      <c r="AU182" s="250" t="s">
        <v>89</v>
      </c>
      <c r="AV182" s="13" t="s">
        <v>89</v>
      </c>
      <c r="AW182" s="13" t="s">
        <v>36</v>
      </c>
      <c r="AX182" s="13" t="s">
        <v>81</v>
      </c>
      <c r="AY182" s="250" t="s">
        <v>197</v>
      </c>
    </row>
    <row r="183" spans="1:51" s="15" customFormat="1" ht="12">
      <c r="A183" s="15"/>
      <c r="B183" s="261"/>
      <c r="C183" s="262"/>
      <c r="D183" s="241" t="s">
        <v>207</v>
      </c>
      <c r="E183" s="263" t="s">
        <v>1</v>
      </c>
      <c r="F183" s="264" t="s">
        <v>226</v>
      </c>
      <c r="G183" s="262"/>
      <c r="H183" s="265">
        <v>1.05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1" t="s">
        <v>207</v>
      </c>
      <c r="AU183" s="271" t="s">
        <v>89</v>
      </c>
      <c r="AV183" s="15" t="s">
        <v>205</v>
      </c>
      <c r="AW183" s="15" t="s">
        <v>36</v>
      </c>
      <c r="AX183" s="15" t="s">
        <v>21</v>
      </c>
      <c r="AY183" s="271" t="s">
        <v>197</v>
      </c>
    </row>
    <row r="184" spans="1:65" s="2" customFormat="1" ht="12">
      <c r="A184" s="38"/>
      <c r="B184" s="39"/>
      <c r="C184" s="226" t="s">
        <v>8</v>
      </c>
      <c r="D184" s="226" t="s">
        <v>200</v>
      </c>
      <c r="E184" s="227" t="s">
        <v>284</v>
      </c>
      <c r="F184" s="228" t="s">
        <v>285</v>
      </c>
      <c r="G184" s="229" t="s">
        <v>286</v>
      </c>
      <c r="H184" s="230">
        <v>10</v>
      </c>
      <c r="I184" s="231"/>
      <c r="J184" s="232">
        <f>ROUND(I184*H184,2)</f>
        <v>0</v>
      </c>
      <c r="K184" s="228" t="s">
        <v>211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0.0015</v>
      </c>
      <c r="R184" s="235">
        <f>Q184*H184</f>
        <v>0.015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205</v>
      </c>
      <c r="AT184" s="237" t="s">
        <v>200</v>
      </c>
      <c r="AU184" s="237" t="s">
        <v>89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205</v>
      </c>
      <c r="BM184" s="237" t="s">
        <v>1257</v>
      </c>
    </row>
    <row r="185" spans="1:51" s="14" customFormat="1" ht="12">
      <c r="A185" s="14"/>
      <c r="B185" s="251"/>
      <c r="C185" s="252"/>
      <c r="D185" s="241" t="s">
        <v>207</v>
      </c>
      <c r="E185" s="253" t="s">
        <v>1</v>
      </c>
      <c r="F185" s="254" t="s">
        <v>288</v>
      </c>
      <c r="G185" s="252"/>
      <c r="H185" s="253" t="s">
        <v>1</v>
      </c>
      <c r="I185" s="255"/>
      <c r="J185" s="252"/>
      <c r="K185" s="252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207</v>
      </c>
      <c r="AU185" s="260" t="s">
        <v>89</v>
      </c>
      <c r="AV185" s="14" t="s">
        <v>21</v>
      </c>
      <c r="AW185" s="14" t="s">
        <v>36</v>
      </c>
      <c r="AX185" s="14" t="s">
        <v>81</v>
      </c>
      <c r="AY185" s="260" t="s">
        <v>197</v>
      </c>
    </row>
    <row r="186" spans="1:51" s="13" customFormat="1" ht="12">
      <c r="A186" s="13"/>
      <c r="B186" s="239"/>
      <c r="C186" s="240"/>
      <c r="D186" s="241" t="s">
        <v>207</v>
      </c>
      <c r="E186" s="242" t="s">
        <v>1</v>
      </c>
      <c r="F186" s="243" t="s">
        <v>289</v>
      </c>
      <c r="G186" s="240"/>
      <c r="H186" s="244">
        <v>10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207</v>
      </c>
      <c r="AU186" s="250" t="s">
        <v>89</v>
      </c>
      <c r="AV186" s="13" t="s">
        <v>89</v>
      </c>
      <c r="AW186" s="13" t="s">
        <v>36</v>
      </c>
      <c r="AX186" s="13" t="s">
        <v>21</v>
      </c>
      <c r="AY186" s="250" t="s">
        <v>197</v>
      </c>
    </row>
    <row r="187" spans="1:65" s="2" customFormat="1" ht="12">
      <c r="A187" s="38"/>
      <c r="B187" s="39"/>
      <c r="C187" s="226" t="s">
        <v>290</v>
      </c>
      <c r="D187" s="226" t="s">
        <v>200</v>
      </c>
      <c r="E187" s="227" t="s">
        <v>291</v>
      </c>
      <c r="F187" s="228" t="s">
        <v>292</v>
      </c>
      <c r="G187" s="229" t="s">
        <v>203</v>
      </c>
      <c r="H187" s="230">
        <v>1</v>
      </c>
      <c r="I187" s="231"/>
      <c r="J187" s="232">
        <f>ROUND(I187*H187,2)</f>
        <v>0</v>
      </c>
      <c r="K187" s="228" t="s">
        <v>211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0.01777</v>
      </c>
      <c r="R187" s="235">
        <f>Q187*H187</f>
        <v>0.01777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89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1258</v>
      </c>
    </row>
    <row r="188" spans="1:65" s="2" customFormat="1" ht="21.75" customHeight="1">
      <c r="A188" s="38"/>
      <c r="B188" s="39"/>
      <c r="C188" s="272" t="s">
        <v>294</v>
      </c>
      <c r="D188" s="272" t="s">
        <v>295</v>
      </c>
      <c r="E188" s="273" t="s">
        <v>296</v>
      </c>
      <c r="F188" s="274" t="s">
        <v>297</v>
      </c>
      <c r="G188" s="275" t="s">
        <v>203</v>
      </c>
      <c r="H188" s="276">
        <v>1</v>
      </c>
      <c r="I188" s="277"/>
      <c r="J188" s="278">
        <f>ROUND(I188*H188,2)</f>
        <v>0</v>
      </c>
      <c r="K188" s="274" t="s">
        <v>222</v>
      </c>
      <c r="L188" s="279"/>
      <c r="M188" s="280" t="s">
        <v>1</v>
      </c>
      <c r="N188" s="281" t="s">
        <v>46</v>
      </c>
      <c r="O188" s="91"/>
      <c r="P188" s="235">
        <f>O188*H188</f>
        <v>0</v>
      </c>
      <c r="Q188" s="235">
        <v>0.0112</v>
      </c>
      <c r="R188" s="235">
        <f>Q188*H188</f>
        <v>0.0112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246</v>
      </c>
      <c r="AT188" s="237" t="s">
        <v>295</v>
      </c>
      <c r="AU188" s="237" t="s">
        <v>89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1259</v>
      </c>
    </row>
    <row r="189" spans="1:63" s="12" customFormat="1" ht="22.8" customHeight="1">
      <c r="A189" s="12"/>
      <c r="B189" s="210"/>
      <c r="C189" s="211"/>
      <c r="D189" s="212" t="s">
        <v>80</v>
      </c>
      <c r="E189" s="224" t="s">
        <v>251</v>
      </c>
      <c r="F189" s="224" t="s">
        <v>299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SUM(P190:P213)</f>
        <v>0</v>
      </c>
      <c r="Q189" s="218"/>
      <c r="R189" s="219">
        <f>SUM(R190:R213)</f>
        <v>0.00304</v>
      </c>
      <c r="S189" s="218"/>
      <c r="T189" s="220">
        <f>SUM(T190:T213)</f>
        <v>8.248925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21</v>
      </c>
      <c r="AT189" s="222" t="s">
        <v>80</v>
      </c>
      <c r="AU189" s="222" t="s">
        <v>21</v>
      </c>
      <c r="AY189" s="221" t="s">
        <v>197</v>
      </c>
      <c r="BK189" s="223">
        <f>SUM(BK190:BK213)</f>
        <v>0</v>
      </c>
    </row>
    <row r="190" spans="1:65" s="2" customFormat="1" ht="12">
      <c r="A190" s="38"/>
      <c r="B190" s="39"/>
      <c r="C190" s="226" t="s">
        <v>300</v>
      </c>
      <c r="D190" s="226" t="s">
        <v>200</v>
      </c>
      <c r="E190" s="227" t="s">
        <v>305</v>
      </c>
      <c r="F190" s="228" t="s">
        <v>306</v>
      </c>
      <c r="G190" s="229" t="s">
        <v>217</v>
      </c>
      <c r="H190" s="230">
        <v>40</v>
      </c>
      <c r="I190" s="231"/>
      <c r="J190" s="232">
        <f>ROUND(I190*H190,2)</f>
        <v>0</v>
      </c>
      <c r="K190" s="228" t="s">
        <v>211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4E-05</v>
      </c>
      <c r="R190" s="235">
        <f>Q190*H190</f>
        <v>0.0016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205</v>
      </c>
      <c r="AT190" s="237" t="s">
        <v>200</v>
      </c>
      <c r="AU190" s="237" t="s">
        <v>89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205</v>
      </c>
      <c r="BM190" s="237" t="s">
        <v>1260</v>
      </c>
    </row>
    <row r="191" spans="1:65" s="2" customFormat="1" ht="16.5" customHeight="1">
      <c r="A191" s="38"/>
      <c r="B191" s="39"/>
      <c r="C191" s="226" t="s">
        <v>304</v>
      </c>
      <c r="D191" s="226" t="s">
        <v>200</v>
      </c>
      <c r="E191" s="227" t="s">
        <v>309</v>
      </c>
      <c r="F191" s="228" t="s">
        <v>310</v>
      </c>
      <c r="G191" s="229" t="s">
        <v>217</v>
      </c>
      <c r="H191" s="230">
        <v>20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4E-05</v>
      </c>
      <c r="R191" s="235">
        <f>Q191*H191</f>
        <v>0.0008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205</v>
      </c>
      <c r="AT191" s="237" t="s">
        <v>200</v>
      </c>
      <c r="AU191" s="237" t="s">
        <v>89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205</v>
      </c>
      <c r="BM191" s="237" t="s">
        <v>1261</v>
      </c>
    </row>
    <row r="192" spans="1:65" s="2" customFormat="1" ht="12">
      <c r="A192" s="38"/>
      <c r="B192" s="39"/>
      <c r="C192" s="226" t="s">
        <v>308</v>
      </c>
      <c r="D192" s="226" t="s">
        <v>200</v>
      </c>
      <c r="E192" s="227" t="s">
        <v>312</v>
      </c>
      <c r="F192" s="228" t="s">
        <v>313</v>
      </c>
      <c r="G192" s="229" t="s">
        <v>203</v>
      </c>
      <c r="H192" s="230">
        <v>16</v>
      </c>
      <c r="I192" s="231"/>
      <c r="J192" s="232">
        <f>ROUND(I192*H192,2)</f>
        <v>0</v>
      </c>
      <c r="K192" s="228" t="s">
        <v>211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4E-05</v>
      </c>
      <c r="R192" s="235">
        <f>Q192*H192</f>
        <v>0.00064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205</v>
      </c>
      <c r="AT192" s="237" t="s">
        <v>200</v>
      </c>
      <c r="AU192" s="237" t="s">
        <v>89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205</v>
      </c>
      <c r="BM192" s="237" t="s">
        <v>1262</v>
      </c>
    </row>
    <row r="193" spans="1:65" s="2" customFormat="1" ht="21.75" customHeight="1">
      <c r="A193" s="38"/>
      <c r="B193" s="39"/>
      <c r="C193" s="226" t="s">
        <v>7</v>
      </c>
      <c r="D193" s="226" t="s">
        <v>200</v>
      </c>
      <c r="E193" s="227" t="s">
        <v>316</v>
      </c>
      <c r="F193" s="228" t="s">
        <v>317</v>
      </c>
      <c r="G193" s="229" t="s">
        <v>217</v>
      </c>
      <c r="H193" s="230">
        <v>14.515</v>
      </c>
      <c r="I193" s="231"/>
      <c r="J193" s="232">
        <f>ROUND(I193*H193,2)</f>
        <v>0</v>
      </c>
      <c r="K193" s="228" t="s">
        <v>211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0.131</v>
      </c>
      <c r="T193" s="236">
        <f>S193*H193</f>
        <v>1.9014650000000002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205</v>
      </c>
      <c r="AT193" s="237" t="s">
        <v>200</v>
      </c>
      <c r="AU193" s="237" t="s">
        <v>89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205</v>
      </c>
      <c r="BM193" s="237" t="s">
        <v>1263</v>
      </c>
    </row>
    <row r="194" spans="1:51" s="13" customFormat="1" ht="12">
      <c r="A194" s="13"/>
      <c r="B194" s="239"/>
      <c r="C194" s="240"/>
      <c r="D194" s="241" t="s">
        <v>207</v>
      </c>
      <c r="E194" s="242" t="s">
        <v>1</v>
      </c>
      <c r="F194" s="243" t="s">
        <v>1264</v>
      </c>
      <c r="G194" s="240"/>
      <c r="H194" s="244">
        <v>14.515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207</v>
      </c>
      <c r="AU194" s="250" t="s">
        <v>89</v>
      </c>
      <c r="AV194" s="13" t="s">
        <v>89</v>
      </c>
      <c r="AW194" s="13" t="s">
        <v>36</v>
      </c>
      <c r="AX194" s="13" t="s">
        <v>21</v>
      </c>
      <c r="AY194" s="250" t="s">
        <v>197</v>
      </c>
    </row>
    <row r="195" spans="1:65" s="2" customFormat="1" ht="21.75" customHeight="1">
      <c r="A195" s="38"/>
      <c r="B195" s="39"/>
      <c r="C195" s="226" t="s">
        <v>315</v>
      </c>
      <c r="D195" s="226" t="s">
        <v>200</v>
      </c>
      <c r="E195" s="227" t="s">
        <v>321</v>
      </c>
      <c r="F195" s="228" t="s">
        <v>322</v>
      </c>
      <c r="G195" s="229" t="s">
        <v>217</v>
      </c>
      <c r="H195" s="230">
        <v>15.96</v>
      </c>
      <c r="I195" s="231"/>
      <c r="J195" s="232">
        <f>ROUND(I195*H195,2)</f>
        <v>0</v>
      </c>
      <c r="K195" s="228" t="s">
        <v>211</v>
      </c>
      <c r="L195" s="44"/>
      <c r="M195" s="233" t="s">
        <v>1</v>
      </c>
      <c r="N195" s="234" t="s">
        <v>46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0.261</v>
      </c>
      <c r="T195" s="236">
        <f>S195*H195</f>
        <v>4.16556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205</v>
      </c>
      <c r="AT195" s="237" t="s">
        <v>200</v>
      </c>
      <c r="AU195" s="237" t="s">
        <v>89</v>
      </c>
      <c r="AY195" s="17" t="s">
        <v>197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21</v>
      </c>
      <c r="BK195" s="238">
        <f>ROUND(I195*H195,2)</f>
        <v>0</v>
      </c>
      <c r="BL195" s="17" t="s">
        <v>205</v>
      </c>
      <c r="BM195" s="237" t="s">
        <v>1265</v>
      </c>
    </row>
    <row r="196" spans="1:51" s="13" customFormat="1" ht="12">
      <c r="A196" s="13"/>
      <c r="B196" s="239"/>
      <c r="C196" s="240"/>
      <c r="D196" s="241" t="s">
        <v>207</v>
      </c>
      <c r="E196" s="242" t="s">
        <v>1</v>
      </c>
      <c r="F196" s="243" t="s">
        <v>1266</v>
      </c>
      <c r="G196" s="240"/>
      <c r="H196" s="244">
        <v>15.96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207</v>
      </c>
      <c r="AU196" s="250" t="s">
        <v>89</v>
      </c>
      <c r="AV196" s="13" t="s">
        <v>89</v>
      </c>
      <c r="AW196" s="13" t="s">
        <v>36</v>
      </c>
      <c r="AX196" s="13" t="s">
        <v>21</v>
      </c>
      <c r="AY196" s="250" t="s">
        <v>197</v>
      </c>
    </row>
    <row r="197" spans="1:65" s="2" customFormat="1" ht="21.75" customHeight="1">
      <c r="A197" s="38"/>
      <c r="B197" s="39"/>
      <c r="C197" s="226" t="s">
        <v>320</v>
      </c>
      <c r="D197" s="226" t="s">
        <v>200</v>
      </c>
      <c r="E197" s="227" t="s">
        <v>326</v>
      </c>
      <c r="F197" s="228" t="s">
        <v>327</v>
      </c>
      <c r="G197" s="229" t="s">
        <v>217</v>
      </c>
      <c r="H197" s="230">
        <v>6.4</v>
      </c>
      <c r="I197" s="231"/>
      <c r="J197" s="232">
        <f>ROUND(I197*H197,2)</f>
        <v>0</v>
      </c>
      <c r="K197" s="228" t="s">
        <v>211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0.076</v>
      </c>
      <c r="T197" s="236">
        <f>S197*H197</f>
        <v>0.4864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205</v>
      </c>
      <c r="AT197" s="237" t="s">
        <v>200</v>
      </c>
      <c r="AU197" s="237" t="s">
        <v>89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205</v>
      </c>
      <c r="BM197" s="237" t="s">
        <v>1267</v>
      </c>
    </row>
    <row r="198" spans="1:51" s="14" customFormat="1" ht="12">
      <c r="A198" s="14"/>
      <c r="B198" s="251"/>
      <c r="C198" s="252"/>
      <c r="D198" s="241" t="s">
        <v>207</v>
      </c>
      <c r="E198" s="253" t="s">
        <v>1</v>
      </c>
      <c r="F198" s="254" t="s">
        <v>329</v>
      </c>
      <c r="G198" s="252"/>
      <c r="H198" s="253" t="s">
        <v>1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207</v>
      </c>
      <c r="AU198" s="260" t="s">
        <v>89</v>
      </c>
      <c r="AV198" s="14" t="s">
        <v>21</v>
      </c>
      <c r="AW198" s="14" t="s">
        <v>36</v>
      </c>
      <c r="AX198" s="14" t="s">
        <v>81</v>
      </c>
      <c r="AY198" s="260" t="s">
        <v>197</v>
      </c>
    </row>
    <row r="199" spans="1:51" s="13" customFormat="1" ht="12">
      <c r="A199" s="13"/>
      <c r="B199" s="239"/>
      <c r="C199" s="240"/>
      <c r="D199" s="241" t="s">
        <v>207</v>
      </c>
      <c r="E199" s="242" t="s">
        <v>1</v>
      </c>
      <c r="F199" s="243" t="s">
        <v>330</v>
      </c>
      <c r="G199" s="240"/>
      <c r="H199" s="244">
        <v>4.8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207</v>
      </c>
      <c r="AU199" s="250" t="s">
        <v>89</v>
      </c>
      <c r="AV199" s="13" t="s">
        <v>89</v>
      </c>
      <c r="AW199" s="13" t="s">
        <v>36</v>
      </c>
      <c r="AX199" s="13" t="s">
        <v>81</v>
      </c>
      <c r="AY199" s="250" t="s">
        <v>197</v>
      </c>
    </row>
    <row r="200" spans="1:51" s="13" customFormat="1" ht="12">
      <c r="A200" s="13"/>
      <c r="B200" s="239"/>
      <c r="C200" s="240"/>
      <c r="D200" s="241" t="s">
        <v>207</v>
      </c>
      <c r="E200" s="242" t="s">
        <v>1</v>
      </c>
      <c r="F200" s="243" t="s">
        <v>331</v>
      </c>
      <c r="G200" s="240"/>
      <c r="H200" s="244">
        <v>1.6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207</v>
      </c>
      <c r="AU200" s="250" t="s">
        <v>89</v>
      </c>
      <c r="AV200" s="13" t="s">
        <v>89</v>
      </c>
      <c r="AW200" s="13" t="s">
        <v>36</v>
      </c>
      <c r="AX200" s="13" t="s">
        <v>81</v>
      </c>
      <c r="AY200" s="250" t="s">
        <v>197</v>
      </c>
    </row>
    <row r="201" spans="1:51" s="15" customFormat="1" ht="12">
      <c r="A201" s="15"/>
      <c r="B201" s="261"/>
      <c r="C201" s="262"/>
      <c r="D201" s="241" t="s">
        <v>207</v>
      </c>
      <c r="E201" s="263" t="s">
        <v>1</v>
      </c>
      <c r="F201" s="264" t="s">
        <v>226</v>
      </c>
      <c r="G201" s="262"/>
      <c r="H201" s="265">
        <v>6.4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1" t="s">
        <v>207</v>
      </c>
      <c r="AU201" s="271" t="s">
        <v>89</v>
      </c>
      <c r="AV201" s="15" t="s">
        <v>205</v>
      </c>
      <c r="AW201" s="15" t="s">
        <v>36</v>
      </c>
      <c r="AX201" s="15" t="s">
        <v>21</v>
      </c>
      <c r="AY201" s="271" t="s">
        <v>197</v>
      </c>
    </row>
    <row r="202" spans="1:65" s="2" customFormat="1" ht="12">
      <c r="A202" s="38"/>
      <c r="B202" s="39"/>
      <c r="C202" s="226" t="s">
        <v>325</v>
      </c>
      <c r="D202" s="226" t="s">
        <v>200</v>
      </c>
      <c r="E202" s="227" t="s">
        <v>333</v>
      </c>
      <c r="F202" s="228" t="s">
        <v>334</v>
      </c>
      <c r="G202" s="229" t="s">
        <v>217</v>
      </c>
      <c r="H202" s="230">
        <v>4.3</v>
      </c>
      <c r="I202" s="231"/>
      <c r="J202" s="232">
        <f>ROUND(I202*H202,2)</f>
        <v>0</v>
      </c>
      <c r="K202" s="228" t="s">
        <v>211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0.165</v>
      </c>
      <c r="T202" s="236">
        <f>S202*H202</f>
        <v>0.7095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205</v>
      </c>
      <c r="AT202" s="237" t="s">
        <v>200</v>
      </c>
      <c r="AU202" s="237" t="s">
        <v>89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205</v>
      </c>
      <c r="BM202" s="237" t="s">
        <v>1268</v>
      </c>
    </row>
    <row r="203" spans="1:51" s="14" customFormat="1" ht="12">
      <c r="A203" s="14"/>
      <c r="B203" s="251"/>
      <c r="C203" s="252"/>
      <c r="D203" s="241" t="s">
        <v>207</v>
      </c>
      <c r="E203" s="253" t="s">
        <v>1</v>
      </c>
      <c r="F203" s="254" t="s">
        <v>1269</v>
      </c>
      <c r="G203" s="252"/>
      <c r="H203" s="253" t="s">
        <v>1</v>
      </c>
      <c r="I203" s="255"/>
      <c r="J203" s="252"/>
      <c r="K203" s="252"/>
      <c r="L203" s="256"/>
      <c r="M203" s="257"/>
      <c r="N203" s="258"/>
      <c r="O203" s="258"/>
      <c r="P203" s="258"/>
      <c r="Q203" s="258"/>
      <c r="R203" s="258"/>
      <c r="S203" s="258"/>
      <c r="T203" s="25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0" t="s">
        <v>207</v>
      </c>
      <c r="AU203" s="260" t="s">
        <v>89</v>
      </c>
      <c r="AV203" s="14" t="s">
        <v>21</v>
      </c>
      <c r="AW203" s="14" t="s">
        <v>36</v>
      </c>
      <c r="AX203" s="14" t="s">
        <v>81</v>
      </c>
      <c r="AY203" s="260" t="s">
        <v>197</v>
      </c>
    </row>
    <row r="204" spans="1:51" s="13" customFormat="1" ht="12">
      <c r="A204" s="13"/>
      <c r="B204" s="239"/>
      <c r="C204" s="240"/>
      <c r="D204" s="241" t="s">
        <v>207</v>
      </c>
      <c r="E204" s="242" t="s">
        <v>1</v>
      </c>
      <c r="F204" s="243" t="s">
        <v>1270</v>
      </c>
      <c r="G204" s="240"/>
      <c r="H204" s="244">
        <v>4.3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207</v>
      </c>
      <c r="AU204" s="250" t="s">
        <v>89</v>
      </c>
      <c r="AV204" s="13" t="s">
        <v>89</v>
      </c>
      <c r="AW204" s="13" t="s">
        <v>36</v>
      </c>
      <c r="AX204" s="13" t="s">
        <v>81</v>
      </c>
      <c r="AY204" s="250" t="s">
        <v>197</v>
      </c>
    </row>
    <row r="205" spans="1:51" s="15" customFormat="1" ht="12">
      <c r="A205" s="15"/>
      <c r="B205" s="261"/>
      <c r="C205" s="262"/>
      <c r="D205" s="241" t="s">
        <v>207</v>
      </c>
      <c r="E205" s="263" t="s">
        <v>1</v>
      </c>
      <c r="F205" s="264" t="s">
        <v>226</v>
      </c>
      <c r="G205" s="262"/>
      <c r="H205" s="265">
        <v>4.3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1" t="s">
        <v>207</v>
      </c>
      <c r="AU205" s="271" t="s">
        <v>89</v>
      </c>
      <c r="AV205" s="15" t="s">
        <v>205</v>
      </c>
      <c r="AW205" s="15" t="s">
        <v>36</v>
      </c>
      <c r="AX205" s="15" t="s">
        <v>21</v>
      </c>
      <c r="AY205" s="271" t="s">
        <v>197</v>
      </c>
    </row>
    <row r="206" spans="1:65" s="2" customFormat="1" ht="12">
      <c r="A206" s="38"/>
      <c r="B206" s="39"/>
      <c r="C206" s="226" t="s">
        <v>332</v>
      </c>
      <c r="D206" s="226" t="s">
        <v>200</v>
      </c>
      <c r="E206" s="227" t="s">
        <v>339</v>
      </c>
      <c r="F206" s="228" t="s">
        <v>340</v>
      </c>
      <c r="G206" s="229" t="s">
        <v>217</v>
      </c>
      <c r="H206" s="230">
        <v>2</v>
      </c>
      <c r="I206" s="231"/>
      <c r="J206" s="232">
        <f>ROUND(I206*H206,2)</f>
        <v>0</v>
      </c>
      <c r="K206" s="228" t="s">
        <v>211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0.365</v>
      </c>
      <c r="T206" s="236">
        <f>S206*H206</f>
        <v>0.73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205</v>
      </c>
      <c r="AT206" s="237" t="s">
        <v>200</v>
      </c>
      <c r="AU206" s="237" t="s">
        <v>89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205</v>
      </c>
      <c r="BM206" s="237" t="s">
        <v>1271</v>
      </c>
    </row>
    <row r="207" spans="1:51" s="14" customFormat="1" ht="12">
      <c r="A207" s="14"/>
      <c r="B207" s="251"/>
      <c r="C207" s="252"/>
      <c r="D207" s="241" t="s">
        <v>207</v>
      </c>
      <c r="E207" s="253" t="s">
        <v>1</v>
      </c>
      <c r="F207" s="254" t="s">
        <v>1272</v>
      </c>
      <c r="G207" s="252"/>
      <c r="H207" s="253" t="s">
        <v>1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207</v>
      </c>
      <c r="AU207" s="260" t="s">
        <v>89</v>
      </c>
      <c r="AV207" s="14" t="s">
        <v>21</v>
      </c>
      <c r="AW207" s="14" t="s">
        <v>36</v>
      </c>
      <c r="AX207" s="14" t="s">
        <v>81</v>
      </c>
      <c r="AY207" s="260" t="s">
        <v>197</v>
      </c>
    </row>
    <row r="208" spans="1:51" s="13" customFormat="1" ht="12">
      <c r="A208" s="13"/>
      <c r="B208" s="239"/>
      <c r="C208" s="240"/>
      <c r="D208" s="241" t="s">
        <v>207</v>
      </c>
      <c r="E208" s="242" t="s">
        <v>1</v>
      </c>
      <c r="F208" s="243" t="s">
        <v>219</v>
      </c>
      <c r="G208" s="240"/>
      <c r="H208" s="244">
        <v>2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207</v>
      </c>
      <c r="AU208" s="250" t="s">
        <v>89</v>
      </c>
      <c r="AV208" s="13" t="s">
        <v>89</v>
      </c>
      <c r="AW208" s="13" t="s">
        <v>36</v>
      </c>
      <c r="AX208" s="13" t="s">
        <v>21</v>
      </c>
      <c r="AY208" s="250" t="s">
        <v>197</v>
      </c>
    </row>
    <row r="209" spans="1:65" s="2" customFormat="1" ht="12">
      <c r="A209" s="38"/>
      <c r="B209" s="39"/>
      <c r="C209" s="226" t="s">
        <v>338</v>
      </c>
      <c r="D209" s="226" t="s">
        <v>200</v>
      </c>
      <c r="E209" s="227" t="s">
        <v>344</v>
      </c>
      <c r="F209" s="228" t="s">
        <v>345</v>
      </c>
      <c r="G209" s="229" t="s">
        <v>286</v>
      </c>
      <c r="H209" s="230">
        <v>12</v>
      </c>
      <c r="I209" s="231"/>
      <c r="J209" s="232">
        <f>ROUND(I209*H209,2)</f>
        <v>0</v>
      </c>
      <c r="K209" s="228" t="s">
        <v>211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0.009</v>
      </c>
      <c r="T209" s="236">
        <f>S209*H209</f>
        <v>0.10799999999999998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205</v>
      </c>
      <c r="AT209" s="237" t="s">
        <v>200</v>
      </c>
      <c r="AU209" s="237" t="s">
        <v>89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205</v>
      </c>
      <c r="BM209" s="237" t="s">
        <v>1273</v>
      </c>
    </row>
    <row r="210" spans="1:65" s="2" customFormat="1" ht="12">
      <c r="A210" s="38"/>
      <c r="B210" s="39"/>
      <c r="C210" s="226" t="s">
        <v>343</v>
      </c>
      <c r="D210" s="226" t="s">
        <v>200</v>
      </c>
      <c r="E210" s="227" t="s">
        <v>348</v>
      </c>
      <c r="F210" s="228" t="s">
        <v>349</v>
      </c>
      <c r="G210" s="229" t="s">
        <v>203</v>
      </c>
      <c r="H210" s="230">
        <v>4</v>
      </c>
      <c r="I210" s="231"/>
      <c r="J210" s="232">
        <f>ROUND(I210*H210,2)</f>
        <v>0</v>
      </c>
      <c r="K210" s="228" t="s">
        <v>211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0.037</v>
      </c>
      <c r="T210" s="236">
        <f>S210*H210</f>
        <v>0.148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205</v>
      </c>
      <c r="AT210" s="237" t="s">
        <v>200</v>
      </c>
      <c r="AU210" s="237" t="s">
        <v>89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205</v>
      </c>
      <c r="BM210" s="237" t="s">
        <v>1274</v>
      </c>
    </row>
    <row r="211" spans="1:51" s="14" customFormat="1" ht="12">
      <c r="A211" s="14"/>
      <c r="B211" s="251"/>
      <c r="C211" s="252"/>
      <c r="D211" s="241" t="s">
        <v>207</v>
      </c>
      <c r="E211" s="253" t="s">
        <v>1</v>
      </c>
      <c r="F211" s="254" t="s">
        <v>352</v>
      </c>
      <c r="G211" s="252"/>
      <c r="H211" s="253" t="s">
        <v>1</v>
      </c>
      <c r="I211" s="255"/>
      <c r="J211" s="252"/>
      <c r="K211" s="252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207</v>
      </c>
      <c r="AU211" s="260" t="s">
        <v>89</v>
      </c>
      <c r="AV211" s="14" t="s">
        <v>21</v>
      </c>
      <c r="AW211" s="14" t="s">
        <v>36</v>
      </c>
      <c r="AX211" s="14" t="s">
        <v>81</v>
      </c>
      <c r="AY211" s="260" t="s">
        <v>197</v>
      </c>
    </row>
    <row r="212" spans="1:51" s="13" customFormat="1" ht="12">
      <c r="A212" s="13"/>
      <c r="B212" s="239"/>
      <c r="C212" s="240"/>
      <c r="D212" s="241" t="s">
        <v>207</v>
      </c>
      <c r="E212" s="242" t="s">
        <v>1</v>
      </c>
      <c r="F212" s="243" t="s">
        <v>205</v>
      </c>
      <c r="G212" s="240"/>
      <c r="H212" s="244">
        <v>4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207</v>
      </c>
      <c r="AU212" s="250" t="s">
        <v>89</v>
      </c>
      <c r="AV212" s="13" t="s">
        <v>89</v>
      </c>
      <c r="AW212" s="13" t="s">
        <v>36</v>
      </c>
      <c r="AX212" s="13" t="s">
        <v>81</v>
      </c>
      <c r="AY212" s="250" t="s">
        <v>197</v>
      </c>
    </row>
    <row r="213" spans="1:51" s="15" customFormat="1" ht="12">
      <c r="A213" s="15"/>
      <c r="B213" s="261"/>
      <c r="C213" s="262"/>
      <c r="D213" s="241" t="s">
        <v>207</v>
      </c>
      <c r="E213" s="263" t="s">
        <v>1</v>
      </c>
      <c r="F213" s="264" t="s">
        <v>226</v>
      </c>
      <c r="G213" s="262"/>
      <c r="H213" s="265">
        <v>4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1" t="s">
        <v>207</v>
      </c>
      <c r="AU213" s="271" t="s">
        <v>89</v>
      </c>
      <c r="AV213" s="15" t="s">
        <v>205</v>
      </c>
      <c r="AW213" s="15" t="s">
        <v>36</v>
      </c>
      <c r="AX213" s="15" t="s">
        <v>21</v>
      </c>
      <c r="AY213" s="271" t="s">
        <v>197</v>
      </c>
    </row>
    <row r="214" spans="1:63" s="12" customFormat="1" ht="22.8" customHeight="1">
      <c r="A214" s="12"/>
      <c r="B214" s="210"/>
      <c r="C214" s="211"/>
      <c r="D214" s="212" t="s">
        <v>80</v>
      </c>
      <c r="E214" s="224" t="s">
        <v>353</v>
      </c>
      <c r="F214" s="224" t="s">
        <v>354</v>
      </c>
      <c r="G214" s="211"/>
      <c r="H214" s="211"/>
      <c r="I214" s="214"/>
      <c r="J214" s="225">
        <f>BK214</f>
        <v>0</v>
      </c>
      <c r="K214" s="211"/>
      <c r="L214" s="216"/>
      <c r="M214" s="217"/>
      <c r="N214" s="218"/>
      <c r="O214" s="218"/>
      <c r="P214" s="219">
        <f>SUM(P215:P220)</f>
        <v>0</v>
      </c>
      <c r="Q214" s="218"/>
      <c r="R214" s="219">
        <f>SUM(R215:R220)</f>
        <v>0</v>
      </c>
      <c r="S214" s="218"/>
      <c r="T214" s="220">
        <f>SUM(T215:T220)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21</v>
      </c>
      <c r="AT214" s="222" t="s">
        <v>80</v>
      </c>
      <c r="AU214" s="222" t="s">
        <v>21</v>
      </c>
      <c r="AY214" s="221" t="s">
        <v>197</v>
      </c>
      <c r="BK214" s="223">
        <f>SUM(BK215:BK220)</f>
        <v>0</v>
      </c>
    </row>
    <row r="215" spans="1:65" s="2" customFormat="1" ht="12">
      <c r="A215" s="38"/>
      <c r="B215" s="39"/>
      <c r="C215" s="226" t="s">
        <v>347</v>
      </c>
      <c r="D215" s="226" t="s">
        <v>200</v>
      </c>
      <c r="E215" s="227" t="s">
        <v>356</v>
      </c>
      <c r="F215" s="228" t="s">
        <v>357</v>
      </c>
      <c r="G215" s="229" t="s">
        <v>210</v>
      </c>
      <c r="H215" s="230">
        <v>11.988</v>
      </c>
      <c r="I215" s="231"/>
      <c r="J215" s="232">
        <f>ROUND(I215*H215,2)</f>
        <v>0</v>
      </c>
      <c r="K215" s="228" t="s">
        <v>211</v>
      </c>
      <c r="L215" s="44"/>
      <c r="M215" s="233" t="s">
        <v>1</v>
      </c>
      <c r="N215" s="234" t="s">
        <v>46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205</v>
      </c>
      <c r="AT215" s="237" t="s">
        <v>200</v>
      </c>
      <c r="AU215" s="237" t="s">
        <v>89</v>
      </c>
      <c r="AY215" s="17" t="s">
        <v>197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21</v>
      </c>
      <c r="BK215" s="238">
        <f>ROUND(I215*H215,2)</f>
        <v>0</v>
      </c>
      <c r="BL215" s="17" t="s">
        <v>205</v>
      </c>
      <c r="BM215" s="237" t="s">
        <v>1275</v>
      </c>
    </row>
    <row r="216" spans="1:65" s="2" customFormat="1" ht="12">
      <c r="A216" s="38"/>
      <c r="B216" s="39"/>
      <c r="C216" s="226" t="s">
        <v>355</v>
      </c>
      <c r="D216" s="226" t="s">
        <v>200</v>
      </c>
      <c r="E216" s="227" t="s">
        <v>360</v>
      </c>
      <c r="F216" s="228" t="s">
        <v>361</v>
      </c>
      <c r="G216" s="229" t="s">
        <v>210</v>
      </c>
      <c r="H216" s="230">
        <v>291.675</v>
      </c>
      <c r="I216" s="231"/>
      <c r="J216" s="232">
        <f>ROUND(I216*H216,2)</f>
        <v>0</v>
      </c>
      <c r="K216" s="228" t="s">
        <v>211</v>
      </c>
      <c r="L216" s="44"/>
      <c r="M216" s="233" t="s">
        <v>1</v>
      </c>
      <c r="N216" s="234" t="s">
        <v>46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205</v>
      </c>
      <c r="AT216" s="237" t="s">
        <v>200</v>
      </c>
      <c r="AU216" s="237" t="s">
        <v>89</v>
      </c>
      <c r="AY216" s="17" t="s">
        <v>197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21</v>
      </c>
      <c r="BK216" s="238">
        <f>ROUND(I216*H216,2)</f>
        <v>0</v>
      </c>
      <c r="BL216" s="17" t="s">
        <v>205</v>
      </c>
      <c r="BM216" s="237" t="s">
        <v>1276</v>
      </c>
    </row>
    <row r="217" spans="1:51" s="14" customFormat="1" ht="12">
      <c r="A217" s="14"/>
      <c r="B217" s="251"/>
      <c r="C217" s="252"/>
      <c r="D217" s="241" t="s">
        <v>207</v>
      </c>
      <c r="E217" s="253" t="s">
        <v>1</v>
      </c>
      <c r="F217" s="254" t="s">
        <v>363</v>
      </c>
      <c r="G217" s="252"/>
      <c r="H217" s="253" t="s">
        <v>1</v>
      </c>
      <c r="I217" s="255"/>
      <c r="J217" s="252"/>
      <c r="K217" s="252"/>
      <c r="L217" s="256"/>
      <c r="M217" s="257"/>
      <c r="N217" s="258"/>
      <c r="O217" s="258"/>
      <c r="P217" s="258"/>
      <c r="Q217" s="258"/>
      <c r="R217" s="258"/>
      <c r="S217" s="258"/>
      <c r="T217" s="25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0" t="s">
        <v>207</v>
      </c>
      <c r="AU217" s="260" t="s">
        <v>89</v>
      </c>
      <c r="AV217" s="14" t="s">
        <v>21</v>
      </c>
      <c r="AW217" s="14" t="s">
        <v>36</v>
      </c>
      <c r="AX217" s="14" t="s">
        <v>81</v>
      </c>
      <c r="AY217" s="260" t="s">
        <v>197</v>
      </c>
    </row>
    <row r="218" spans="1:51" s="13" customFormat="1" ht="12">
      <c r="A218" s="13"/>
      <c r="B218" s="239"/>
      <c r="C218" s="240"/>
      <c r="D218" s="241" t="s">
        <v>207</v>
      </c>
      <c r="E218" s="242" t="s">
        <v>1</v>
      </c>
      <c r="F218" s="243" t="s">
        <v>1277</v>
      </c>
      <c r="G218" s="240"/>
      <c r="H218" s="244">
        <v>291.675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0" t="s">
        <v>207</v>
      </c>
      <c r="AU218" s="250" t="s">
        <v>89</v>
      </c>
      <c r="AV218" s="13" t="s">
        <v>89</v>
      </c>
      <c r="AW218" s="13" t="s">
        <v>36</v>
      </c>
      <c r="AX218" s="13" t="s">
        <v>21</v>
      </c>
      <c r="AY218" s="250" t="s">
        <v>197</v>
      </c>
    </row>
    <row r="219" spans="1:65" s="2" customFormat="1" ht="33" customHeight="1">
      <c r="A219" s="38"/>
      <c r="B219" s="39"/>
      <c r="C219" s="226" t="s">
        <v>359</v>
      </c>
      <c r="D219" s="226" t="s">
        <v>200</v>
      </c>
      <c r="E219" s="227" t="s">
        <v>366</v>
      </c>
      <c r="F219" s="228" t="s">
        <v>367</v>
      </c>
      <c r="G219" s="229" t="s">
        <v>210</v>
      </c>
      <c r="H219" s="230">
        <v>11.988</v>
      </c>
      <c r="I219" s="231"/>
      <c r="J219" s="232">
        <f>ROUND(I219*H219,2)</f>
        <v>0</v>
      </c>
      <c r="K219" s="228" t="s">
        <v>211</v>
      </c>
      <c r="L219" s="44"/>
      <c r="M219" s="233" t="s">
        <v>1</v>
      </c>
      <c r="N219" s="234" t="s">
        <v>46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205</v>
      </c>
      <c r="AT219" s="237" t="s">
        <v>200</v>
      </c>
      <c r="AU219" s="237" t="s">
        <v>89</v>
      </c>
      <c r="AY219" s="17" t="s">
        <v>197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21</v>
      </c>
      <c r="BK219" s="238">
        <f>ROUND(I219*H219,2)</f>
        <v>0</v>
      </c>
      <c r="BL219" s="17" t="s">
        <v>205</v>
      </c>
      <c r="BM219" s="237" t="s">
        <v>1278</v>
      </c>
    </row>
    <row r="220" spans="1:65" s="2" customFormat="1" ht="12">
      <c r="A220" s="38"/>
      <c r="B220" s="39"/>
      <c r="C220" s="226" t="s">
        <v>365</v>
      </c>
      <c r="D220" s="226" t="s">
        <v>200</v>
      </c>
      <c r="E220" s="227" t="s">
        <v>370</v>
      </c>
      <c r="F220" s="228" t="s">
        <v>371</v>
      </c>
      <c r="G220" s="229" t="s">
        <v>210</v>
      </c>
      <c r="H220" s="230">
        <v>11.988</v>
      </c>
      <c r="I220" s="231"/>
      <c r="J220" s="232">
        <f>ROUND(I220*H220,2)</f>
        <v>0</v>
      </c>
      <c r="K220" s="228" t="s">
        <v>222</v>
      </c>
      <c r="L220" s="44"/>
      <c r="M220" s="233" t="s">
        <v>1</v>
      </c>
      <c r="N220" s="234" t="s">
        <v>46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205</v>
      </c>
      <c r="AT220" s="237" t="s">
        <v>200</v>
      </c>
      <c r="AU220" s="237" t="s">
        <v>89</v>
      </c>
      <c r="AY220" s="17" t="s">
        <v>197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21</v>
      </c>
      <c r="BK220" s="238">
        <f>ROUND(I220*H220,2)</f>
        <v>0</v>
      </c>
      <c r="BL220" s="17" t="s">
        <v>205</v>
      </c>
      <c r="BM220" s="237" t="s">
        <v>1279</v>
      </c>
    </row>
    <row r="221" spans="1:63" s="12" customFormat="1" ht="22.8" customHeight="1">
      <c r="A221" s="12"/>
      <c r="B221" s="210"/>
      <c r="C221" s="211"/>
      <c r="D221" s="212" t="s">
        <v>80</v>
      </c>
      <c r="E221" s="224" t="s">
        <v>373</v>
      </c>
      <c r="F221" s="224" t="s">
        <v>374</v>
      </c>
      <c r="G221" s="211"/>
      <c r="H221" s="211"/>
      <c r="I221" s="214"/>
      <c r="J221" s="225">
        <f>BK221</f>
        <v>0</v>
      </c>
      <c r="K221" s="211"/>
      <c r="L221" s="216"/>
      <c r="M221" s="217"/>
      <c r="N221" s="218"/>
      <c r="O221" s="218"/>
      <c r="P221" s="219">
        <f>P222</f>
        <v>0</v>
      </c>
      <c r="Q221" s="218"/>
      <c r="R221" s="219">
        <f>R222</f>
        <v>0</v>
      </c>
      <c r="S221" s="218"/>
      <c r="T221" s="220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1" t="s">
        <v>21</v>
      </c>
      <c r="AT221" s="222" t="s">
        <v>80</v>
      </c>
      <c r="AU221" s="222" t="s">
        <v>21</v>
      </c>
      <c r="AY221" s="221" t="s">
        <v>197</v>
      </c>
      <c r="BK221" s="223">
        <f>BK222</f>
        <v>0</v>
      </c>
    </row>
    <row r="222" spans="1:65" s="2" customFormat="1" ht="16.5" customHeight="1">
      <c r="A222" s="38"/>
      <c r="B222" s="39"/>
      <c r="C222" s="226" t="s">
        <v>369</v>
      </c>
      <c r="D222" s="226" t="s">
        <v>200</v>
      </c>
      <c r="E222" s="227" t="s">
        <v>376</v>
      </c>
      <c r="F222" s="228" t="s">
        <v>377</v>
      </c>
      <c r="G222" s="229" t="s">
        <v>210</v>
      </c>
      <c r="H222" s="230">
        <v>5.871</v>
      </c>
      <c r="I222" s="231"/>
      <c r="J222" s="232">
        <f>ROUND(I222*H222,2)</f>
        <v>0</v>
      </c>
      <c r="K222" s="228" t="s">
        <v>211</v>
      </c>
      <c r="L222" s="44"/>
      <c r="M222" s="233" t="s">
        <v>1</v>
      </c>
      <c r="N222" s="234" t="s">
        <v>46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205</v>
      </c>
      <c r="AT222" s="237" t="s">
        <v>200</v>
      </c>
      <c r="AU222" s="237" t="s">
        <v>89</v>
      </c>
      <c r="AY222" s="17" t="s">
        <v>197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21</v>
      </c>
      <c r="BK222" s="238">
        <f>ROUND(I222*H222,2)</f>
        <v>0</v>
      </c>
      <c r="BL222" s="17" t="s">
        <v>205</v>
      </c>
      <c r="BM222" s="237" t="s">
        <v>1280</v>
      </c>
    </row>
    <row r="223" spans="1:63" s="12" customFormat="1" ht="25.9" customHeight="1">
      <c r="A223" s="12"/>
      <c r="B223" s="210"/>
      <c r="C223" s="211"/>
      <c r="D223" s="212" t="s">
        <v>80</v>
      </c>
      <c r="E223" s="213" t="s">
        <v>379</v>
      </c>
      <c r="F223" s="213" t="s">
        <v>380</v>
      </c>
      <c r="G223" s="211"/>
      <c r="H223" s="211"/>
      <c r="I223" s="214"/>
      <c r="J223" s="215">
        <f>BK223</f>
        <v>0</v>
      </c>
      <c r="K223" s="211"/>
      <c r="L223" s="216"/>
      <c r="M223" s="217"/>
      <c r="N223" s="218"/>
      <c r="O223" s="218"/>
      <c r="P223" s="219">
        <f>P224+P233+P247+P255+P265+P278+P307</f>
        <v>0</v>
      </c>
      <c r="Q223" s="218"/>
      <c r="R223" s="219">
        <f>R224+R233+R247+R255+R265+R278+R307</f>
        <v>4.06116175</v>
      </c>
      <c r="S223" s="218"/>
      <c r="T223" s="220">
        <f>T224+T233+T247+T255+T265+T278+T307</f>
        <v>3.7391589999999995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1" t="s">
        <v>89</v>
      </c>
      <c r="AT223" s="222" t="s">
        <v>80</v>
      </c>
      <c r="AU223" s="222" t="s">
        <v>81</v>
      </c>
      <c r="AY223" s="221" t="s">
        <v>197</v>
      </c>
      <c r="BK223" s="223">
        <f>BK224+BK233+BK247+BK255+BK265+BK278+BK307</f>
        <v>0</v>
      </c>
    </row>
    <row r="224" spans="1:63" s="12" customFormat="1" ht="22.8" customHeight="1">
      <c r="A224" s="12"/>
      <c r="B224" s="210"/>
      <c r="C224" s="211"/>
      <c r="D224" s="212" t="s">
        <v>80</v>
      </c>
      <c r="E224" s="224" t="s">
        <v>381</v>
      </c>
      <c r="F224" s="224" t="s">
        <v>382</v>
      </c>
      <c r="G224" s="211"/>
      <c r="H224" s="211"/>
      <c r="I224" s="214"/>
      <c r="J224" s="225">
        <f>BK224</f>
        <v>0</v>
      </c>
      <c r="K224" s="211"/>
      <c r="L224" s="216"/>
      <c r="M224" s="217"/>
      <c r="N224" s="218"/>
      <c r="O224" s="218"/>
      <c r="P224" s="219">
        <f>SUM(P225:P232)</f>
        <v>0</v>
      </c>
      <c r="Q224" s="218"/>
      <c r="R224" s="219">
        <f>SUM(R225:R232)</f>
        <v>0.27601200000000004</v>
      </c>
      <c r="S224" s="218"/>
      <c r="T224" s="220">
        <f>SUM(T225:T232)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1" t="s">
        <v>89</v>
      </c>
      <c r="AT224" s="222" t="s">
        <v>80</v>
      </c>
      <c r="AU224" s="222" t="s">
        <v>21</v>
      </c>
      <c r="AY224" s="221" t="s">
        <v>197</v>
      </c>
      <c r="BK224" s="223">
        <f>SUM(BK225:BK232)</f>
        <v>0</v>
      </c>
    </row>
    <row r="225" spans="1:65" s="2" customFormat="1" ht="12">
      <c r="A225" s="38"/>
      <c r="B225" s="39"/>
      <c r="C225" s="226" t="s">
        <v>375</v>
      </c>
      <c r="D225" s="226" t="s">
        <v>200</v>
      </c>
      <c r="E225" s="227" t="s">
        <v>384</v>
      </c>
      <c r="F225" s="228" t="s">
        <v>385</v>
      </c>
      <c r="G225" s="229" t="s">
        <v>217</v>
      </c>
      <c r="H225" s="230">
        <v>39.75</v>
      </c>
      <c r="I225" s="231"/>
      <c r="J225" s="232">
        <f>ROUND(I225*H225,2)</f>
        <v>0</v>
      </c>
      <c r="K225" s="228" t="s">
        <v>211</v>
      </c>
      <c r="L225" s="44"/>
      <c r="M225" s="233" t="s">
        <v>1</v>
      </c>
      <c r="N225" s="234" t="s">
        <v>46</v>
      </c>
      <c r="O225" s="91"/>
      <c r="P225" s="235">
        <f>O225*H225</f>
        <v>0</v>
      </c>
      <c r="Q225" s="235">
        <v>0.00451</v>
      </c>
      <c r="R225" s="235">
        <f>Q225*H225</f>
        <v>0.1792725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290</v>
      </c>
      <c r="AT225" s="237" t="s">
        <v>200</v>
      </c>
      <c r="AU225" s="237" t="s">
        <v>89</v>
      </c>
      <c r="AY225" s="17" t="s">
        <v>197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21</v>
      </c>
      <c r="BK225" s="238">
        <f>ROUND(I225*H225,2)</f>
        <v>0</v>
      </c>
      <c r="BL225" s="17" t="s">
        <v>290</v>
      </c>
      <c r="BM225" s="237" t="s">
        <v>1281</v>
      </c>
    </row>
    <row r="226" spans="1:65" s="2" customFormat="1" ht="12">
      <c r="A226" s="38"/>
      <c r="B226" s="39"/>
      <c r="C226" s="226" t="s">
        <v>383</v>
      </c>
      <c r="D226" s="226" t="s">
        <v>200</v>
      </c>
      <c r="E226" s="227" t="s">
        <v>389</v>
      </c>
      <c r="F226" s="228" t="s">
        <v>390</v>
      </c>
      <c r="G226" s="229" t="s">
        <v>217</v>
      </c>
      <c r="H226" s="230">
        <v>21.45</v>
      </c>
      <c r="I226" s="231"/>
      <c r="J226" s="232">
        <f>ROUND(I226*H226,2)</f>
        <v>0</v>
      </c>
      <c r="K226" s="228" t="s">
        <v>211</v>
      </c>
      <c r="L226" s="44"/>
      <c r="M226" s="233" t="s">
        <v>1</v>
      </c>
      <c r="N226" s="234" t="s">
        <v>46</v>
      </c>
      <c r="O226" s="91"/>
      <c r="P226" s="235">
        <f>O226*H226</f>
        <v>0</v>
      </c>
      <c r="Q226" s="235">
        <v>0.00451</v>
      </c>
      <c r="R226" s="235">
        <f>Q226*H226</f>
        <v>0.0967395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290</v>
      </c>
      <c r="AT226" s="237" t="s">
        <v>200</v>
      </c>
      <c r="AU226" s="237" t="s">
        <v>89</v>
      </c>
      <c r="AY226" s="17" t="s">
        <v>197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21</v>
      </c>
      <c r="BK226" s="238">
        <f>ROUND(I226*H226,2)</f>
        <v>0</v>
      </c>
      <c r="BL226" s="17" t="s">
        <v>290</v>
      </c>
      <c r="BM226" s="237" t="s">
        <v>1282</v>
      </c>
    </row>
    <row r="227" spans="1:51" s="14" customFormat="1" ht="12">
      <c r="A227" s="14"/>
      <c r="B227" s="251"/>
      <c r="C227" s="252"/>
      <c r="D227" s="241" t="s">
        <v>207</v>
      </c>
      <c r="E227" s="253" t="s">
        <v>1</v>
      </c>
      <c r="F227" s="254" t="s">
        <v>392</v>
      </c>
      <c r="G227" s="252"/>
      <c r="H227" s="253" t="s">
        <v>1</v>
      </c>
      <c r="I227" s="255"/>
      <c r="J227" s="252"/>
      <c r="K227" s="252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207</v>
      </c>
      <c r="AU227" s="260" t="s">
        <v>89</v>
      </c>
      <c r="AV227" s="14" t="s">
        <v>21</v>
      </c>
      <c r="AW227" s="14" t="s">
        <v>36</v>
      </c>
      <c r="AX227" s="14" t="s">
        <v>81</v>
      </c>
      <c r="AY227" s="260" t="s">
        <v>197</v>
      </c>
    </row>
    <row r="228" spans="1:51" s="13" customFormat="1" ht="12">
      <c r="A228" s="13"/>
      <c r="B228" s="239"/>
      <c r="C228" s="240"/>
      <c r="D228" s="241" t="s">
        <v>207</v>
      </c>
      <c r="E228" s="242" t="s">
        <v>1</v>
      </c>
      <c r="F228" s="243" t="s">
        <v>1283</v>
      </c>
      <c r="G228" s="240"/>
      <c r="H228" s="244">
        <v>7.95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207</v>
      </c>
      <c r="AU228" s="250" t="s">
        <v>89</v>
      </c>
      <c r="AV228" s="13" t="s">
        <v>89</v>
      </c>
      <c r="AW228" s="13" t="s">
        <v>36</v>
      </c>
      <c r="AX228" s="13" t="s">
        <v>81</v>
      </c>
      <c r="AY228" s="250" t="s">
        <v>197</v>
      </c>
    </row>
    <row r="229" spans="1:51" s="14" customFormat="1" ht="12">
      <c r="A229" s="14"/>
      <c r="B229" s="251"/>
      <c r="C229" s="252"/>
      <c r="D229" s="241" t="s">
        <v>207</v>
      </c>
      <c r="E229" s="253" t="s">
        <v>1</v>
      </c>
      <c r="F229" s="254" t="s">
        <v>394</v>
      </c>
      <c r="G229" s="252"/>
      <c r="H229" s="253" t="s">
        <v>1</v>
      </c>
      <c r="I229" s="255"/>
      <c r="J229" s="252"/>
      <c r="K229" s="252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207</v>
      </c>
      <c r="AU229" s="260" t="s">
        <v>89</v>
      </c>
      <c r="AV229" s="14" t="s">
        <v>21</v>
      </c>
      <c r="AW229" s="14" t="s">
        <v>36</v>
      </c>
      <c r="AX229" s="14" t="s">
        <v>81</v>
      </c>
      <c r="AY229" s="260" t="s">
        <v>197</v>
      </c>
    </row>
    <row r="230" spans="1:51" s="13" customFormat="1" ht="12">
      <c r="A230" s="13"/>
      <c r="B230" s="239"/>
      <c r="C230" s="240"/>
      <c r="D230" s="241" t="s">
        <v>207</v>
      </c>
      <c r="E230" s="242" t="s">
        <v>1</v>
      </c>
      <c r="F230" s="243" t="s">
        <v>395</v>
      </c>
      <c r="G230" s="240"/>
      <c r="H230" s="244">
        <v>13.5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0" t="s">
        <v>207</v>
      </c>
      <c r="AU230" s="250" t="s">
        <v>89</v>
      </c>
      <c r="AV230" s="13" t="s">
        <v>89</v>
      </c>
      <c r="AW230" s="13" t="s">
        <v>36</v>
      </c>
      <c r="AX230" s="13" t="s">
        <v>81</v>
      </c>
      <c r="AY230" s="250" t="s">
        <v>197</v>
      </c>
    </row>
    <row r="231" spans="1:51" s="15" customFormat="1" ht="12">
      <c r="A231" s="15"/>
      <c r="B231" s="261"/>
      <c r="C231" s="262"/>
      <c r="D231" s="241" t="s">
        <v>207</v>
      </c>
      <c r="E231" s="263" t="s">
        <v>1</v>
      </c>
      <c r="F231" s="264" t="s">
        <v>226</v>
      </c>
      <c r="G231" s="262"/>
      <c r="H231" s="265">
        <v>21.45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1" t="s">
        <v>207</v>
      </c>
      <c r="AU231" s="271" t="s">
        <v>89</v>
      </c>
      <c r="AV231" s="15" t="s">
        <v>205</v>
      </c>
      <c r="AW231" s="15" t="s">
        <v>36</v>
      </c>
      <c r="AX231" s="15" t="s">
        <v>21</v>
      </c>
      <c r="AY231" s="271" t="s">
        <v>197</v>
      </c>
    </row>
    <row r="232" spans="1:65" s="2" customFormat="1" ht="12">
      <c r="A232" s="38"/>
      <c r="B232" s="39"/>
      <c r="C232" s="226" t="s">
        <v>388</v>
      </c>
      <c r="D232" s="226" t="s">
        <v>200</v>
      </c>
      <c r="E232" s="227" t="s">
        <v>397</v>
      </c>
      <c r="F232" s="228" t="s">
        <v>398</v>
      </c>
      <c r="G232" s="229" t="s">
        <v>210</v>
      </c>
      <c r="H232" s="230">
        <v>0.276</v>
      </c>
      <c r="I232" s="231"/>
      <c r="J232" s="232">
        <f>ROUND(I232*H232,2)</f>
        <v>0</v>
      </c>
      <c r="K232" s="228" t="s">
        <v>211</v>
      </c>
      <c r="L232" s="44"/>
      <c r="M232" s="233" t="s">
        <v>1</v>
      </c>
      <c r="N232" s="234" t="s">
        <v>46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290</v>
      </c>
      <c r="AT232" s="237" t="s">
        <v>200</v>
      </c>
      <c r="AU232" s="237" t="s">
        <v>89</v>
      </c>
      <c r="AY232" s="17" t="s">
        <v>197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21</v>
      </c>
      <c r="BK232" s="238">
        <f>ROUND(I232*H232,2)</f>
        <v>0</v>
      </c>
      <c r="BL232" s="17" t="s">
        <v>290</v>
      </c>
      <c r="BM232" s="237" t="s">
        <v>1284</v>
      </c>
    </row>
    <row r="233" spans="1:63" s="12" customFormat="1" ht="22.8" customHeight="1">
      <c r="A233" s="12"/>
      <c r="B233" s="210"/>
      <c r="C233" s="211"/>
      <c r="D233" s="212" t="s">
        <v>80</v>
      </c>
      <c r="E233" s="224" t="s">
        <v>400</v>
      </c>
      <c r="F233" s="224" t="s">
        <v>401</v>
      </c>
      <c r="G233" s="211"/>
      <c r="H233" s="211"/>
      <c r="I233" s="214"/>
      <c r="J233" s="225">
        <f>BK233</f>
        <v>0</v>
      </c>
      <c r="K233" s="211"/>
      <c r="L233" s="216"/>
      <c r="M233" s="217"/>
      <c r="N233" s="218"/>
      <c r="O233" s="218"/>
      <c r="P233" s="219">
        <f>SUM(P234:P246)</f>
        <v>0</v>
      </c>
      <c r="Q233" s="218"/>
      <c r="R233" s="219">
        <f>SUM(R234:R246)</f>
        <v>0</v>
      </c>
      <c r="S233" s="218"/>
      <c r="T233" s="220">
        <f>SUM(T234:T246)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1" t="s">
        <v>89</v>
      </c>
      <c r="AT233" s="222" t="s">
        <v>80</v>
      </c>
      <c r="AU233" s="222" t="s">
        <v>21</v>
      </c>
      <c r="AY233" s="221" t="s">
        <v>197</v>
      </c>
      <c r="BK233" s="223">
        <f>SUM(BK234:BK246)</f>
        <v>0</v>
      </c>
    </row>
    <row r="234" spans="1:65" s="2" customFormat="1" ht="12">
      <c r="A234" s="38"/>
      <c r="B234" s="39"/>
      <c r="C234" s="226" t="s">
        <v>396</v>
      </c>
      <c r="D234" s="226" t="s">
        <v>200</v>
      </c>
      <c r="E234" s="227" t="s">
        <v>403</v>
      </c>
      <c r="F234" s="228" t="s">
        <v>404</v>
      </c>
      <c r="G234" s="229" t="s">
        <v>203</v>
      </c>
      <c r="H234" s="230">
        <v>2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46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290</v>
      </c>
      <c r="AT234" s="237" t="s">
        <v>200</v>
      </c>
      <c r="AU234" s="237" t="s">
        <v>89</v>
      </c>
      <c r="AY234" s="17" t="s">
        <v>197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21</v>
      </c>
      <c r="BK234" s="238">
        <f>ROUND(I234*H234,2)</f>
        <v>0</v>
      </c>
      <c r="BL234" s="17" t="s">
        <v>290</v>
      </c>
      <c r="BM234" s="237" t="s">
        <v>1285</v>
      </c>
    </row>
    <row r="235" spans="1:65" s="2" customFormat="1" ht="12">
      <c r="A235" s="38"/>
      <c r="B235" s="39"/>
      <c r="C235" s="226" t="s">
        <v>402</v>
      </c>
      <c r="D235" s="226" t="s">
        <v>200</v>
      </c>
      <c r="E235" s="227" t="s">
        <v>407</v>
      </c>
      <c r="F235" s="228" t="s">
        <v>408</v>
      </c>
      <c r="G235" s="229" t="s">
        <v>203</v>
      </c>
      <c r="H235" s="230">
        <v>2</v>
      </c>
      <c r="I235" s="231"/>
      <c r="J235" s="232">
        <f>ROUND(I235*H235,2)</f>
        <v>0</v>
      </c>
      <c r="K235" s="228" t="s">
        <v>1</v>
      </c>
      <c r="L235" s="44"/>
      <c r="M235" s="233" t="s">
        <v>1</v>
      </c>
      <c r="N235" s="234" t="s">
        <v>46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290</v>
      </c>
      <c r="AT235" s="237" t="s">
        <v>200</v>
      </c>
      <c r="AU235" s="237" t="s">
        <v>89</v>
      </c>
      <c r="AY235" s="17" t="s">
        <v>197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21</v>
      </c>
      <c r="BK235" s="238">
        <f>ROUND(I235*H235,2)</f>
        <v>0</v>
      </c>
      <c r="BL235" s="17" t="s">
        <v>290</v>
      </c>
      <c r="BM235" s="237" t="s">
        <v>1286</v>
      </c>
    </row>
    <row r="236" spans="1:65" s="2" customFormat="1" ht="16.5" customHeight="1">
      <c r="A236" s="38"/>
      <c r="B236" s="39"/>
      <c r="C236" s="226" t="s">
        <v>406</v>
      </c>
      <c r="D236" s="226" t="s">
        <v>200</v>
      </c>
      <c r="E236" s="227" t="s">
        <v>411</v>
      </c>
      <c r="F236" s="228" t="s">
        <v>412</v>
      </c>
      <c r="G236" s="229" t="s">
        <v>203</v>
      </c>
      <c r="H236" s="230">
        <v>2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46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290</v>
      </c>
      <c r="AT236" s="237" t="s">
        <v>200</v>
      </c>
      <c r="AU236" s="237" t="s">
        <v>89</v>
      </c>
      <c r="AY236" s="17" t="s">
        <v>197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21</v>
      </c>
      <c r="BK236" s="238">
        <f>ROUND(I236*H236,2)</f>
        <v>0</v>
      </c>
      <c r="BL236" s="17" t="s">
        <v>290</v>
      </c>
      <c r="BM236" s="237" t="s">
        <v>1287</v>
      </c>
    </row>
    <row r="237" spans="1:51" s="14" customFormat="1" ht="12">
      <c r="A237" s="14"/>
      <c r="B237" s="251"/>
      <c r="C237" s="252"/>
      <c r="D237" s="241" t="s">
        <v>207</v>
      </c>
      <c r="E237" s="253" t="s">
        <v>1</v>
      </c>
      <c r="F237" s="254" t="s">
        <v>414</v>
      </c>
      <c r="G237" s="252"/>
      <c r="H237" s="253" t="s">
        <v>1</v>
      </c>
      <c r="I237" s="255"/>
      <c r="J237" s="252"/>
      <c r="K237" s="252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207</v>
      </c>
      <c r="AU237" s="260" t="s">
        <v>89</v>
      </c>
      <c r="AV237" s="14" t="s">
        <v>21</v>
      </c>
      <c r="AW237" s="14" t="s">
        <v>36</v>
      </c>
      <c r="AX237" s="14" t="s">
        <v>81</v>
      </c>
      <c r="AY237" s="260" t="s">
        <v>197</v>
      </c>
    </row>
    <row r="238" spans="1:51" s="13" customFormat="1" ht="12">
      <c r="A238" s="13"/>
      <c r="B238" s="239"/>
      <c r="C238" s="240"/>
      <c r="D238" s="241" t="s">
        <v>207</v>
      </c>
      <c r="E238" s="242" t="s">
        <v>1</v>
      </c>
      <c r="F238" s="243" t="s">
        <v>21</v>
      </c>
      <c r="G238" s="240"/>
      <c r="H238" s="244">
        <v>1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207</v>
      </c>
      <c r="AU238" s="250" t="s">
        <v>89</v>
      </c>
      <c r="AV238" s="13" t="s">
        <v>89</v>
      </c>
      <c r="AW238" s="13" t="s">
        <v>36</v>
      </c>
      <c r="AX238" s="13" t="s">
        <v>81</v>
      </c>
      <c r="AY238" s="250" t="s">
        <v>197</v>
      </c>
    </row>
    <row r="239" spans="1:51" s="14" customFormat="1" ht="12">
      <c r="A239" s="14"/>
      <c r="B239" s="251"/>
      <c r="C239" s="252"/>
      <c r="D239" s="241" t="s">
        <v>207</v>
      </c>
      <c r="E239" s="253" t="s">
        <v>1</v>
      </c>
      <c r="F239" s="254" t="s">
        <v>415</v>
      </c>
      <c r="G239" s="252"/>
      <c r="H239" s="253" t="s">
        <v>1</v>
      </c>
      <c r="I239" s="255"/>
      <c r="J239" s="252"/>
      <c r="K239" s="252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207</v>
      </c>
      <c r="AU239" s="260" t="s">
        <v>89</v>
      </c>
      <c r="AV239" s="14" t="s">
        <v>21</v>
      </c>
      <c r="AW239" s="14" t="s">
        <v>36</v>
      </c>
      <c r="AX239" s="14" t="s">
        <v>81</v>
      </c>
      <c r="AY239" s="260" t="s">
        <v>197</v>
      </c>
    </row>
    <row r="240" spans="1:51" s="13" customFormat="1" ht="12">
      <c r="A240" s="13"/>
      <c r="B240" s="239"/>
      <c r="C240" s="240"/>
      <c r="D240" s="241" t="s">
        <v>207</v>
      </c>
      <c r="E240" s="242" t="s">
        <v>1</v>
      </c>
      <c r="F240" s="243" t="s">
        <v>21</v>
      </c>
      <c r="G240" s="240"/>
      <c r="H240" s="244">
        <v>1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0" t="s">
        <v>207</v>
      </c>
      <c r="AU240" s="250" t="s">
        <v>89</v>
      </c>
      <c r="AV240" s="13" t="s">
        <v>89</v>
      </c>
      <c r="AW240" s="13" t="s">
        <v>36</v>
      </c>
      <c r="AX240" s="13" t="s">
        <v>81</v>
      </c>
      <c r="AY240" s="250" t="s">
        <v>197</v>
      </c>
    </row>
    <row r="241" spans="1:51" s="15" customFormat="1" ht="12">
      <c r="A241" s="15"/>
      <c r="B241" s="261"/>
      <c r="C241" s="262"/>
      <c r="D241" s="241" t="s">
        <v>207</v>
      </c>
      <c r="E241" s="263" t="s">
        <v>1</v>
      </c>
      <c r="F241" s="264" t="s">
        <v>226</v>
      </c>
      <c r="G241" s="262"/>
      <c r="H241" s="265">
        <v>2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1" t="s">
        <v>207</v>
      </c>
      <c r="AU241" s="271" t="s">
        <v>89</v>
      </c>
      <c r="AV241" s="15" t="s">
        <v>205</v>
      </c>
      <c r="AW241" s="15" t="s">
        <v>36</v>
      </c>
      <c r="AX241" s="15" t="s">
        <v>21</v>
      </c>
      <c r="AY241" s="271" t="s">
        <v>197</v>
      </c>
    </row>
    <row r="242" spans="1:65" s="2" customFormat="1" ht="12">
      <c r="A242" s="38"/>
      <c r="B242" s="39"/>
      <c r="C242" s="226" t="s">
        <v>410</v>
      </c>
      <c r="D242" s="226" t="s">
        <v>200</v>
      </c>
      <c r="E242" s="227" t="s">
        <v>417</v>
      </c>
      <c r="F242" s="228" t="s">
        <v>418</v>
      </c>
      <c r="G242" s="229" t="s">
        <v>203</v>
      </c>
      <c r="H242" s="230">
        <v>1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46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290</v>
      </c>
      <c r="AT242" s="237" t="s">
        <v>200</v>
      </c>
      <c r="AU242" s="237" t="s">
        <v>89</v>
      </c>
      <c r="AY242" s="17" t="s">
        <v>197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21</v>
      </c>
      <c r="BK242" s="238">
        <f>ROUND(I242*H242,2)</f>
        <v>0</v>
      </c>
      <c r="BL242" s="17" t="s">
        <v>290</v>
      </c>
      <c r="BM242" s="237" t="s">
        <v>1288</v>
      </c>
    </row>
    <row r="243" spans="1:65" s="2" customFormat="1" ht="16.5" customHeight="1">
      <c r="A243" s="38"/>
      <c r="B243" s="39"/>
      <c r="C243" s="226" t="s">
        <v>416</v>
      </c>
      <c r="D243" s="226" t="s">
        <v>200</v>
      </c>
      <c r="E243" s="227" t="s">
        <v>421</v>
      </c>
      <c r="F243" s="228" t="s">
        <v>422</v>
      </c>
      <c r="G243" s="229" t="s">
        <v>203</v>
      </c>
      <c r="H243" s="230">
        <v>1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46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290</v>
      </c>
      <c r="AT243" s="237" t="s">
        <v>200</v>
      </c>
      <c r="AU243" s="237" t="s">
        <v>89</v>
      </c>
      <c r="AY243" s="17" t="s">
        <v>197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21</v>
      </c>
      <c r="BK243" s="238">
        <f>ROUND(I243*H243,2)</f>
        <v>0</v>
      </c>
      <c r="BL243" s="17" t="s">
        <v>290</v>
      </c>
      <c r="BM243" s="237" t="s">
        <v>1289</v>
      </c>
    </row>
    <row r="244" spans="1:65" s="2" customFormat="1" ht="12">
      <c r="A244" s="38"/>
      <c r="B244" s="39"/>
      <c r="C244" s="226" t="s">
        <v>420</v>
      </c>
      <c r="D244" s="226" t="s">
        <v>200</v>
      </c>
      <c r="E244" s="227" t="s">
        <v>425</v>
      </c>
      <c r="F244" s="228" t="s">
        <v>426</v>
      </c>
      <c r="G244" s="229" t="s">
        <v>203</v>
      </c>
      <c r="H244" s="230">
        <v>1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46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290</v>
      </c>
      <c r="AT244" s="237" t="s">
        <v>200</v>
      </c>
      <c r="AU244" s="237" t="s">
        <v>89</v>
      </c>
      <c r="AY244" s="17" t="s">
        <v>197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21</v>
      </c>
      <c r="BK244" s="238">
        <f>ROUND(I244*H244,2)</f>
        <v>0</v>
      </c>
      <c r="BL244" s="17" t="s">
        <v>290</v>
      </c>
      <c r="BM244" s="237" t="s">
        <v>1290</v>
      </c>
    </row>
    <row r="245" spans="1:65" s="2" customFormat="1" ht="12">
      <c r="A245" s="38"/>
      <c r="B245" s="39"/>
      <c r="C245" s="226" t="s">
        <v>424</v>
      </c>
      <c r="D245" s="226" t="s">
        <v>200</v>
      </c>
      <c r="E245" s="227" t="s">
        <v>429</v>
      </c>
      <c r="F245" s="228" t="s">
        <v>430</v>
      </c>
      <c r="G245" s="229" t="s">
        <v>203</v>
      </c>
      <c r="H245" s="230">
        <v>1</v>
      </c>
      <c r="I245" s="231"/>
      <c r="J245" s="232">
        <f>ROUND(I245*H245,2)</f>
        <v>0</v>
      </c>
      <c r="K245" s="228" t="s">
        <v>1</v>
      </c>
      <c r="L245" s="44"/>
      <c r="M245" s="233" t="s">
        <v>1</v>
      </c>
      <c r="N245" s="234" t="s">
        <v>46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290</v>
      </c>
      <c r="AT245" s="237" t="s">
        <v>200</v>
      </c>
      <c r="AU245" s="237" t="s">
        <v>89</v>
      </c>
      <c r="AY245" s="17" t="s">
        <v>197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21</v>
      </c>
      <c r="BK245" s="238">
        <f>ROUND(I245*H245,2)</f>
        <v>0</v>
      </c>
      <c r="BL245" s="17" t="s">
        <v>290</v>
      </c>
      <c r="BM245" s="237" t="s">
        <v>1291</v>
      </c>
    </row>
    <row r="246" spans="1:65" s="2" customFormat="1" ht="12">
      <c r="A246" s="38"/>
      <c r="B246" s="39"/>
      <c r="C246" s="226" t="s">
        <v>428</v>
      </c>
      <c r="D246" s="226" t="s">
        <v>200</v>
      </c>
      <c r="E246" s="227" t="s">
        <v>433</v>
      </c>
      <c r="F246" s="228" t="s">
        <v>434</v>
      </c>
      <c r="G246" s="229" t="s">
        <v>203</v>
      </c>
      <c r="H246" s="230">
        <v>1</v>
      </c>
      <c r="I246" s="231"/>
      <c r="J246" s="232">
        <f>ROUND(I246*H246,2)</f>
        <v>0</v>
      </c>
      <c r="K246" s="228" t="s">
        <v>1</v>
      </c>
      <c r="L246" s="44"/>
      <c r="M246" s="233" t="s">
        <v>1</v>
      </c>
      <c r="N246" s="234" t="s">
        <v>46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290</v>
      </c>
      <c r="AT246" s="237" t="s">
        <v>200</v>
      </c>
      <c r="AU246" s="237" t="s">
        <v>89</v>
      </c>
      <c r="AY246" s="17" t="s">
        <v>197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21</v>
      </c>
      <c r="BK246" s="238">
        <f>ROUND(I246*H246,2)</f>
        <v>0</v>
      </c>
      <c r="BL246" s="17" t="s">
        <v>290</v>
      </c>
      <c r="BM246" s="237" t="s">
        <v>1292</v>
      </c>
    </row>
    <row r="247" spans="1:63" s="12" customFormat="1" ht="22.8" customHeight="1">
      <c r="A247" s="12"/>
      <c r="B247" s="210"/>
      <c r="C247" s="211"/>
      <c r="D247" s="212" t="s">
        <v>80</v>
      </c>
      <c r="E247" s="224" t="s">
        <v>436</v>
      </c>
      <c r="F247" s="224" t="s">
        <v>437</v>
      </c>
      <c r="G247" s="211"/>
      <c r="H247" s="211"/>
      <c r="I247" s="214"/>
      <c r="J247" s="225">
        <f>BK247</f>
        <v>0</v>
      </c>
      <c r="K247" s="211"/>
      <c r="L247" s="216"/>
      <c r="M247" s="217"/>
      <c r="N247" s="218"/>
      <c r="O247" s="218"/>
      <c r="P247" s="219">
        <f>SUM(P248:P254)</f>
        <v>0</v>
      </c>
      <c r="Q247" s="218"/>
      <c r="R247" s="219">
        <f>SUM(R248:R254)</f>
        <v>0</v>
      </c>
      <c r="S247" s="218"/>
      <c r="T247" s="220">
        <f>SUM(T248:T254)</f>
        <v>0.12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1" t="s">
        <v>89</v>
      </c>
      <c r="AT247" s="222" t="s">
        <v>80</v>
      </c>
      <c r="AU247" s="222" t="s">
        <v>21</v>
      </c>
      <c r="AY247" s="221" t="s">
        <v>197</v>
      </c>
      <c r="BK247" s="223">
        <f>SUM(BK248:BK254)</f>
        <v>0</v>
      </c>
    </row>
    <row r="248" spans="1:65" s="2" customFormat="1" ht="12">
      <c r="A248" s="38"/>
      <c r="B248" s="39"/>
      <c r="C248" s="226" t="s">
        <v>432</v>
      </c>
      <c r="D248" s="226" t="s">
        <v>200</v>
      </c>
      <c r="E248" s="227" t="s">
        <v>439</v>
      </c>
      <c r="F248" s="228" t="s">
        <v>1293</v>
      </c>
      <c r="G248" s="229" t="s">
        <v>203</v>
      </c>
      <c r="H248" s="230">
        <v>1</v>
      </c>
      <c r="I248" s="231"/>
      <c r="J248" s="232">
        <f>ROUND(I248*H248,2)</f>
        <v>0</v>
      </c>
      <c r="K248" s="228" t="s">
        <v>1</v>
      </c>
      <c r="L248" s="44"/>
      <c r="M248" s="233" t="s">
        <v>1</v>
      </c>
      <c r="N248" s="234" t="s">
        <v>46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290</v>
      </c>
      <c r="AT248" s="237" t="s">
        <v>200</v>
      </c>
      <c r="AU248" s="237" t="s">
        <v>89</v>
      </c>
      <c r="AY248" s="17" t="s">
        <v>197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21</v>
      </c>
      <c r="BK248" s="238">
        <f>ROUND(I248*H248,2)</f>
        <v>0</v>
      </c>
      <c r="BL248" s="17" t="s">
        <v>290</v>
      </c>
      <c r="BM248" s="237" t="s">
        <v>1294</v>
      </c>
    </row>
    <row r="249" spans="1:65" s="2" customFormat="1" ht="12">
      <c r="A249" s="38"/>
      <c r="B249" s="39"/>
      <c r="C249" s="226" t="s">
        <v>438</v>
      </c>
      <c r="D249" s="226" t="s">
        <v>200</v>
      </c>
      <c r="E249" s="227" t="s">
        <v>443</v>
      </c>
      <c r="F249" s="228" t="s">
        <v>1295</v>
      </c>
      <c r="G249" s="229" t="s">
        <v>203</v>
      </c>
      <c r="H249" s="230">
        <v>3</v>
      </c>
      <c r="I249" s="231"/>
      <c r="J249" s="232">
        <f>ROUND(I249*H249,2)</f>
        <v>0</v>
      </c>
      <c r="K249" s="228" t="s">
        <v>1</v>
      </c>
      <c r="L249" s="44"/>
      <c r="M249" s="233" t="s">
        <v>1</v>
      </c>
      <c r="N249" s="234" t="s">
        <v>46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290</v>
      </c>
      <c r="AT249" s="237" t="s">
        <v>200</v>
      </c>
      <c r="AU249" s="237" t="s">
        <v>89</v>
      </c>
      <c r="AY249" s="17" t="s">
        <v>197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21</v>
      </c>
      <c r="BK249" s="238">
        <f>ROUND(I249*H249,2)</f>
        <v>0</v>
      </c>
      <c r="BL249" s="17" t="s">
        <v>290</v>
      </c>
      <c r="BM249" s="237" t="s">
        <v>1296</v>
      </c>
    </row>
    <row r="250" spans="1:65" s="2" customFormat="1" ht="12">
      <c r="A250" s="38"/>
      <c r="B250" s="39"/>
      <c r="C250" s="226" t="s">
        <v>442</v>
      </c>
      <c r="D250" s="226" t="s">
        <v>200</v>
      </c>
      <c r="E250" s="227" t="s">
        <v>451</v>
      </c>
      <c r="F250" s="228" t="s">
        <v>1297</v>
      </c>
      <c r="G250" s="229" t="s">
        <v>203</v>
      </c>
      <c r="H250" s="230">
        <v>1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46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290</v>
      </c>
      <c r="AT250" s="237" t="s">
        <v>200</v>
      </c>
      <c r="AU250" s="237" t="s">
        <v>89</v>
      </c>
      <c r="AY250" s="17" t="s">
        <v>197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21</v>
      </c>
      <c r="BK250" s="238">
        <f>ROUND(I250*H250,2)</f>
        <v>0</v>
      </c>
      <c r="BL250" s="17" t="s">
        <v>290</v>
      </c>
      <c r="BM250" s="237" t="s">
        <v>1298</v>
      </c>
    </row>
    <row r="251" spans="1:65" s="2" customFormat="1" ht="12">
      <c r="A251" s="38"/>
      <c r="B251" s="39"/>
      <c r="C251" s="226" t="s">
        <v>446</v>
      </c>
      <c r="D251" s="226" t="s">
        <v>200</v>
      </c>
      <c r="E251" s="227" t="s">
        <v>455</v>
      </c>
      <c r="F251" s="228" t="s">
        <v>456</v>
      </c>
      <c r="G251" s="229" t="s">
        <v>203</v>
      </c>
      <c r="H251" s="230">
        <v>1</v>
      </c>
      <c r="I251" s="231"/>
      <c r="J251" s="232">
        <f>ROUND(I251*H251,2)</f>
        <v>0</v>
      </c>
      <c r="K251" s="228" t="s">
        <v>211</v>
      </c>
      <c r="L251" s="44"/>
      <c r="M251" s="233" t="s">
        <v>1</v>
      </c>
      <c r="N251" s="234" t="s">
        <v>46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290</v>
      </c>
      <c r="AT251" s="237" t="s">
        <v>200</v>
      </c>
      <c r="AU251" s="237" t="s">
        <v>89</v>
      </c>
      <c r="AY251" s="17" t="s">
        <v>197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21</v>
      </c>
      <c r="BK251" s="238">
        <f>ROUND(I251*H251,2)</f>
        <v>0</v>
      </c>
      <c r="BL251" s="17" t="s">
        <v>290</v>
      </c>
      <c r="BM251" s="237" t="s">
        <v>1299</v>
      </c>
    </row>
    <row r="252" spans="1:51" s="14" customFormat="1" ht="12">
      <c r="A252" s="14"/>
      <c r="B252" s="251"/>
      <c r="C252" s="252"/>
      <c r="D252" s="241" t="s">
        <v>207</v>
      </c>
      <c r="E252" s="253" t="s">
        <v>1</v>
      </c>
      <c r="F252" s="254" t="s">
        <v>458</v>
      </c>
      <c r="G252" s="252"/>
      <c r="H252" s="253" t="s">
        <v>1</v>
      </c>
      <c r="I252" s="255"/>
      <c r="J252" s="252"/>
      <c r="K252" s="252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207</v>
      </c>
      <c r="AU252" s="260" t="s">
        <v>89</v>
      </c>
      <c r="AV252" s="14" t="s">
        <v>21</v>
      </c>
      <c r="AW252" s="14" t="s">
        <v>36</v>
      </c>
      <c r="AX252" s="14" t="s">
        <v>81</v>
      </c>
      <c r="AY252" s="260" t="s">
        <v>197</v>
      </c>
    </row>
    <row r="253" spans="1:51" s="13" customFormat="1" ht="12">
      <c r="A253" s="13"/>
      <c r="B253" s="239"/>
      <c r="C253" s="240"/>
      <c r="D253" s="241" t="s">
        <v>207</v>
      </c>
      <c r="E253" s="242" t="s">
        <v>1</v>
      </c>
      <c r="F253" s="243" t="s">
        <v>21</v>
      </c>
      <c r="G253" s="240"/>
      <c r="H253" s="244">
        <v>1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207</v>
      </c>
      <c r="AU253" s="250" t="s">
        <v>89</v>
      </c>
      <c r="AV253" s="13" t="s">
        <v>89</v>
      </c>
      <c r="AW253" s="13" t="s">
        <v>36</v>
      </c>
      <c r="AX253" s="13" t="s">
        <v>21</v>
      </c>
      <c r="AY253" s="250" t="s">
        <v>197</v>
      </c>
    </row>
    <row r="254" spans="1:65" s="2" customFormat="1" ht="12">
      <c r="A254" s="38"/>
      <c r="B254" s="39"/>
      <c r="C254" s="226" t="s">
        <v>450</v>
      </c>
      <c r="D254" s="226" t="s">
        <v>200</v>
      </c>
      <c r="E254" s="227" t="s">
        <v>460</v>
      </c>
      <c r="F254" s="228" t="s">
        <v>461</v>
      </c>
      <c r="G254" s="229" t="s">
        <v>203</v>
      </c>
      <c r="H254" s="230">
        <v>5</v>
      </c>
      <c r="I254" s="231"/>
      <c r="J254" s="232">
        <f>ROUND(I254*H254,2)</f>
        <v>0</v>
      </c>
      <c r="K254" s="228" t="s">
        <v>211</v>
      </c>
      <c r="L254" s="44"/>
      <c r="M254" s="233" t="s">
        <v>1</v>
      </c>
      <c r="N254" s="234" t="s">
        <v>46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0.024</v>
      </c>
      <c r="T254" s="236">
        <f>S254*H254</f>
        <v>0.12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290</v>
      </c>
      <c r="AT254" s="237" t="s">
        <v>200</v>
      </c>
      <c r="AU254" s="237" t="s">
        <v>89</v>
      </c>
      <c r="AY254" s="17" t="s">
        <v>197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21</v>
      </c>
      <c r="BK254" s="238">
        <f>ROUND(I254*H254,2)</f>
        <v>0</v>
      </c>
      <c r="BL254" s="17" t="s">
        <v>290</v>
      </c>
      <c r="BM254" s="237" t="s">
        <v>1300</v>
      </c>
    </row>
    <row r="255" spans="1:63" s="12" customFormat="1" ht="22.8" customHeight="1">
      <c r="A255" s="12"/>
      <c r="B255" s="210"/>
      <c r="C255" s="211"/>
      <c r="D255" s="212" t="s">
        <v>80</v>
      </c>
      <c r="E255" s="224" t="s">
        <v>463</v>
      </c>
      <c r="F255" s="224" t="s">
        <v>464</v>
      </c>
      <c r="G255" s="211"/>
      <c r="H255" s="211"/>
      <c r="I255" s="214"/>
      <c r="J255" s="225">
        <f>BK255</f>
        <v>0</v>
      </c>
      <c r="K255" s="211"/>
      <c r="L255" s="216"/>
      <c r="M255" s="217"/>
      <c r="N255" s="218"/>
      <c r="O255" s="218"/>
      <c r="P255" s="219">
        <f>SUM(P256:P264)</f>
        <v>0</v>
      </c>
      <c r="Q255" s="218"/>
      <c r="R255" s="219">
        <f>SUM(R256:R264)</f>
        <v>0.023399999999999997</v>
      </c>
      <c r="S255" s="218"/>
      <c r="T255" s="220">
        <f>SUM(T256:T264)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1" t="s">
        <v>89</v>
      </c>
      <c r="AT255" s="222" t="s">
        <v>80</v>
      </c>
      <c r="AU255" s="222" t="s">
        <v>21</v>
      </c>
      <c r="AY255" s="221" t="s">
        <v>197</v>
      </c>
      <c r="BK255" s="223">
        <f>SUM(BK256:BK264)</f>
        <v>0</v>
      </c>
    </row>
    <row r="256" spans="1:65" s="2" customFormat="1" ht="12">
      <c r="A256" s="38"/>
      <c r="B256" s="39"/>
      <c r="C256" s="226" t="s">
        <v>454</v>
      </c>
      <c r="D256" s="226" t="s">
        <v>200</v>
      </c>
      <c r="E256" s="227" t="s">
        <v>466</v>
      </c>
      <c r="F256" s="228" t="s">
        <v>467</v>
      </c>
      <c r="G256" s="229" t="s">
        <v>203</v>
      </c>
      <c r="H256" s="230">
        <v>2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46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290</v>
      </c>
      <c r="AT256" s="237" t="s">
        <v>200</v>
      </c>
      <c r="AU256" s="237" t="s">
        <v>89</v>
      </c>
      <c r="AY256" s="17" t="s">
        <v>197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21</v>
      </c>
      <c r="BK256" s="238">
        <f>ROUND(I256*H256,2)</f>
        <v>0</v>
      </c>
      <c r="BL256" s="17" t="s">
        <v>290</v>
      </c>
      <c r="BM256" s="237" t="s">
        <v>1301</v>
      </c>
    </row>
    <row r="257" spans="1:65" s="2" customFormat="1" ht="12">
      <c r="A257" s="38"/>
      <c r="B257" s="39"/>
      <c r="C257" s="226" t="s">
        <v>459</v>
      </c>
      <c r="D257" s="226" t="s">
        <v>200</v>
      </c>
      <c r="E257" s="227" t="s">
        <v>470</v>
      </c>
      <c r="F257" s="228" t="s">
        <v>471</v>
      </c>
      <c r="G257" s="229" t="s">
        <v>472</v>
      </c>
      <c r="H257" s="230">
        <v>20</v>
      </c>
      <c r="I257" s="231"/>
      <c r="J257" s="232">
        <f>ROUND(I257*H257,2)</f>
        <v>0</v>
      </c>
      <c r="K257" s="228" t="s">
        <v>211</v>
      </c>
      <c r="L257" s="44"/>
      <c r="M257" s="233" t="s">
        <v>1</v>
      </c>
      <c r="N257" s="234" t="s">
        <v>46</v>
      </c>
      <c r="O257" s="91"/>
      <c r="P257" s="235">
        <f>O257*H257</f>
        <v>0</v>
      </c>
      <c r="Q257" s="235">
        <v>7E-05</v>
      </c>
      <c r="R257" s="235">
        <f>Q257*H257</f>
        <v>0.0013999999999999998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290</v>
      </c>
      <c r="AT257" s="237" t="s">
        <v>200</v>
      </c>
      <c r="AU257" s="237" t="s">
        <v>89</v>
      </c>
      <c r="AY257" s="17" t="s">
        <v>197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21</v>
      </c>
      <c r="BK257" s="238">
        <f>ROUND(I257*H257,2)</f>
        <v>0</v>
      </c>
      <c r="BL257" s="17" t="s">
        <v>290</v>
      </c>
      <c r="BM257" s="237" t="s">
        <v>1302</v>
      </c>
    </row>
    <row r="258" spans="1:51" s="14" customFormat="1" ht="12">
      <c r="A258" s="14"/>
      <c r="B258" s="251"/>
      <c r="C258" s="252"/>
      <c r="D258" s="241" t="s">
        <v>207</v>
      </c>
      <c r="E258" s="253" t="s">
        <v>1</v>
      </c>
      <c r="F258" s="254" t="s">
        <v>476</v>
      </c>
      <c r="G258" s="252"/>
      <c r="H258" s="253" t="s">
        <v>1</v>
      </c>
      <c r="I258" s="255"/>
      <c r="J258" s="252"/>
      <c r="K258" s="252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207</v>
      </c>
      <c r="AU258" s="260" t="s">
        <v>89</v>
      </c>
      <c r="AV258" s="14" t="s">
        <v>21</v>
      </c>
      <c r="AW258" s="14" t="s">
        <v>36</v>
      </c>
      <c r="AX258" s="14" t="s">
        <v>81</v>
      </c>
      <c r="AY258" s="260" t="s">
        <v>197</v>
      </c>
    </row>
    <row r="259" spans="1:51" s="13" customFormat="1" ht="12">
      <c r="A259" s="13"/>
      <c r="B259" s="239"/>
      <c r="C259" s="240"/>
      <c r="D259" s="241" t="s">
        <v>207</v>
      </c>
      <c r="E259" s="242" t="s">
        <v>1</v>
      </c>
      <c r="F259" s="243" t="s">
        <v>477</v>
      </c>
      <c r="G259" s="240"/>
      <c r="H259" s="244">
        <v>20</v>
      </c>
      <c r="I259" s="245"/>
      <c r="J259" s="240"/>
      <c r="K259" s="240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207</v>
      </c>
      <c r="AU259" s="250" t="s">
        <v>89</v>
      </c>
      <c r="AV259" s="13" t="s">
        <v>89</v>
      </c>
      <c r="AW259" s="13" t="s">
        <v>36</v>
      </c>
      <c r="AX259" s="13" t="s">
        <v>81</v>
      </c>
      <c r="AY259" s="250" t="s">
        <v>197</v>
      </c>
    </row>
    <row r="260" spans="1:51" s="15" customFormat="1" ht="12">
      <c r="A260" s="15"/>
      <c r="B260" s="261"/>
      <c r="C260" s="262"/>
      <c r="D260" s="241" t="s">
        <v>207</v>
      </c>
      <c r="E260" s="263" t="s">
        <v>1</v>
      </c>
      <c r="F260" s="264" t="s">
        <v>226</v>
      </c>
      <c r="G260" s="262"/>
      <c r="H260" s="265">
        <v>20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1" t="s">
        <v>207</v>
      </c>
      <c r="AU260" s="271" t="s">
        <v>89</v>
      </c>
      <c r="AV260" s="15" t="s">
        <v>205</v>
      </c>
      <c r="AW260" s="15" t="s">
        <v>36</v>
      </c>
      <c r="AX260" s="15" t="s">
        <v>21</v>
      </c>
      <c r="AY260" s="271" t="s">
        <v>197</v>
      </c>
    </row>
    <row r="261" spans="1:65" s="2" customFormat="1" ht="21.75" customHeight="1">
      <c r="A261" s="38"/>
      <c r="B261" s="39"/>
      <c r="C261" s="272" t="s">
        <v>465</v>
      </c>
      <c r="D261" s="272" t="s">
        <v>295</v>
      </c>
      <c r="E261" s="273" t="s">
        <v>484</v>
      </c>
      <c r="F261" s="274" t="s">
        <v>485</v>
      </c>
      <c r="G261" s="275" t="s">
        <v>210</v>
      </c>
      <c r="H261" s="276">
        <v>0.022</v>
      </c>
      <c r="I261" s="277"/>
      <c r="J261" s="278">
        <f>ROUND(I261*H261,2)</f>
        <v>0</v>
      </c>
      <c r="K261" s="274" t="s">
        <v>222</v>
      </c>
      <c r="L261" s="279"/>
      <c r="M261" s="280" t="s">
        <v>1</v>
      </c>
      <c r="N261" s="281" t="s">
        <v>46</v>
      </c>
      <c r="O261" s="91"/>
      <c r="P261" s="235">
        <f>O261*H261</f>
        <v>0</v>
      </c>
      <c r="Q261" s="235">
        <v>1</v>
      </c>
      <c r="R261" s="235">
        <f>Q261*H261</f>
        <v>0.022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369</v>
      </c>
      <c r="AT261" s="237" t="s">
        <v>295</v>
      </c>
      <c r="AU261" s="237" t="s">
        <v>89</v>
      </c>
      <c r="AY261" s="17" t="s">
        <v>197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21</v>
      </c>
      <c r="BK261" s="238">
        <f>ROUND(I261*H261,2)</f>
        <v>0</v>
      </c>
      <c r="BL261" s="17" t="s">
        <v>290</v>
      </c>
      <c r="BM261" s="237" t="s">
        <v>1303</v>
      </c>
    </row>
    <row r="262" spans="1:51" s="14" customFormat="1" ht="12">
      <c r="A262" s="14"/>
      <c r="B262" s="251"/>
      <c r="C262" s="252"/>
      <c r="D262" s="241" t="s">
        <v>207</v>
      </c>
      <c r="E262" s="253" t="s">
        <v>1</v>
      </c>
      <c r="F262" s="254" t="s">
        <v>487</v>
      </c>
      <c r="G262" s="252"/>
      <c r="H262" s="253" t="s">
        <v>1</v>
      </c>
      <c r="I262" s="255"/>
      <c r="J262" s="252"/>
      <c r="K262" s="252"/>
      <c r="L262" s="256"/>
      <c r="M262" s="257"/>
      <c r="N262" s="258"/>
      <c r="O262" s="258"/>
      <c r="P262" s="258"/>
      <c r="Q262" s="258"/>
      <c r="R262" s="258"/>
      <c r="S262" s="258"/>
      <c r="T262" s="25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0" t="s">
        <v>207</v>
      </c>
      <c r="AU262" s="260" t="s">
        <v>89</v>
      </c>
      <c r="AV262" s="14" t="s">
        <v>21</v>
      </c>
      <c r="AW262" s="14" t="s">
        <v>36</v>
      </c>
      <c r="AX262" s="14" t="s">
        <v>81</v>
      </c>
      <c r="AY262" s="260" t="s">
        <v>197</v>
      </c>
    </row>
    <row r="263" spans="1:51" s="13" customFormat="1" ht="12">
      <c r="A263" s="13"/>
      <c r="B263" s="239"/>
      <c r="C263" s="240"/>
      <c r="D263" s="241" t="s">
        <v>207</v>
      </c>
      <c r="E263" s="242" t="s">
        <v>1</v>
      </c>
      <c r="F263" s="243" t="s">
        <v>488</v>
      </c>
      <c r="G263" s="240"/>
      <c r="H263" s="244">
        <v>0.022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0" t="s">
        <v>207</v>
      </c>
      <c r="AU263" s="250" t="s">
        <v>89</v>
      </c>
      <c r="AV263" s="13" t="s">
        <v>89</v>
      </c>
      <c r="AW263" s="13" t="s">
        <v>36</v>
      </c>
      <c r="AX263" s="13" t="s">
        <v>21</v>
      </c>
      <c r="AY263" s="250" t="s">
        <v>197</v>
      </c>
    </row>
    <row r="264" spans="1:65" s="2" customFormat="1" ht="12">
      <c r="A264" s="38"/>
      <c r="B264" s="39"/>
      <c r="C264" s="226" t="s">
        <v>469</v>
      </c>
      <c r="D264" s="226" t="s">
        <v>200</v>
      </c>
      <c r="E264" s="227" t="s">
        <v>490</v>
      </c>
      <c r="F264" s="228" t="s">
        <v>491</v>
      </c>
      <c r="G264" s="229" t="s">
        <v>210</v>
      </c>
      <c r="H264" s="230">
        <v>0.023</v>
      </c>
      <c r="I264" s="231"/>
      <c r="J264" s="232">
        <f>ROUND(I264*H264,2)</f>
        <v>0</v>
      </c>
      <c r="K264" s="228" t="s">
        <v>211</v>
      </c>
      <c r="L264" s="44"/>
      <c r="M264" s="233" t="s">
        <v>1</v>
      </c>
      <c r="N264" s="234" t="s">
        <v>46</v>
      </c>
      <c r="O264" s="91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290</v>
      </c>
      <c r="AT264" s="237" t="s">
        <v>200</v>
      </c>
      <c r="AU264" s="237" t="s">
        <v>89</v>
      </c>
      <c r="AY264" s="17" t="s">
        <v>197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21</v>
      </c>
      <c r="BK264" s="238">
        <f>ROUND(I264*H264,2)</f>
        <v>0</v>
      </c>
      <c r="BL264" s="17" t="s">
        <v>290</v>
      </c>
      <c r="BM264" s="237" t="s">
        <v>1304</v>
      </c>
    </row>
    <row r="265" spans="1:63" s="12" customFormat="1" ht="22.8" customHeight="1">
      <c r="A265" s="12"/>
      <c r="B265" s="210"/>
      <c r="C265" s="211"/>
      <c r="D265" s="212" t="s">
        <v>80</v>
      </c>
      <c r="E265" s="224" t="s">
        <v>493</v>
      </c>
      <c r="F265" s="224" t="s">
        <v>494</v>
      </c>
      <c r="G265" s="211"/>
      <c r="H265" s="211"/>
      <c r="I265" s="214"/>
      <c r="J265" s="225">
        <f>BK265</f>
        <v>0</v>
      </c>
      <c r="K265" s="211"/>
      <c r="L265" s="216"/>
      <c r="M265" s="217"/>
      <c r="N265" s="218"/>
      <c r="O265" s="218"/>
      <c r="P265" s="219">
        <f>SUM(P266:P277)</f>
        <v>0</v>
      </c>
      <c r="Q265" s="218"/>
      <c r="R265" s="219">
        <f>SUM(R266:R277)</f>
        <v>1.1764137</v>
      </c>
      <c r="S265" s="218"/>
      <c r="T265" s="220">
        <f>SUM(T266:T277)</f>
        <v>1.4031749999999998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1" t="s">
        <v>89</v>
      </c>
      <c r="AT265" s="222" t="s">
        <v>80</v>
      </c>
      <c r="AU265" s="222" t="s">
        <v>21</v>
      </c>
      <c r="AY265" s="221" t="s">
        <v>197</v>
      </c>
      <c r="BK265" s="223">
        <f>SUM(BK266:BK277)</f>
        <v>0</v>
      </c>
    </row>
    <row r="266" spans="1:65" s="2" customFormat="1" ht="16.5" customHeight="1">
      <c r="A266" s="38"/>
      <c r="B266" s="39"/>
      <c r="C266" s="226" t="s">
        <v>478</v>
      </c>
      <c r="D266" s="226" t="s">
        <v>200</v>
      </c>
      <c r="E266" s="227" t="s">
        <v>496</v>
      </c>
      <c r="F266" s="228" t="s">
        <v>497</v>
      </c>
      <c r="G266" s="229" t="s">
        <v>217</v>
      </c>
      <c r="H266" s="230">
        <v>39.75</v>
      </c>
      <c r="I266" s="231"/>
      <c r="J266" s="232">
        <f>ROUND(I266*H266,2)</f>
        <v>0</v>
      </c>
      <c r="K266" s="228" t="s">
        <v>211</v>
      </c>
      <c r="L266" s="44"/>
      <c r="M266" s="233" t="s">
        <v>1</v>
      </c>
      <c r="N266" s="234" t="s">
        <v>46</v>
      </c>
      <c r="O266" s="91"/>
      <c r="P266" s="235">
        <f>O266*H266</f>
        <v>0</v>
      </c>
      <c r="Q266" s="235">
        <v>0</v>
      </c>
      <c r="R266" s="235">
        <f>Q266*H266</f>
        <v>0</v>
      </c>
      <c r="S266" s="235">
        <v>0.0353</v>
      </c>
      <c r="T266" s="236">
        <f>S266*H266</f>
        <v>1.4031749999999998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290</v>
      </c>
      <c r="AT266" s="237" t="s">
        <v>200</v>
      </c>
      <c r="AU266" s="237" t="s">
        <v>89</v>
      </c>
      <c r="AY266" s="17" t="s">
        <v>197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21</v>
      </c>
      <c r="BK266" s="238">
        <f>ROUND(I266*H266,2)</f>
        <v>0</v>
      </c>
      <c r="BL266" s="17" t="s">
        <v>290</v>
      </c>
      <c r="BM266" s="237" t="s">
        <v>1305</v>
      </c>
    </row>
    <row r="267" spans="1:51" s="14" customFormat="1" ht="12">
      <c r="A267" s="14"/>
      <c r="B267" s="251"/>
      <c r="C267" s="252"/>
      <c r="D267" s="241" t="s">
        <v>207</v>
      </c>
      <c r="E267" s="253" t="s">
        <v>1</v>
      </c>
      <c r="F267" s="254" t="s">
        <v>499</v>
      </c>
      <c r="G267" s="252"/>
      <c r="H267" s="253" t="s">
        <v>1</v>
      </c>
      <c r="I267" s="255"/>
      <c r="J267" s="252"/>
      <c r="K267" s="252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207</v>
      </c>
      <c r="AU267" s="260" t="s">
        <v>89</v>
      </c>
      <c r="AV267" s="14" t="s">
        <v>21</v>
      </c>
      <c r="AW267" s="14" t="s">
        <v>36</v>
      </c>
      <c r="AX267" s="14" t="s">
        <v>81</v>
      </c>
      <c r="AY267" s="260" t="s">
        <v>197</v>
      </c>
    </row>
    <row r="268" spans="1:51" s="13" customFormat="1" ht="12">
      <c r="A268" s="13"/>
      <c r="B268" s="239"/>
      <c r="C268" s="240"/>
      <c r="D268" s="241" t="s">
        <v>207</v>
      </c>
      <c r="E268" s="242" t="s">
        <v>1</v>
      </c>
      <c r="F268" s="243" t="s">
        <v>1306</v>
      </c>
      <c r="G268" s="240"/>
      <c r="H268" s="244">
        <v>39.75</v>
      </c>
      <c r="I268" s="245"/>
      <c r="J268" s="240"/>
      <c r="K268" s="240"/>
      <c r="L268" s="246"/>
      <c r="M268" s="247"/>
      <c r="N268" s="248"/>
      <c r="O268" s="248"/>
      <c r="P268" s="248"/>
      <c r="Q268" s="248"/>
      <c r="R268" s="248"/>
      <c r="S268" s="248"/>
      <c r="T268" s="24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0" t="s">
        <v>207</v>
      </c>
      <c r="AU268" s="250" t="s">
        <v>89</v>
      </c>
      <c r="AV268" s="13" t="s">
        <v>89</v>
      </c>
      <c r="AW268" s="13" t="s">
        <v>36</v>
      </c>
      <c r="AX268" s="13" t="s">
        <v>21</v>
      </c>
      <c r="AY268" s="250" t="s">
        <v>197</v>
      </c>
    </row>
    <row r="269" spans="1:65" s="2" customFormat="1" ht="12">
      <c r="A269" s="38"/>
      <c r="B269" s="39"/>
      <c r="C269" s="226" t="s">
        <v>483</v>
      </c>
      <c r="D269" s="226" t="s">
        <v>200</v>
      </c>
      <c r="E269" s="227" t="s">
        <v>501</v>
      </c>
      <c r="F269" s="228" t="s">
        <v>502</v>
      </c>
      <c r="G269" s="229" t="s">
        <v>217</v>
      </c>
      <c r="H269" s="230">
        <v>39.89</v>
      </c>
      <c r="I269" s="231"/>
      <c r="J269" s="232">
        <f>ROUND(I269*H269,2)</f>
        <v>0</v>
      </c>
      <c r="K269" s="228" t="s">
        <v>211</v>
      </c>
      <c r="L269" s="44"/>
      <c r="M269" s="233" t="s">
        <v>1</v>
      </c>
      <c r="N269" s="234" t="s">
        <v>46</v>
      </c>
      <c r="O269" s="91"/>
      <c r="P269" s="235">
        <f>O269*H269</f>
        <v>0</v>
      </c>
      <c r="Q269" s="235">
        <v>0.009</v>
      </c>
      <c r="R269" s="235">
        <f>Q269*H269</f>
        <v>0.35901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290</v>
      </c>
      <c r="AT269" s="237" t="s">
        <v>200</v>
      </c>
      <c r="AU269" s="237" t="s">
        <v>89</v>
      </c>
      <c r="AY269" s="17" t="s">
        <v>197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21</v>
      </c>
      <c r="BK269" s="238">
        <f>ROUND(I269*H269,2)</f>
        <v>0</v>
      </c>
      <c r="BL269" s="17" t="s">
        <v>290</v>
      </c>
      <c r="BM269" s="237" t="s">
        <v>1307</v>
      </c>
    </row>
    <row r="270" spans="1:65" s="2" customFormat="1" ht="12">
      <c r="A270" s="38"/>
      <c r="B270" s="39"/>
      <c r="C270" s="272" t="s">
        <v>489</v>
      </c>
      <c r="D270" s="272" t="s">
        <v>295</v>
      </c>
      <c r="E270" s="273" t="s">
        <v>505</v>
      </c>
      <c r="F270" s="274" t="s">
        <v>506</v>
      </c>
      <c r="G270" s="275" t="s">
        <v>217</v>
      </c>
      <c r="H270" s="276">
        <v>43.879</v>
      </c>
      <c r="I270" s="277"/>
      <c r="J270" s="278">
        <f>ROUND(I270*H270,2)</f>
        <v>0</v>
      </c>
      <c r="K270" s="274" t="s">
        <v>204</v>
      </c>
      <c r="L270" s="279"/>
      <c r="M270" s="280" t="s">
        <v>1</v>
      </c>
      <c r="N270" s="281" t="s">
        <v>46</v>
      </c>
      <c r="O270" s="91"/>
      <c r="P270" s="235">
        <f>O270*H270</f>
        <v>0</v>
      </c>
      <c r="Q270" s="235">
        <v>0.0118</v>
      </c>
      <c r="R270" s="235">
        <f>Q270*H270</f>
        <v>0.5177722</v>
      </c>
      <c r="S270" s="235">
        <v>0</v>
      </c>
      <c r="T270" s="23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7" t="s">
        <v>369</v>
      </c>
      <c r="AT270" s="237" t="s">
        <v>295</v>
      </c>
      <c r="AU270" s="237" t="s">
        <v>89</v>
      </c>
      <c r="AY270" s="17" t="s">
        <v>197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7" t="s">
        <v>21</v>
      </c>
      <c r="BK270" s="238">
        <f>ROUND(I270*H270,2)</f>
        <v>0</v>
      </c>
      <c r="BL270" s="17" t="s">
        <v>290</v>
      </c>
      <c r="BM270" s="237" t="s">
        <v>1308</v>
      </c>
    </row>
    <row r="271" spans="1:51" s="13" customFormat="1" ht="12">
      <c r="A271" s="13"/>
      <c r="B271" s="239"/>
      <c r="C271" s="240"/>
      <c r="D271" s="241" t="s">
        <v>207</v>
      </c>
      <c r="E271" s="240"/>
      <c r="F271" s="243" t="s">
        <v>1309</v>
      </c>
      <c r="G271" s="240"/>
      <c r="H271" s="244">
        <v>43.879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207</v>
      </c>
      <c r="AU271" s="250" t="s">
        <v>89</v>
      </c>
      <c r="AV271" s="13" t="s">
        <v>89</v>
      </c>
      <c r="AW271" s="13" t="s">
        <v>4</v>
      </c>
      <c r="AX271" s="13" t="s">
        <v>21</v>
      </c>
      <c r="AY271" s="250" t="s">
        <v>197</v>
      </c>
    </row>
    <row r="272" spans="1:65" s="2" customFormat="1" ht="16.5" customHeight="1">
      <c r="A272" s="38"/>
      <c r="B272" s="39"/>
      <c r="C272" s="226" t="s">
        <v>495</v>
      </c>
      <c r="D272" s="226" t="s">
        <v>200</v>
      </c>
      <c r="E272" s="227" t="s">
        <v>510</v>
      </c>
      <c r="F272" s="228" t="s">
        <v>511</v>
      </c>
      <c r="G272" s="229" t="s">
        <v>217</v>
      </c>
      <c r="H272" s="230">
        <v>39.89</v>
      </c>
      <c r="I272" s="231"/>
      <c r="J272" s="232">
        <f>ROUND(I272*H272,2)</f>
        <v>0</v>
      </c>
      <c r="K272" s="228" t="s">
        <v>211</v>
      </c>
      <c r="L272" s="44"/>
      <c r="M272" s="233" t="s">
        <v>1</v>
      </c>
      <c r="N272" s="234" t="s">
        <v>46</v>
      </c>
      <c r="O272" s="91"/>
      <c r="P272" s="235">
        <f>O272*H272</f>
        <v>0</v>
      </c>
      <c r="Q272" s="235">
        <v>0.0003</v>
      </c>
      <c r="R272" s="235">
        <f>Q272*H272</f>
        <v>0.011966999999999998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290</v>
      </c>
      <c r="AT272" s="237" t="s">
        <v>200</v>
      </c>
      <c r="AU272" s="237" t="s">
        <v>89</v>
      </c>
      <c r="AY272" s="17" t="s">
        <v>197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21</v>
      </c>
      <c r="BK272" s="238">
        <f>ROUND(I272*H272,2)</f>
        <v>0</v>
      </c>
      <c r="BL272" s="17" t="s">
        <v>290</v>
      </c>
      <c r="BM272" s="237" t="s">
        <v>1310</v>
      </c>
    </row>
    <row r="273" spans="1:65" s="2" customFormat="1" ht="16.5" customHeight="1">
      <c r="A273" s="38"/>
      <c r="B273" s="39"/>
      <c r="C273" s="226" t="s">
        <v>500</v>
      </c>
      <c r="D273" s="226" t="s">
        <v>200</v>
      </c>
      <c r="E273" s="227" t="s">
        <v>514</v>
      </c>
      <c r="F273" s="228" t="s">
        <v>515</v>
      </c>
      <c r="G273" s="229" t="s">
        <v>286</v>
      </c>
      <c r="H273" s="230">
        <v>81.7</v>
      </c>
      <c r="I273" s="231"/>
      <c r="J273" s="232">
        <f>ROUND(I273*H273,2)</f>
        <v>0</v>
      </c>
      <c r="K273" s="228" t="s">
        <v>211</v>
      </c>
      <c r="L273" s="44"/>
      <c r="M273" s="233" t="s">
        <v>1</v>
      </c>
      <c r="N273" s="234" t="s">
        <v>46</v>
      </c>
      <c r="O273" s="91"/>
      <c r="P273" s="235">
        <f>O273*H273</f>
        <v>0</v>
      </c>
      <c r="Q273" s="235">
        <v>3E-05</v>
      </c>
      <c r="R273" s="235">
        <f>Q273*H273</f>
        <v>0.002451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290</v>
      </c>
      <c r="AT273" s="237" t="s">
        <v>200</v>
      </c>
      <c r="AU273" s="237" t="s">
        <v>89</v>
      </c>
      <c r="AY273" s="17" t="s">
        <v>197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21</v>
      </c>
      <c r="BK273" s="238">
        <f>ROUND(I273*H273,2)</f>
        <v>0</v>
      </c>
      <c r="BL273" s="17" t="s">
        <v>290</v>
      </c>
      <c r="BM273" s="237" t="s">
        <v>1311</v>
      </c>
    </row>
    <row r="274" spans="1:51" s="14" customFormat="1" ht="12">
      <c r="A274" s="14"/>
      <c r="B274" s="251"/>
      <c r="C274" s="252"/>
      <c r="D274" s="241" t="s">
        <v>207</v>
      </c>
      <c r="E274" s="253" t="s">
        <v>1</v>
      </c>
      <c r="F274" s="254" t="s">
        <v>517</v>
      </c>
      <c r="G274" s="252"/>
      <c r="H274" s="253" t="s">
        <v>1</v>
      </c>
      <c r="I274" s="255"/>
      <c r="J274" s="252"/>
      <c r="K274" s="252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207</v>
      </c>
      <c r="AU274" s="260" t="s">
        <v>89</v>
      </c>
      <c r="AV274" s="14" t="s">
        <v>21</v>
      </c>
      <c r="AW274" s="14" t="s">
        <v>36</v>
      </c>
      <c r="AX274" s="14" t="s">
        <v>81</v>
      </c>
      <c r="AY274" s="260" t="s">
        <v>197</v>
      </c>
    </row>
    <row r="275" spans="1:51" s="13" customFormat="1" ht="12">
      <c r="A275" s="13"/>
      <c r="B275" s="239"/>
      <c r="C275" s="240"/>
      <c r="D275" s="241" t="s">
        <v>207</v>
      </c>
      <c r="E275" s="242" t="s">
        <v>1</v>
      </c>
      <c r="F275" s="243" t="s">
        <v>1312</v>
      </c>
      <c r="G275" s="240"/>
      <c r="H275" s="244">
        <v>81.7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0" t="s">
        <v>207</v>
      </c>
      <c r="AU275" s="250" t="s">
        <v>89</v>
      </c>
      <c r="AV275" s="13" t="s">
        <v>89</v>
      </c>
      <c r="AW275" s="13" t="s">
        <v>36</v>
      </c>
      <c r="AX275" s="13" t="s">
        <v>21</v>
      </c>
      <c r="AY275" s="250" t="s">
        <v>197</v>
      </c>
    </row>
    <row r="276" spans="1:65" s="2" customFormat="1" ht="12">
      <c r="A276" s="38"/>
      <c r="B276" s="39"/>
      <c r="C276" s="226" t="s">
        <v>504</v>
      </c>
      <c r="D276" s="226" t="s">
        <v>200</v>
      </c>
      <c r="E276" s="227" t="s">
        <v>522</v>
      </c>
      <c r="F276" s="228" t="s">
        <v>523</v>
      </c>
      <c r="G276" s="229" t="s">
        <v>217</v>
      </c>
      <c r="H276" s="230">
        <v>39.89</v>
      </c>
      <c r="I276" s="231"/>
      <c r="J276" s="232">
        <f>ROUND(I276*H276,2)</f>
        <v>0</v>
      </c>
      <c r="K276" s="228" t="s">
        <v>204</v>
      </c>
      <c r="L276" s="44"/>
      <c r="M276" s="233" t="s">
        <v>1</v>
      </c>
      <c r="N276" s="234" t="s">
        <v>46</v>
      </c>
      <c r="O276" s="91"/>
      <c r="P276" s="235">
        <f>O276*H276</f>
        <v>0</v>
      </c>
      <c r="Q276" s="235">
        <v>0.00715</v>
      </c>
      <c r="R276" s="235">
        <f>Q276*H276</f>
        <v>0.2852135</v>
      </c>
      <c r="S276" s="235">
        <v>0</v>
      </c>
      <c r="T276" s="23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290</v>
      </c>
      <c r="AT276" s="237" t="s">
        <v>200</v>
      </c>
      <c r="AU276" s="237" t="s">
        <v>89</v>
      </c>
      <c r="AY276" s="17" t="s">
        <v>197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21</v>
      </c>
      <c r="BK276" s="238">
        <f>ROUND(I276*H276,2)</f>
        <v>0</v>
      </c>
      <c r="BL276" s="17" t="s">
        <v>290</v>
      </c>
      <c r="BM276" s="237" t="s">
        <v>1313</v>
      </c>
    </row>
    <row r="277" spans="1:65" s="2" customFormat="1" ht="12">
      <c r="A277" s="38"/>
      <c r="B277" s="39"/>
      <c r="C277" s="226" t="s">
        <v>509</v>
      </c>
      <c r="D277" s="226" t="s">
        <v>200</v>
      </c>
      <c r="E277" s="227" t="s">
        <v>526</v>
      </c>
      <c r="F277" s="228" t="s">
        <v>527</v>
      </c>
      <c r="G277" s="229" t="s">
        <v>210</v>
      </c>
      <c r="H277" s="230">
        <v>1.176</v>
      </c>
      <c r="I277" s="231"/>
      <c r="J277" s="232">
        <f>ROUND(I277*H277,2)</f>
        <v>0</v>
      </c>
      <c r="K277" s="228" t="s">
        <v>211</v>
      </c>
      <c r="L277" s="44"/>
      <c r="M277" s="233" t="s">
        <v>1</v>
      </c>
      <c r="N277" s="234" t="s">
        <v>46</v>
      </c>
      <c r="O277" s="91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290</v>
      </c>
      <c r="AT277" s="237" t="s">
        <v>200</v>
      </c>
      <c r="AU277" s="237" t="s">
        <v>89</v>
      </c>
      <c r="AY277" s="17" t="s">
        <v>197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21</v>
      </c>
      <c r="BK277" s="238">
        <f>ROUND(I277*H277,2)</f>
        <v>0</v>
      </c>
      <c r="BL277" s="17" t="s">
        <v>290</v>
      </c>
      <c r="BM277" s="237" t="s">
        <v>1314</v>
      </c>
    </row>
    <row r="278" spans="1:63" s="12" customFormat="1" ht="22.8" customHeight="1">
      <c r="A278" s="12"/>
      <c r="B278" s="210"/>
      <c r="C278" s="211"/>
      <c r="D278" s="212" t="s">
        <v>80</v>
      </c>
      <c r="E278" s="224" t="s">
        <v>529</v>
      </c>
      <c r="F278" s="224" t="s">
        <v>530</v>
      </c>
      <c r="G278" s="211"/>
      <c r="H278" s="211"/>
      <c r="I278" s="214"/>
      <c r="J278" s="225">
        <f>BK278</f>
        <v>0</v>
      </c>
      <c r="K278" s="211"/>
      <c r="L278" s="216"/>
      <c r="M278" s="217"/>
      <c r="N278" s="218"/>
      <c r="O278" s="218"/>
      <c r="P278" s="219">
        <f>SUM(P279:P306)</f>
        <v>0</v>
      </c>
      <c r="Q278" s="218"/>
      <c r="R278" s="219">
        <f>SUM(R279:R306)</f>
        <v>2.56077205</v>
      </c>
      <c r="S278" s="218"/>
      <c r="T278" s="220">
        <f>SUM(T279:T306)</f>
        <v>2.2159839999999997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1" t="s">
        <v>89</v>
      </c>
      <c r="AT278" s="222" t="s">
        <v>80</v>
      </c>
      <c r="AU278" s="222" t="s">
        <v>21</v>
      </c>
      <c r="AY278" s="221" t="s">
        <v>197</v>
      </c>
      <c r="BK278" s="223">
        <f>SUM(BK279:BK306)</f>
        <v>0</v>
      </c>
    </row>
    <row r="279" spans="1:65" s="2" customFormat="1" ht="12">
      <c r="A279" s="38"/>
      <c r="B279" s="39"/>
      <c r="C279" s="226" t="s">
        <v>513</v>
      </c>
      <c r="D279" s="226" t="s">
        <v>200</v>
      </c>
      <c r="E279" s="227" t="s">
        <v>532</v>
      </c>
      <c r="F279" s="228" t="s">
        <v>533</v>
      </c>
      <c r="G279" s="229" t="s">
        <v>217</v>
      </c>
      <c r="H279" s="230">
        <v>81.47</v>
      </c>
      <c r="I279" s="231"/>
      <c r="J279" s="232">
        <f>ROUND(I279*H279,2)</f>
        <v>0</v>
      </c>
      <c r="K279" s="228" t="s">
        <v>211</v>
      </c>
      <c r="L279" s="44"/>
      <c r="M279" s="233" t="s">
        <v>1</v>
      </c>
      <c r="N279" s="234" t="s">
        <v>46</v>
      </c>
      <c r="O279" s="91"/>
      <c r="P279" s="235">
        <f>O279*H279</f>
        <v>0</v>
      </c>
      <c r="Q279" s="235">
        <v>0</v>
      </c>
      <c r="R279" s="235">
        <f>Q279*H279</f>
        <v>0</v>
      </c>
      <c r="S279" s="235">
        <v>0.0272</v>
      </c>
      <c r="T279" s="236">
        <f>S279*H279</f>
        <v>2.2159839999999997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7" t="s">
        <v>290</v>
      </c>
      <c r="AT279" s="237" t="s">
        <v>200</v>
      </c>
      <c r="AU279" s="237" t="s">
        <v>89</v>
      </c>
      <c r="AY279" s="17" t="s">
        <v>197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7" t="s">
        <v>21</v>
      </c>
      <c r="BK279" s="238">
        <f>ROUND(I279*H279,2)</f>
        <v>0</v>
      </c>
      <c r="BL279" s="17" t="s">
        <v>290</v>
      </c>
      <c r="BM279" s="237" t="s">
        <v>1315</v>
      </c>
    </row>
    <row r="280" spans="1:51" s="14" customFormat="1" ht="12">
      <c r="A280" s="14"/>
      <c r="B280" s="251"/>
      <c r="C280" s="252"/>
      <c r="D280" s="241" t="s">
        <v>207</v>
      </c>
      <c r="E280" s="253" t="s">
        <v>1</v>
      </c>
      <c r="F280" s="254" t="s">
        <v>535</v>
      </c>
      <c r="G280" s="252"/>
      <c r="H280" s="253" t="s">
        <v>1</v>
      </c>
      <c r="I280" s="255"/>
      <c r="J280" s="252"/>
      <c r="K280" s="252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207</v>
      </c>
      <c r="AU280" s="260" t="s">
        <v>89</v>
      </c>
      <c r="AV280" s="14" t="s">
        <v>21</v>
      </c>
      <c r="AW280" s="14" t="s">
        <v>36</v>
      </c>
      <c r="AX280" s="14" t="s">
        <v>81</v>
      </c>
      <c r="AY280" s="260" t="s">
        <v>197</v>
      </c>
    </row>
    <row r="281" spans="1:51" s="13" customFormat="1" ht="12">
      <c r="A281" s="13"/>
      <c r="B281" s="239"/>
      <c r="C281" s="240"/>
      <c r="D281" s="241" t="s">
        <v>207</v>
      </c>
      <c r="E281" s="242" t="s">
        <v>1</v>
      </c>
      <c r="F281" s="243" t="s">
        <v>1316</v>
      </c>
      <c r="G281" s="240"/>
      <c r="H281" s="244">
        <v>81.47</v>
      </c>
      <c r="I281" s="245"/>
      <c r="J281" s="240"/>
      <c r="K281" s="240"/>
      <c r="L281" s="246"/>
      <c r="M281" s="247"/>
      <c r="N281" s="248"/>
      <c r="O281" s="248"/>
      <c r="P281" s="248"/>
      <c r="Q281" s="248"/>
      <c r="R281" s="248"/>
      <c r="S281" s="248"/>
      <c r="T281" s="24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0" t="s">
        <v>207</v>
      </c>
      <c r="AU281" s="250" t="s">
        <v>89</v>
      </c>
      <c r="AV281" s="13" t="s">
        <v>89</v>
      </c>
      <c r="AW281" s="13" t="s">
        <v>36</v>
      </c>
      <c r="AX281" s="13" t="s">
        <v>21</v>
      </c>
      <c r="AY281" s="250" t="s">
        <v>197</v>
      </c>
    </row>
    <row r="282" spans="1:65" s="2" customFormat="1" ht="12">
      <c r="A282" s="38"/>
      <c r="B282" s="39"/>
      <c r="C282" s="226" t="s">
        <v>521</v>
      </c>
      <c r="D282" s="226" t="s">
        <v>200</v>
      </c>
      <c r="E282" s="227" t="s">
        <v>549</v>
      </c>
      <c r="F282" s="228" t="s">
        <v>550</v>
      </c>
      <c r="G282" s="229" t="s">
        <v>217</v>
      </c>
      <c r="H282" s="230">
        <v>140.887</v>
      </c>
      <c r="I282" s="231"/>
      <c r="J282" s="232">
        <f>ROUND(I282*H282,2)</f>
        <v>0</v>
      </c>
      <c r="K282" s="228" t="s">
        <v>211</v>
      </c>
      <c r="L282" s="44"/>
      <c r="M282" s="233" t="s">
        <v>1</v>
      </c>
      <c r="N282" s="234" t="s">
        <v>46</v>
      </c>
      <c r="O282" s="91"/>
      <c r="P282" s="235">
        <f>O282*H282</f>
        <v>0</v>
      </c>
      <c r="Q282" s="235">
        <v>0.00495</v>
      </c>
      <c r="R282" s="235">
        <f>Q282*H282</f>
        <v>0.6973906500000001</v>
      </c>
      <c r="S282" s="235">
        <v>0</v>
      </c>
      <c r="T282" s="23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290</v>
      </c>
      <c r="AT282" s="237" t="s">
        <v>200</v>
      </c>
      <c r="AU282" s="237" t="s">
        <v>89</v>
      </c>
      <c r="AY282" s="17" t="s">
        <v>197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21</v>
      </c>
      <c r="BK282" s="238">
        <f>ROUND(I282*H282,2)</f>
        <v>0</v>
      </c>
      <c r="BL282" s="17" t="s">
        <v>290</v>
      </c>
      <c r="BM282" s="237" t="s">
        <v>1317</v>
      </c>
    </row>
    <row r="283" spans="1:51" s="14" customFormat="1" ht="12">
      <c r="A283" s="14"/>
      <c r="B283" s="251"/>
      <c r="C283" s="252"/>
      <c r="D283" s="241" t="s">
        <v>207</v>
      </c>
      <c r="E283" s="253" t="s">
        <v>1</v>
      </c>
      <c r="F283" s="254" t="s">
        <v>1318</v>
      </c>
      <c r="G283" s="252"/>
      <c r="H283" s="253" t="s">
        <v>1</v>
      </c>
      <c r="I283" s="255"/>
      <c r="J283" s="252"/>
      <c r="K283" s="252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207</v>
      </c>
      <c r="AU283" s="260" t="s">
        <v>89</v>
      </c>
      <c r="AV283" s="14" t="s">
        <v>21</v>
      </c>
      <c r="AW283" s="14" t="s">
        <v>36</v>
      </c>
      <c r="AX283" s="14" t="s">
        <v>81</v>
      </c>
      <c r="AY283" s="260" t="s">
        <v>197</v>
      </c>
    </row>
    <row r="284" spans="1:51" s="13" customFormat="1" ht="12">
      <c r="A284" s="13"/>
      <c r="B284" s="239"/>
      <c r="C284" s="240"/>
      <c r="D284" s="241" t="s">
        <v>207</v>
      </c>
      <c r="E284" s="242" t="s">
        <v>1</v>
      </c>
      <c r="F284" s="243" t="s">
        <v>1319</v>
      </c>
      <c r="G284" s="240"/>
      <c r="H284" s="244">
        <v>17.27</v>
      </c>
      <c r="I284" s="245"/>
      <c r="J284" s="240"/>
      <c r="K284" s="240"/>
      <c r="L284" s="246"/>
      <c r="M284" s="247"/>
      <c r="N284" s="248"/>
      <c r="O284" s="248"/>
      <c r="P284" s="248"/>
      <c r="Q284" s="248"/>
      <c r="R284" s="248"/>
      <c r="S284" s="248"/>
      <c r="T284" s="24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0" t="s">
        <v>207</v>
      </c>
      <c r="AU284" s="250" t="s">
        <v>89</v>
      </c>
      <c r="AV284" s="13" t="s">
        <v>89</v>
      </c>
      <c r="AW284" s="13" t="s">
        <v>36</v>
      </c>
      <c r="AX284" s="13" t="s">
        <v>81</v>
      </c>
      <c r="AY284" s="250" t="s">
        <v>197</v>
      </c>
    </row>
    <row r="285" spans="1:51" s="14" customFormat="1" ht="12">
      <c r="A285" s="14"/>
      <c r="B285" s="251"/>
      <c r="C285" s="252"/>
      <c r="D285" s="241" t="s">
        <v>207</v>
      </c>
      <c r="E285" s="253" t="s">
        <v>1</v>
      </c>
      <c r="F285" s="254" t="s">
        <v>1320</v>
      </c>
      <c r="G285" s="252"/>
      <c r="H285" s="253" t="s">
        <v>1</v>
      </c>
      <c r="I285" s="255"/>
      <c r="J285" s="252"/>
      <c r="K285" s="252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207</v>
      </c>
      <c r="AU285" s="260" t="s">
        <v>89</v>
      </c>
      <c r="AV285" s="14" t="s">
        <v>21</v>
      </c>
      <c r="AW285" s="14" t="s">
        <v>36</v>
      </c>
      <c r="AX285" s="14" t="s">
        <v>81</v>
      </c>
      <c r="AY285" s="260" t="s">
        <v>197</v>
      </c>
    </row>
    <row r="286" spans="1:51" s="13" customFormat="1" ht="12">
      <c r="A286" s="13"/>
      <c r="B286" s="239"/>
      <c r="C286" s="240"/>
      <c r="D286" s="241" t="s">
        <v>207</v>
      </c>
      <c r="E286" s="242" t="s">
        <v>1</v>
      </c>
      <c r="F286" s="243" t="s">
        <v>1321</v>
      </c>
      <c r="G286" s="240"/>
      <c r="H286" s="244">
        <v>13.825</v>
      </c>
      <c r="I286" s="245"/>
      <c r="J286" s="240"/>
      <c r="K286" s="240"/>
      <c r="L286" s="246"/>
      <c r="M286" s="247"/>
      <c r="N286" s="248"/>
      <c r="O286" s="248"/>
      <c r="P286" s="248"/>
      <c r="Q286" s="248"/>
      <c r="R286" s="248"/>
      <c r="S286" s="248"/>
      <c r="T286" s="24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0" t="s">
        <v>207</v>
      </c>
      <c r="AU286" s="250" t="s">
        <v>89</v>
      </c>
      <c r="AV286" s="13" t="s">
        <v>89</v>
      </c>
      <c r="AW286" s="13" t="s">
        <v>36</v>
      </c>
      <c r="AX286" s="13" t="s">
        <v>81</v>
      </c>
      <c r="AY286" s="250" t="s">
        <v>197</v>
      </c>
    </row>
    <row r="287" spans="1:51" s="14" customFormat="1" ht="12">
      <c r="A287" s="14"/>
      <c r="B287" s="251"/>
      <c r="C287" s="252"/>
      <c r="D287" s="241" t="s">
        <v>207</v>
      </c>
      <c r="E287" s="253" t="s">
        <v>1</v>
      </c>
      <c r="F287" s="254" t="s">
        <v>1322</v>
      </c>
      <c r="G287" s="252"/>
      <c r="H287" s="253" t="s">
        <v>1</v>
      </c>
      <c r="I287" s="255"/>
      <c r="J287" s="252"/>
      <c r="K287" s="252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207</v>
      </c>
      <c r="AU287" s="260" t="s">
        <v>89</v>
      </c>
      <c r="AV287" s="14" t="s">
        <v>21</v>
      </c>
      <c r="AW287" s="14" t="s">
        <v>36</v>
      </c>
      <c r="AX287" s="14" t="s">
        <v>81</v>
      </c>
      <c r="AY287" s="260" t="s">
        <v>197</v>
      </c>
    </row>
    <row r="288" spans="1:51" s="13" customFormat="1" ht="12">
      <c r="A288" s="13"/>
      <c r="B288" s="239"/>
      <c r="C288" s="240"/>
      <c r="D288" s="241" t="s">
        <v>207</v>
      </c>
      <c r="E288" s="242" t="s">
        <v>1</v>
      </c>
      <c r="F288" s="243" t="s">
        <v>1323</v>
      </c>
      <c r="G288" s="240"/>
      <c r="H288" s="244">
        <v>16.057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0" t="s">
        <v>207</v>
      </c>
      <c r="AU288" s="250" t="s">
        <v>89</v>
      </c>
      <c r="AV288" s="13" t="s">
        <v>89</v>
      </c>
      <c r="AW288" s="13" t="s">
        <v>36</v>
      </c>
      <c r="AX288" s="13" t="s">
        <v>81</v>
      </c>
      <c r="AY288" s="250" t="s">
        <v>197</v>
      </c>
    </row>
    <row r="289" spans="1:51" s="14" customFormat="1" ht="12">
      <c r="A289" s="14"/>
      <c r="B289" s="251"/>
      <c r="C289" s="252"/>
      <c r="D289" s="241" t="s">
        <v>207</v>
      </c>
      <c r="E289" s="253" t="s">
        <v>1</v>
      </c>
      <c r="F289" s="254" t="s">
        <v>1324</v>
      </c>
      <c r="G289" s="252"/>
      <c r="H289" s="253" t="s">
        <v>1</v>
      </c>
      <c r="I289" s="255"/>
      <c r="J289" s="252"/>
      <c r="K289" s="252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207</v>
      </c>
      <c r="AU289" s="260" t="s">
        <v>89</v>
      </c>
      <c r="AV289" s="14" t="s">
        <v>21</v>
      </c>
      <c r="AW289" s="14" t="s">
        <v>36</v>
      </c>
      <c r="AX289" s="14" t="s">
        <v>81</v>
      </c>
      <c r="AY289" s="260" t="s">
        <v>197</v>
      </c>
    </row>
    <row r="290" spans="1:51" s="13" customFormat="1" ht="12">
      <c r="A290" s="13"/>
      <c r="B290" s="239"/>
      <c r="C290" s="240"/>
      <c r="D290" s="241" t="s">
        <v>207</v>
      </c>
      <c r="E290" s="242" t="s">
        <v>1</v>
      </c>
      <c r="F290" s="243" t="s">
        <v>1325</v>
      </c>
      <c r="G290" s="240"/>
      <c r="H290" s="244">
        <v>6.805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207</v>
      </c>
      <c r="AU290" s="250" t="s">
        <v>89</v>
      </c>
      <c r="AV290" s="13" t="s">
        <v>89</v>
      </c>
      <c r="AW290" s="13" t="s">
        <v>36</v>
      </c>
      <c r="AX290" s="13" t="s">
        <v>81</v>
      </c>
      <c r="AY290" s="250" t="s">
        <v>197</v>
      </c>
    </row>
    <row r="291" spans="1:51" s="14" customFormat="1" ht="12">
      <c r="A291" s="14"/>
      <c r="B291" s="251"/>
      <c r="C291" s="252"/>
      <c r="D291" s="241" t="s">
        <v>207</v>
      </c>
      <c r="E291" s="253" t="s">
        <v>1</v>
      </c>
      <c r="F291" s="254" t="s">
        <v>1326</v>
      </c>
      <c r="G291" s="252"/>
      <c r="H291" s="253" t="s">
        <v>1</v>
      </c>
      <c r="I291" s="255"/>
      <c r="J291" s="252"/>
      <c r="K291" s="252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207</v>
      </c>
      <c r="AU291" s="260" t="s">
        <v>89</v>
      </c>
      <c r="AV291" s="14" t="s">
        <v>21</v>
      </c>
      <c r="AW291" s="14" t="s">
        <v>36</v>
      </c>
      <c r="AX291" s="14" t="s">
        <v>81</v>
      </c>
      <c r="AY291" s="260" t="s">
        <v>197</v>
      </c>
    </row>
    <row r="292" spans="1:51" s="13" customFormat="1" ht="12">
      <c r="A292" s="13"/>
      <c r="B292" s="239"/>
      <c r="C292" s="240"/>
      <c r="D292" s="241" t="s">
        <v>207</v>
      </c>
      <c r="E292" s="242" t="s">
        <v>1</v>
      </c>
      <c r="F292" s="243" t="s">
        <v>1327</v>
      </c>
      <c r="G292" s="240"/>
      <c r="H292" s="244">
        <v>14.44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207</v>
      </c>
      <c r="AU292" s="250" t="s">
        <v>89</v>
      </c>
      <c r="AV292" s="13" t="s">
        <v>89</v>
      </c>
      <c r="AW292" s="13" t="s">
        <v>36</v>
      </c>
      <c r="AX292" s="13" t="s">
        <v>81</v>
      </c>
      <c r="AY292" s="250" t="s">
        <v>197</v>
      </c>
    </row>
    <row r="293" spans="1:51" s="14" customFormat="1" ht="12">
      <c r="A293" s="14"/>
      <c r="B293" s="251"/>
      <c r="C293" s="252"/>
      <c r="D293" s="241" t="s">
        <v>207</v>
      </c>
      <c r="E293" s="253" t="s">
        <v>1</v>
      </c>
      <c r="F293" s="254" t="s">
        <v>1328</v>
      </c>
      <c r="G293" s="252"/>
      <c r="H293" s="253" t="s">
        <v>1</v>
      </c>
      <c r="I293" s="255"/>
      <c r="J293" s="252"/>
      <c r="K293" s="252"/>
      <c r="L293" s="256"/>
      <c r="M293" s="257"/>
      <c r="N293" s="258"/>
      <c r="O293" s="258"/>
      <c r="P293" s="258"/>
      <c r="Q293" s="258"/>
      <c r="R293" s="258"/>
      <c r="S293" s="258"/>
      <c r="T293" s="25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0" t="s">
        <v>207</v>
      </c>
      <c r="AU293" s="260" t="s">
        <v>89</v>
      </c>
      <c r="AV293" s="14" t="s">
        <v>21</v>
      </c>
      <c r="AW293" s="14" t="s">
        <v>36</v>
      </c>
      <c r="AX293" s="14" t="s">
        <v>81</v>
      </c>
      <c r="AY293" s="260" t="s">
        <v>197</v>
      </c>
    </row>
    <row r="294" spans="1:51" s="13" customFormat="1" ht="12">
      <c r="A294" s="13"/>
      <c r="B294" s="239"/>
      <c r="C294" s="240"/>
      <c r="D294" s="241" t="s">
        <v>207</v>
      </c>
      <c r="E294" s="242" t="s">
        <v>1</v>
      </c>
      <c r="F294" s="243" t="s">
        <v>1329</v>
      </c>
      <c r="G294" s="240"/>
      <c r="H294" s="244">
        <v>20.21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207</v>
      </c>
      <c r="AU294" s="250" t="s">
        <v>89</v>
      </c>
      <c r="AV294" s="13" t="s">
        <v>89</v>
      </c>
      <c r="AW294" s="13" t="s">
        <v>36</v>
      </c>
      <c r="AX294" s="13" t="s">
        <v>81</v>
      </c>
      <c r="AY294" s="250" t="s">
        <v>197</v>
      </c>
    </row>
    <row r="295" spans="1:51" s="14" customFormat="1" ht="12">
      <c r="A295" s="14"/>
      <c r="B295" s="251"/>
      <c r="C295" s="252"/>
      <c r="D295" s="241" t="s">
        <v>207</v>
      </c>
      <c r="E295" s="253" t="s">
        <v>1</v>
      </c>
      <c r="F295" s="254" t="s">
        <v>560</v>
      </c>
      <c r="G295" s="252"/>
      <c r="H295" s="253" t="s">
        <v>1</v>
      </c>
      <c r="I295" s="255"/>
      <c r="J295" s="252"/>
      <c r="K295" s="252"/>
      <c r="L295" s="256"/>
      <c r="M295" s="257"/>
      <c r="N295" s="258"/>
      <c r="O295" s="258"/>
      <c r="P295" s="258"/>
      <c r="Q295" s="258"/>
      <c r="R295" s="258"/>
      <c r="S295" s="258"/>
      <c r="T295" s="25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0" t="s">
        <v>207</v>
      </c>
      <c r="AU295" s="260" t="s">
        <v>89</v>
      </c>
      <c r="AV295" s="14" t="s">
        <v>21</v>
      </c>
      <c r="AW295" s="14" t="s">
        <v>36</v>
      </c>
      <c r="AX295" s="14" t="s">
        <v>81</v>
      </c>
      <c r="AY295" s="260" t="s">
        <v>197</v>
      </c>
    </row>
    <row r="296" spans="1:51" s="13" customFormat="1" ht="12">
      <c r="A296" s="13"/>
      <c r="B296" s="239"/>
      <c r="C296" s="240"/>
      <c r="D296" s="241" t="s">
        <v>207</v>
      </c>
      <c r="E296" s="242" t="s">
        <v>1</v>
      </c>
      <c r="F296" s="243" t="s">
        <v>1330</v>
      </c>
      <c r="G296" s="240"/>
      <c r="H296" s="244">
        <v>37.895</v>
      </c>
      <c r="I296" s="245"/>
      <c r="J296" s="240"/>
      <c r="K296" s="240"/>
      <c r="L296" s="246"/>
      <c r="M296" s="247"/>
      <c r="N296" s="248"/>
      <c r="O296" s="248"/>
      <c r="P296" s="248"/>
      <c r="Q296" s="248"/>
      <c r="R296" s="248"/>
      <c r="S296" s="248"/>
      <c r="T296" s="24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0" t="s">
        <v>207</v>
      </c>
      <c r="AU296" s="250" t="s">
        <v>89</v>
      </c>
      <c r="AV296" s="13" t="s">
        <v>89</v>
      </c>
      <c r="AW296" s="13" t="s">
        <v>36</v>
      </c>
      <c r="AX296" s="13" t="s">
        <v>81</v>
      </c>
      <c r="AY296" s="250" t="s">
        <v>197</v>
      </c>
    </row>
    <row r="297" spans="1:51" s="13" customFormat="1" ht="12">
      <c r="A297" s="13"/>
      <c r="B297" s="239"/>
      <c r="C297" s="240"/>
      <c r="D297" s="241" t="s">
        <v>207</v>
      </c>
      <c r="E297" s="242" t="s">
        <v>1</v>
      </c>
      <c r="F297" s="243" t="s">
        <v>1331</v>
      </c>
      <c r="G297" s="240"/>
      <c r="H297" s="244">
        <v>14.385</v>
      </c>
      <c r="I297" s="245"/>
      <c r="J297" s="240"/>
      <c r="K297" s="240"/>
      <c r="L297" s="246"/>
      <c r="M297" s="247"/>
      <c r="N297" s="248"/>
      <c r="O297" s="248"/>
      <c r="P297" s="248"/>
      <c r="Q297" s="248"/>
      <c r="R297" s="248"/>
      <c r="S297" s="248"/>
      <c r="T297" s="24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0" t="s">
        <v>207</v>
      </c>
      <c r="AU297" s="250" t="s">
        <v>89</v>
      </c>
      <c r="AV297" s="13" t="s">
        <v>89</v>
      </c>
      <c r="AW297" s="13" t="s">
        <v>36</v>
      </c>
      <c r="AX297" s="13" t="s">
        <v>81</v>
      </c>
      <c r="AY297" s="250" t="s">
        <v>197</v>
      </c>
    </row>
    <row r="298" spans="1:51" s="15" customFormat="1" ht="12">
      <c r="A298" s="15"/>
      <c r="B298" s="261"/>
      <c r="C298" s="262"/>
      <c r="D298" s="241" t="s">
        <v>207</v>
      </c>
      <c r="E298" s="263" t="s">
        <v>1</v>
      </c>
      <c r="F298" s="264" t="s">
        <v>226</v>
      </c>
      <c r="G298" s="262"/>
      <c r="H298" s="265">
        <v>140.887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1" t="s">
        <v>207</v>
      </c>
      <c r="AU298" s="271" t="s">
        <v>89</v>
      </c>
      <c r="AV298" s="15" t="s">
        <v>205</v>
      </c>
      <c r="AW298" s="15" t="s">
        <v>36</v>
      </c>
      <c r="AX298" s="15" t="s">
        <v>21</v>
      </c>
      <c r="AY298" s="271" t="s">
        <v>197</v>
      </c>
    </row>
    <row r="299" spans="1:65" s="2" customFormat="1" ht="12">
      <c r="A299" s="38"/>
      <c r="B299" s="39"/>
      <c r="C299" s="272" t="s">
        <v>525</v>
      </c>
      <c r="D299" s="272" t="s">
        <v>295</v>
      </c>
      <c r="E299" s="273" t="s">
        <v>565</v>
      </c>
      <c r="F299" s="274" t="s">
        <v>506</v>
      </c>
      <c r="G299" s="275" t="s">
        <v>217</v>
      </c>
      <c r="H299" s="276">
        <v>147.931</v>
      </c>
      <c r="I299" s="277"/>
      <c r="J299" s="278">
        <f>ROUND(I299*H299,2)</f>
        <v>0</v>
      </c>
      <c r="K299" s="274" t="s">
        <v>204</v>
      </c>
      <c r="L299" s="279"/>
      <c r="M299" s="280" t="s">
        <v>1</v>
      </c>
      <c r="N299" s="281" t="s">
        <v>46</v>
      </c>
      <c r="O299" s="91"/>
      <c r="P299" s="235">
        <f>O299*H299</f>
        <v>0</v>
      </c>
      <c r="Q299" s="235">
        <v>0.0118</v>
      </c>
      <c r="R299" s="235">
        <f>Q299*H299</f>
        <v>1.7455858000000002</v>
      </c>
      <c r="S299" s="235">
        <v>0</v>
      </c>
      <c r="T299" s="23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7" t="s">
        <v>369</v>
      </c>
      <c r="AT299" s="237" t="s">
        <v>295</v>
      </c>
      <c r="AU299" s="237" t="s">
        <v>89</v>
      </c>
      <c r="AY299" s="17" t="s">
        <v>197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7" t="s">
        <v>21</v>
      </c>
      <c r="BK299" s="238">
        <f>ROUND(I299*H299,2)</f>
        <v>0</v>
      </c>
      <c r="BL299" s="17" t="s">
        <v>290</v>
      </c>
      <c r="BM299" s="237" t="s">
        <v>1332</v>
      </c>
    </row>
    <row r="300" spans="1:51" s="13" customFormat="1" ht="12">
      <c r="A300" s="13"/>
      <c r="B300" s="239"/>
      <c r="C300" s="240"/>
      <c r="D300" s="241" t="s">
        <v>207</v>
      </c>
      <c r="E300" s="240"/>
      <c r="F300" s="243" t="s">
        <v>1333</v>
      </c>
      <c r="G300" s="240"/>
      <c r="H300" s="244">
        <v>147.931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0" t="s">
        <v>207</v>
      </c>
      <c r="AU300" s="250" t="s">
        <v>89</v>
      </c>
      <c r="AV300" s="13" t="s">
        <v>89</v>
      </c>
      <c r="AW300" s="13" t="s">
        <v>4</v>
      </c>
      <c r="AX300" s="13" t="s">
        <v>21</v>
      </c>
      <c r="AY300" s="250" t="s">
        <v>197</v>
      </c>
    </row>
    <row r="301" spans="1:65" s="2" customFormat="1" ht="12">
      <c r="A301" s="38"/>
      <c r="B301" s="39"/>
      <c r="C301" s="226" t="s">
        <v>531</v>
      </c>
      <c r="D301" s="226" t="s">
        <v>200</v>
      </c>
      <c r="E301" s="227" t="s">
        <v>569</v>
      </c>
      <c r="F301" s="228" t="s">
        <v>570</v>
      </c>
      <c r="G301" s="229" t="s">
        <v>286</v>
      </c>
      <c r="H301" s="230">
        <v>131.4</v>
      </c>
      <c r="I301" s="231"/>
      <c r="J301" s="232">
        <f>ROUND(I301*H301,2)</f>
        <v>0</v>
      </c>
      <c r="K301" s="228" t="s">
        <v>211</v>
      </c>
      <c r="L301" s="44"/>
      <c r="M301" s="233" t="s">
        <v>1</v>
      </c>
      <c r="N301" s="234" t="s">
        <v>46</v>
      </c>
      <c r="O301" s="91"/>
      <c r="P301" s="235">
        <f>O301*H301</f>
        <v>0</v>
      </c>
      <c r="Q301" s="235">
        <v>0.00055</v>
      </c>
      <c r="R301" s="235">
        <f>Q301*H301</f>
        <v>0.07227</v>
      </c>
      <c r="S301" s="235">
        <v>0</v>
      </c>
      <c r="T301" s="23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7" t="s">
        <v>290</v>
      </c>
      <c r="AT301" s="237" t="s">
        <v>200</v>
      </c>
      <c r="AU301" s="237" t="s">
        <v>89</v>
      </c>
      <c r="AY301" s="17" t="s">
        <v>197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7" t="s">
        <v>21</v>
      </c>
      <c r="BK301" s="238">
        <f>ROUND(I301*H301,2)</f>
        <v>0</v>
      </c>
      <c r="BL301" s="17" t="s">
        <v>290</v>
      </c>
      <c r="BM301" s="237" t="s">
        <v>1334</v>
      </c>
    </row>
    <row r="302" spans="1:65" s="2" customFormat="1" ht="16.5" customHeight="1">
      <c r="A302" s="38"/>
      <c r="B302" s="39"/>
      <c r="C302" s="226" t="s">
        <v>548</v>
      </c>
      <c r="D302" s="226" t="s">
        <v>200</v>
      </c>
      <c r="E302" s="227" t="s">
        <v>574</v>
      </c>
      <c r="F302" s="228" t="s">
        <v>575</v>
      </c>
      <c r="G302" s="229" t="s">
        <v>217</v>
      </c>
      <c r="H302" s="230">
        <v>140.887</v>
      </c>
      <c r="I302" s="231"/>
      <c r="J302" s="232">
        <f>ROUND(I302*H302,2)</f>
        <v>0</v>
      </c>
      <c r="K302" s="228" t="s">
        <v>211</v>
      </c>
      <c r="L302" s="44"/>
      <c r="M302" s="233" t="s">
        <v>1</v>
      </c>
      <c r="N302" s="234" t="s">
        <v>46</v>
      </c>
      <c r="O302" s="91"/>
      <c r="P302" s="235">
        <f>O302*H302</f>
        <v>0</v>
      </c>
      <c r="Q302" s="235">
        <v>0.0003</v>
      </c>
      <c r="R302" s="235">
        <f>Q302*H302</f>
        <v>0.042266099999999994</v>
      </c>
      <c r="S302" s="235">
        <v>0</v>
      </c>
      <c r="T302" s="236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7" t="s">
        <v>290</v>
      </c>
      <c r="AT302" s="237" t="s">
        <v>200</v>
      </c>
      <c r="AU302" s="237" t="s">
        <v>89</v>
      </c>
      <c r="AY302" s="17" t="s">
        <v>197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7" t="s">
        <v>21</v>
      </c>
      <c r="BK302" s="238">
        <f>ROUND(I302*H302,2)</f>
        <v>0</v>
      </c>
      <c r="BL302" s="17" t="s">
        <v>290</v>
      </c>
      <c r="BM302" s="237" t="s">
        <v>1335</v>
      </c>
    </row>
    <row r="303" spans="1:65" s="2" customFormat="1" ht="16.5" customHeight="1">
      <c r="A303" s="38"/>
      <c r="B303" s="39"/>
      <c r="C303" s="226" t="s">
        <v>564</v>
      </c>
      <c r="D303" s="226" t="s">
        <v>200</v>
      </c>
      <c r="E303" s="227" t="s">
        <v>578</v>
      </c>
      <c r="F303" s="228" t="s">
        <v>579</v>
      </c>
      <c r="G303" s="229" t="s">
        <v>286</v>
      </c>
      <c r="H303" s="230">
        <v>108.65</v>
      </c>
      <c r="I303" s="231"/>
      <c r="J303" s="232">
        <f>ROUND(I303*H303,2)</f>
        <v>0</v>
      </c>
      <c r="K303" s="228" t="s">
        <v>211</v>
      </c>
      <c r="L303" s="44"/>
      <c r="M303" s="233" t="s">
        <v>1</v>
      </c>
      <c r="N303" s="234" t="s">
        <v>46</v>
      </c>
      <c r="O303" s="91"/>
      <c r="P303" s="235">
        <f>O303*H303</f>
        <v>0</v>
      </c>
      <c r="Q303" s="235">
        <v>3E-05</v>
      </c>
      <c r="R303" s="235">
        <f>Q303*H303</f>
        <v>0.0032595000000000002</v>
      </c>
      <c r="S303" s="235">
        <v>0</v>
      </c>
      <c r="T303" s="236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7" t="s">
        <v>290</v>
      </c>
      <c r="AT303" s="237" t="s">
        <v>200</v>
      </c>
      <c r="AU303" s="237" t="s">
        <v>89</v>
      </c>
      <c r="AY303" s="17" t="s">
        <v>197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7" t="s">
        <v>21</v>
      </c>
      <c r="BK303" s="238">
        <f>ROUND(I303*H303,2)</f>
        <v>0</v>
      </c>
      <c r="BL303" s="17" t="s">
        <v>290</v>
      </c>
      <c r="BM303" s="237" t="s">
        <v>1336</v>
      </c>
    </row>
    <row r="304" spans="1:51" s="14" customFormat="1" ht="12">
      <c r="A304" s="14"/>
      <c r="B304" s="251"/>
      <c r="C304" s="252"/>
      <c r="D304" s="241" t="s">
        <v>207</v>
      </c>
      <c r="E304" s="253" t="s">
        <v>1</v>
      </c>
      <c r="F304" s="254" t="s">
        <v>581</v>
      </c>
      <c r="G304" s="252"/>
      <c r="H304" s="253" t="s">
        <v>1</v>
      </c>
      <c r="I304" s="255"/>
      <c r="J304" s="252"/>
      <c r="K304" s="252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207</v>
      </c>
      <c r="AU304" s="260" t="s">
        <v>89</v>
      </c>
      <c r="AV304" s="14" t="s">
        <v>21</v>
      </c>
      <c r="AW304" s="14" t="s">
        <v>36</v>
      </c>
      <c r="AX304" s="14" t="s">
        <v>81</v>
      </c>
      <c r="AY304" s="260" t="s">
        <v>197</v>
      </c>
    </row>
    <row r="305" spans="1:51" s="13" customFormat="1" ht="12">
      <c r="A305" s="13"/>
      <c r="B305" s="239"/>
      <c r="C305" s="240"/>
      <c r="D305" s="241" t="s">
        <v>207</v>
      </c>
      <c r="E305" s="242" t="s">
        <v>1</v>
      </c>
      <c r="F305" s="243" t="s">
        <v>1337</v>
      </c>
      <c r="G305" s="240"/>
      <c r="H305" s="244">
        <v>108.65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207</v>
      </c>
      <c r="AU305" s="250" t="s">
        <v>89</v>
      </c>
      <c r="AV305" s="13" t="s">
        <v>89</v>
      </c>
      <c r="AW305" s="13" t="s">
        <v>36</v>
      </c>
      <c r="AX305" s="13" t="s">
        <v>21</v>
      </c>
      <c r="AY305" s="250" t="s">
        <v>197</v>
      </c>
    </row>
    <row r="306" spans="1:65" s="2" customFormat="1" ht="12">
      <c r="A306" s="38"/>
      <c r="B306" s="39"/>
      <c r="C306" s="226" t="s">
        <v>568</v>
      </c>
      <c r="D306" s="226" t="s">
        <v>200</v>
      </c>
      <c r="E306" s="227" t="s">
        <v>584</v>
      </c>
      <c r="F306" s="228" t="s">
        <v>585</v>
      </c>
      <c r="G306" s="229" t="s">
        <v>210</v>
      </c>
      <c r="H306" s="230">
        <v>2.561</v>
      </c>
      <c r="I306" s="231"/>
      <c r="J306" s="232">
        <f>ROUND(I306*H306,2)</f>
        <v>0</v>
      </c>
      <c r="K306" s="228" t="s">
        <v>211</v>
      </c>
      <c r="L306" s="44"/>
      <c r="M306" s="233" t="s">
        <v>1</v>
      </c>
      <c r="N306" s="234" t="s">
        <v>46</v>
      </c>
      <c r="O306" s="91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7" t="s">
        <v>290</v>
      </c>
      <c r="AT306" s="237" t="s">
        <v>200</v>
      </c>
      <c r="AU306" s="237" t="s">
        <v>89</v>
      </c>
      <c r="AY306" s="17" t="s">
        <v>197</v>
      </c>
      <c r="BE306" s="238">
        <f>IF(N306="základní",J306,0)</f>
        <v>0</v>
      </c>
      <c r="BF306" s="238">
        <f>IF(N306="snížená",J306,0)</f>
        <v>0</v>
      </c>
      <c r="BG306" s="238">
        <f>IF(N306="zákl. přenesená",J306,0)</f>
        <v>0</v>
      </c>
      <c r="BH306" s="238">
        <f>IF(N306="sníž. přenesená",J306,0)</f>
        <v>0</v>
      </c>
      <c r="BI306" s="238">
        <f>IF(N306="nulová",J306,0)</f>
        <v>0</v>
      </c>
      <c r="BJ306" s="17" t="s">
        <v>21</v>
      </c>
      <c r="BK306" s="238">
        <f>ROUND(I306*H306,2)</f>
        <v>0</v>
      </c>
      <c r="BL306" s="17" t="s">
        <v>290</v>
      </c>
      <c r="BM306" s="237" t="s">
        <v>1338</v>
      </c>
    </row>
    <row r="307" spans="1:63" s="12" customFormat="1" ht="22.8" customHeight="1">
      <c r="A307" s="12"/>
      <c r="B307" s="210"/>
      <c r="C307" s="211"/>
      <c r="D307" s="212" t="s">
        <v>80</v>
      </c>
      <c r="E307" s="224" t="s">
        <v>587</v>
      </c>
      <c r="F307" s="224" t="s">
        <v>588</v>
      </c>
      <c r="G307" s="211"/>
      <c r="H307" s="211"/>
      <c r="I307" s="214"/>
      <c r="J307" s="225">
        <f>BK307</f>
        <v>0</v>
      </c>
      <c r="K307" s="211"/>
      <c r="L307" s="216"/>
      <c r="M307" s="217"/>
      <c r="N307" s="218"/>
      <c r="O307" s="218"/>
      <c r="P307" s="219">
        <f>SUM(P308:P313)</f>
        <v>0</v>
      </c>
      <c r="Q307" s="218"/>
      <c r="R307" s="219">
        <f>SUM(R308:R313)</f>
        <v>0.024564</v>
      </c>
      <c r="S307" s="218"/>
      <c r="T307" s="220">
        <f>SUM(T308:T313)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1" t="s">
        <v>89</v>
      </c>
      <c r="AT307" s="222" t="s">
        <v>80</v>
      </c>
      <c r="AU307" s="222" t="s">
        <v>21</v>
      </c>
      <c r="AY307" s="221" t="s">
        <v>197</v>
      </c>
      <c r="BK307" s="223">
        <f>SUM(BK308:BK313)</f>
        <v>0</v>
      </c>
    </row>
    <row r="308" spans="1:65" s="2" customFormat="1" ht="16.5" customHeight="1">
      <c r="A308" s="38"/>
      <c r="B308" s="39"/>
      <c r="C308" s="226" t="s">
        <v>573</v>
      </c>
      <c r="D308" s="226" t="s">
        <v>200</v>
      </c>
      <c r="E308" s="227" t="s">
        <v>590</v>
      </c>
      <c r="F308" s="228" t="s">
        <v>591</v>
      </c>
      <c r="G308" s="229" t="s">
        <v>217</v>
      </c>
      <c r="H308" s="230">
        <v>40</v>
      </c>
      <c r="I308" s="231"/>
      <c r="J308" s="232">
        <f>ROUND(I308*H308,2)</f>
        <v>0</v>
      </c>
      <c r="K308" s="228" t="s">
        <v>211</v>
      </c>
      <c r="L308" s="44"/>
      <c r="M308" s="233" t="s">
        <v>1</v>
      </c>
      <c r="N308" s="234" t="s">
        <v>46</v>
      </c>
      <c r="O308" s="91"/>
      <c r="P308" s="235">
        <f>O308*H308</f>
        <v>0</v>
      </c>
      <c r="Q308" s="235">
        <v>0</v>
      </c>
      <c r="R308" s="235">
        <f>Q308*H308</f>
        <v>0</v>
      </c>
      <c r="S308" s="235">
        <v>0</v>
      </c>
      <c r="T308" s="23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7" t="s">
        <v>290</v>
      </c>
      <c r="AT308" s="237" t="s">
        <v>200</v>
      </c>
      <c r="AU308" s="237" t="s">
        <v>89</v>
      </c>
      <c r="AY308" s="17" t="s">
        <v>197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7" t="s">
        <v>21</v>
      </c>
      <c r="BK308" s="238">
        <f>ROUND(I308*H308,2)</f>
        <v>0</v>
      </c>
      <c r="BL308" s="17" t="s">
        <v>290</v>
      </c>
      <c r="BM308" s="237" t="s">
        <v>1339</v>
      </c>
    </row>
    <row r="309" spans="1:65" s="2" customFormat="1" ht="12">
      <c r="A309" s="38"/>
      <c r="B309" s="39"/>
      <c r="C309" s="226" t="s">
        <v>577</v>
      </c>
      <c r="D309" s="226" t="s">
        <v>200</v>
      </c>
      <c r="E309" s="227" t="s">
        <v>594</v>
      </c>
      <c r="F309" s="228" t="s">
        <v>595</v>
      </c>
      <c r="G309" s="229" t="s">
        <v>217</v>
      </c>
      <c r="H309" s="230">
        <v>20</v>
      </c>
      <c r="I309" s="231"/>
      <c r="J309" s="232">
        <f>ROUND(I309*H309,2)</f>
        <v>0</v>
      </c>
      <c r="K309" s="228" t="s">
        <v>211</v>
      </c>
      <c r="L309" s="44"/>
      <c r="M309" s="233" t="s">
        <v>1</v>
      </c>
      <c r="N309" s="234" t="s">
        <v>46</v>
      </c>
      <c r="O309" s="91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7" t="s">
        <v>290</v>
      </c>
      <c r="AT309" s="237" t="s">
        <v>200</v>
      </c>
      <c r="AU309" s="237" t="s">
        <v>89</v>
      </c>
      <c r="AY309" s="17" t="s">
        <v>197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7" t="s">
        <v>21</v>
      </c>
      <c r="BK309" s="238">
        <f>ROUND(I309*H309,2)</f>
        <v>0</v>
      </c>
      <c r="BL309" s="17" t="s">
        <v>290</v>
      </c>
      <c r="BM309" s="237" t="s">
        <v>1340</v>
      </c>
    </row>
    <row r="310" spans="1:65" s="2" customFormat="1" ht="21.75" customHeight="1">
      <c r="A310" s="38"/>
      <c r="B310" s="39"/>
      <c r="C310" s="272" t="s">
        <v>583</v>
      </c>
      <c r="D310" s="272" t="s">
        <v>295</v>
      </c>
      <c r="E310" s="273" t="s">
        <v>598</v>
      </c>
      <c r="F310" s="274" t="s">
        <v>1341</v>
      </c>
      <c r="G310" s="275" t="s">
        <v>217</v>
      </c>
      <c r="H310" s="276">
        <v>62</v>
      </c>
      <c r="I310" s="277"/>
      <c r="J310" s="278">
        <f>ROUND(I310*H310,2)</f>
        <v>0</v>
      </c>
      <c r="K310" s="274" t="s">
        <v>222</v>
      </c>
      <c r="L310" s="279"/>
      <c r="M310" s="280" t="s">
        <v>1</v>
      </c>
      <c r="N310" s="281" t="s">
        <v>46</v>
      </c>
      <c r="O310" s="91"/>
      <c r="P310" s="235">
        <f>O310*H310</f>
        <v>0</v>
      </c>
      <c r="Q310" s="235">
        <v>0</v>
      </c>
      <c r="R310" s="235">
        <f>Q310*H310</f>
        <v>0</v>
      </c>
      <c r="S310" s="235">
        <v>0</v>
      </c>
      <c r="T310" s="236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7" t="s">
        <v>369</v>
      </c>
      <c r="AT310" s="237" t="s">
        <v>295</v>
      </c>
      <c r="AU310" s="237" t="s">
        <v>89</v>
      </c>
      <c r="AY310" s="17" t="s">
        <v>197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7" t="s">
        <v>21</v>
      </c>
      <c r="BK310" s="238">
        <f>ROUND(I310*H310,2)</f>
        <v>0</v>
      </c>
      <c r="BL310" s="17" t="s">
        <v>290</v>
      </c>
      <c r="BM310" s="237" t="s">
        <v>1342</v>
      </c>
    </row>
    <row r="311" spans="1:51" s="13" customFormat="1" ht="12">
      <c r="A311" s="13"/>
      <c r="B311" s="239"/>
      <c r="C311" s="240"/>
      <c r="D311" s="241" t="s">
        <v>207</v>
      </c>
      <c r="E311" s="240"/>
      <c r="F311" s="243" t="s">
        <v>601</v>
      </c>
      <c r="G311" s="240"/>
      <c r="H311" s="244">
        <v>62</v>
      </c>
      <c r="I311" s="245"/>
      <c r="J311" s="240"/>
      <c r="K311" s="240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207</v>
      </c>
      <c r="AU311" s="250" t="s">
        <v>89</v>
      </c>
      <c r="AV311" s="13" t="s">
        <v>89</v>
      </c>
      <c r="AW311" s="13" t="s">
        <v>4</v>
      </c>
      <c r="AX311" s="13" t="s">
        <v>21</v>
      </c>
      <c r="AY311" s="250" t="s">
        <v>197</v>
      </c>
    </row>
    <row r="312" spans="1:65" s="2" customFormat="1" ht="12">
      <c r="A312" s="38"/>
      <c r="B312" s="39"/>
      <c r="C312" s="226" t="s">
        <v>589</v>
      </c>
      <c r="D312" s="226" t="s">
        <v>200</v>
      </c>
      <c r="E312" s="227" t="s">
        <v>603</v>
      </c>
      <c r="F312" s="228" t="s">
        <v>604</v>
      </c>
      <c r="G312" s="229" t="s">
        <v>217</v>
      </c>
      <c r="H312" s="230">
        <v>53.4</v>
      </c>
      <c r="I312" s="231"/>
      <c r="J312" s="232">
        <f>ROUND(I312*H312,2)</f>
        <v>0</v>
      </c>
      <c r="K312" s="228" t="s">
        <v>211</v>
      </c>
      <c r="L312" s="44"/>
      <c r="M312" s="233" t="s">
        <v>1</v>
      </c>
      <c r="N312" s="234" t="s">
        <v>46</v>
      </c>
      <c r="O312" s="91"/>
      <c r="P312" s="235">
        <f>O312*H312</f>
        <v>0</v>
      </c>
      <c r="Q312" s="235">
        <v>0.0002</v>
      </c>
      <c r="R312" s="235">
        <f>Q312*H312</f>
        <v>0.01068</v>
      </c>
      <c r="S312" s="235">
        <v>0</v>
      </c>
      <c r="T312" s="23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7" t="s">
        <v>290</v>
      </c>
      <c r="AT312" s="237" t="s">
        <v>200</v>
      </c>
      <c r="AU312" s="237" t="s">
        <v>89</v>
      </c>
      <c r="AY312" s="17" t="s">
        <v>197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7" t="s">
        <v>21</v>
      </c>
      <c r="BK312" s="238">
        <f>ROUND(I312*H312,2)</f>
        <v>0</v>
      </c>
      <c r="BL312" s="17" t="s">
        <v>290</v>
      </c>
      <c r="BM312" s="237" t="s">
        <v>1343</v>
      </c>
    </row>
    <row r="313" spans="1:65" s="2" customFormat="1" ht="33" customHeight="1">
      <c r="A313" s="38"/>
      <c r="B313" s="39"/>
      <c r="C313" s="226" t="s">
        <v>593</v>
      </c>
      <c r="D313" s="226" t="s">
        <v>200</v>
      </c>
      <c r="E313" s="227" t="s">
        <v>607</v>
      </c>
      <c r="F313" s="228" t="s">
        <v>608</v>
      </c>
      <c r="G313" s="229" t="s">
        <v>217</v>
      </c>
      <c r="H313" s="230">
        <v>53.4</v>
      </c>
      <c r="I313" s="231"/>
      <c r="J313" s="232">
        <f>ROUND(I313*H313,2)</f>
        <v>0</v>
      </c>
      <c r="K313" s="228" t="s">
        <v>211</v>
      </c>
      <c r="L313" s="44"/>
      <c r="M313" s="233" t="s">
        <v>1</v>
      </c>
      <c r="N313" s="234" t="s">
        <v>46</v>
      </c>
      <c r="O313" s="91"/>
      <c r="P313" s="235">
        <f>O313*H313</f>
        <v>0</v>
      </c>
      <c r="Q313" s="235">
        <v>0.00026</v>
      </c>
      <c r="R313" s="235">
        <f>Q313*H313</f>
        <v>0.013883999999999999</v>
      </c>
      <c r="S313" s="235">
        <v>0</v>
      </c>
      <c r="T313" s="23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7" t="s">
        <v>290</v>
      </c>
      <c r="AT313" s="237" t="s">
        <v>200</v>
      </c>
      <c r="AU313" s="237" t="s">
        <v>89</v>
      </c>
      <c r="AY313" s="17" t="s">
        <v>197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7" t="s">
        <v>21</v>
      </c>
      <c r="BK313" s="238">
        <f>ROUND(I313*H313,2)</f>
        <v>0</v>
      </c>
      <c r="BL313" s="17" t="s">
        <v>290</v>
      </c>
      <c r="BM313" s="237" t="s">
        <v>1344</v>
      </c>
    </row>
    <row r="314" spans="1:63" s="12" customFormat="1" ht="25.9" customHeight="1">
      <c r="A314" s="12"/>
      <c r="B314" s="210"/>
      <c r="C314" s="211"/>
      <c r="D314" s="212" t="s">
        <v>80</v>
      </c>
      <c r="E314" s="213" t="s">
        <v>610</v>
      </c>
      <c r="F314" s="213" t="s">
        <v>611</v>
      </c>
      <c r="G314" s="211"/>
      <c r="H314" s="211"/>
      <c r="I314" s="214"/>
      <c r="J314" s="215">
        <f>BK314</f>
        <v>0</v>
      </c>
      <c r="K314" s="211"/>
      <c r="L314" s="216"/>
      <c r="M314" s="217"/>
      <c r="N314" s="218"/>
      <c r="O314" s="218"/>
      <c r="P314" s="219">
        <f>P315+P317</f>
        <v>0</v>
      </c>
      <c r="Q314" s="218"/>
      <c r="R314" s="219">
        <f>R315+R317</f>
        <v>0</v>
      </c>
      <c r="S314" s="218"/>
      <c r="T314" s="220">
        <f>T315+T317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1" t="s">
        <v>227</v>
      </c>
      <c r="AT314" s="222" t="s">
        <v>80</v>
      </c>
      <c r="AU314" s="222" t="s">
        <v>81</v>
      </c>
      <c r="AY314" s="221" t="s">
        <v>197</v>
      </c>
      <c r="BK314" s="223">
        <f>BK315+BK317</f>
        <v>0</v>
      </c>
    </row>
    <row r="315" spans="1:63" s="12" customFormat="1" ht="22.8" customHeight="1">
      <c r="A315" s="12"/>
      <c r="B315" s="210"/>
      <c r="C315" s="211"/>
      <c r="D315" s="212" t="s">
        <v>80</v>
      </c>
      <c r="E315" s="224" t="s">
        <v>612</v>
      </c>
      <c r="F315" s="224" t="s">
        <v>613</v>
      </c>
      <c r="G315" s="211"/>
      <c r="H315" s="211"/>
      <c r="I315" s="214"/>
      <c r="J315" s="225">
        <f>BK315</f>
        <v>0</v>
      </c>
      <c r="K315" s="211"/>
      <c r="L315" s="216"/>
      <c r="M315" s="217"/>
      <c r="N315" s="218"/>
      <c r="O315" s="218"/>
      <c r="P315" s="219">
        <f>P316</f>
        <v>0</v>
      </c>
      <c r="Q315" s="218"/>
      <c r="R315" s="219">
        <f>R316</f>
        <v>0</v>
      </c>
      <c r="S315" s="218"/>
      <c r="T315" s="220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1" t="s">
        <v>227</v>
      </c>
      <c r="AT315" s="222" t="s">
        <v>80</v>
      </c>
      <c r="AU315" s="222" t="s">
        <v>21</v>
      </c>
      <c r="AY315" s="221" t="s">
        <v>197</v>
      </c>
      <c r="BK315" s="223">
        <f>BK316</f>
        <v>0</v>
      </c>
    </row>
    <row r="316" spans="1:65" s="2" customFormat="1" ht="16.5" customHeight="1">
      <c r="A316" s="38"/>
      <c r="B316" s="39"/>
      <c r="C316" s="226" t="s">
        <v>597</v>
      </c>
      <c r="D316" s="226" t="s">
        <v>200</v>
      </c>
      <c r="E316" s="227" t="s">
        <v>615</v>
      </c>
      <c r="F316" s="228" t="s">
        <v>613</v>
      </c>
      <c r="G316" s="229" t="s">
        <v>616</v>
      </c>
      <c r="H316" s="230">
        <v>1</v>
      </c>
      <c r="I316" s="231"/>
      <c r="J316" s="232">
        <f>ROUND(I316*H316,2)</f>
        <v>0</v>
      </c>
      <c r="K316" s="228" t="s">
        <v>211</v>
      </c>
      <c r="L316" s="44"/>
      <c r="M316" s="233" t="s">
        <v>1</v>
      </c>
      <c r="N316" s="234" t="s">
        <v>46</v>
      </c>
      <c r="O316" s="91"/>
      <c r="P316" s="235">
        <f>O316*H316</f>
        <v>0</v>
      </c>
      <c r="Q316" s="235">
        <v>0</v>
      </c>
      <c r="R316" s="235">
        <f>Q316*H316</f>
        <v>0</v>
      </c>
      <c r="S316" s="235">
        <v>0</v>
      </c>
      <c r="T316" s="236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7" t="s">
        <v>617</v>
      </c>
      <c r="AT316" s="237" t="s">
        <v>200</v>
      </c>
      <c r="AU316" s="237" t="s">
        <v>89</v>
      </c>
      <c r="AY316" s="17" t="s">
        <v>197</v>
      </c>
      <c r="BE316" s="238">
        <f>IF(N316="základní",J316,0)</f>
        <v>0</v>
      </c>
      <c r="BF316" s="238">
        <f>IF(N316="snížená",J316,0)</f>
        <v>0</v>
      </c>
      <c r="BG316" s="238">
        <f>IF(N316="zákl. přenesená",J316,0)</f>
        <v>0</v>
      </c>
      <c r="BH316" s="238">
        <f>IF(N316="sníž. přenesená",J316,0)</f>
        <v>0</v>
      </c>
      <c r="BI316" s="238">
        <f>IF(N316="nulová",J316,0)</f>
        <v>0</v>
      </c>
      <c r="BJ316" s="17" t="s">
        <v>21</v>
      </c>
      <c r="BK316" s="238">
        <f>ROUND(I316*H316,2)</f>
        <v>0</v>
      </c>
      <c r="BL316" s="17" t="s">
        <v>617</v>
      </c>
      <c r="BM316" s="237" t="s">
        <v>1345</v>
      </c>
    </row>
    <row r="317" spans="1:63" s="12" customFormat="1" ht="22.8" customHeight="1">
      <c r="A317" s="12"/>
      <c r="B317" s="210"/>
      <c r="C317" s="211"/>
      <c r="D317" s="212" t="s">
        <v>80</v>
      </c>
      <c r="E317" s="224" t="s">
        <v>619</v>
      </c>
      <c r="F317" s="224" t="s">
        <v>620</v>
      </c>
      <c r="G317" s="211"/>
      <c r="H317" s="211"/>
      <c r="I317" s="214"/>
      <c r="J317" s="225">
        <f>BK317</f>
        <v>0</v>
      </c>
      <c r="K317" s="211"/>
      <c r="L317" s="216"/>
      <c r="M317" s="217"/>
      <c r="N317" s="218"/>
      <c r="O317" s="218"/>
      <c r="P317" s="219">
        <f>P318</f>
        <v>0</v>
      </c>
      <c r="Q317" s="218"/>
      <c r="R317" s="219">
        <f>R318</f>
        <v>0</v>
      </c>
      <c r="S317" s="218"/>
      <c r="T317" s="220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21" t="s">
        <v>227</v>
      </c>
      <c r="AT317" s="222" t="s">
        <v>80</v>
      </c>
      <c r="AU317" s="222" t="s">
        <v>21</v>
      </c>
      <c r="AY317" s="221" t="s">
        <v>197</v>
      </c>
      <c r="BK317" s="223">
        <f>BK318</f>
        <v>0</v>
      </c>
    </row>
    <row r="318" spans="1:65" s="2" customFormat="1" ht="16.5" customHeight="1">
      <c r="A318" s="38"/>
      <c r="B318" s="39"/>
      <c r="C318" s="226" t="s">
        <v>602</v>
      </c>
      <c r="D318" s="226" t="s">
        <v>200</v>
      </c>
      <c r="E318" s="227" t="s">
        <v>622</v>
      </c>
      <c r="F318" s="228" t="s">
        <v>620</v>
      </c>
      <c r="G318" s="229" t="s">
        <v>616</v>
      </c>
      <c r="H318" s="230">
        <v>1</v>
      </c>
      <c r="I318" s="231"/>
      <c r="J318" s="232">
        <f>ROUND(I318*H318,2)</f>
        <v>0</v>
      </c>
      <c r="K318" s="228" t="s">
        <v>211</v>
      </c>
      <c r="L318" s="44"/>
      <c r="M318" s="282" t="s">
        <v>1</v>
      </c>
      <c r="N318" s="283" t="s">
        <v>46</v>
      </c>
      <c r="O318" s="284"/>
      <c r="P318" s="285">
        <f>O318*H318</f>
        <v>0</v>
      </c>
      <c r="Q318" s="285">
        <v>0</v>
      </c>
      <c r="R318" s="285">
        <f>Q318*H318</f>
        <v>0</v>
      </c>
      <c r="S318" s="285">
        <v>0</v>
      </c>
      <c r="T318" s="286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7" t="s">
        <v>617</v>
      </c>
      <c r="AT318" s="237" t="s">
        <v>200</v>
      </c>
      <c r="AU318" s="237" t="s">
        <v>89</v>
      </c>
      <c r="AY318" s="17" t="s">
        <v>197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7" t="s">
        <v>21</v>
      </c>
      <c r="BK318" s="238">
        <f>ROUND(I318*H318,2)</f>
        <v>0</v>
      </c>
      <c r="BL318" s="17" t="s">
        <v>617</v>
      </c>
      <c r="BM318" s="237" t="s">
        <v>1346</v>
      </c>
    </row>
    <row r="319" spans="1:31" s="2" customFormat="1" ht="6.95" customHeight="1">
      <c r="A319" s="38"/>
      <c r="B319" s="66"/>
      <c r="C319" s="67"/>
      <c r="D319" s="67"/>
      <c r="E319" s="67"/>
      <c r="F319" s="67"/>
      <c r="G319" s="67"/>
      <c r="H319" s="67"/>
      <c r="I319" s="67"/>
      <c r="J319" s="67"/>
      <c r="K319" s="67"/>
      <c r="L319" s="44"/>
      <c r="M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</row>
  </sheetData>
  <sheetProtection password="CC35" sheet="1" objects="1" scenarios="1" formatColumns="0" formatRows="0" autoFilter="0"/>
  <autoFilter ref="C137:K31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1233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1347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ROUND((SUM(BE124:BE179)),2)</f>
        <v>0</v>
      </c>
      <c r="G35" s="38"/>
      <c r="H35" s="38"/>
      <c r="I35" s="164">
        <v>0.21</v>
      </c>
      <c r="J35" s="163">
        <f>ROUND(((SUM(BE124:BE179))*I35),2)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ROUND((SUM(BF124:BF179)),2)</f>
        <v>0</v>
      </c>
      <c r="G36" s="38"/>
      <c r="H36" s="38"/>
      <c r="I36" s="164">
        <v>0.15</v>
      </c>
      <c r="J36" s="163">
        <f>ROUND(((SUM(BF124:BF179))*I36),2)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ROUND((SUM(BG124:BG179)),2)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ROUND((SUM(BH124:BH179)),2)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ROUND((SUM(BI124:BI179)),2)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1233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02.2 - EI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626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627</v>
      </c>
      <c r="E100" s="191"/>
      <c r="F100" s="191"/>
      <c r="G100" s="191"/>
      <c r="H100" s="191"/>
      <c r="I100" s="191"/>
      <c r="J100" s="192">
        <f>J127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628</v>
      </c>
      <c r="E101" s="191"/>
      <c r="F101" s="191"/>
      <c r="G101" s="191"/>
      <c r="H101" s="191"/>
      <c r="I101" s="191"/>
      <c r="J101" s="192">
        <f>J167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629</v>
      </c>
      <c r="E102" s="191"/>
      <c r="F102" s="191"/>
      <c r="G102" s="191"/>
      <c r="H102" s="191"/>
      <c r="I102" s="191"/>
      <c r="J102" s="192">
        <f>J178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3" t="str">
        <f>E7</f>
        <v>Bezbariérovost a modernizace odborných učeben fyziky a biologie ZŠ Za Nádražím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155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1233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157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SO 02.2 - EI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 xml:space="preserve"> </v>
      </c>
      <c r="G118" s="40"/>
      <c r="H118" s="40"/>
      <c r="I118" s="32" t="s">
        <v>24</v>
      </c>
      <c r="J118" s="79" t="str">
        <f>IF(J14="","",J14)</f>
        <v>19. 2. 2021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E17</f>
        <v>Město Český Krumlov, nám. Svornosti 1</v>
      </c>
      <c r="G120" s="40"/>
      <c r="H120" s="40"/>
      <c r="I120" s="32" t="s">
        <v>34</v>
      </c>
      <c r="J120" s="36" t="str">
        <f>E23</f>
        <v>WÍZNER AA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32</v>
      </c>
      <c r="D121" s="40"/>
      <c r="E121" s="40"/>
      <c r="F121" s="27" t="str">
        <f>IF(E20="","",E20)</f>
        <v>Vyplň údaj</v>
      </c>
      <c r="G121" s="40"/>
      <c r="H121" s="40"/>
      <c r="I121" s="32" t="s">
        <v>37</v>
      </c>
      <c r="J121" s="36" t="str">
        <f>E26</f>
        <v>Filip Šimek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183</v>
      </c>
      <c r="D123" s="202" t="s">
        <v>66</v>
      </c>
      <c r="E123" s="202" t="s">
        <v>62</v>
      </c>
      <c r="F123" s="202" t="s">
        <v>63</v>
      </c>
      <c r="G123" s="202" t="s">
        <v>184</v>
      </c>
      <c r="H123" s="202" t="s">
        <v>185</v>
      </c>
      <c r="I123" s="202" t="s">
        <v>186</v>
      </c>
      <c r="J123" s="202" t="s">
        <v>161</v>
      </c>
      <c r="K123" s="203" t="s">
        <v>187</v>
      </c>
      <c r="L123" s="204"/>
      <c r="M123" s="100" t="s">
        <v>1</v>
      </c>
      <c r="N123" s="101" t="s">
        <v>45</v>
      </c>
      <c r="O123" s="101" t="s">
        <v>188</v>
      </c>
      <c r="P123" s="101" t="s">
        <v>189</v>
      </c>
      <c r="Q123" s="101" t="s">
        <v>190</v>
      </c>
      <c r="R123" s="101" t="s">
        <v>191</v>
      </c>
      <c r="S123" s="101" t="s">
        <v>192</v>
      </c>
      <c r="T123" s="102" t="s">
        <v>193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194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P125+P127+P167+P178</f>
        <v>0</v>
      </c>
      <c r="Q124" s="104"/>
      <c r="R124" s="207">
        <f>R125+R127+R167+R178</f>
        <v>0</v>
      </c>
      <c r="S124" s="104"/>
      <c r="T124" s="208">
        <f>T125+T127+T167+T178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80</v>
      </c>
      <c r="AU124" s="17" t="s">
        <v>163</v>
      </c>
      <c r="BK124" s="209">
        <f>BK125+BK127+BK167+BK178</f>
        <v>0</v>
      </c>
    </row>
    <row r="125" spans="1:63" s="12" customFormat="1" ht="25.9" customHeight="1">
      <c r="A125" s="12"/>
      <c r="B125" s="210"/>
      <c r="C125" s="211"/>
      <c r="D125" s="212" t="s">
        <v>80</v>
      </c>
      <c r="E125" s="213" t="s">
        <v>630</v>
      </c>
      <c r="F125" s="213" t="s">
        <v>631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</f>
        <v>0</v>
      </c>
      <c r="Q125" s="218"/>
      <c r="R125" s="219">
        <f>R126</f>
        <v>0</v>
      </c>
      <c r="S125" s="218"/>
      <c r="T125" s="22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21</v>
      </c>
      <c r="AT125" s="222" t="s">
        <v>80</v>
      </c>
      <c r="AU125" s="222" t="s">
        <v>81</v>
      </c>
      <c r="AY125" s="221" t="s">
        <v>197</v>
      </c>
      <c r="BK125" s="223">
        <f>BK126</f>
        <v>0</v>
      </c>
    </row>
    <row r="126" spans="1:65" s="2" customFormat="1" ht="16.5" customHeight="1">
      <c r="A126" s="38"/>
      <c r="B126" s="39"/>
      <c r="C126" s="226" t="s">
        <v>21</v>
      </c>
      <c r="D126" s="226" t="s">
        <v>200</v>
      </c>
      <c r="E126" s="227" t="s">
        <v>632</v>
      </c>
      <c r="F126" s="228" t="s">
        <v>633</v>
      </c>
      <c r="G126" s="229" t="s">
        <v>634</v>
      </c>
      <c r="H126" s="230">
        <v>8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46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205</v>
      </c>
      <c r="AT126" s="237" t="s">
        <v>200</v>
      </c>
      <c r="AU126" s="237" t="s">
        <v>21</v>
      </c>
      <c r="AY126" s="17" t="s">
        <v>197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21</v>
      </c>
      <c r="BK126" s="238">
        <f>ROUND(I126*H126,2)</f>
        <v>0</v>
      </c>
      <c r="BL126" s="17" t="s">
        <v>205</v>
      </c>
      <c r="BM126" s="237" t="s">
        <v>89</v>
      </c>
    </row>
    <row r="127" spans="1:63" s="12" customFormat="1" ht="25.9" customHeight="1">
      <c r="A127" s="12"/>
      <c r="B127" s="210"/>
      <c r="C127" s="211"/>
      <c r="D127" s="212" t="s">
        <v>80</v>
      </c>
      <c r="E127" s="213" t="s">
        <v>635</v>
      </c>
      <c r="F127" s="213" t="s">
        <v>636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SUM(P128:P166)</f>
        <v>0</v>
      </c>
      <c r="Q127" s="218"/>
      <c r="R127" s="219">
        <f>SUM(R128:R166)</f>
        <v>0</v>
      </c>
      <c r="S127" s="218"/>
      <c r="T127" s="220">
        <f>SUM(T128:T166)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21</v>
      </c>
      <c r="AT127" s="222" t="s">
        <v>80</v>
      </c>
      <c r="AU127" s="222" t="s">
        <v>81</v>
      </c>
      <c r="AY127" s="221" t="s">
        <v>197</v>
      </c>
      <c r="BK127" s="223">
        <f>SUM(BK128:BK166)</f>
        <v>0</v>
      </c>
    </row>
    <row r="128" spans="1:65" s="2" customFormat="1" ht="16.5" customHeight="1">
      <c r="A128" s="38"/>
      <c r="B128" s="39"/>
      <c r="C128" s="226" t="s">
        <v>89</v>
      </c>
      <c r="D128" s="226" t="s">
        <v>200</v>
      </c>
      <c r="E128" s="227" t="s">
        <v>637</v>
      </c>
      <c r="F128" s="228" t="s">
        <v>638</v>
      </c>
      <c r="G128" s="229" t="s">
        <v>286</v>
      </c>
      <c r="H128" s="230">
        <v>3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46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205</v>
      </c>
      <c r="AT128" s="237" t="s">
        <v>200</v>
      </c>
      <c r="AU128" s="237" t="s">
        <v>21</v>
      </c>
      <c r="AY128" s="17" t="s">
        <v>197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21</v>
      </c>
      <c r="BK128" s="238">
        <f>ROUND(I128*H128,2)</f>
        <v>0</v>
      </c>
      <c r="BL128" s="17" t="s">
        <v>205</v>
      </c>
      <c r="BM128" s="237" t="s">
        <v>205</v>
      </c>
    </row>
    <row r="129" spans="1:65" s="2" customFormat="1" ht="16.5" customHeight="1">
      <c r="A129" s="38"/>
      <c r="B129" s="39"/>
      <c r="C129" s="226" t="s">
        <v>198</v>
      </c>
      <c r="D129" s="226" t="s">
        <v>200</v>
      </c>
      <c r="E129" s="227" t="s">
        <v>639</v>
      </c>
      <c r="F129" s="228" t="s">
        <v>640</v>
      </c>
      <c r="G129" s="229" t="s">
        <v>286</v>
      </c>
      <c r="H129" s="230">
        <v>3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46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205</v>
      </c>
      <c r="AT129" s="237" t="s">
        <v>200</v>
      </c>
      <c r="AU129" s="237" t="s">
        <v>21</v>
      </c>
      <c r="AY129" s="17" t="s">
        <v>197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21</v>
      </c>
      <c r="BK129" s="238">
        <f>ROUND(I129*H129,2)</f>
        <v>0</v>
      </c>
      <c r="BL129" s="17" t="s">
        <v>205</v>
      </c>
      <c r="BM129" s="237" t="s">
        <v>232</v>
      </c>
    </row>
    <row r="130" spans="1:65" s="2" customFormat="1" ht="16.5" customHeight="1">
      <c r="A130" s="38"/>
      <c r="B130" s="39"/>
      <c r="C130" s="226" t="s">
        <v>205</v>
      </c>
      <c r="D130" s="226" t="s">
        <v>200</v>
      </c>
      <c r="E130" s="227" t="s">
        <v>641</v>
      </c>
      <c r="F130" s="228" t="s">
        <v>642</v>
      </c>
      <c r="G130" s="229" t="s">
        <v>203</v>
      </c>
      <c r="H130" s="230">
        <v>8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46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205</v>
      </c>
      <c r="AT130" s="237" t="s">
        <v>200</v>
      </c>
      <c r="AU130" s="237" t="s">
        <v>21</v>
      </c>
      <c r="AY130" s="17" t="s">
        <v>197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21</v>
      </c>
      <c r="BK130" s="238">
        <f>ROUND(I130*H130,2)</f>
        <v>0</v>
      </c>
      <c r="BL130" s="17" t="s">
        <v>205</v>
      </c>
      <c r="BM130" s="237" t="s">
        <v>246</v>
      </c>
    </row>
    <row r="131" spans="1:65" s="2" customFormat="1" ht="12">
      <c r="A131" s="38"/>
      <c r="B131" s="39"/>
      <c r="C131" s="226" t="s">
        <v>227</v>
      </c>
      <c r="D131" s="226" t="s">
        <v>200</v>
      </c>
      <c r="E131" s="227" t="s">
        <v>643</v>
      </c>
      <c r="F131" s="228" t="s">
        <v>644</v>
      </c>
      <c r="G131" s="229" t="s">
        <v>203</v>
      </c>
      <c r="H131" s="230">
        <v>8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46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205</v>
      </c>
      <c r="AT131" s="237" t="s">
        <v>200</v>
      </c>
      <c r="AU131" s="237" t="s">
        <v>21</v>
      </c>
      <c r="AY131" s="17" t="s">
        <v>197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21</v>
      </c>
      <c r="BK131" s="238">
        <f>ROUND(I131*H131,2)</f>
        <v>0</v>
      </c>
      <c r="BL131" s="17" t="s">
        <v>205</v>
      </c>
      <c r="BM131" s="237" t="s">
        <v>26</v>
      </c>
    </row>
    <row r="132" spans="1:65" s="2" customFormat="1" ht="16.5" customHeight="1">
      <c r="A132" s="38"/>
      <c r="B132" s="39"/>
      <c r="C132" s="226" t="s">
        <v>232</v>
      </c>
      <c r="D132" s="226" t="s">
        <v>200</v>
      </c>
      <c r="E132" s="227" t="s">
        <v>645</v>
      </c>
      <c r="F132" s="228" t="s">
        <v>646</v>
      </c>
      <c r="G132" s="229" t="s">
        <v>203</v>
      </c>
      <c r="H132" s="230">
        <v>9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46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205</v>
      </c>
      <c r="AT132" s="237" t="s">
        <v>200</v>
      </c>
      <c r="AU132" s="237" t="s">
        <v>21</v>
      </c>
      <c r="AY132" s="17" t="s">
        <v>197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21</v>
      </c>
      <c r="BK132" s="238">
        <f>ROUND(I132*H132,2)</f>
        <v>0</v>
      </c>
      <c r="BL132" s="17" t="s">
        <v>205</v>
      </c>
      <c r="BM132" s="237" t="s">
        <v>266</v>
      </c>
    </row>
    <row r="133" spans="1:65" s="2" customFormat="1" ht="16.5" customHeight="1">
      <c r="A133" s="38"/>
      <c r="B133" s="39"/>
      <c r="C133" s="226" t="s">
        <v>238</v>
      </c>
      <c r="D133" s="226" t="s">
        <v>200</v>
      </c>
      <c r="E133" s="227" t="s">
        <v>647</v>
      </c>
      <c r="F133" s="228" t="s">
        <v>648</v>
      </c>
      <c r="G133" s="229" t="s">
        <v>203</v>
      </c>
      <c r="H133" s="230">
        <v>9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205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205</v>
      </c>
      <c r="BM133" s="237" t="s">
        <v>277</v>
      </c>
    </row>
    <row r="134" spans="1:65" s="2" customFormat="1" ht="16.5" customHeight="1">
      <c r="A134" s="38"/>
      <c r="B134" s="39"/>
      <c r="C134" s="226" t="s">
        <v>246</v>
      </c>
      <c r="D134" s="226" t="s">
        <v>200</v>
      </c>
      <c r="E134" s="227" t="s">
        <v>649</v>
      </c>
      <c r="F134" s="228" t="s">
        <v>650</v>
      </c>
      <c r="G134" s="229" t="s">
        <v>203</v>
      </c>
      <c r="H134" s="230">
        <v>3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205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205</v>
      </c>
      <c r="BM134" s="237" t="s">
        <v>290</v>
      </c>
    </row>
    <row r="135" spans="1:65" s="2" customFormat="1" ht="21.75" customHeight="1">
      <c r="A135" s="38"/>
      <c r="B135" s="39"/>
      <c r="C135" s="226" t="s">
        <v>251</v>
      </c>
      <c r="D135" s="226" t="s">
        <v>200</v>
      </c>
      <c r="E135" s="227" t="s">
        <v>651</v>
      </c>
      <c r="F135" s="228" t="s">
        <v>652</v>
      </c>
      <c r="G135" s="229" t="s">
        <v>203</v>
      </c>
      <c r="H135" s="230">
        <v>3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205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205</v>
      </c>
      <c r="BM135" s="237" t="s">
        <v>300</v>
      </c>
    </row>
    <row r="136" spans="1:65" s="2" customFormat="1" ht="21.75" customHeight="1">
      <c r="A136" s="38"/>
      <c r="B136" s="39"/>
      <c r="C136" s="226" t="s">
        <v>26</v>
      </c>
      <c r="D136" s="226" t="s">
        <v>200</v>
      </c>
      <c r="E136" s="227" t="s">
        <v>653</v>
      </c>
      <c r="F136" s="228" t="s">
        <v>654</v>
      </c>
      <c r="G136" s="229" t="s">
        <v>203</v>
      </c>
      <c r="H136" s="230">
        <v>4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205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205</v>
      </c>
      <c r="BM136" s="237" t="s">
        <v>308</v>
      </c>
    </row>
    <row r="137" spans="1:65" s="2" customFormat="1" ht="21.75" customHeight="1">
      <c r="A137" s="38"/>
      <c r="B137" s="39"/>
      <c r="C137" s="226" t="s">
        <v>260</v>
      </c>
      <c r="D137" s="226" t="s">
        <v>200</v>
      </c>
      <c r="E137" s="227" t="s">
        <v>655</v>
      </c>
      <c r="F137" s="228" t="s">
        <v>656</v>
      </c>
      <c r="G137" s="229" t="s">
        <v>203</v>
      </c>
      <c r="H137" s="230">
        <v>48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205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205</v>
      </c>
      <c r="BM137" s="237" t="s">
        <v>315</v>
      </c>
    </row>
    <row r="138" spans="1:65" s="2" customFormat="1" ht="16.5" customHeight="1">
      <c r="A138" s="38"/>
      <c r="B138" s="39"/>
      <c r="C138" s="226" t="s">
        <v>266</v>
      </c>
      <c r="D138" s="226" t="s">
        <v>200</v>
      </c>
      <c r="E138" s="227" t="s">
        <v>657</v>
      </c>
      <c r="F138" s="228" t="s">
        <v>658</v>
      </c>
      <c r="G138" s="229" t="s">
        <v>203</v>
      </c>
      <c r="H138" s="230">
        <v>12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205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205</v>
      </c>
      <c r="BM138" s="237" t="s">
        <v>325</v>
      </c>
    </row>
    <row r="139" spans="1:65" s="2" customFormat="1" ht="21.75" customHeight="1">
      <c r="A139" s="38"/>
      <c r="B139" s="39"/>
      <c r="C139" s="226" t="s">
        <v>271</v>
      </c>
      <c r="D139" s="226" t="s">
        <v>200</v>
      </c>
      <c r="E139" s="227" t="s">
        <v>659</v>
      </c>
      <c r="F139" s="228" t="s">
        <v>660</v>
      </c>
      <c r="G139" s="229" t="s">
        <v>203</v>
      </c>
      <c r="H139" s="230">
        <v>9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46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205</v>
      </c>
      <c r="AT139" s="237" t="s">
        <v>200</v>
      </c>
      <c r="AU139" s="237" t="s">
        <v>21</v>
      </c>
      <c r="AY139" s="17" t="s">
        <v>197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21</v>
      </c>
      <c r="BK139" s="238">
        <f>ROUND(I139*H139,2)</f>
        <v>0</v>
      </c>
      <c r="BL139" s="17" t="s">
        <v>205</v>
      </c>
      <c r="BM139" s="237" t="s">
        <v>338</v>
      </c>
    </row>
    <row r="140" spans="1:65" s="2" customFormat="1" ht="21.75" customHeight="1">
      <c r="A140" s="38"/>
      <c r="B140" s="39"/>
      <c r="C140" s="226" t="s">
        <v>277</v>
      </c>
      <c r="D140" s="226" t="s">
        <v>200</v>
      </c>
      <c r="E140" s="227" t="s">
        <v>661</v>
      </c>
      <c r="F140" s="228" t="s">
        <v>662</v>
      </c>
      <c r="G140" s="229" t="s">
        <v>203</v>
      </c>
      <c r="H140" s="230">
        <v>6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347</v>
      </c>
    </row>
    <row r="141" spans="1:65" s="2" customFormat="1" ht="33" customHeight="1">
      <c r="A141" s="38"/>
      <c r="B141" s="39"/>
      <c r="C141" s="226" t="s">
        <v>8</v>
      </c>
      <c r="D141" s="226" t="s">
        <v>200</v>
      </c>
      <c r="E141" s="227" t="s">
        <v>663</v>
      </c>
      <c r="F141" s="228" t="s">
        <v>664</v>
      </c>
      <c r="G141" s="229" t="s">
        <v>203</v>
      </c>
      <c r="H141" s="230">
        <v>5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359</v>
      </c>
    </row>
    <row r="142" spans="1:65" s="2" customFormat="1" ht="12">
      <c r="A142" s="38"/>
      <c r="B142" s="39"/>
      <c r="C142" s="226" t="s">
        <v>290</v>
      </c>
      <c r="D142" s="226" t="s">
        <v>200</v>
      </c>
      <c r="E142" s="227" t="s">
        <v>665</v>
      </c>
      <c r="F142" s="228" t="s">
        <v>666</v>
      </c>
      <c r="G142" s="229" t="s">
        <v>203</v>
      </c>
      <c r="H142" s="230">
        <v>4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205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205</v>
      </c>
      <c r="BM142" s="237" t="s">
        <v>369</v>
      </c>
    </row>
    <row r="143" spans="1:65" s="2" customFormat="1" ht="12">
      <c r="A143" s="38"/>
      <c r="B143" s="39"/>
      <c r="C143" s="226" t="s">
        <v>294</v>
      </c>
      <c r="D143" s="226" t="s">
        <v>200</v>
      </c>
      <c r="E143" s="227" t="s">
        <v>667</v>
      </c>
      <c r="F143" s="228" t="s">
        <v>668</v>
      </c>
      <c r="G143" s="229" t="s">
        <v>203</v>
      </c>
      <c r="H143" s="230">
        <v>4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383</v>
      </c>
    </row>
    <row r="144" spans="1:65" s="2" customFormat="1" ht="16.5" customHeight="1">
      <c r="A144" s="38"/>
      <c r="B144" s="39"/>
      <c r="C144" s="226" t="s">
        <v>300</v>
      </c>
      <c r="D144" s="226" t="s">
        <v>200</v>
      </c>
      <c r="E144" s="227" t="s">
        <v>669</v>
      </c>
      <c r="F144" s="228" t="s">
        <v>670</v>
      </c>
      <c r="G144" s="229" t="s">
        <v>203</v>
      </c>
      <c r="H144" s="230">
        <v>4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205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205</v>
      </c>
      <c r="BM144" s="237" t="s">
        <v>396</v>
      </c>
    </row>
    <row r="145" spans="1:65" s="2" customFormat="1" ht="16.5" customHeight="1">
      <c r="A145" s="38"/>
      <c r="B145" s="39"/>
      <c r="C145" s="226" t="s">
        <v>304</v>
      </c>
      <c r="D145" s="226" t="s">
        <v>200</v>
      </c>
      <c r="E145" s="227" t="s">
        <v>671</v>
      </c>
      <c r="F145" s="228" t="s">
        <v>672</v>
      </c>
      <c r="G145" s="229" t="s">
        <v>203</v>
      </c>
      <c r="H145" s="230">
        <v>4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406</v>
      </c>
    </row>
    <row r="146" spans="1:65" s="2" customFormat="1" ht="16.5" customHeight="1">
      <c r="A146" s="38"/>
      <c r="B146" s="39"/>
      <c r="C146" s="226" t="s">
        <v>308</v>
      </c>
      <c r="D146" s="226" t="s">
        <v>200</v>
      </c>
      <c r="E146" s="227" t="s">
        <v>673</v>
      </c>
      <c r="F146" s="228" t="s">
        <v>674</v>
      </c>
      <c r="G146" s="229" t="s">
        <v>203</v>
      </c>
      <c r="H146" s="230">
        <v>4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416</v>
      </c>
    </row>
    <row r="147" spans="1:65" s="2" customFormat="1" ht="16.5" customHeight="1">
      <c r="A147" s="38"/>
      <c r="B147" s="39"/>
      <c r="C147" s="226" t="s">
        <v>7</v>
      </c>
      <c r="D147" s="226" t="s">
        <v>200</v>
      </c>
      <c r="E147" s="227" t="s">
        <v>675</v>
      </c>
      <c r="F147" s="228" t="s">
        <v>676</v>
      </c>
      <c r="G147" s="229" t="s">
        <v>203</v>
      </c>
      <c r="H147" s="230">
        <v>1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205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205</v>
      </c>
      <c r="BM147" s="237" t="s">
        <v>424</v>
      </c>
    </row>
    <row r="148" spans="1:65" s="2" customFormat="1" ht="16.5" customHeight="1">
      <c r="A148" s="38"/>
      <c r="B148" s="39"/>
      <c r="C148" s="226" t="s">
        <v>315</v>
      </c>
      <c r="D148" s="226" t="s">
        <v>200</v>
      </c>
      <c r="E148" s="227" t="s">
        <v>677</v>
      </c>
      <c r="F148" s="228" t="s">
        <v>678</v>
      </c>
      <c r="G148" s="229" t="s">
        <v>203</v>
      </c>
      <c r="H148" s="230">
        <v>1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205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205</v>
      </c>
      <c r="BM148" s="237" t="s">
        <v>432</v>
      </c>
    </row>
    <row r="149" spans="1:65" s="2" customFormat="1" ht="16.5" customHeight="1">
      <c r="A149" s="38"/>
      <c r="B149" s="39"/>
      <c r="C149" s="226" t="s">
        <v>320</v>
      </c>
      <c r="D149" s="226" t="s">
        <v>200</v>
      </c>
      <c r="E149" s="227" t="s">
        <v>679</v>
      </c>
      <c r="F149" s="228" t="s">
        <v>680</v>
      </c>
      <c r="G149" s="229" t="s">
        <v>203</v>
      </c>
      <c r="H149" s="230">
        <v>1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205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205</v>
      </c>
      <c r="BM149" s="237" t="s">
        <v>442</v>
      </c>
    </row>
    <row r="150" spans="1:65" s="2" customFormat="1" ht="12">
      <c r="A150" s="38"/>
      <c r="B150" s="39"/>
      <c r="C150" s="226" t="s">
        <v>325</v>
      </c>
      <c r="D150" s="226" t="s">
        <v>200</v>
      </c>
      <c r="E150" s="227" t="s">
        <v>681</v>
      </c>
      <c r="F150" s="228" t="s">
        <v>682</v>
      </c>
      <c r="G150" s="229" t="s">
        <v>203</v>
      </c>
      <c r="H150" s="230">
        <v>4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205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205</v>
      </c>
      <c r="BM150" s="237" t="s">
        <v>450</v>
      </c>
    </row>
    <row r="151" spans="1:65" s="2" customFormat="1" ht="16.5" customHeight="1">
      <c r="A151" s="38"/>
      <c r="B151" s="39"/>
      <c r="C151" s="226" t="s">
        <v>332</v>
      </c>
      <c r="D151" s="226" t="s">
        <v>200</v>
      </c>
      <c r="E151" s="227" t="s">
        <v>683</v>
      </c>
      <c r="F151" s="228" t="s">
        <v>684</v>
      </c>
      <c r="G151" s="229" t="s">
        <v>203</v>
      </c>
      <c r="H151" s="230">
        <v>18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459</v>
      </c>
    </row>
    <row r="152" spans="1:65" s="2" customFormat="1" ht="33" customHeight="1">
      <c r="A152" s="38"/>
      <c r="B152" s="39"/>
      <c r="C152" s="226" t="s">
        <v>338</v>
      </c>
      <c r="D152" s="226" t="s">
        <v>200</v>
      </c>
      <c r="E152" s="227" t="s">
        <v>685</v>
      </c>
      <c r="F152" s="228" t="s">
        <v>686</v>
      </c>
      <c r="G152" s="229" t="s">
        <v>203</v>
      </c>
      <c r="H152" s="230">
        <v>18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469</v>
      </c>
    </row>
    <row r="153" spans="1:65" s="2" customFormat="1" ht="16.5" customHeight="1">
      <c r="A153" s="38"/>
      <c r="B153" s="39"/>
      <c r="C153" s="226" t="s">
        <v>343</v>
      </c>
      <c r="D153" s="226" t="s">
        <v>200</v>
      </c>
      <c r="E153" s="227" t="s">
        <v>687</v>
      </c>
      <c r="F153" s="228" t="s">
        <v>688</v>
      </c>
      <c r="G153" s="229" t="s">
        <v>203</v>
      </c>
      <c r="H153" s="230">
        <v>1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483</v>
      </c>
    </row>
    <row r="154" spans="1:65" s="2" customFormat="1" ht="33" customHeight="1">
      <c r="A154" s="38"/>
      <c r="B154" s="39"/>
      <c r="C154" s="226" t="s">
        <v>347</v>
      </c>
      <c r="D154" s="226" t="s">
        <v>200</v>
      </c>
      <c r="E154" s="227" t="s">
        <v>689</v>
      </c>
      <c r="F154" s="228" t="s">
        <v>690</v>
      </c>
      <c r="G154" s="229" t="s">
        <v>203</v>
      </c>
      <c r="H154" s="230">
        <v>1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495</v>
      </c>
    </row>
    <row r="155" spans="1:65" s="2" customFormat="1" ht="16.5" customHeight="1">
      <c r="A155" s="38"/>
      <c r="B155" s="39"/>
      <c r="C155" s="226" t="s">
        <v>355</v>
      </c>
      <c r="D155" s="226" t="s">
        <v>200</v>
      </c>
      <c r="E155" s="227" t="s">
        <v>691</v>
      </c>
      <c r="F155" s="228" t="s">
        <v>692</v>
      </c>
      <c r="G155" s="229" t="s">
        <v>203</v>
      </c>
      <c r="H155" s="230">
        <v>2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504</v>
      </c>
    </row>
    <row r="156" spans="1:65" s="2" customFormat="1" ht="21.75" customHeight="1">
      <c r="A156" s="38"/>
      <c r="B156" s="39"/>
      <c r="C156" s="226" t="s">
        <v>359</v>
      </c>
      <c r="D156" s="226" t="s">
        <v>200</v>
      </c>
      <c r="E156" s="227" t="s">
        <v>693</v>
      </c>
      <c r="F156" s="228" t="s">
        <v>694</v>
      </c>
      <c r="G156" s="229" t="s">
        <v>203</v>
      </c>
      <c r="H156" s="230">
        <v>1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205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205</v>
      </c>
      <c r="BM156" s="237" t="s">
        <v>513</v>
      </c>
    </row>
    <row r="157" spans="1:65" s="2" customFormat="1" ht="16.5" customHeight="1">
      <c r="A157" s="38"/>
      <c r="B157" s="39"/>
      <c r="C157" s="226" t="s">
        <v>365</v>
      </c>
      <c r="D157" s="226" t="s">
        <v>200</v>
      </c>
      <c r="E157" s="227" t="s">
        <v>695</v>
      </c>
      <c r="F157" s="228" t="s">
        <v>696</v>
      </c>
      <c r="G157" s="229" t="s">
        <v>286</v>
      </c>
      <c r="H157" s="230">
        <v>92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525</v>
      </c>
    </row>
    <row r="158" spans="1:65" s="2" customFormat="1" ht="21.75" customHeight="1">
      <c r="A158" s="38"/>
      <c r="B158" s="39"/>
      <c r="C158" s="226" t="s">
        <v>369</v>
      </c>
      <c r="D158" s="226" t="s">
        <v>200</v>
      </c>
      <c r="E158" s="227" t="s">
        <v>697</v>
      </c>
      <c r="F158" s="228" t="s">
        <v>698</v>
      </c>
      <c r="G158" s="229" t="s">
        <v>286</v>
      </c>
      <c r="H158" s="230">
        <v>92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548</v>
      </c>
    </row>
    <row r="159" spans="1:65" s="2" customFormat="1" ht="16.5" customHeight="1">
      <c r="A159" s="38"/>
      <c r="B159" s="39"/>
      <c r="C159" s="226" t="s">
        <v>375</v>
      </c>
      <c r="D159" s="226" t="s">
        <v>200</v>
      </c>
      <c r="E159" s="227" t="s">
        <v>695</v>
      </c>
      <c r="F159" s="228" t="s">
        <v>696</v>
      </c>
      <c r="G159" s="229" t="s">
        <v>286</v>
      </c>
      <c r="H159" s="230">
        <v>35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21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568</v>
      </c>
    </row>
    <row r="160" spans="1:65" s="2" customFormat="1" ht="21.75" customHeight="1">
      <c r="A160" s="38"/>
      <c r="B160" s="39"/>
      <c r="C160" s="226" t="s">
        <v>383</v>
      </c>
      <c r="D160" s="226" t="s">
        <v>200</v>
      </c>
      <c r="E160" s="227" t="s">
        <v>699</v>
      </c>
      <c r="F160" s="228" t="s">
        <v>700</v>
      </c>
      <c r="G160" s="229" t="s">
        <v>286</v>
      </c>
      <c r="H160" s="230">
        <v>35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577</v>
      </c>
    </row>
    <row r="161" spans="1:65" s="2" customFormat="1" ht="21.75" customHeight="1">
      <c r="A161" s="38"/>
      <c r="B161" s="39"/>
      <c r="C161" s="226" t="s">
        <v>388</v>
      </c>
      <c r="D161" s="226" t="s">
        <v>200</v>
      </c>
      <c r="E161" s="227" t="s">
        <v>701</v>
      </c>
      <c r="F161" s="228" t="s">
        <v>702</v>
      </c>
      <c r="G161" s="229" t="s">
        <v>286</v>
      </c>
      <c r="H161" s="230">
        <v>20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589</v>
      </c>
    </row>
    <row r="162" spans="1:65" s="2" customFormat="1" ht="21.75" customHeight="1">
      <c r="A162" s="38"/>
      <c r="B162" s="39"/>
      <c r="C162" s="226" t="s">
        <v>396</v>
      </c>
      <c r="D162" s="226" t="s">
        <v>200</v>
      </c>
      <c r="E162" s="227" t="s">
        <v>703</v>
      </c>
      <c r="F162" s="228" t="s">
        <v>704</v>
      </c>
      <c r="G162" s="229" t="s">
        <v>286</v>
      </c>
      <c r="H162" s="230">
        <v>20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205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205</v>
      </c>
      <c r="BM162" s="237" t="s">
        <v>597</v>
      </c>
    </row>
    <row r="163" spans="1:65" s="2" customFormat="1" ht="16.5" customHeight="1">
      <c r="A163" s="38"/>
      <c r="B163" s="39"/>
      <c r="C163" s="226" t="s">
        <v>402</v>
      </c>
      <c r="D163" s="226" t="s">
        <v>200</v>
      </c>
      <c r="E163" s="227" t="s">
        <v>705</v>
      </c>
      <c r="F163" s="228" t="s">
        <v>706</v>
      </c>
      <c r="G163" s="229" t="s">
        <v>707</v>
      </c>
      <c r="H163" s="287"/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205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205</v>
      </c>
      <c r="BM163" s="237" t="s">
        <v>606</v>
      </c>
    </row>
    <row r="164" spans="1:65" s="2" customFormat="1" ht="16.5" customHeight="1">
      <c r="A164" s="38"/>
      <c r="B164" s="39"/>
      <c r="C164" s="226" t="s">
        <v>406</v>
      </c>
      <c r="D164" s="226" t="s">
        <v>200</v>
      </c>
      <c r="E164" s="227" t="s">
        <v>708</v>
      </c>
      <c r="F164" s="228" t="s">
        <v>709</v>
      </c>
      <c r="G164" s="229" t="s">
        <v>707</v>
      </c>
      <c r="H164" s="287"/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205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205</v>
      </c>
      <c r="BM164" s="237" t="s">
        <v>621</v>
      </c>
    </row>
    <row r="165" spans="1:65" s="2" customFormat="1" ht="12">
      <c r="A165" s="38"/>
      <c r="B165" s="39"/>
      <c r="C165" s="226" t="s">
        <v>410</v>
      </c>
      <c r="D165" s="226" t="s">
        <v>200</v>
      </c>
      <c r="E165" s="227" t="s">
        <v>710</v>
      </c>
      <c r="F165" s="228" t="s">
        <v>711</v>
      </c>
      <c r="G165" s="229" t="s">
        <v>707</v>
      </c>
      <c r="H165" s="287"/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205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205</v>
      </c>
      <c r="BM165" s="237" t="s">
        <v>712</v>
      </c>
    </row>
    <row r="166" spans="1:65" s="2" customFormat="1" ht="16.5" customHeight="1">
      <c r="A166" s="38"/>
      <c r="B166" s="39"/>
      <c r="C166" s="226" t="s">
        <v>416</v>
      </c>
      <c r="D166" s="226" t="s">
        <v>200</v>
      </c>
      <c r="E166" s="227" t="s">
        <v>713</v>
      </c>
      <c r="F166" s="228" t="s">
        <v>714</v>
      </c>
      <c r="G166" s="229" t="s">
        <v>707</v>
      </c>
      <c r="H166" s="287"/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205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205</v>
      </c>
      <c r="BM166" s="237" t="s">
        <v>715</v>
      </c>
    </row>
    <row r="167" spans="1:63" s="12" customFormat="1" ht="25.9" customHeight="1">
      <c r="A167" s="12"/>
      <c r="B167" s="210"/>
      <c r="C167" s="211"/>
      <c r="D167" s="212" t="s">
        <v>80</v>
      </c>
      <c r="E167" s="213" t="s">
        <v>716</v>
      </c>
      <c r="F167" s="213" t="s">
        <v>717</v>
      </c>
      <c r="G167" s="211"/>
      <c r="H167" s="211"/>
      <c r="I167" s="214"/>
      <c r="J167" s="215">
        <f>BK167</f>
        <v>0</v>
      </c>
      <c r="K167" s="211"/>
      <c r="L167" s="216"/>
      <c r="M167" s="217"/>
      <c r="N167" s="218"/>
      <c r="O167" s="218"/>
      <c r="P167" s="219">
        <f>SUM(P168:P177)</f>
        <v>0</v>
      </c>
      <c r="Q167" s="218"/>
      <c r="R167" s="219">
        <f>SUM(R168:R177)</f>
        <v>0</v>
      </c>
      <c r="S167" s="218"/>
      <c r="T167" s="220">
        <f>SUM(T168:T177)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21</v>
      </c>
      <c r="AT167" s="222" t="s">
        <v>80</v>
      </c>
      <c r="AU167" s="222" t="s">
        <v>81</v>
      </c>
      <c r="AY167" s="221" t="s">
        <v>197</v>
      </c>
      <c r="BK167" s="223">
        <f>SUM(BK168:BK177)</f>
        <v>0</v>
      </c>
    </row>
    <row r="168" spans="1:65" s="2" customFormat="1" ht="21.75" customHeight="1">
      <c r="A168" s="38"/>
      <c r="B168" s="39"/>
      <c r="C168" s="226" t="s">
        <v>420</v>
      </c>
      <c r="D168" s="226" t="s">
        <v>200</v>
      </c>
      <c r="E168" s="227" t="s">
        <v>718</v>
      </c>
      <c r="F168" s="228" t="s">
        <v>719</v>
      </c>
      <c r="G168" s="229" t="s">
        <v>203</v>
      </c>
      <c r="H168" s="230">
        <v>17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205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205</v>
      </c>
      <c r="BM168" s="237" t="s">
        <v>720</v>
      </c>
    </row>
    <row r="169" spans="1:65" s="2" customFormat="1" ht="21.75" customHeight="1">
      <c r="A169" s="38"/>
      <c r="B169" s="39"/>
      <c r="C169" s="226" t="s">
        <v>424</v>
      </c>
      <c r="D169" s="226" t="s">
        <v>200</v>
      </c>
      <c r="E169" s="227" t="s">
        <v>721</v>
      </c>
      <c r="F169" s="228" t="s">
        <v>722</v>
      </c>
      <c r="G169" s="229" t="s">
        <v>203</v>
      </c>
      <c r="H169" s="230">
        <v>3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205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205</v>
      </c>
      <c r="BM169" s="237" t="s">
        <v>723</v>
      </c>
    </row>
    <row r="170" spans="1:65" s="2" customFormat="1" ht="16.5" customHeight="1">
      <c r="A170" s="38"/>
      <c r="B170" s="39"/>
      <c r="C170" s="226" t="s">
        <v>428</v>
      </c>
      <c r="D170" s="226" t="s">
        <v>200</v>
      </c>
      <c r="E170" s="227" t="s">
        <v>724</v>
      </c>
      <c r="F170" s="228" t="s">
        <v>725</v>
      </c>
      <c r="G170" s="229" t="s">
        <v>286</v>
      </c>
      <c r="H170" s="230">
        <v>4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205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205</v>
      </c>
      <c r="BM170" s="237" t="s">
        <v>726</v>
      </c>
    </row>
    <row r="171" spans="1:65" s="2" customFormat="1" ht="21.75" customHeight="1">
      <c r="A171" s="38"/>
      <c r="B171" s="39"/>
      <c r="C171" s="226" t="s">
        <v>432</v>
      </c>
      <c r="D171" s="226" t="s">
        <v>200</v>
      </c>
      <c r="E171" s="227" t="s">
        <v>727</v>
      </c>
      <c r="F171" s="228" t="s">
        <v>728</v>
      </c>
      <c r="G171" s="229" t="s">
        <v>286</v>
      </c>
      <c r="H171" s="230">
        <v>23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205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205</v>
      </c>
      <c r="BM171" s="237" t="s">
        <v>729</v>
      </c>
    </row>
    <row r="172" spans="1:65" s="2" customFormat="1" ht="21.75" customHeight="1">
      <c r="A172" s="38"/>
      <c r="B172" s="39"/>
      <c r="C172" s="226" t="s">
        <v>438</v>
      </c>
      <c r="D172" s="226" t="s">
        <v>200</v>
      </c>
      <c r="E172" s="227" t="s">
        <v>730</v>
      </c>
      <c r="F172" s="228" t="s">
        <v>731</v>
      </c>
      <c r="G172" s="229" t="s">
        <v>210</v>
      </c>
      <c r="H172" s="230">
        <v>0.069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732</v>
      </c>
    </row>
    <row r="173" spans="1:65" s="2" customFormat="1" ht="21.75" customHeight="1">
      <c r="A173" s="38"/>
      <c r="B173" s="39"/>
      <c r="C173" s="226" t="s">
        <v>442</v>
      </c>
      <c r="D173" s="226" t="s">
        <v>200</v>
      </c>
      <c r="E173" s="227" t="s">
        <v>733</v>
      </c>
      <c r="F173" s="228" t="s">
        <v>734</v>
      </c>
      <c r="G173" s="229" t="s">
        <v>210</v>
      </c>
      <c r="H173" s="230">
        <v>0.069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735</v>
      </c>
    </row>
    <row r="174" spans="1:65" s="2" customFormat="1" ht="16.5" customHeight="1">
      <c r="A174" s="38"/>
      <c r="B174" s="39"/>
      <c r="C174" s="226" t="s">
        <v>446</v>
      </c>
      <c r="D174" s="226" t="s">
        <v>200</v>
      </c>
      <c r="E174" s="227" t="s">
        <v>736</v>
      </c>
      <c r="F174" s="228" t="s">
        <v>737</v>
      </c>
      <c r="G174" s="229" t="s">
        <v>210</v>
      </c>
      <c r="H174" s="230">
        <v>0.276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738</v>
      </c>
    </row>
    <row r="175" spans="1:65" s="2" customFormat="1" ht="21.75" customHeight="1">
      <c r="A175" s="38"/>
      <c r="B175" s="39"/>
      <c r="C175" s="226" t="s">
        <v>450</v>
      </c>
      <c r="D175" s="226" t="s">
        <v>200</v>
      </c>
      <c r="E175" s="227" t="s">
        <v>739</v>
      </c>
      <c r="F175" s="228" t="s">
        <v>740</v>
      </c>
      <c r="G175" s="229" t="s">
        <v>217</v>
      </c>
      <c r="H175" s="230">
        <v>0.69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741</v>
      </c>
    </row>
    <row r="176" spans="1:65" s="2" customFormat="1" ht="16.5" customHeight="1">
      <c r="A176" s="38"/>
      <c r="B176" s="39"/>
      <c r="C176" s="226" t="s">
        <v>454</v>
      </c>
      <c r="D176" s="226" t="s">
        <v>200</v>
      </c>
      <c r="E176" s="227" t="s">
        <v>742</v>
      </c>
      <c r="F176" s="228" t="s">
        <v>743</v>
      </c>
      <c r="G176" s="229" t="s">
        <v>217</v>
      </c>
      <c r="H176" s="230">
        <v>0.4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205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205</v>
      </c>
      <c r="BM176" s="237" t="s">
        <v>744</v>
      </c>
    </row>
    <row r="177" spans="1:65" s="2" customFormat="1" ht="21.75" customHeight="1">
      <c r="A177" s="38"/>
      <c r="B177" s="39"/>
      <c r="C177" s="226" t="s">
        <v>459</v>
      </c>
      <c r="D177" s="226" t="s">
        <v>200</v>
      </c>
      <c r="E177" s="227" t="s">
        <v>745</v>
      </c>
      <c r="F177" s="228" t="s">
        <v>746</v>
      </c>
      <c r="G177" s="229" t="s">
        <v>210</v>
      </c>
      <c r="H177" s="230">
        <v>0.184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27</v>
      </c>
    </row>
    <row r="178" spans="1:63" s="12" customFormat="1" ht="25.9" customHeight="1">
      <c r="A178" s="12"/>
      <c r="B178" s="210"/>
      <c r="C178" s="211"/>
      <c r="D178" s="212" t="s">
        <v>80</v>
      </c>
      <c r="E178" s="213" t="s">
        <v>747</v>
      </c>
      <c r="F178" s="213" t="s">
        <v>748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P179</f>
        <v>0</v>
      </c>
      <c r="Q178" s="218"/>
      <c r="R178" s="219">
        <f>R179</f>
        <v>0</v>
      </c>
      <c r="S178" s="218"/>
      <c r="T178" s="22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21</v>
      </c>
      <c r="AT178" s="222" t="s">
        <v>80</v>
      </c>
      <c r="AU178" s="222" t="s">
        <v>81</v>
      </c>
      <c r="AY178" s="221" t="s">
        <v>197</v>
      </c>
      <c r="BK178" s="223">
        <f>BK179</f>
        <v>0</v>
      </c>
    </row>
    <row r="179" spans="1:65" s="2" customFormat="1" ht="16.5" customHeight="1">
      <c r="A179" s="38"/>
      <c r="B179" s="39"/>
      <c r="C179" s="226" t="s">
        <v>465</v>
      </c>
      <c r="D179" s="226" t="s">
        <v>200</v>
      </c>
      <c r="E179" s="227" t="s">
        <v>749</v>
      </c>
      <c r="F179" s="228" t="s">
        <v>748</v>
      </c>
      <c r="G179" s="229" t="s">
        <v>634</v>
      </c>
      <c r="H179" s="230">
        <v>8</v>
      </c>
      <c r="I179" s="231"/>
      <c r="J179" s="232">
        <f>ROUND(I179*H179,2)</f>
        <v>0</v>
      </c>
      <c r="K179" s="228" t="s">
        <v>1</v>
      </c>
      <c r="L179" s="44"/>
      <c r="M179" s="282" t="s">
        <v>1</v>
      </c>
      <c r="N179" s="283" t="s">
        <v>46</v>
      </c>
      <c r="O179" s="284"/>
      <c r="P179" s="285">
        <f>O179*H179</f>
        <v>0</v>
      </c>
      <c r="Q179" s="285">
        <v>0</v>
      </c>
      <c r="R179" s="285">
        <f>Q179*H179</f>
        <v>0</v>
      </c>
      <c r="S179" s="285">
        <v>0</v>
      </c>
      <c r="T179" s="28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21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750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3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1233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1348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ROUND((SUM(BE131:BE192)),2)</f>
        <v>0</v>
      </c>
      <c r="G35" s="38"/>
      <c r="H35" s="38"/>
      <c r="I35" s="164">
        <v>0.21</v>
      </c>
      <c r="J35" s="163">
        <f>ROUND(((SUM(BE131:BE192))*I35),2)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ROUND((SUM(BF131:BF192)),2)</f>
        <v>0</v>
      </c>
      <c r="G36" s="38"/>
      <c r="H36" s="38"/>
      <c r="I36" s="164">
        <v>0.15</v>
      </c>
      <c r="J36" s="163">
        <f>ROUND(((SUM(BF131:BF192))*I36),2)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ROUND((SUM(BG131:BG192)),2)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ROUND((SUM(BH131:BH192)),2)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ROUND((SUM(BI131:BI192)),2)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1233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02.3 - Ústřední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752</v>
      </c>
      <c r="E99" s="191"/>
      <c r="F99" s="191"/>
      <c r="G99" s="191"/>
      <c r="H99" s="191"/>
      <c r="I99" s="191"/>
      <c r="J99" s="192">
        <f>J132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753</v>
      </c>
      <c r="E100" s="191"/>
      <c r="F100" s="191"/>
      <c r="G100" s="191"/>
      <c r="H100" s="191"/>
      <c r="I100" s="191"/>
      <c r="J100" s="192">
        <f>J139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1349</v>
      </c>
      <c r="E101" s="191"/>
      <c r="F101" s="191"/>
      <c r="G101" s="191"/>
      <c r="H101" s="191"/>
      <c r="I101" s="191"/>
      <c r="J101" s="192">
        <f>J142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754</v>
      </c>
      <c r="E102" s="191"/>
      <c r="F102" s="191"/>
      <c r="G102" s="191"/>
      <c r="H102" s="191"/>
      <c r="I102" s="191"/>
      <c r="J102" s="192">
        <f>J147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755</v>
      </c>
      <c r="E103" s="191"/>
      <c r="F103" s="191"/>
      <c r="G103" s="191"/>
      <c r="H103" s="191"/>
      <c r="I103" s="191"/>
      <c r="J103" s="192">
        <f>J157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756</v>
      </c>
      <c r="E104" s="191"/>
      <c r="F104" s="191"/>
      <c r="G104" s="191"/>
      <c r="H104" s="191"/>
      <c r="I104" s="191"/>
      <c r="J104" s="192">
        <f>J160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757</v>
      </c>
      <c r="E105" s="191"/>
      <c r="F105" s="191"/>
      <c r="G105" s="191"/>
      <c r="H105" s="191"/>
      <c r="I105" s="191"/>
      <c r="J105" s="192">
        <f>J171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88"/>
      <c r="C106" s="189"/>
      <c r="D106" s="190" t="s">
        <v>758</v>
      </c>
      <c r="E106" s="191"/>
      <c r="F106" s="191"/>
      <c r="G106" s="191"/>
      <c r="H106" s="191"/>
      <c r="I106" s="191"/>
      <c r="J106" s="192">
        <f>J176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88"/>
      <c r="C107" s="189"/>
      <c r="D107" s="190" t="s">
        <v>759</v>
      </c>
      <c r="E107" s="191"/>
      <c r="F107" s="191"/>
      <c r="G107" s="191"/>
      <c r="H107" s="191"/>
      <c r="I107" s="191"/>
      <c r="J107" s="192">
        <f>J180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88"/>
      <c r="C108" s="189"/>
      <c r="D108" s="190" t="s">
        <v>760</v>
      </c>
      <c r="E108" s="191"/>
      <c r="F108" s="191"/>
      <c r="G108" s="191"/>
      <c r="H108" s="191"/>
      <c r="I108" s="191"/>
      <c r="J108" s="192">
        <f>J182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188"/>
      <c r="C109" s="189"/>
      <c r="D109" s="190" t="s">
        <v>761</v>
      </c>
      <c r="E109" s="191"/>
      <c r="F109" s="191"/>
      <c r="G109" s="191"/>
      <c r="H109" s="191"/>
      <c r="I109" s="191"/>
      <c r="J109" s="192">
        <f>J186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 hidden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 hidden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ht="12" hidden="1"/>
    <row r="113" ht="12" hidden="1"/>
    <row r="114" ht="12" hidden="1"/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182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40"/>
      <c r="D119" s="40"/>
      <c r="E119" s="183" t="str">
        <f>E7</f>
        <v>Bezbariérovost a modernizace odborných učeben fyziky a biologie ZŠ Za Nádražím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155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6.5" customHeight="1">
      <c r="A121" s="38"/>
      <c r="B121" s="39"/>
      <c r="C121" s="40"/>
      <c r="D121" s="40"/>
      <c r="E121" s="183" t="s">
        <v>1233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157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E11</f>
        <v>SO 02.3 - Ústřední vytápění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22</v>
      </c>
      <c r="D125" s="40"/>
      <c r="E125" s="40"/>
      <c r="F125" s="27" t="str">
        <f>F14</f>
        <v xml:space="preserve"> </v>
      </c>
      <c r="G125" s="40"/>
      <c r="H125" s="40"/>
      <c r="I125" s="32" t="s">
        <v>24</v>
      </c>
      <c r="J125" s="79" t="str">
        <f>IF(J14="","",J14)</f>
        <v>19. 2. 2021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E17</f>
        <v>Město Český Krumlov, nám. Svornosti 1</v>
      </c>
      <c r="G127" s="40"/>
      <c r="H127" s="40"/>
      <c r="I127" s="32" t="s">
        <v>34</v>
      </c>
      <c r="J127" s="36" t="str">
        <f>E23</f>
        <v>WÍZNER AA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32</v>
      </c>
      <c r="D128" s="40"/>
      <c r="E128" s="40"/>
      <c r="F128" s="27" t="str">
        <f>IF(E20="","",E20)</f>
        <v>Vyplň údaj</v>
      </c>
      <c r="G128" s="40"/>
      <c r="H128" s="40"/>
      <c r="I128" s="32" t="s">
        <v>37</v>
      </c>
      <c r="J128" s="36" t="str">
        <f>E26</f>
        <v>Filip Šimek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9"/>
      <c r="B130" s="200"/>
      <c r="C130" s="201" t="s">
        <v>183</v>
      </c>
      <c r="D130" s="202" t="s">
        <v>66</v>
      </c>
      <c r="E130" s="202" t="s">
        <v>62</v>
      </c>
      <c r="F130" s="202" t="s">
        <v>63</v>
      </c>
      <c r="G130" s="202" t="s">
        <v>184</v>
      </c>
      <c r="H130" s="202" t="s">
        <v>185</v>
      </c>
      <c r="I130" s="202" t="s">
        <v>186</v>
      </c>
      <c r="J130" s="202" t="s">
        <v>161</v>
      </c>
      <c r="K130" s="203" t="s">
        <v>187</v>
      </c>
      <c r="L130" s="204"/>
      <c r="M130" s="100" t="s">
        <v>1</v>
      </c>
      <c r="N130" s="101" t="s">
        <v>45</v>
      </c>
      <c r="O130" s="101" t="s">
        <v>188</v>
      </c>
      <c r="P130" s="101" t="s">
        <v>189</v>
      </c>
      <c r="Q130" s="101" t="s">
        <v>190</v>
      </c>
      <c r="R130" s="101" t="s">
        <v>191</v>
      </c>
      <c r="S130" s="101" t="s">
        <v>192</v>
      </c>
      <c r="T130" s="102" t="s">
        <v>193</v>
      </c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</row>
    <row r="131" spans="1:63" s="2" customFormat="1" ht="22.8" customHeight="1">
      <c r="A131" s="38"/>
      <c r="B131" s="39"/>
      <c r="C131" s="107" t="s">
        <v>194</v>
      </c>
      <c r="D131" s="40"/>
      <c r="E131" s="40"/>
      <c r="F131" s="40"/>
      <c r="G131" s="40"/>
      <c r="H131" s="40"/>
      <c r="I131" s="40"/>
      <c r="J131" s="205">
        <f>BK131</f>
        <v>0</v>
      </c>
      <c r="K131" s="40"/>
      <c r="L131" s="44"/>
      <c r="M131" s="103"/>
      <c r="N131" s="206"/>
      <c r="O131" s="104"/>
      <c r="P131" s="207">
        <f>P132+P139+P142+P147+P157+P160+P171+P176+P180+P182+P186</f>
        <v>0</v>
      </c>
      <c r="Q131" s="104"/>
      <c r="R131" s="207">
        <f>R132+R139+R142+R147+R157+R160+R171+R176+R180+R182+R186</f>
        <v>0</v>
      </c>
      <c r="S131" s="104"/>
      <c r="T131" s="208">
        <f>T132+T139+T142+T147+T157+T160+T171+T176+T180+T182+T186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80</v>
      </c>
      <c r="AU131" s="17" t="s">
        <v>163</v>
      </c>
      <c r="BK131" s="209">
        <f>BK132+BK139+BK142+BK147+BK157+BK160+BK171+BK176+BK180+BK182+BK186</f>
        <v>0</v>
      </c>
    </row>
    <row r="132" spans="1:63" s="12" customFormat="1" ht="25.9" customHeight="1">
      <c r="A132" s="12"/>
      <c r="B132" s="210"/>
      <c r="C132" s="211"/>
      <c r="D132" s="212" t="s">
        <v>80</v>
      </c>
      <c r="E132" s="213" t="s">
        <v>762</v>
      </c>
      <c r="F132" s="213" t="s">
        <v>763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SUM(P133:P138)</f>
        <v>0</v>
      </c>
      <c r="Q132" s="218"/>
      <c r="R132" s="219">
        <f>SUM(R133:R138)</f>
        <v>0</v>
      </c>
      <c r="S132" s="218"/>
      <c r="T132" s="220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89</v>
      </c>
      <c r="AT132" s="222" t="s">
        <v>80</v>
      </c>
      <c r="AU132" s="222" t="s">
        <v>81</v>
      </c>
      <c r="AY132" s="221" t="s">
        <v>197</v>
      </c>
      <c r="BK132" s="223">
        <f>SUM(BK133:BK138)</f>
        <v>0</v>
      </c>
    </row>
    <row r="133" spans="1:65" s="2" customFormat="1" ht="16.5" customHeight="1">
      <c r="A133" s="38"/>
      <c r="B133" s="39"/>
      <c r="C133" s="226" t="s">
        <v>21</v>
      </c>
      <c r="D133" s="226" t="s">
        <v>200</v>
      </c>
      <c r="E133" s="227" t="s">
        <v>764</v>
      </c>
      <c r="F133" s="228" t="s">
        <v>765</v>
      </c>
      <c r="G133" s="229" t="s">
        <v>286</v>
      </c>
      <c r="H133" s="230">
        <v>8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290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290</v>
      </c>
      <c r="BM133" s="237" t="s">
        <v>89</v>
      </c>
    </row>
    <row r="134" spans="1:65" s="2" customFormat="1" ht="16.5" customHeight="1">
      <c r="A134" s="38"/>
      <c r="B134" s="39"/>
      <c r="C134" s="226" t="s">
        <v>89</v>
      </c>
      <c r="D134" s="226" t="s">
        <v>200</v>
      </c>
      <c r="E134" s="227" t="s">
        <v>1350</v>
      </c>
      <c r="F134" s="228" t="s">
        <v>1351</v>
      </c>
      <c r="G134" s="229" t="s">
        <v>286</v>
      </c>
      <c r="H134" s="230">
        <v>6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290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290</v>
      </c>
      <c r="BM134" s="237" t="s">
        <v>205</v>
      </c>
    </row>
    <row r="135" spans="1:65" s="2" customFormat="1" ht="16.5" customHeight="1">
      <c r="A135" s="38"/>
      <c r="B135" s="39"/>
      <c r="C135" s="226" t="s">
        <v>198</v>
      </c>
      <c r="D135" s="226" t="s">
        <v>200</v>
      </c>
      <c r="E135" s="227" t="s">
        <v>766</v>
      </c>
      <c r="F135" s="228" t="s">
        <v>767</v>
      </c>
      <c r="G135" s="229" t="s">
        <v>203</v>
      </c>
      <c r="H135" s="230">
        <v>10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290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290</v>
      </c>
      <c r="BM135" s="237" t="s">
        <v>232</v>
      </c>
    </row>
    <row r="136" spans="1:65" s="2" customFormat="1" ht="16.5" customHeight="1">
      <c r="A136" s="38"/>
      <c r="B136" s="39"/>
      <c r="C136" s="226" t="s">
        <v>205</v>
      </c>
      <c r="D136" s="226" t="s">
        <v>200</v>
      </c>
      <c r="E136" s="227" t="s">
        <v>1352</v>
      </c>
      <c r="F136" s="228" t="s">
        <v>1353</v>
      </c>
      <c r="G136" s="229" t="s">
        <v>203</v>
      </c>
      <c r="H136" s="230">
        <v>2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290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290</v>
      </c>
      <c r="BM136" s="237" t="s">
        <v>246</v>
      </c>
    </row>
    <row r="137" spans="1:65" s="2" customFormat="1" ht="16.5" customHeight="1">
      <c r="A137" s="38"/>
      <c r="B137" s="39"/>
      <c r="C137" s="226" t="s">
        <v>227</v>
      </c>
      <c r="D137" s="226" t="s">
        <v>200</v>
      </c>
      <c r="E137" s="227" t="s">
        <v>768</v>
      </c>
      <c r="F137" s="228" t="s">
        <v>769</v>
      </c>
      <c r="G137" s="229" t="s">
        <v>286</v>
      </c>
      <c r="H137" s="230">
        <v>14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290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290</v>
      </c>
      <c r="BM137" s="237" t="s">
        <v>26</v>
      </c>
    </row>
    <row r="138" spans="1:65" s="2" customFormat="1" ht="16.5" customHeight="1">
      <c r="A138" s="38"/>
      <c r="B138" s="39"/>
      <c r="C138" s="226" t="s">
        <v>232</v>
      </c>
      <c r="D138" s="226" t="s">
        <v>200</v>
      </c>
      <c r="E138" s="227" t="s">
        <v>770</v>
      </c>
      <c r="F138" s="228" t="s">
        <v>771</v>
      </c>
      <c r="G138" s="229" t="s">
        <v>707</v>
      </c>
      <c r="H138" s="287"/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290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290</v>
      </c>
      <c r="BM138" s="237" t="s">
        <v>266</v>
      </c>
    </row>
    <row r="139" spans="1:63" s="12" customFormat="1" ht="25.9" customHeight="1">
      <c r="A139" s="12"/>
      <c r="B139" s="210"/>
      <c r="C139" s="211"/>
      <c r="D139" s="212" t="s">
        <v>80</v>
      </c>
      <c r="E139" s="213" t="s">
        <v>772</v>
      </c>
      <c r="F139" s="213" t="s">
        <v>773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SUM(P140:P141)</f>
        <v>0</v>
      </c>
      <c r="Q139" s="218"/>
      <c r="R139" s="219">
        <f>SUM(R140:R141)</f>
        <v>0</v>
      </c>
      <c r="S139" s="218"/>
      <c r="T139" s="220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21</v>
      </c>
      <c r="AT139" s="222" t="s">
        <v>80</v>
      </c>
      <c r="AU139" s="222" t="s">
        <v>81</v>
      </c>
      <c r="AY139" s="221" t="s">
        <v>197</v>
      </c>
      <c r="BK139" s="223">
        <f>SUM(BK140:BK141)</f>
        <v>0</v>
      </c>
    </row>
    <row r="140" spans="1:65" s="2" customFormat="1" ht="21.75" customHeight="1">
      <c r="A140" s="38"/>
      <c r="B140" s="39"/>
      <c r="C140" s="226" t="s">
        <v>238</v>
      </c>
      <c r="D140" s="226" t="s">
        <v>200</v>
      </c>
      <c r="E140" s="227" t="s">
        <v>774</v>
      </c>
      <c r="F140" s="228" t="s">
        <v>775</v>
      </c>
      <c r="G140" s="229" t="s">
        <v>286</v>
      </c>
      <c r="H140" s="230">
        <v>14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205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205</v>
      </c>
      <c r="BM140" s="237" t="s">
        <v>277</v>
      </c>
    </row>
    <row r="141" spans="1:65" s="2" customFormat="1" ht="21.75" customHeight="1">
      <c r="A141" s="38"/>
      <c r="B141" s="39"/>
      <c r="C141" s="226" t="s">
        <v>246</v>
      </c>
      <c r="D141" s="226" t="s">
        <v>200</v>
      </c>
      <c r="E141" s="227" t="s">
        <v>776</v>
      </c>
      <c r="F141" s="228" t="s">
        <v>777</v>
      </c>
      <c r="G141" s="229" t="s">
        <v>210</v>
      </c>
      <c r="H141" s="230">
        <v>0.014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205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205</v>
      </c>
      <c r="BM141" s="237" t="s">
        <v>290</v>
      </c>
    </row>
    <row r="142" spans="1:63" s="12" customFormat="1" ht="25.9" customHeight="1">
      <c r="A142" s="12"/>
      <c r="B142" s="210"/>
      <c r="C142" s="211"/>
      <c r="D142" s="212" t="s">
        <v>80</v>
      </c>
      <c r="E142" s="213" t="s">
        <v>1354</v>
      </c>
      <c r="F142" s="213" t="s">
        <v>1355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f>SUM(P143:P146)</f>
        <v>0</v>
      </c>
      <c r="Q142" s="218"/>
      <c r="R142" s="219">
        <f>SUM(R143:R146)</f>
        <v>0</v>
      </c>
      <c r="S142" s="218"/>
      <c r="T142" s="22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21</v>
      </c>
      <c r="AT142" s="222" t="s">
        <v>80</v>
      </c>
      <c r="AU142" s="222" t="s">
        <v>81</v>
      </c>
      <c r="AY142" s="221" t="s">
        <v>197</v>
      </c>
      <c r="BK142" s="223">
        <f>SUM(BK143:BK146)</f>
        <v>0</v>
      </c>
    </row>
    <row r="143" spans="1:65" s="2" customFormat="1" ht="16.5" customHeight="1">
      <c r="A143" s="38"/>
      <c r="B143" s="39"/>
      <c r="C143" s="226" t="s">
        <v>251</v>
      </c>
      <c r="D143" s="226" t="s">
        <v>200</v>
      </c>
      <c r="E143" s="227" t="s">
        <v>1356</v>
      </c>
      <c r="F143" s="228" t="s">
        <v>1357</v>
      </c>
      <c r="G143" s="229" t="s">
        <v>203</v>
      </c>
      <c r="H143" s="230">
        <v>4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205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205</v>
      </c>
      <c r="BM143" s="237" t="s">
        <v>300</v>
      </c>
    </row>
    <row r="144" spans="1:65" s="2" customFormat="1" ht="16.5" customHeight="1">
      <c r="A144" s="38"/>
      <c r="B144" s="39"/>
      <c r="C144" s="226" t="s">
        <v>26</v>
      </c>
      <c r="D144" s="226" t="s">
        <v>200</v>
      </c>
      <c r="E144" s="227" t="s">
        <v>1358</v>
      </c>
      <c r="F144" s="228" t="s">
        <v>1359</v>
      </c>
      <c r="G144" s="229" t="s">
        <v>203</v>
      </c>
      <c r="H144" s="230">
        <v>1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205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205</v>
      </c>
      <c r="BM144" s="237" t="s">
        <v>308</v>
      </c>
    </row>
    <row r="145" spans="1:65" s="2" customFormat="1" ht="16.5" customHeight="1">
      <c r="A145" s="38"/>
      <c r="B145" s="39"/>
      <c r="C145" s="226" t="s">
        <v>260</v>
      </c>
      <c r="D145" s="226" t="s">
        <v>200</v>
      </c>
      <c r="E145" s="227" t="s">
        <v>1360</v>
      </c>
      <c r="F145" s="228" t="s">
        <v>1361</v>
      </c>
      <c r="G145" s="229" t="s">
        <v>203</v>
      </c>
      <c r="H145" s="230">
        <v>6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205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205</v>
      </c>
      <c r="BM145" s="237" t="s">
        <v>315</v>
      </c>
    </row>
    <row r="146" spans="1:65" s="2" customFormat="1" ht="16.5" customHeight="1">
      <c r="A146" s="38"/>
      <c r="B146" s="39"/>
      <c r="C146" s="226" t="s">
        <v>266</v>
      </c>
      <c r="D146" s="226" t="s">
        <v>200</v>
      </c>
      <c r="E146" s="227" t="s">
        <v>770</v>
      </c>
      <c r="F146" s="228" t="s">
        <v>771</v>
      </c>
      <c r="G146" s="229" t="s">
        <v>707</v>
      </c>
      <c r="H146" s="287"/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205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205</v>
      </c>
      <c r="BM146" s="237" t="s">
        <v>325</v>
      </c>
    </row>
    <row r="147" spans="1:63" s="12" customFormat="1" ht="25.9" customHeight="1">
      <c r="A147" s="12"/>
      <c r="B147" s="210"/>
      <c r="C147" s="211"/>
      <c r="D147" s="212" t="s">
        <v>80</v>
      </c>
      <c r="E147" s="213" t="s">
        <v>778</v>
      </c>
      <c r="F147" s="213" t="s">
        <v>779</v>
      </c>
      <c r="G147" s="211"/>
      <c r="H147" s="211"/>
      <c r="I147" s="214"/>
      <c r="J147" s="215">
        <f>BK147</f>
        <v>0</v>
      </c>
      <c r="K147" s="211"/>
      <c r="L147" s="216"/>
      <c r="M147" s="217"/>
      <c r="N147" s="218"/>
      <c r="O147" s="218"/>
      <c r="P147" s="219">
        <f>SUM(P148:P156)</f>
        <v>0</v>
      </c>
      <c r="Q147" s="218"/>
      <c r="R147" s="219">
        <f>SUM(R148:R156)</f>
        <v>0</v>
      </c>
      <c r="S147" s="218"/>
      <c r="T147" s="220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89</v>
      </c>
      <c r="AT147" s="222" t="s">
        <v>80</v>
      </c>
      <c r="AU147" s="222" t="s">
        <v>81</v>
      </c>
      <c r="AY147" s="221" t="s">
        <v>197</v>
      </c>
      <c r="BK147" s="223">
        <f>SUM(BK148:BK156)</f>
        <v>0</v>
      </c>
    </row>
    <row r="148" spans="1:65" s="2" customFormat="1" ht="16.5" customHeight="1">
      <c r="A148" s="38"/>
      <c r="B148" s="39"/>
      <c r="C148" s="226" t="s">
        <v>271</v>
      </c>
      <c r="D148" s="226" t="s">
        <v>200</v>
      </c>
      <c r="E148" s="227" t="s">
        <v>780</v>
      </c>
      <c r="F148" s="228" t="s">
        <v>781</v>
      </c>
      <c r="G148" s="229" t="s">
        <v>203</v>
      </c>
      <c r="H148" s="230">
        <v>6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290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290</v>
      </c>
      <c r="BM148" s="237" t="s">
        <v>338</v>
      </c>
    </row>
    <row r="149" spans="1:65" s="2" customFormat="1" ht="16.5" customHeight="1">
      <c r="A149" s="38"/>
      <c r="B149" s="39"/>
      <c r="C149" s="226" t="s">
        <v>277</v>
      </c>
      <c r="D149" s="226" t="s">
        <v>200</v>
      </c>
      <c r="E149" s="227" t="s">
        <v>1362</v>
      </c>
      <c r="F149" s="228" t="s">
        <v>1363</v>
      </c>
      <c r="G149" s="229" t="s">
        <v>203</v>
      </c>
      <c r="H149" s="230">
        <v>1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46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290</v>
      </c>
      <c r="AT149" s="237" t="s">
        <v>200</v>
      </c>
      <c r="AU149" s="237" t="s">
        <v>21</v>
      </c>
      <c r="AY149" s="17" t="s">
        <v>197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21</v>
      </c>
      <c r="BK149" s="238">
        <f>ROUND(I149*H149,2)</f>
        <v>0</v>
      </c>
      <c r="BL149" s="17" t="s">
        <v>290</v>
      </c>
      <c r="BM149" s="237" t="s">
        <v>347</v>
      </c>
    </row>
    <row r="150" spans="1:65" s="2" customFormat="1" ht="21.75" customHeight="1">
      <c r="A150" s="38"/>
      <c r="B150" s="39"/>
      <c r="C150" s="226" t="s">
        <v>8</v>
      </c>
      <c r="D150" s="226" t="s">
        <v>200</v>
      </c>
      <c r="E150" s="227" t="s">
        <v>782</v>
      </c>
      <c r="F150" s="228" t="s">
        <v>783</v>
      </c>
      <c r="G150" s="229" t="s">
        <v>203</v>
      </c>
      <c r="H150" s="230">
        <v>5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290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290</v>
      </c>
      <c r="BM150" s="237" t="s">
        <v>359</v>
      </c>
    </row>
    <row r="151" spans="1:65" s="2" customFormat="1" ht="16.5" customHeight="1">
      <c r="A151" s="38"/>
      <c r="B151" s="39"/>
      <c r="C151" s="226" t="s">
        <v>290</v>
      </c>
      <c r="D151" s="226" t="s">
        <v>200</v>
      </c>
      <c r="E151" s="227" t="s">
        <v>784</v>
      </c>
      <c r="F151" s="228" t="s">
        <v>785</v>
      </c>
      <c r="G151" s="229" t="s">
        <v>203</v>
      </c>
      <c r="H151" s="230">
        <v>5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290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290</v>
      </c>
      <c r="BM151" s="237" t="s">
        <v>369</v>
      </c>
    </row>
    <row r="152" spans="1:65" s="2" customFormat="1" ht="16.5" customHeight="1">
      <c r="A152" s="38"/>
      <c r="B152" s="39"/>
      <c r="C152" s="226" t="s">
        <v>294</v>
      </c>
      <c r="D152" s="226" t="s">
        <v>200</v>
      </c>
      <c r="E152" s="227" t="s">
        <v>786</v>
      </c>
      <c r="F152" s="228" t="s">
        <v>1364</v>
      </c>
      <c r="G152" s="229" t="s">
        <v>203</v>
      </c>
      <c r="H152" s="230">
        <v>5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290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290</v>
      </c>
      <c r="BM152" s="237" t="s">
        <v>383</v>
      </c>
    </row>
    <row r="153" spans="1:65" s="2" customFormat="1" ht="16.5" customHeight="1">
      <c r="A153" s="38"/>
      <c r="B153" s="39"/>
      <c r="C153" s="226" t="s">
        <v>300</v>
      </c>
      <c r="D153" s="226" t="s">
        <v>200</v>
      </c>
      <c r="E153" s="227" t="s">
        <v>1365</v>
      </c>
      <c r="F153" s="228" t="s">
        <v>1366</v>
      </c>
      <c r="G153" s="229" t="s">
        <v>203</v>
      </c>
      <c r="H153" s="230">
        <v>1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290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290</v>
      </c>
      <c r="BM153" s="237" t="s">
        <v>396</v>
      </c>
    </row>
    <row r="154" spans="1:65" s="2" customFormat="1" ht="12">
      <c r="A154" s="38"/>
      <c r="B154" s="39"/>
      <c r="C154" s="226" t="s">
        <v>304</v>
      </c>
      <c r="D154" s="226" t="s">
        <v>200</v>
      </c>
      <c r="E154" s="227" t="s">
        <v>1367</v>
      </c>
      <c r="F154" s="228" t="s">
        <v>1368</v>
      </c>
      <c r="G154" s="229" t="s">
        <v>203</v>
      </c>
      <c r="H154" s="230">
        <v>1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290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290</v>
      </c>
      <c r="BM154" s="237" t="s">
        <v>406</v>
      </c>
    </row>
    <row r="155" spans="1:65" s="2" customFormat="1" ht="12">
      <c r="A155" s="38"/>
      <c r="B155" s="39"/>
      <c r="C155" s="226" t="s">
        <v>308</v>
      </c>
      <c r="D155" s="226" t="s">
        <v>200</v>
      </c>
      <c r="E155" s="227" t="s">
        <v>1369</v>
      </c>
      <c r="F155" s="228" t="s">
        <v>1370</v>
      </c>
      <c r="G155" s="229" t="s">
        <v>203</v>
      </c>
      <c r="H155" s="230">
        <v>1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290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290</v>
      </c>
      <c r="BM155" s="237" t="s">
        <v>416</v>
      </c>
    </row>
    <row r="156" spans="1:65" s="2" customFormat="1" ht="16.5" customHeight="1">
      <c r="A156" s="38"/>
      <c r="B156" s="39"/>
      <c r="C156" s="226" t="s">
        <v>7</v>
      </c>
      <c r="D156" s="226" t="s">
        <v>200</v>
      </c>
      <c r="E156" s="227" t="s">
        <v>788</v>
      </c>
      <c r="F156" s="228" t="s">
        <v>789</v>
      </c>
      <c r="G156" s="229" t="s">
        <v>707</v>
      </c>
      <c r="H156" s="287"/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46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290</v>
      </c>
      <c r="AT156" s="237" t="s">
        <v>200</v>
      </c>
      <c r="AU156" s="237" t="s">
        <v>21</v>
      </c>
      <c r="AY156" s="17" t="s">
        <v>197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21</v>
      </c>
      <c r="BK156" s="238">
        <f>ROUND(I156*H156,2)</f>
        <v>0</v>
      </c>
      <c r="BL156" s="17" t="s">
        <v>290</v>
      </c>
      <c r="BM156" s="237" t="s">
        <v>424</v>
      </c>
    </row>
    <row r="157" spans="1:63" s="12" customFormat="1" ht="25.9" customHeight="1">
      <c r="A157" s="12"/>
      <c r="B157" s="210"/>
      <c r="C157" s="211"/>
      <c r="D157" s="212" t="s">
        <v>80</v>
      </c>
      <c r="E157" s="213" t="s">
        <v>790</v>
      </c>
      <c r="F157" s="213" t="s">
        <v>791</v>
      </c>
      <c r="G157" s="211"/>
      <c r="H157" s="211"/>
      <c r="I157" s="214"/>
      <c r="J157" s="215">
        <f>BK157</f>
        <v>0</v>
      </c>
      <c r="K157" s="211"/>
      <c r="L157" s="216"/>
      <c r="M157" s="217"/>
      <c r="N157" s="218"/>
      <c r="O157" s="218"/>
      <c r="P157" s="219">
        <f>SUM(P158:P159)</f>
        <v>0</v>
      </c>
      <c r="Q157" s="218"/>
      <c r="R157" s="219">
        <f>SUM(R158:R159)</f>
        <v>0</v>
      </c>
      <c r="S157" s="218"/>
      <c r="T157" s="220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21</v>
      </c>
      <c r="AT157" s="222" t="s">
        <v>80</v>
      </c>
      <c r="AU157" s="222" t="s">
        <v>81</v>
      </c>
      <c r="AY157" s="221" t="s">
        <v>197</v>
      </c>
      <c r="BK157" s="223">
        <f>SUM(BK158:BK159)</f>
        <v>0</v>
      </c>
    </row>
    <row r="158" spans="1:65" s="2" customFormat="1" ht="16.5" customHeight="1">
      <c r="A158" s="38"/>
      <c r="B158" s="39"/>
      <c r="C158" s="226" t="s">
        <v>315</v>
      </c>
      <c r="D158" s="226" t="s">
        <v>200</v>
      </c>
      <c r="E158" s="227" t="s">
        <v>792</v>
      </c>
      <c r="F158" s="228" t="s">
        <v>793</v>
      </c>
      <c r="G158" s="229" t="s">
        <v>203</v>
      </c>
      <c r="H158" s="230">
        <v>10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432</v>
      </c>
    </row>
    <row r="159" spans="1:65" s="2" customFormat="1" ht="21.75" customHeight="1">
      <c r="A159" s="38"/>
      <c r="B159" s="39"/>
      <c r="C159" s="226" t="s">
        <v>320</v>
      </c>
      <c r="D159" s="226" t="s">
        <v>200</v>
      </c>
      <c r="E159" s="227" t="s">
        <v>794</v>
      </c>
      <c r="F159" s="228" t="s">
        <v>795</v>
      </c>
      <c r="G159" s="229" t="s">
        <v>210</v>
      </c>
      <c r="H159" s="230">
        <v>0.005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21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442</v>
      </c>
    </row>
    <row r="160" spans="1:63" s="12" customFormat="1" ht="25.9" customHeight="1">
      <c r="A160" s="12"/>
      <c r="B160" s="210"/>
      <c r="C160" s="211"/>
      <c r="D160" s="212" t="s">
        <v>80</v>
      </c>
      <c r="E160" s="213" t="s">
        <v>796</v>
      </c>
      <c r="F160" s="213" t="s">
        <v>797</v>
      </c>
      <c r="G160" s="211"/>
      <c r="H160" s="211"/>
      <c r="I160" s="214"/>
      <c r="J160" s="215">
        <f>BK160</f>
        <v>0</v>
      </c>
      <c r="K160" s="211"/>
      <c r="L160" s="216"/>
      <c r="M160" s="217"/>
      <c r="N160" s="218"/>
      <c r="O160" s="218"/>
      <c r="P160" s="219">
        <f>SUM(P161:P170)</f>
        <v>0</v>
      </c>
      <c r="Q160" s="218"/>
      <c r="R160" s="219">
        <f>SUM(R161:R170)</f>
        <v>0</v>
      </c>
      <c r="S160" s="218"/>
      <c r="T160" s="220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89</v>
      </c>
      <c r="AT160" s="222" t="s">
        <v>80</v>
      </c>
      <c r="AU160" s="222" t="s">
        <v>81</v>
      </c>
      <c r="AY160" s="221" t="s">
        <v>197</v>
      </c>
      <c r="BK160" s="223">
        <f>SUM(BK161:BK170)</f>
        <v>0</v>
      </c>
    </row>
    <row r="161" spans="1:65" s="2" customFormat="1" ht="16.5" customHeight="1">
      <c r="A161" s="38"/>
      <c r="B161" s="39"/>
      <c r="C161" s="226" t="s">
        <v>325</v>
      </c>
      <c r="D161" s="226" t="s">
        <v>200</v>
      </c>
      <c r="E161" s="227" t="s">
        <v>1371</v>
      </c>
      <c r="F161" s="228" t="s">
        <v>1372</v>
      </c>
      <c r="G161" s="229" t="s">
        <v>203</v>
      </c>
      <c r="H161" s="230">
        <v>5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290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290</v>
      </c>
      <c r="BM161" s="237" t="s">
        <v>450</v>
      </c>
    </row>
    <row r="162" spans="1:65" s="2" customFormat="1" ht="16.5" customHeight="1">
      <c r="A162" s="38"/>
      <c r="B162" s="39"/>
      <c r="C162" s="226" t="s">
        <v>332</v>
      </c>
      <c r="D162" s="226" t="s">
        <v>200</v>
      </c>
      <c r="E162" s="227" t="s">
        <v>798</v>
      </c>
      <c r="F162" s="228" t="s">
        <v>799</v>
      </c>
      <c r="G162" s="229" t="s">
        <v>203</v>
      </c>
      <c r="H162" s="230">
        <v>1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46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290</v>
      </c>
      <c r="AT162" s="237" t="s">
        <v>200</v>
      </c>
      <c r="AU162" s="237" t="s">
        <v>21</v>
      </c>
      <c r="AY162" s="17" t="s">
        <v>197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21</v>
      </c>
      <c r="BK162" s="238">
        <f>ROUND(I162*H162,2)</f>
        <v>0</v>
      </c>
      <c r="BL162" s="17" t="s">
        <v>290</v>
      </c>
      <c r="BM162" s="237" t="s">
        <v>459</v>
      </c>
    </row>
    <row r="163" spans="1:65" s="2" customFormat="1" ht="21.75" customHeight="1">
      <c r="A163" s="38"/>
      <c r="B163" s="39"/>
      <c r="C163" s="226" t="s">
        <v>338</v>
      </c>
      <c r="D163" s="226" t="s">
        <v>200</v>
      </c>
      <c r="E163" s="227" t="s">
        <v>1373</v>
      </c>
      <c r="F163" s="228" t="s">
        <v>1374</v>
      </c>
      <c r="G163" s="229" t="s">
        <v>203</v>
      </c>
      <c r="H163" s="230">
        <v>5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290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290</v>
      </c>
      <c r="BM163" s="237" t="s">
        <v>469</v>
      </c>
    </row>
    <row r="164" spans="1:65" s="2" customFormat="1" ht="21.75" customHeight="1">
      <c r="A164" s="38"/>
      <c r="B164" s="39"/>
      <c r="C164" s="226" t="s">
        <v>343</v>
      </c>
      <c r="D164" s="226" t="s">
        <v>200</v>
      </c>
      <c r="E164" s="227" t="s">
        <v>800</v>
      </c>
      <c r="F164" s="228" t="s">
        <v>801</v>
      </c>
      <c r="G164" s="229" t="s">
        <v>203</v>
      </c>
      <c r="H164" s="230">
        <v>1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290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290</v>
      </c>
      <c r="BM164" s="237" t="s">
        <v>483</v>
      </c>
    </row>
    <row r="165" spans="1:65" s="2" customFormat="1" ht="16.5" customHeight="1">
      <c r="A165" s="38"/>
      <c r="B165" s="39"/>
      <c r="C165" s="226" t="s">
        <v>347</v>
      </c>
      <c r="D165" s="226" t="s">
        <v>200</v>
      </c>
      <c r="E165" s="227" t="s">
        <v>1375</v>
      </c>
      <c r="F165" s="228" t="s">
        <v>1376</v>
      </c>
      <c r="G165" s="229" t="s">
        <v>203</v>
      </c>
      <c r="H165" s="230">
        <v>1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290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290</v>
      </c>
      <c r="BM165" s="237" t="s">
        <v>495</v>
      </c>
    </row>
    <row r="166" spans="1:65" s="2" customFormat="1" ht="16.5" customHeight="1">
      <c r="A166" s="38"/>
      <c r="B166" s="39"/>
      <c r="C166" s="226" t="s">
        <v>355</v>
      </c>
      <c r="D166" s="226" t="s">
        <v>200</v>
      </c>
      <c r="E166" s="227" t="s">
        <v>1377</v>
      </c>
      <c r="F166" s="228" t="s">
        <v>1378</v>
      </c>
      <c r="G166" s="229" t="s">
        <v>203</v>
      </c>
      <c r="H166" s="230">
        <v>1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290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290</v>
      </c>
      <c r="BM166" s="237" t="s">
        <v>504</v>
      </c>
    </row>
    <row r="167" spans="1:65" s="2" customFormat="1" ht="16.5" customHeight="1">
      <c r="A167" s="38"/>
      <c r="B167" s="39"/>
      <c r="C167" s="226" t="s">
        <v>359</v>
      </c>
      <c r="D167" s="226" t="s">
        <v>200</v>
      </c>
      <c r="E167" s="227" t="s">
        <v>1379</v>
      </c>
      <c r="F167" s="228" t="s">
        <v>1380</v>
      </c>
      <c r="G167" s="229" t="s">
        <v>203</v>
      </c>
      <c r="H167" s="230">
        <v>1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290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290</v>
      </c>
      <c r="BM167" s="237" t="s">
        <v>513</v>
      </c>
    </row>
    <row r="168" spans="1:65" s="2" customFormat="1" ht="16.5" customHeight="1">
      <c r="A168" s="38"/>
      <c r="B168" s="39"/>
      <c r="C168" s="226" t="s">
        <v>365</v>
      </c>
      <c r="D168" s="226" t="s">
        <v>200</v>
      </c>
      <c r="E168" s="227" t="s">
        <v>1381</v>
      </c>
      <c r="F168" s="228" t="s">
        <v>1382</v>
      </c>
      <c r="G168" s="229" t="s">
        <v>203</v>
      </c>
      <c r="H168" s="230">
        <v>2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290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290</v>
      </c>
      <c r="BM168" s="237" t="s">
        <v>525</v>
      </c>
    </row>
    <row r="169" spans="1:65" s="2" customFormat="1" ht="16.5" customHeight="1">
      <c r="A169" s="38"/>
      <c r="B169" s="39"/>
      <c r="C169" s="226" t="s">
        <v>369</v>
      </c>
      <c r="D169" s="226" t="s">
        <v>200</v>
      </c>
      <c r="E169" s="227" t="s">
        <v>1383</v>
      </c>
      <c r="F169" s="228" t="s">
        <v>1384</v>
      </c>
      <c r="G169" s="229" t="s">
        <v>203</v>
      </c>
      <c r="H169" s="230">
        <v>1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290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290</v>
      </c>
      <c r="BM169" s="237" t="s">
        <v>548</v>
      </c>
    </row>
    <row r="170" spans="1:65" s="2" customFormat="1" ht="16.5" customHeight="1">
      <c r="A170" s="38"/>
      <c r="B170" s="39"/>
      <c r="C170" s="226" t="s">
        <v>375</v>
      </c>
      <c r="D170" s="226" t="s">
        <v>200</v>
      </c>
      <c r="E170" s="227" t="s">
        <v>806</v>
      </c>
      <c r="F170" s="228" t="s">
        <v>807</v>
      </c>
      <c r="G170" s="229" t="s">
        <v>707</v>
      </c>
      <c r="H170" s="287"/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290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290</v>
      </c>
      <c r="BM170" s="237" t="s">
        <v>568</v>
      </c>
    </row>
    <row r="171" spans="1:63" s="12" customFormat="1" ht="25.9" customHeight="1">
      <c r="A171" s="12"/>
      <c r="B171" s="210"/>
      <c r="C171" s="211"/>
      <c r="D171" s="212" t="s">
        <v>80</v>
      </c>
      <c r="E171" s="213" t="s">
        <v>808</v>
      </c>
      <c r="F171" s="213" t="s">
        <v>809</v>
      </c>
      <c r="G171" s="211"/>
      <c r="H171" s="211"/>
      <c r="I171" s="214"/>
      <c r="J171" s="215">
        <f>BK171</f>
        <v>0</v>
      </c>
      <c r="K171" s="211"/>
      <c r="L171" s="216"/>
      <c r="M171" s="217"/>
      <c r="N171" s="218"/>
      <c r="O171" s="218"/>
      <c r="P171" s="219">
        <f>SUM(P172:P175)</f>
        <v>0</v>
      </c>
      <c r="Q171" s="218"/>
      <c r="R171" s="219">
        <f>SUM(R172:R175)</f>
        <v>0</v>
      </c>
      <c r="S171" s="218"/>
      <c r="T171" s="220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21</v>
      </c>
      <c r="AT171" s="222" t="s">
        <v>80</v>
      </c>
      <c r="AU171" s="222" t="s">
        <v>81</v>
      </c>
      <c r="AY171" s="221" t="s">
        <v>197</v>
      </c>
      <c r="BK171" s="223">
        <f>SUM(BK172:BK175)</f>
        <v>0</v>
      </c>
    </row>
    <row r="172" spans="1:65" s="2" customFormat="1" ht="16.5" customHeight="1">
      <c r="A172" s="38"/>
      <c r="B172" s="39"/>
      <c r="C172" s="226" t="s">
        <v>383</v>
      </c>
      <c r="D172" s="226" t="s">
        <v>200</v>
      </c>
      <c r="E172" s="227" t="s">
        <v>810</v>
      </c>
      <c r="F172" s="228" t="s">
        <v>811</v>
      </c>
      <c r="G172" s="229" t="s">
        <v>217</v>
      </c>
      <c r="H172" s="230">
        <v>14.166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205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205</v>
      </c>
      <c r="BM172" s="237" t="s">
        <v>577</v>
      </c>
    </row>
    <row r="173" spans="1:65" s="2" customFormat="1" ht="16.5" customHeight="1">
      <c r="A173" s="38"/>
      <c r="B173" s="39"/>
      <c r="C173" s="226" t="s">
        <v>388</v>
      </c>
      <c r="D173" s="226" t="s">
        <v>200</v>
      </c>
      <c r="E173" s="227" t="s">
        <v>812</v>
      </c>
      <c r="F173" s="228" t="s">
        <v>813</v>
      </c>
      <c r="G173" s="229" t="s">
        <v>203</v>
      </c>
      <c r="H173" s="230">
        <v>20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205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205</v>
      </c>
      <c r="BM173" s="237" t="s">
        <v>589</v>
      </c>
    </row>
    <row r="174" spans="1:65" s="2" customFormat="1" ht="16.5" customHeight="1">
      <c r="A174" s="38"/>
      <c r="B174" s="39"/>
      <c r="C174" s="226" t="s">
        <v>396</v>
      </c>
      <c r="D174" s="226" t="s">
        <v>200</v>
      </c>
      <c r="E174" s="227" t="s">
        <v>814</v>
      </c>
      <c r="F174" s="228" t="s">
        <v>815</v>
      </c>
      <c r="G174" s="229" t="s">
        <v>217</v>
      </c>
      <c r="H174" s="230">
        <v>42.498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205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205</v>
      </c>
      <c r="BM174" s="237" t="s">
        <v>597</v>
      </c>
    </row>
    <row r="175" spans="1:65" s="2" customFormat="1" ht="21.75" customHeight="1">
      <c r="A175" s="38"/>
      <c r="B175" s="39"/>
      <c r="C175" s="226" t="s">
        <v>402</v>
      </c>
      <c r="D175" s="226" t="s">
        <v>200</v>
      </c>
      <c r="E175" s="227" t="s">
        <v>816</v>
      </c>
      <c r="F175" s="228" t="s">
        <v>817</v>
      </c>
      <c r="G175" s="229" t="s">
        <v>210</v>
      </c>
      <c r="H175" s="230">
        <v>0.352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205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205</v>
      </c>
      <c r="BM175" s="237" t="s">
        <v>606</v>
      </c>
    </row>
    <row r="176" spans="1:63" s="12" customFormat="1" ht="25.9" customHeight="1">
      <c r="A176" s="12"/>
      <c r="B176" s="210"/>
      <c r="C176" s="211"/>
      <c r="D176" s="212" t="s">
        <v>80</v>
      </c>
      <c r="E176" s="213" t="s">
        <v>818</v>
      </c>
      <c r="F176" s="213" t="s">
        <v>819</v>
      </c>
      <c r="G176" s="211"/>
      <c r="H176" s="211"/>
      <c r="I176" s="214"/>
      <c r="J176" s="215">
        <f>BK176</f>
        <v>0</v>
      </c>
      <c r="K176" s="211"/>
      <c r="L176" s="216"/>
      <c r="M176" s="217"/>
      <c r="N176" s="218"/>
      <c r="O176" s="218"/>
      <c r="P176" s="219">
        <f>SUM(P177:P179)</f>
        <v>0</v>
      </c>
      <c r="Q176" s="218"/>
      <c r="R176" s="219">
        <f>SUM(R177:R179)</f>
        <v>0</v>
      </c>
      <c r="S176" s="218"/>
      <c r="T176" s="220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21</v>
      </c>
      <c r="AT176" s="222" t="s">
        <v>80</v>
      </c>
      <c r="AU176" s="222" t="s">
        <v>81</v>
      </c>
      <c r="AY176" s="221" t="s">
        <v>197</v>
      </c>
      <c r="BK176" s="223">
        <f>SUM(BK177:BK179)</f>
        <v>0</v>
      </c>
    </row>
    <row r="177" spans="1:65" s="2" customFormat="1" ht="16.5" customHeight="1">
      <c r="A177" s="38"/>
      <c r="B177" s="39"/>
      <c r="C177" s="226" t="s">
        <v>406</v>
      </c>
      <c r="D177" s="226" t="s">
        <v>200</v>
      </c>
      <c r="E177" s="227" t="s">
        <v>820</v>
      </c>
      <c r="F177" s="228" t="s">
        <v>821</v>
      </c>
      <c r="G177" s="229" t="s">
        <v>203</v>
      </c>
      <c r="H177" s="230">
        <v>6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205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205</v>
      </c>
      <c r="BM177" s="237" t="s">
        <v>621</v>
      </c>
    </row>
    <row r="178" spans="1:65" s="2" customFormat="1" ht="16.5" customHeight="1">
      <c r="A178" s="38"/>
      <c r="B178" s="39"/>
      <c r="C178" s="226" t="s">
        <v>410</v>
      </c>
      <c r="D178" s="226" t="s">
        <v>200</v>
      </c>
      <c r="E178" s="227" t="s">
        <v>822</v>
      </c>
      <c r="F178" s="228" t="s">
        <v>823</v>
      </c>
      <c r="G178" s="229" t="s">
        <v>203</v>
      </c>
      <c r="H178" s="230">
        <v>11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205</v>
      </c>
      <c r="AT178" s="237" t="s">
        <v>200</v>
      </c>
      <c r="AU178" s="237" t="s">
        <v>21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205</v>
      </c>
      <c r="BM178" s="237" t="s">
        <v>712</v>
      </c>
    </row>
    <row r="179" spans="1:65" s="2" customFormat="1" ht="16.5" customHeight="1">
      <c r="A179" s="38"/>
      <c r="B179" s="39"/>
      <c r="C179" s="226" t="s">
        <v>416</v>
      </c>
      <c r="D179" s="226" t="s">
        <v>200</v>
      </c>
      <c r="E179" s="227" t="s">
        <v>824</v>
      </c>
      <c r="F179" s="228" t="s">
        <v>825</v>
      </c>
      <c r="G179" s="229" t="s">
        <v>217</v>
      </c>
      <c r="H179" s="230">
        <v>42.498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205</v>
      </c>
      <c r="AT179" s="237" t="s">
        <v>200</v>
      </c>
      <c r="AU179" s="237" t="s">
        <v>21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205</v>
      </c>
      <c r="BM179" s="237" t="s">
        <v>715</v>
      </c>
    </row>
    <row r="180" spans="1:63" s="12" customFormat="1" ht="25.9" customHeight="1">
      <c r="A180" s="12"/>
      <c r="B180" s="210"/>
      <c r="C180" s="211"/>
      <c r="D180" s="212" t="s">
        <v>80</v>
      </c>
      <c r="E180" s="213" t="s">
        <v>826</v>
      </c>
      <c r="F180" s="213" t="s">
        <v>827</v>
      </c>
      <c r="G180" s="211"/>
      <c r="H180" s="211"/>
      <c r="I180" s="214"/>
      <c r="J180" s="215">
        <f>BK180</f>
        <v>0</v>
      </c>
      <c r="K180" s="211"/>
      <c r="L180" s="216"/>
      <c r="M180" s="217"/>
      <c r="N180" s="218"/>
      <c r="O180" s="218"/>
      <c r="P180" s="219">
        <f>P181</f>
        <v>0</v>
      </c>
      <c r="Q180" s="218"/>
      <c r="R180" s="219">
        <f>R181</f>
        <v>0</v>
      </c>
      <c r="S180" s="218"/>
      <c r="T180" s="220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21</v>
      </c>
      <c r="AT180" s="222" t="s">
        <v>80</v>
      </c>
      <c r="AU180" s="222" t="s">
        <v>81</v>
      </c>
      <c r="AY180" s="221" t="s">
        <v>197</v>
      </c>
      <c r="BK180" s="223">
        <f>BK181</f>
        <v>0</v>
      </c>
    </row>
    <row r="181" spans="1:65" s="2" customFormat="1" ht="16.5" customHeight="1">
      <c r="A181" s="38"/>
      <c r="B181" s="39"/>
      <c r="C181" s="226" t="s">
        <v>420</v>
      </c>
      <c r="D181" s="226" t="s">
        <v>200</v>
      </c>
      <c r="E181" s="227" t="s">
        <v>828</v>
      </c>
      <c r="F181" s="228" t="s">
        <v>829</v>
      </c>
      <c r="G181" s="229" t="s">
        <v>830</v>
      </c>
      <c r="H181" s="230">
        <v>1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205</v>
      </c>
      <c r="AT181" s="237" t="s">
        <v>200</v>
      </c>
      <c r="AU181" s="237" t="s">
        <v>21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205</v>
      </c>
      <c r="BM181" s="237" t="s">
        <v>720</v>
      </c>
    </row>
    <row r="182" spans="1:63" s="12" customFormat="1" ht="25.9" customHeight="1">
      <c r="A182" s="12"/>
      <c r="B182" s="210"/>
      <c r="C182" s="211"/>
      <c r="D182" s="212" t="s">
        <v>80</v>
      </c>
      <c r="E182" s="213" t="s">
        <v>831</v>
      </c>
      <c r="F182" s="213" t="s">
        <v>832</v>
      </c>
      <c r="G182" s="211"/>
      <c r="H182" s="211"/>
      <c r="I182" s="214"/>
      <c r="J182" s="215">
        <f>BK182</f>
        <v>0</v>
      </c>
      <c r="K182" s="211"/>
      <c r="L182" s="216"/>
      <c r="M182" s="217"/>
      <c r="N182" s="218"/>
      <c r="O182" s="218"/>
      <c r="P182" s="219">
        <f>SUM(P183:P185)</f>
        <v>0</v>
      </c>
      <c r="Q182" s="218"/>
      <c r="R182" s="219">
        <f>SUM(R183:R185)</f>
        <v>0</v>
      </c>
      <c r="S182" s="218"/>
      <c r="T182" s="220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1" t="s">
        <v>89</v>
      </c>
      <c r="AT182" s="222" t="s">
        <v>80</v>
      </c>
      <c r="AU182" s="222" t="s">
        <v>81</v>
      </c>
      <c r="AY182" s="221" t="s">
        <v>197</v>
      </c>
      <c r="BK182" s="223">
        <f>SUM(BK183:BK185)</f>
        <v>0</v>
      </c>
    </row>
    <row r="183" spans="1:65" s="2" customFormat="1" ht="16.5" customHeight="1">
      <c r="A183" s="38"/>
      <c r="B183" s="39"/>
      <c r="C183" s="226" t="s">
        <v>424</v>
      </c>
      <c r="D183" s="226" t="s">
        <v>200</v>
      </c>
      <c r="E183" s="227" t="s">
        <v>833</v>
      </c>
      <c r="F183" s="228" t="s">
        <v>834</v>
      </c>
      <c r="G183" s="229" t="s">
        <v>286</v>
      </c>
      <c r="H183" s="230">
        <v>18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290</v>
      </c>
      <c r="AT183" s="237" t="s">
        <v>200</v>
      </c>
      <c r="AU183" s="237" t="s">
        <v>21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290</v>
      </c>
      <c r="BM183" s="237" t="s">
        <v>723</v>
      </c>
    </row>
    <row r="184" spans="1:65" s="2" customFormat="1" ht="21.75" customHeight="1">
      <c r="A184" s="38"/>
      <c r="B184" s="39"/>
      <c r="C184" s="226" t="s">
        <v>428</v>
      </c>
      <c r="D184" s="226" t="s">
        <v>200</v>
      </c>
      <c r="E184" s="227" t="s">
        <v>835</v>
      </c>
      <c r="F184" s="228" t="s">
        <v>836</v>
      </c>
      <c r="G184" s="229" t="s">
        <v>286</v>
      </c>
      <c r="H184" s="230">
        <v>18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290</v>
      </c>
      <c r="AT184" s="237" t="s">
        <v>200</v>
      </c>
      <c r="AU184" s="237" t="s">
        <v>21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290</v>
      </c>
      <c r="BM184" s="237" t="s">
        <v>726</v>
      </c>
    </row>
    <row r="185" spans="1:65" s="2" customFormat="1" ht="21.75" customHeight="1">
      <c r="A185" s="38"/>
      <c r="B185" s="39"/>
      <c r="C185" s="226" t="s">
        <v>432</v>
      </c>
      <c r="D185" s="226" t="s">
        <v>200</v>
      </c>
      <c r="E185" s="227" t="s">
        <v>837</v>
      </c>
      <c r="F185" s="228" t="s">
        <v>838</v>
      </c>
      <c r="G185" s="229" t="s">
        <v>286</v>
      </c>
      <c r="H185" s="230">
        <v>14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46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290</v>
      </c>
      <c r="AT185" s="237" t="s">
        <v>200</v>
      </c>
      <c r="AU185" s="237" t="s">
        <v>21</v>
      </c>
      <c r="AY185" s="17" t="s">
        <v>197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21</v>
      </c>
      <c r="BK185" s="238">
        <f>ROUND(I185*H185,2)</f>
        <v>0</v>
      </c>
      <c r="BL185" s="17" t="s">
        <v>290</v>
      </c>
      <c r="BM185" s="237" t="s">
        <v>729</v>
      </c>
    </row>
    <row r="186" spans="1:63" s="12" customFormat="1" ht="25.9" customHeight="1">
      <c r="A186" s="12"/>
      <c r="B186" s="210"/>
      <c r="C186" s="211"/>
      <c r="D186" s="212" t="s">
        <v>80</v>
      </c>
      <c r="E186" s="213" t="s">
        <v>839</v>
      </c>
      <c r="F186" s="213" t="s">
        <v>840</v>
      </c>
      <c r="G186" s="211"/>
      <c r="H186" s="211"/>
      <c r="I186" s="214"/>
      <c r="J186" s="215">
        <f>BK186</f>
        <v>0</v>
      </c>
      <c r="K186" s="211"/>
      <c r="L186" s="216"/>
      <c r="M186" s="217"/>
      <c r="N186" s="218"/>
      <c r="O186" s="218"/>
      <c r="P186" s="219">
        <f>SUM(P187:P192)</f>
        <v>0</v>
      </c>
      <c r="Q186" s="218"/>
      <c r="R186" s="219">
        <f>SUM(R187:R192)</f>
        <v>0</v>
      </c>
      <c r="S186" s="218"/>
      <c r="T186" s="220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21</v>
      </c>
      <c r="AT186" s="222" t="s">
        <v>80</v>
      </c>
      <c r="AU186" s="222" t="s">
        <v>81</v>
      </c>
      <c r="AY186" s="221" t="s">
        <v>197</v>
      </c>
      <c r="BK186" s="223">
        <f>SUM(BK187:BK192)</f>
        <v>0</v>
      </c>
    </row>
    <row r="187" spans="1:65" s="2" customFormat="1" ht="21.75" customHeight="1">
      <c r="A187" s="38"/>
      <c r="B187" s="39"/>
      <c r="C187" s="226" t="s">
        <v>438</v>
      </c>
      <c r="D187" s="226" t="s">
        <v>200</v>
      </c>
      <c r="E187" s="227" t="s">
        <v>841</v>
      </c>
      <c r="F187" s="228" t="s">
        <v>734</v>
      </c>
      <c r="G187" s="229" t="s">
        <v>210</v>
      </c>
      <c r="H187" s="230">
        <v>0.371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21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732</v>
      </c>
    </row>
    <row r="188" spans="1:65" s="2" customFormat="1" ht="21.75" customHeight="1">
      <c r="A188" s="38"/>
      <c r="B188" s="39"/>
      <c r="C188" s="226" t="s">
        <v>442</v>
      </c>
      <c r="D188" s="226" t="s">
        <v>200</v>
      </c>
      <c r="E188" s="227" t="s">
        <v>842</v>
      </c>
      <c r="F188" s="228" t="s">
        <v>843</v>
      </c>
      <c r="G188" s="229" t="s">
        <v>210</v>
      </c>
      <c r="H188" s="230">
        <v>5.189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205</v>
      </c>
      <c r="AT188" s="237" t="s">
        <v>200</v>
      </c>
      <c r="AU188" s="237" t="s">
        <v>21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735</v>
      </c>
    </row>
    <row r="189" spans="1:65" s="2" customFormat="1" ht="16.5" customHeight="1">
      <c r="A189" s="38"/>
      <c r="B189" s="39"/>
      <c r="C189" s="226" t="s">
        <v>446</v>
      </c>
      <c r="D189" s="226" t="s">
        <v>200</v>
      </c>
      <c r="E189" s="227" t="s">
        <v>844</v>
      </c>
      <c r="F189" s="228" t="s">
        <v>845</v>
      </c>
      <c r="G189" s="229" t="s">
        <v>210</v>
      </c>
      <c r="H189" s="230">
        <v>0.371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46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205</v>
      </c>
      <c r="AT189" s="237" t="s">
        <v>200</v>
      </c>
      <c r="AU189" s="237" t="s">
        <v>21</v>
      </c>
      <c r="AY189" s="17" t="s">
        <v>197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21</v>
      </c>
      <c r="BK189" s="238">
        <f>ROUND(I189*H189,2)</f>
        <v>0</v>
      </c>
      <c r="BL189" s="17" t="s">
        <v>205</v>
      </c>
      <c r="BM189" s="237" t="s">
        <v>738</v>
      </c>
    </row>
    <row r="190" spans="1:65" s="2" customFormat="1" ht="12">
      <c r="A190" s="38"/>
      <c r="B190" s="39"/>
      <c r="C190" s="226" t="s">
        <v>450</v>
      </c>
      <c r="D190" s="226" t="s">
        <v>200</v>
      </c>
      <c r="E190" s="227" t="s">
        <v>846</v>
      </c>
      <c r="F190" s="228" t="s">
        <v>847</v>
      </c>
      <c r="G190" s="229" t="s">
        <v>210</v>
      </c>
      <c r="H190" s="230">
        <v>0.741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46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205</v>
      </c>
      <c r="AT190" s="237" t="s">
        <v>200</v>
      </c>
      <c r="AU190" s="237" t="s">
        <v>21</v>
      </c>
      <c r="AY190" s="17" t="s">
        <v>197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21</v>
      </c>
      <c r="BK190" s="238">
        <f>ROUND(I190*H190,2)</f>
        <v>0</v>
      </c>
      <c r="BL190" s="17" t="s">
        <v>205</v>
      </c>
      <c r="BM190" s="237" t="s">
        <v>741</v>
      </c>
    </row>
    <row r="191" spans="1:65" s="2" customFormat="1" ht="16.5" customHeight="1">
      <c r="A191" s="38"/>
      <c r="B191" s="39"/>
      <c r="C191" s="226" t="s">
        <v>454</v>
      </c>
      <c r="D191" s="226" t="s">
        <v>200</v>
      </c>
      <c r="E191" s="227" t="s">
        <v>848</v>
      </c>
      <c r="F191" s="228" t="s">
        <v>849</v>
      </c>
      <c r="G191" s="229" t="s">
        <v>210</v>
      </c>
      <c r="H191" s="230">
        <v>0.371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205</v>
      </c>
      <c r="AT191" s="237" t="s">
        <v>200</v>
      </c>
      <c r="AU191" s="237" t="s">
        <v>21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205</v>
      </c>
      <c r="BM191" s="237" t="s">
        <v>744</v>
      </c>
    </row>
    <row r="192" spans="1:65" s="2" customFormat="1" ht="16.5" customHeight="1">
      <c r="A192" s="38"/>
      <c r="B192" s="39"/>
      <c r="C192" s="226" t="s">
        <v>459</v>
      </c>
      <c r="D192" s="226" t="s">
        <v>200</v>
      </c>
      <c r="E192" s="227" t="s">
        <v>850</v>
      </c>
      <c r="F192" s="228" t="s">
        <v>851</v>
      </c>
      <c r="G192" s="229" t="s">
        <v>210</v>
      </c>
      <c r="H192" s="230">
        <v>0.371</v>
      </c>
      <c r="I192" s="231"/>
      <c r="J192" s="232">
        <f>ROUND(I192*H192,2)</f>
        <v>0</v>
      </c>
      <c r="K192" s="228" t="s">
        <v>1</v>
      </c>
      <c r="L192" s="44"/>
      <c r="M192" s="282" t="s">
        <v>1</v>
      </c>
      <c r="N192" s="283" t="s">
        <v>46</v>
      </c>
      <c r="O192" s="284"/>
      <c r="P192" s="285">
        <f>O192*H192</f>
        <v>0</v>
      </c>
      <c r="Q192" s="285">
        <v>0</v>
      </c>
      <c r="R192" s="285">
        <f>Q192*H192</f>
        <v>0</v>
      </c>
      <c r="S192" s="285">
        <v>0</v>
      </c>
      <c r="T192" s="28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205</v>
      </c>
      <c r="AT192" s="237" t="s">
        <v>200</v>
      </c>
      <c r="AU192" s="237" t="s">
        <v>21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205</v>
      </c>
      <c r="BM192" s="237" t="s">
        <v>27</v>
      </c>
    </row>
    <row r="193" spans="1:31" s="2" customFormat="1" ht="6.95" customHeight="1">
      <c r="A193" s="38"/>
      <c r="B193" s="66"/>
      <c r="C193" s="67"/>
      <c r="D193" s="67"/>
      <c r="E193" s="67"/>
      <c r="F193" s="67"/>
      <c r="G193" s="67"/>
      <c r="H193" s="67"/>
      <c r="I193" s="67"/>
      <c r="J193" s="67"/>
      <c r="K193" s="67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CC35" sheet="1" objects="1" scenarios="1" formatColumns="0" formatRows="0" autoFilter="0"/>
  <autoFilter ref="C130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89</v>
      </c>
    </row>
    <row r="4" spans="2:46" s="1" customFormat="1" ht="24.95" customHeight="1">
      <c r="B4" s="20"/>
      <c r="D4" s="148" t="s">
        <v>154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Bezbariérovost a modernizace odborných učeben fyziky a biologie ZŠ Za Nádražím</v>
      </c>
      <c r="F7" s="150"/>
      <c r="G7" s="150"/>
      <c r="H7" s="150"/>
      <c r="L7" s="20"/>
    </row>
    <row r="8" spans="2:12" s="1" customFormat="1" ht="12" customHeight="1">
      <c r="B8" s="20"/>
      <c r="D8" s="150" t="s">
        <v>155</v>
      </c>
      <c r="L8" s="20"/>
    </row>
    <row r="9" spans="1:31" s="2" customFormat="1" ht="16.5" customHeight="1">
      <c r="A9" s="38"/>
      <c r="B9" s="44"/>
      <c r="C9" s="38"/>
      <c r="D9" s="38"/>
      <c r="E9" s="151" t="s">
        <v>1233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157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1385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625</v>
      </c>
      <c r="G14" s="38"/>
      <c r="H14" s="38"/>
      <c r="I14" s="150" t="s">
        <v>24</v>
      </c>
      <c r="J14" s="153" t="str">
        <f>'Rekapitulace stavby'!AN8</f>
        <v>19. 2. 2021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Město Český Krumlov, nám. Svornosti 1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WÍZNER AA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>75454084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Filip Šimek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40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41</v>
      </c>
      <c r="E32" s="38"/>
      <c r="F32" s="38"/>
      <c r="G32" s="38"/>
      <c r="H32" s="38"/>
      <c r="I32" s="38"/>
      <c r="J32" s="160">
        <f>ROUND(J131,2)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43</v>
      </c>
      <c r="G34" s="38"/>
      <c r="H34" s="38"/>
      <c r="I34" s="161" t="s">
        <v>42</v>
      </c>
      <c r="J34" s="161" t="s">
        <v>44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45</v>
      </c>
      <c r="E35" s="150" t="s">
        <v>46</v>
      </c>
      <c r="F35" s="163">
        <f>ROUND((SUM(BE131:BE268)),2)</f>
        <v>0</v>
      </c>
      <c r="G35" s="38"/>
      <c r="H35" s="38"/>
      <c r="I35" s="164">
        <v>0.21</v>
      </c>
      <c r="J35" s="163">
        <f>ROUND(((SUM(BE131:BE268))*I35),2)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47</v>
      </c>
      <c r="F36" s="163">
        <f>ROUND((SUM(BF131:BF268)),2)</f>
        <v>0</v>
      </c>
      <c r="G36" s="38"/>
      <c r="H36" s="38"/>
      <c r="I36" s="164">
        <v>0.15</v>
      </c>
      <c r="J36" s="163">
        <f>ROUND(((SUM(BF131:BF268))*I36),2)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ROUND((SUM(BG131:BG268)),2)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49</v>
      </c>
      <c r="F38" s="163">
        <f>ROUND((SUM(BH131:BH268)),2)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50</v>
      </c>
      <c r="F39" s="163">
        <f>ROUND((SUM(BI131:BI268)),2)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51</v>
      </c>
      <c r="E41" s="167"/>
      <c r="F41" s="167"/>
      <c r="G41" s="168" t="s">
        <v>52</v>
      </c>
      <c r="H41" s="169" t="s">
        <v>53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54</v>
      </c>
      <c r="E50" s="173"/>
      <c r="F50" s="173"/>
      <c r="G50" s="172" t="s">
        <v>55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5"/>
      <c r="J61" s="177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58</v>
      </c>
      <c r="E65" s="178"/>
      <c r="F65" s="178"/>
      <c r="G65" s="172" t="s">
        <v>59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5"/>
      <c r="J76" s="177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159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83" t="str">
        <f>E7</f>
        <v>Bezbariérovost a modernizace odborných učeben fyziky a biologie ZŠ Za Nádražím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155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83" t="s">
        <v>1233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157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SO 02.4 - Zdravotní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22</v>
      </c>
      <c r="D91" s="40"/>
      <c r="E91" s="40"/>
      <c r="F91" s="27" t="str">
        <f>F14</f>
        <v xml:space="preserve"> </v>
      </c>
      <c r="G91" s="40"/>
      <c r="H91" s="40"/>
      <c r="I91" s="32" t="s">
        <v>24</v>
      </c>
      <c r="J91" s="79" t="str">
        <f>IF(J14="","",J14)</f>
        <v>19. 2. 2021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 hidden="1">
      <c r="A93" s="38"/>
      <c r="B93" s="39"/>
      <c r="C93" s="32" t="s">
        <v>28</v>
      </c>
      <c r="D93" s="40"/>
      <c r="E93" s="40"/>
      <c r="F93" s="27" t="str">
        <f>E17</f>
        <v>Město Český Krumlov, nám. Svornosti 1</v>
      </c>
      <c r="G93" s="40"/>
      <c r="H93" s="40"/>
      <c r="I93" s="32" t="s">
        <v>34</v>
      </c>
      <c r="J93" s="36" t="str">
        <f>E23</f>
        <v>WÍZNER AA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Filip Šimek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160</v>
      </c>
      <c r="D96" s="185"/>
      <c r="E96" s="185"/>
      <c r="F96" s="185"/>
      <c r="G96" s="185"/>
      <c r="H96" s="185"/>
      <c r="I96" s="185"/>
      <c r="J96" s="186" t="s">
        <v>161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162</v>
      </c>
      <c r="D98" s="40"/>
      <c r="E98" s="40"/>
      <c r="F98" s="40"/>
      <c r="G98" s="40"/>
      <c r="H98" s="40"/>
      <c r="I98" s="40"/>
      <c r="J98" s="110">
        <f>J131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163</v>
      </c>
    </row>
    <row r="99" spans="1:31" s="9" customFormat="1" ht="24.95" customHeight="1" hidden="1">
      <c r="A99" s="9"/>
      <c r="B99" s="188"/>
      <c r="C99" s="189"/>
      <c r="D99" s="190" t="s">
        <v>853</v>
      </c>
      <c r="E99" s="191"/>
      <c r="F99" s="191"/>
      <c r="G99" s="191"/>
      <c r="H99" s="191"/>
      <c r="I99" s="191"/>
      <c r="J99" s="192">
        <f>J132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8"/>
      <c r="C100" s="189"/>
      <c r="D100" s="190" t="s">
        <v>854</v>
      </c>
      <c r="E100" s="191"/>
      <c r="F100" s="191"/>
      <c r="G100" s="191"/>
      <c r="H100" s="191"/>
      <c r="I100" s="191"/>
      <c r="J100" s="192">
        <f>J139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8"/>
      <c r="C101" s="189"/>
      <c r="D101" s="190" t="s">
        <v>855</v>
      </c>
      <c r="E101" s="191"/>
      <c r="F101" s="191"/>
      <c r="G101" s="191"/>
      <c r="H101" s="191"/>
      <c r="I101" s="191"/>
      <c r="J101" s="192">
        <f>J149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8"/>
      <c r="C102" s="189"/>
      <c r="D102" s="190" t="s">
        <v>856</v>
      </c>
      <c r="E102" s="191"/>
      <c r="F102" s="191"/>
      <c r="G102" s="191"/>
      <c r="H102" s="191"/>
      <c r="I102" s="191"/>
      <c r="J102" s="192">
        <f>J156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8"/>
      <c r="C103" s="189"/>
      <c r="D103" s="190" t="s">
        <v>857</v>
      </c>
      <c r="E103" s="191"/>
      <c r="F103" s="191"/>
      <c r="G103" s="191"/>
      <c r="H103" s="191"/>
      <c r="I103" s="191"/>
      <c r="J103" s="192">
        <f>J162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8"/>
      <c r="C104" s="189"/>
      <c r="D104" s="190" t="s">
        <v>858</v>
      </c>
      <c r="E104" s="191"/>
      <c r="F104" s="191"/>
      <c r="G104" s="191"/>
      <c r="H104" s="191"/>
      <c r="I104" s="191"/>
      <c r="J104" s="192">
        <f>J182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88"/>
      <c r="C105" s="189"/>
      <c r="D105" s="190" t="s">
        <v>859</v>
      </c>
      <c r="E105" s="191"/>
      <c r="F105" s="191"/>
      <c r="G105" s="191"/>
      <c r="H105" s="191"/>
      <c r="I105" s="191"/>
      <c r="J105" s="192">
        <f>J190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88"/>
      <c r="C106" s="189"/>
      <c r="D106" s="190" t="s">
        <v>860</v>
      </c>
      <c r="E106" s="191"/>
      <c r="F106" s="191"/>
      <c r="G106" s="191"/>
      <c r="H106" s="191"/>
      <c r="I106" s="191"/>
      <c r="J106" s="192">
        <f>J195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88"/>
      <c r="C107" s="189"/>
      <c r="D107" s="190" t="s">
        <v>861</v>
      </c>
      <c r="E107" s="191"/>
      <c r="F107" s="191"/>
      <c r="G107" s="191"/>
      <c r="H107" s="191"/>
      <c r="I107" s="191"/>
      <c r="J107" s="192">
        <f>J249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88"/>
      <c r="C108" s="189"/>
      <c r="D108" s="190" t="s">
        <v>862</v>
      </c>
      <c r="E108" s="191"/>
      <c r="F108" s="191"/>
      <c r="G108" s="191"/>
      <c r="H108" s="191"/>
      <c r="I108" s="191"/>
      <c r="J108" s="192">
        <f>J260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188"/>
      <c r="C109" s="189"/>
      <c r="D109" s="190" t="s">
        <v>761</v>
      </c>
      <c r="E109" s="191"/>
      <c r="F109" s="191"/>
      <c r="G109" s="191"/>
      <c r="H109" s="191"/>
      <c r="I109" s="191"/>
      <c r="J109" s="192">
        <f>J262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 hidden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 hidden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ht="12" hidden="1"/>
    <row r="113" ht="12" hidden="1"/>
    <row r="114" ht="12" hidden="1"/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182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40"/>
      <c r="D119" s="40"/>
      <c r="E119" s="183" t="str">
        <f>E7</f>
        <v>Bezbariérovost a modernizace odborných učeben fyziky a biologie ZŠ Za Nádražím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155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6.5" customHeight="1">
      <c r="A121" s="38"/>
      <c r="B121" s="39"/>
      <c r="C121" s="40"/>
      <c r="D121" s="40"/>
      <c r="E121" s="183" t="s">
        <v>1233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157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E11</f>
        <v>SO 02.4 - Zdravotní instalace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22</v>
      </c>
      <c r="D125" s="40"/>
      <c r="E125" s="40"/>
      <c r="F125" s="27" t="str">
        <f>F14</f>
        <v xml:space="preserve"> </v>
      </c>
      <c r="G125" s="40"/>
      <c r="H125" s="40"/>
      <c r="I125" s="32" t="s">
        <v>24</v>
      </c>
      <c r="J125" s="79" t="str">
        <f>IF(J14="","",J14)</f>
        <v>19. 2. 2021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E17</f>
        <v>Město Český Krumlov, nám. Svornosti 1</v>
      </c>
      <c r="G127" s="40"/>
      <c r="H127" s="40"/>
      <c r="I127" s="32" t="s">
        <v>34</v>
      </c>
      <c r="J127" s="36" t="str">
        <f>E23</f>
        <v>WÍZNER AA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32</v>
      </c>
      <c r="D128" s="40"/>
      <c r="E128" s="40"/>
      <c r="F128" s="27" t="str">
        <f>IF(E20="","",E20)</f>
        <v>Vyplň údaj</v>
      </c>
      <c r="G128" s="40"/>
      <c r="H128" s="40"/>
      <c r="I128" s="32" t="s">
        <v>37</v>
      </c>
      <c r="J128" s="36" t="str">
        <f>E26</f>
        <v>Filip Šimek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9"/>
      <c r="B130" s="200"/>
      <c r="C130" s="201" t="s">
        <v>183</v>
      </c>
      <c r="D130" s="202" t="s">
        <v>66</v>
      </c>
      <c r="E130" s="202" t="s">
        <v>62</v>
      </c>
      <c r="F130" s="202" t="s">
        <v>63</v>
      </c>
      <c r="G130" s="202" t="s">
        <v>184</v>
      </c>
      <c r="H130" s="202" t="s">
        <v>185</v>
      </c>
      <c r="I130" s="202" t="s">
        <v>186</v>
      </c>
      <c r="J130" s="202" t="s">
        <v>161</v>
      </c>
      <c r="K130" s="203" t="s">
        <v>187</v>
      </c>
      <c r="L130" s="204"/>
      <c r="M130" s="100" t="s">
        <v>1</v>
      </c>
      <c r="N130" s="101" t="s">
        <v>45</v>
      </c>
      <c r="O130" s="101" t="s">
        <v>188</v>
      </c>
      <c r="P130" s="101" t="s">
        <v>189</v>
      </c>
      <c r="Q130" s="101" t="s">
        <v>190</v>
      </c>
      <c r="R130" s="101" t="s">
        <v>191</v>
      </c>
      <c r="S130" s="101" t="s">
        <v>192</v>
      </c>
      <c r="T130" s="102" t="s">
        <v>193</v>
      </c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</row>
    <row r="131" spans="1:63" s="2" customFormat="1" ht="22.8" customHeight="1">
      <c r="A131" s="38"/>
      <c r="B131" s="39"/>
      <c r="C131" s="107" t="s">
        <v>194</v>
      </c>
      <c r="D131" s="40"/>
      <c r="E131" s="40"/>
      <c r="F131" s="40"/>
      <c r="G131" s="40"/>
      <c r="H131" s="40"/>
      <c r="I131" s="40"/>
      <c r="J131" s="205">
        <f>BK131</f>
        <v>0</v>
      </c>
      <c r="K131" s="40"/>
      <c r="L131" s="44"/>
      <c r="M131" s="103"/>
      <c r="N131" s="206"/>
      <c r="O131" s="104"/>
      <c r="P131" s="207">
        <f>P132+P139+P149+P156+P162+P182+P190+P195+P249+P260+P262</f>
        <v>0</v>
      </c>
      <c r="Q131" s="104"/>
      <c r="R131" s="207">
        <f>R132+R139+R149+R156+R162+R182+R190+R195+R249+R260+R262</f>
        <v>0</v>
      </c>
      <c r="S131" s="104"/>
      <c r="T131" s="208">
        <f>T132+T139+T149+T156+T162+T182+T190+T195+T249+T260+T262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80</v>
      </c>
      <c r="AU131" s="17" t="s">
        <v>163</v>
      </c>
      <c r="BK131" s="209">
        <f>BK132+BK139+BK149+BK156+BK162+BK182+BK190+BK195+BK249+BK260+BK262</f>
        <v>0</v>
      </c>
    </row>
    <row r="132" spans="1:63" s="12" customFormat="1" ht="25.9" customHeight="1">
      <c r="A132" s="12"/>
      <c r="B132" s="210"/>
      <c r="C132" s="211"/>
      <c r="D132" s="212" t="s">
        <v>80</v>
      </c>
      <c r="E132" s="213" t="s">
        <v>863</v>
      </c>
      <c r="F132" s="213" t="s">
        <v>864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SUM(P133:P138)</f>
        <v>0</v>
      </c>
      <c r="Q132" s="218"/>
      <c r="R132" s="219">
        <f>SUM(R133:R138)</f>
        <v>0</v>
      </c>
      <c r="S132" s="218"/>
      <c r="T132" s="220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89</v>
      </c>
      <c r="AT132" s="222" t="s">
        <v>80</v>
      </c>
      <c r="AU132" s="222" t="s">
        <v>81</v>
      </c>
      <c r="AY132" s="221" t="s">
        <v>197</v>
      </c>
      <c r="BK132" s="223">
        <f>SUM(BK133:BK138)</f>
        <v>0</v>
      </c>
    </row>
    <row r="133" spans="1:65" s="2" customFormat="1" ht="16.5" customHeight="1">
      <c r="A133" s="38"/>
      <c r="B133" s="39"/>
      <c r="C133" s="226" t="s">
        <v>21</v>
      </c>
      <c r="D133" s="226" t="s">
        <v>200</v>
      </c>
      <c r="E133" s="227" t="s">
        <v>865</v>
      </c>
      <c r="F133" s="228" t="s">
        <v>866</v>
      </c>
      <c r="G133" s="229" t="s">
        <v>217</v>
      </c>
      <c r="H133" s="230">
        <v>62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46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290</v>
      </c>
      <c r="AT133" s="237" t="s">
        <v>200</v>
      </c>
      <c r="AU133" s="237" t="s">
        <v>21</v>
      </c>
      <c r="AY133" s="17" t="s">
        <v>197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21</v>
      </c>
      <c r="BK133" s="238">
        <f>ROUND(I133*H133,2)</f>
        <v>0</v>
      </c>
      <c r="BL133" s="17" t="s">
        <v>290</v>
      </c>
      <c r="BM133" s="237" t="s">
        <v>89</v>
      </c>
    </row>
    <row r="134" spans="1:65" s="2" customFormat="1" ht="21.75" customHeight="1">
      <c r="A134" s="38"/>
      <c r="B134" s="39"/>
      <c r="C134" s="226" t="s">
        <v>89</v>
      </c>
      <c r="D134" s="226" t="s">
        <v>200</v>
      </c>
      <c r="E134" s="227" t="s">
        <v>867</v>
      </c>
      <c r="F134" s="228" t="s">
        <v>868</v>
      </c>
      <c r="G134" s="229" t="s">
        <v>286</v>
      </c>
      <c r="H134" s="230">
        <v>16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46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290</v>
      </c>
      <c r="AT134" s="237" t="s">
        <v>200</v>
      </c>
      <c r="AU134" s="237" t="s">
        <v>21</v>
      </c>
      <c r="AY134" s="17" t="s">
        <v>197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21</v>
      </c>
      <c r="BK134" s="238">
        <f>ROUND(I134*H134,2)</f>
        <v>0</v>
      </c>
      <c r="BL134" s="17" t="s">
        <v>290</v>
      </c>
      <c r="BM134" s="237" t="s">
        <v>205</v>
      </c>
    </row>
    <row r="135" spans="1:65" s="2" customFormat="1" ht="21.75" customHeight="1">
      <c r="A135" s="38"/>
      <c r="B135" s="39"/>
      <c r="C135" s="226" t="s">
        <v>198</v>
      </c>
      <c r="D135" s="226" t="s">
        <v>200</v>
      </c>
      <c r="E135" s="227" t="s">
        <v>869</v>
      </c>
      <c r="F135" s="228" t="s">
        <v>870</v>
      </c>
      <c r="G135" s="229" t="s">
        <v>286</v>
      </c>
      <c r="H135" s="230">
        <v>28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46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290</v>
      </c>
      <c r="AT135" s="237" t="s">
        <v>200</v>
      </c>
      <c r="AU135" s="237" t="s">
        <v>21</v>
      </c>
      <c r="AY135" s="17" t="s">
        <v>197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21</v>
      </c>
      <c r="BK135" s="238">
        <f>ROUND(I135*H135,2)</f>
        <v>0</v>
      </c>
      <c r="BL135" s="17" t="s">
        <v>290</v>
      </c>
      <c r="BM135" s="237" t="s">
        <v>232</v>
      </c>
    </row>
    <row r="136" spans="1:65" s="2" customFormat="1" ht="21.75" customHeight="1">
      <c r="A136" s="38"/>
      <c r="B136" s="39"/>
      <c r="C136" s="226" t="s">
        <v>205</v>
      </c>
      <c r="D136" s="226" t="s">
        <v>200</v>
      </c>
      <c r="E136" s="227" t="s">
        <v>871</v>
      </c>
      <c r="F136" s="228" t="s">
        <v>872</v>
      </c>
      <c r="G136" s="229" t="s">
        <v>286</v>
      </c>
      <c r="H136" s="230">
        <v>12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46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290</v>
      </c>
      <c r="AT136" s="237" t="s">
        <v>200</v>
      </c>
      <c r="AU136" s="237" t="s">
        <v>21</v>
      </c>
      <c r="AY136" s="17" t="s">
        <v>197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21</v>
      </c>
      <c r="BK136" s="238">
        <f>ROUND(I136*H136,2)</f>
        <v>0</v>
      </c>
      <c r="BL136" s="17" t="s">
        <v>290</v>
      </c>
      <c r="BM136" s="237" t="s">
        <v>246</v>
      </c>
    </row>
    <row r="137" spans="1:65" s="2" customFormat="1" ht="21.75" customHeight="1">
      <c r="A137" s="38"/>
      <c r="B137" s="39"/>
      <c r="C137" s="226" t="s">
        <v>227</v>
      </c>
      <c r="D137" s="226" t="s">
        <v>200</v>
      </c>
      <c r="E137" s="227" t="s">
        <v>873</v>
      </c>
      <c r="F137" s="228" t="s">
        <v>874</v>
      </c>
      <c r="G137" s="229" t="s">
        <v>286</v>
      </c>
      <c r="H137" s="230">
        <v>6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46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290</v>
      </c>
      <c r="AT137" s="237" t="s">
        <v>200</v>
      </c>
      <c r="AU137" s="237" t="s">
        <v>21</v>
      </c>
      <c r="AY137" s="17" t="s">
        <v>197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21</v>
      </c>
      <c r="BK137" s="238">
        <f>ROUND(I137*H137,2)</f>
        <v>0</v>
      </c>
      <c r="BL137" s="17" t="s">
        <v>290</v>
      </c>
      <c r="BM137" s="237" t="s">
        <v>26</v>
      </c>
    </row>
    <row r="138" spans="1:65" s="2" customFormat="1" ht="21.75" customHeight="1">
      <c r="A138" s="38"/>
      <c r="B138" s="39"/>
      <c r="C138" s="226" t="s">
        <v>232</v>
      </c>
      <c r="D138" s="226" t="s">
        <v>200</v>
      </c>
      <c r="E138" s="227" t="s">
        <v>1386</v>
      </c>
      <c r="F138" s="228" t="s">
        <v>1387</v>
      </c>
      <c r="G138" s="229" t="s">
        <v>707</v>
      </c>
      <c r="H138" s="287"/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46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290</v>
      </c>
      <c r="AT138" s="237" t="s">
        <v>200</v>
      </c>
      <c r="AU138" s="237" t="s">
        <v>21</v>
      </c>
      <c r="AY138" s="17" t="s">
        <v>197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21</v>
      </c>
      <c r="BK138" s="238">
        <f>ROUND(I138*H138,2)</f>
        <v>0</v>
      </c>
      <c r="BL138" s="17" t="s">
        <v>290</v>
      </c>
      <c r="BM138" s="237" t="s">
        <v>266</v>
      </c>
    </row>
    <row r="139" spans="1:63" s="12" customFormat="1" ht="25.9" customHeight="1">
      <c r="A139" s="12"/>
      <c r="B139" s="210"/>
      <c r="C139" s="211"/>
      <c r="D139" s="212" t="s">
        <v>80</v>
      </c>
      <c r="E139" s="213" t="s">
        <v>877</v>
      </c>
      <c r="F139" s="213" t="s">
        <v>878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SUM(P140:P148)</f>
        <v>0</v>
      </c>
      <c r="Q139" s="218"/>
      <c r="R139" s="219">
        <f>SUM(R140:R148)</f>
        <v>0</v>
      </c>
      <c r="S139" s="218"/>
      <c r="T139" s="220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89</v>
      </c>
      <c r="AT139" s="222" t="s">
        <v>80</v>
      </c>
      <c r="AU139" s="222" t="s">
        <v>81</v>
      </c>
      <c r="AY139" s="221" t="s">
        <v>197</v>
      </c>
      <c r="BK139" s="223">
        <f>SUM(BK140:BK148)</f>
        <v>0</v>
      </c>
    </row>
    <row r="140" spans="1:65" s="2" customFormat="1" ht="16.5" customHeight="1">
      <c r="A140" s="38"/>
      <c r="B140" s="39"/>
      <c r="C140" s="226" t="s">
        <v>238</v>
      </c>
      <c r="D140" s="226" t="s">
        <v>200</v>
      </c>
      <c r="E140" s="227" t="s">
        <v>879</v>
      </c>
      <c r="F140" s="228" t="s">
        <v>880</v>
      </c>
      <c r="G140" s="229" t="s">
        <v>286</v>
      </c>
      <c r="H140" s="230">
        <v>2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46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290</v>
      </c>
      <c r="AT140" s="237" t="s">
        <v>200</v>
      </c>
      <c r="AU140" s="237" t="s">
        <v>21</v>
      </c>
      <c r="AY140" s="17" t="s">
        <v>197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21</v>
      </c>
      <c r="BK140" s="238">
        <f>ROUND(I140*H140,2)</f>
        <v>0</v>
      </c>
      <c r="BL140" s="17" t="s">
        <v>290</v>
      </c>
      <c r="BM140" s="237" t="s">
        <v>277</v>
      </c>
    </row>
    <row r="141" spans="1:65" s="2" customFormat="1" ht="16.5" customHeight="1">
      <c r="A141" s="38"/>
      <c r="B141" s="39"/>
      <c r="C141" s="226" t="s">
        <v>246</v>
      </c>
      <c r="D141" s="226" t="s">
        <v>200</v>
      </c>
      <c r="E141" s="227" t="s">
        <v>881</v>
      </c>
      <c r="F141" s="228" t="s">
        <v>882</v>
      </c>
      <c r="G141" s="229" t="s">
        <v>286</v>
      </c>
      <c r="H141" s="230">
        <v>7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46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290</v>
      </c>
      <c r="AT141" s="237" t="s">
        <v>200</v>
      </c>
      <c r="AU141" s="237" t="s">
        <v>21</v>
      </c>
      <c r="AY141" s="17" t="s">
        <v>197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21</v>
      </c>
      <c r="BK141" s="238">
        <f>ROUND(I141*H141,2)</f>
        <v>0</v>
      </c>
      <c r="BL141" s="17" t="s">
        <v>290</v>
      </c>
      <c r="BM141" s="237" t="s">
        <v>290</v>
      </c>
    </row>
    <row r="142" spans="1:65" s="2" customFormat="1" ht="16.5" customHeight="1">
      <c r="A142" s="38"/>
      <c r="B142" s="39"/>
      <c r="C142" s="226" t="s">
        <v>251</v>
      </c>
      <c r="D142" s="226" t="s">
        <v>200</v>
      </c>
      <c r="E142" s="227" t="s">
        <v>883</v>
      </c>
      <c r="F142" s="228" t="s">
        <v>884</v>
      </c>
      <c r="G142" s="229" t="s">
        <v>286</v>
      </c>
      <c r="H142" s="230">
        <v>9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46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290</v>
      </c>
      <c r="AT142" s="237" t="s">
        <v>200</v>
      </c>
      <c r="AU142" s="237" t="s">
        <v>21</v>
      </c>
      <c r="AY142" s="17" t="s">
        <v>197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21</v>
      </c>
      <c r="BK142" s="238">
        <f>ROUND(I142*H142,2)</f>
        <v>0</v>
      </c>
      <c r="BL142" s="17" t="s">
        <v>290</v>
      </c>
      <c r="BM142" s="237" t="s">
        <v>300</v>
      </c>
    </row>
    <row r="143" spans="1:65" s="2" customFormat="1" ht="16.5" customHeight="1">
      <c r="A143" s="38"/>
      <c r="B143" s="39"/>
      <c r="C143" s="226" t="s">
        <v>26</v>
      </c>
      <c r="D143" s="226" t="s">
        <v>200</v>
      </c>
      <c r="E143" s="227" t="s">
        <v>889</v>
      </c>
      <c r="F143" s="228" t="s">
        <v>890</v>
      </c>
      <c r="G143" s="229" t="s">
        <v>203</v>
      </c>
      <c r="H143" s="230">
        <v>5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46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290</v>
      </c>
      <c r="AT143" s="237" t="s">
        <v>200</v>
      </c>
      <c r="AU143" s="237" t="s">
        <v>21</v>
      </c>
      <c r="AY143" s="17" t="s">
        <v>197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21</v>
      </c>
      <c r="BK143" s="238">
        <f>ROUND(I143*H143,2)</f>
        <v>0</v>
      </c>
      <c r="BL143" s="17" t="s">
        <v>290</v>
      </c>
      <c r="BM143" s="237" t="s">
        <v>308</v>
      </c>
    </row>
    <row r="144" spans="1:65" s="2" customFormat="1" ht="16.5" customHeight="1">
      <c r="A144" s="38"/>
      <c r="B144" s="39"/>
      <c r="C144" s="226" t="s">
        <v>260</v>
      </c>
      <c r="D144" s="226" t="s">
        <v>200</v>
      </c>
      <c r="E144" s="227" t="s">
        <v>891</v>
      </c>
      <c r="F144" s="228" t="s">
        <v>892</v>
      </c>
      <c r="G144" s="229" t="s">
        <v>203</v>
      </c>
      <c r="H144" s="230">
        <v>4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46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290</v>
      </c>
      <c r="AT144" s="237" t="s">
        <v>200</v>
      </c>
      <c r="AU144" s="237" t="s">
        <v>21</v>
      </c>
      <c r="AY144" s="17" t="s">
        <v>197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21</v>
      </c>
      <c r="BK144" s="238">
        <f>ROUND(I144*H144,2)</f>
        <v>0</v>
      </c>
      <c r="BL144" s="17" t="s">
        <v>290</v>
      </c>
      <c r="BM144" s="237" t="s">
        <v>315</v>
      </c>
    </row>
    <row r="145" spans="1:65" s="2" customFormat="1" ht="16.5" customHeight="1">
      <c r="A145" s="38"/>
      <c r="B145" s="39"/>
      <c r="C145" s="226" t="s">
        <v>266</v>
      </c>
      <c r="D145" s="226" t="s">
        <v>200</v>
      </c>
      <c r="E145" s="227" t="s">
        <v>893</v>
      </c>
      <c r="F145" s="228" t="s">
        <v>894</v>
      </c>
      <c r="G145" s="229" t="s">
        <v>203</v>
      </c>
      <c r="H145" s="230">
        <v>8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46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290</v>
      </c>
      <c r="AT145" s="237" t="s">
        <v>200</v>
      </c>
      <c r="AU145" s="237" t="s">
        <v>21</v>
      </c>
      <c r="AY145" s="17" t="s">
        <v>197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21</v>
      </c>
      <c r="BK145" s="238">
        <f>ROUND(I145*H145,2)</f>
        <v>0</v>
      </c>
      <c r="BL145" s="17" t="s">
        <v>290</v>
      </c>
      <c r="BM145" s="237" t="s">
        <v>325</v>
      </c>
    </row>
    <row r="146" spans="1:65" s="2" customFormat="1" ht="16.5" customHeight="1">
      <c r="A146" s="38"/>
      <c r="B146" s="39"/>
      <c r="C146" s="226" t="s">
        <v>271</v>
      </c>
      <c r="D146" s="226" t="s">
        <v>200</v>
      </c>
      <c r="E146" s="227" t="s">
        <v>895</v>
      </c>
      <c r="F146" s="228" t="s">
        <v>896</v>
      </c>
      <c r="G146" s="229" t="s">
        <v>286</v>
      </c>
      <c r="H146" s="230">
        <v>18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46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290</v>
      </c>
      <c r="AT146" s="237" t="s">
        <v>200</v>
      </c>
      <c r="AU146" s="237" t="s">
        <v>21</v>
      </c>
      <c r="AY146" s="17" t="s">
        <v>197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21</v>
      </c>
      <c r="BK146" s="238">
        <f>ROUND(I146*H146,2)</f>
        <v>0</v>
      </c>
      <c r="BL146" s="17" t="s">
        <v>290</v>
      </c>
      <c r="BM146" s="237" t="s">
        <v>338</v>
      </c>
    </row>
    <row r="147" spans="1:65" s="2" customFormat="1" ht="16.5" customHeight="1">
      <c r="A147" s="38"/>
      <c r="B147" s="39"/>
      <c r="C147" s="226" t="s">
        <v>277</v>
      </c>
      <c r="D147" s="226" t="s">
        <v>200</v>
      </c>
      <c r="E147" s="227" t="s">
        <v>897</v>
      </c>
      <c r="F147" s="228" t="s">
        <v>898</v>
      </c>
      <c r="G147" s="229" t="s">
        <v>203</v>
      </c>
      <c r="H147" s="230">
        <v>4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46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290</v>
      </c>
      <c r="AT147" s="237" t="s">
        <v>200</v>
      </c>
      <c r="AU147" s="237" t="s">
        <v>21</v>
      </c>
      <c r="AY147" s="17" t="s">
        <v>197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21</v>
      </c>
      <c r="BK147" s="238">
        <f>ROUND(I147*H147,2)</f>
        <v>0</v>
      </c>
      <c r="BL147" s="17" t="s">
        <v>290</v>
      </c>
      <c r="BM147" s="237" t="s">
        <v>347</v>
      </c>
    </row>
    <row r="148" spans="1:65" s="2" customFormat="1" ht="21.75" customHeight="1">
      <c r="A148" s="38"/>
      <c r="B148" s="39"/>
      <c r="C148" s="226" t="s">
        <v>8</v>
      </c>
      <c r="D148" s="226" t="s">
        <v>200</v>
      </c>
      <c r="E148" s="227" t="s">
        <v>1388</v>
      </c>
      <c r="F148" s="228" t="s">
        <v>1389</v>
      </c>
      <c r="G148" s="229" t="s">
        <v>707</v>
      </c>
      <c r="H148" s="287"/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46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290</v>
      </c>
      <c r="AT148" s="237" t="s">
        <v>200</v>
      </c>
      <c r="AU148" s="237" t="s">
        <v>21</v>
      </c>
      <c r="AY148" s="17" t="s">
        <v>197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21</v>
      </c>
      <c r="BK148" s="238">
        <f>ROUND(I148*H148,2)</f>
        <v>0</v>
      </c>
      <c r="BL148" s="17" t="s">
        <v>290</v>
      </c>
      <c r="BM148" s="237" t="s">
        <v>359</v>
      </c>
    </row>
    <row r="149" spans="1:63" s="12" customFormat="1" ht="25.9" customHeight="1">
      <c r="A149" s="12"/>
      <c r="B149" s="210"/>
      <c r="C149" s="211"/>
      <c r="D149" s="212" t="s">
        <v>80</v>
      </c>
      <c r="E149" s="213" t="s">
        <v>901</v>
      </c>
      <c r="F149" s="213" t="s">
        <v>902</v>
      </c>
      <c r="G149" s="211"/>
      <c r="H149" s="211"/>
      <c r="I149" s="214"/>
      <c r="J149" s="215">
        <f>BK149</f>
        <v>0</v>
      </c>
      <c r="K149" s="211"/>
      <c r="L149" s="216"/>
      <c r="M149" s="217"/>
      <c r="N149" s="218"/>
      <c r="O149" s="218"/>
      <c r="P149" s="219">
        <f>SUM(P150:P155)</f>
        <v>0</v>
      </c>
      <c r="Q149" s="218"/>
      <c r="R149" s="219">
        <f>SUM(R150:R155)</f>
        <v>0</v>
      </c>
      <c r="S149" s="218"/>
      <c r="T149" s="220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21</v>
      </c>
      <c r="AT149" s="222" t="s">
        <v>80</v>
      </c>
      <c r="AU149" s="222" t="s">
        <v>81</v>
      </c>
      <c r="AY149" s="221" t="s">
        <v>197</v>
      </c>
      <c r="BK149" s="223">
        <f>SUM(BK150:BK155)</f>
        <v>0</v>
      </c>
    </row>
    <row r="150" spans="1:65" s="2" customFormat="1" ht="16.5" customHeight="1">
      <c r="A150" s="38"/>
      <c r="B150" s="39"/>
      <c r="C150" s="226" t="s">
        <v>290</v>
      </c>
      <c r="D150" s="226" t="s">
        <v>200</v>
      </c>
      <c r="E150" s="227" t="s">
        <v>903</v>
      </c>
      <c r="F150" s="228" t="s">
        <v>904</v>
      </c>
      <c r="G150" s="229" t="s">
        <v>286</v>
      </c>
      <c r="H150" s="230">
        <v>3.5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46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205</v>
      </c>
      <c r="AT150" s="237" t="s">
        <v>200</v>
      </c>
      <c r="AU150" s="237" t="s">
        <v>21</v>
      </c>
      <c r="AY150" s="17" t="s">
        <v>197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21</v>
      </c>
      <c r="BK150" s="238">
        <f>ROUND(I150*H150,2)</f>
        <v>0</v>
      </c>
      <c r="BL150" s="17" t="s">
        <v>205</v>
      </c>
      <c r="BM150" s="237" t="s">
        <v>369</v>
      </c>
    </row>
    <row r="151" spans="1:65" s="2" customFormat="1" ht="16.5" customHeight="1">
      <c r="A151" s="38"/>
      <c r="B151" s="39"/>
      <c r="C151" s="226" t="s">
        <v>294</v>
      </c>
      <c r="D151" s="226" t="s">
        <v>200</v>
      </c>
      <c r="E151" s="227" t="s">
        <v>905</v>
      </c>
      <c r="F151" s="228" t="s">
        <v>906</v>
      </c>
      <c r="G151" s="229" t="s">
        <v>286</v>
      </c>
      <c r="H151" s="230">
        <v>9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46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205</v>
      </c>
      <c r="AT151" s="237" t="s">
        <v>200</v>
      </c>
      <c r="AU151" s="237" t="s">
        <v>21</v>
      </c>
      <c r="AY151" s="17" t="s">
        <v>197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21</v>
      </c>
      <c r="BK151" s="238">
        <f>ROUND(I151*H151,2)</f>
        <v>0</v>
      </c>
      <c r="BL151" s="17" t="s">
        <v>205</v>
      </c>
      <c r="BM151" s="237" t="s">
        <v>383</v>
      </c>
    </row>
    <row r="152" spans="1:65" s="2" customFormat="1" ht="16.5" customHeight="1">
      <c r="A152" s="38"/>
      <c r="B152" s="39"/>
      <c r="C152" s="226" t="s">
        <v>300</v>
      </c>
      <c r="D152" s="226" t="s">
        <v>200</v>
      </c>
      <c r="E152" s="227" t="s">
        <v>907</v>
      </c>
      <c r="F152" s="228" t="s">
        <v>908</v>
      </c>
      <c r="G152" s="229" t="s">
        <v>286</v>
      </c>
      <c r="H152" s="230">
        <v>4.5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46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205</v>
      </c>
      <c r="AT152" s="237" t="s">
        <v>200</v>
      </c>
      <c r="AU152" s="237" t="s">
        <v>21</v>
      </c>
      <c r="AY152" s="17" t="s">
        <v>197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21</v>
      </c>
      <c r="BK152" s="238">
        <f>ROUND(I152*H152,2)</f>
        <v>0</v>
      </c>
      <c r="BL152" s="17" t="s">
        <v>205</v>
      </c>
      <c r="BM152" s="237" t="s">
        <v>396</v>
      </c>
    </row>
    <row r="153" spans="1:65" s="2" customFormat="1" ht="16.5" customHeight="1">
      <c r="A153" s="38"/>
      <c r="B153" s="39"/>
      <c r="C153" s="226" t="s">
        <v>304</v>
      </c>
      <c r="D153" s="226" t="s">
        <v>200</v>
      </c>
      <c r="E153" s="227" t="s">
        <v>909</v>
      </c>
      <c r="F153" s="228" t="s">
        <v>910</v>
      </c>
      <c r="G153" s="229" t="s">
        <v>203</v>
      </c>
      <c r="H153" s="230">
        <v>2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46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205</v>
      </c>
      <c r="AT153" s="237" t="s">
        <v>200</v>
      </c>
      <c r="AU153" s="237" t="s">
        <v>21</v>
      </c>
      <c r="AY153" s="17" t="s">
        <v>197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21</v>
      </c>
      <c r="BK153" s="238">
        <f>ROUND(I153*H153,2)</f>
        <v>0</v>
      </c>
      <c r="BL153" s="17" t="s">
        <v>205</v>
      </c>
      <c r="BM153" s="237" t="s">
        <v>406</v>
      </c>
    </row>
    <row r="154" spans="1:65" s="2" customFormat="1" ht="16.5" customHeight="1">
      <c r="A154" s="38"/>
      <c r="B154" s="39"/>
      <c r="C154" s="226" t="s">
        <v>308</v>
      </c>
      <c r="D154" s="226" t="s">
        <v>200</v>
      </c>
      <c r="E154" s="227" t="s">
        <v>911</v>
      </c>
      <c r="F154" s="228" t="s">
        <v>912</v>
      </c>
      <c r="G154" s="229" t="s">
        <v>203</v>
      </c>
      <c r="H154" s="230">
        <v>4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46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205</v>
      </c>
      <c r="AT154" s="237" t="s">
        <v>200</v>
      </c>
      <c r="AU154" s="237" t="s">
        <v>21</v>
      </c>
      <c r="AY154" s="17" t="s">
        <v>197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21</v>
      </c>
      <c r="BK154" s="238">
        <f>ROUND(I154*H154,2)</f>
        <v>0</v>
      </c>
      <c r="BL154" s="17" t="s">
        <v>205</v>
      </c>
      <c r="BM154" s="237" t="s">
        <v>416</v>
      </c>
    </row>
    <row r="155" spans="1:65" s="2" customFormat="1" ht="21.75" customHeight="1">
      <c r="A155" s="38"/>
      <c r="B155" s="39"/>
      <c r="C155" s="226" t="s">
        <v>7</v>
      </c>
      <c r="D155" s="226" t="s">
        <v>200</v>
      </c>
      <c r="E155" s="227" t="s">
        <v>1390</v>
      </c>
      <c r="F155" s="228" t="s">
        <v>1391</v>
      </c>
      <c r="G155" s="229" t="s">
        <v>210</v>
      </c>
      <c r="H155" s="230">
        <v>0.224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46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205</v>
      </c>
      <c r="AT155" s="237" t="s">
        <v>200</v>
      </c>
      <c r="AU155" s="237" t="s">
        <v>21</v>
      </c>
      <c r="AY155" s="17" t="s">
        <v>197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21</v>
      </c>
      <c r="BK155" s="238">
        <f>ROUND(I155*H155,2)</f>
        <v>0</v>
      </c>
      <c r="BL155" s="17" t="s">
        <v>205</v>
      </c>
      <c r="BM155" s="237" t="s">
        <v>424</v>
      </c>
    </row>
    <row r="156" spans="1:63" s="12" customFormat="1" ht="25.9" customHeight="1">
      <c r="A156" s="12"/>
      <c r="B156" s="210"/>
      <c r="C156" s="211"/>
      <c r="D156" s="212" t="s">
        <v>80</v>
      </c>
      <c r="E156" s="213" t="s">
        <v>915</v>
      </c>
      <c r="F156" s="213" t="s">
        <v>916</v>
      </c>
      <c r="G156" s="211"/>
      <c r="H156" s="211"/>
      <c r="I156" s="214"/>
      <c r="J156" s="215">
        <f>BK156</f>
        <v>0</v>
      </c>
      <c r="K156" s="211"/>
      <c r="L156" s="216"/>
      <c r="M156" s="217"/>
      <c r="N156" s="218"/>
      <c r="O156" s="218"/>
      <c r="P156" s="219">
        <f>SUM(P157:P161)</f>
        <v>0</v>
      </c>
      <c r="Q156" s="218"/>
      <c r="R156" s="219">
        <f>SUM(R157:R161)</f>
        <v>0</v>
      </c>
      <c r="S156" s="218"/>
      <c r="T156" s="220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21</v>
      </c>
      <c r="AT156" s="222" t="s">
        <v>80</v>
      </c>
      <c r="AU156" s="222" t="s">
        <v>81</v>
      </c>
      <c r="AY156" s="221" t="s">
        <v>197</v>
      </c>
      <c r="BK156" s="223">
        <f>SUM(BK157:BK161)</f>
        <v>0</v>
      </c>
    </row>
    <row r="157" spans="1:65" s="2" customFormat="1" ht="16.5" customHeight="1">
      <c r="A157" s="38"/>
      <c r="B157" s="39"/>
      <c r="C157" s="226" t="s">
        <v>315</v>
      </c>
      <c r="D157" s="226" t="s">
        <v>200</v>
      </c>
      <c r="E157" s="227" t="s">
        <v>917</v>
      </c>
      <c r="F157" s="228" t="s">
        <v>918</v>
      </c>
      <c r="G157" s="229" t="s">
        <v>203</v>
      </c>
      <c r="H157" s="230">
        <v>4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46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205</v>
      </c>
      <c r="AT157" s="237" t="s">
        <v>200</v>
      </c>
      <c r="AU157" s="237" t="s">
        <v>21</v>
      </c>
      <c r="AY157" s="17" t="s">
        <v>197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21</v>
      </c>
      <c r="BK157" s="238">
        <f>ROUND(I157*H157,2)</f>
        <v>0</v>
      </c>
      <c r="BL157" s="17" t="s">
        <v>205</v>
      </c>
      <c r="BM157" s="237" t="s">
        <v>432</v>
      </c>
    </row>
    <row r="158" spans="1:65" s="2" customFormat="1" ht="16.5" customHeight="1">
      <c r="A158" s="38"/>
      <c r="B158" s="39"/>
      <c r="C158" s="226" t="s">
        <v>320</v>
      </c>
      <c r="D158" s="226" t="s">
        <v>200</v>
      </c>
      <c r="E158" s="227" t="s">
        <v>919</v>
      </c>
      <c r="F158" s="228" t="s">
        <v>920</v>
      </c>
      <c r="G158" s="229" t="s">
        <v>203</v>
      </c>
      <c r="H158" s="230">
        <v>3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46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205</v>
      </c>
      <c r="AT158" s="237" t="s">
        <v>200</v>
      </c>
      <c r="AU158" s="237" t="s">
        <v>21</v>
      </c>
      <c r="AY158" s="17" t="s">
        <v>197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21</v>
      </c>
      <c r="BK158" s="238">
        <f>ROUND(I158*H158,2)</f>
        <v>0</v>
      </c>
      <c r="BL158" s="17" t="s">
        <v>205</v>
      </c>
      <c r="BM158" s="237" t="s">
        <v>442</v>
      </c>
    </row>
    <row r="159" spans="1:65" s="2" customFormat="1" ht="16.5" customHeight="1">
      <c r="A159" s="38"/>
      <c r="B159" s="39"/>
      <c r="C159" s="226" t="s">
        <v>325</v>
      </c>
      <c r="D159" s="226" t="s">
        <v>200</v>
      </c>
      <c r="E159" s="227" t="s">
        <v>921</v>
      </c>
      <c r="F159" s="228" t="s">
        <v>922</v>
      </c>
      <c r="G159" s="229" t="s">
        <v>203</v>
      </c>
      <c r="H159" s="230">
        <v>5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46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205</v>
      </c>
      <c r="AT159" s="237" t="s">
        <v>200</v>
      </c>
      <c r="AU159" s="237" t="s">
        <v>21</v>
      </c>
      <c r="AY159" s="17" t="s">
        <v>197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21</v>
      </c>
      <c r="BK159" s="238">
        <f>ROUND(I159*H159,2)</f>
        <v>0</v>
      </c>
      <c r="BL159" s="17" t="s">
        <v>205</v>
      </c>
      <c r="BM159" s="237" t="s">
        <v>450</v>
      </c>
    </row>
    <row r="160" spans="1:65" s="2" customFormat="1" ht="16.5" customHeight="1">
      <c r="A160" s="38"/>
      <c r="B160" s="39"/>
      <c r="C160" s="226" t="s">
        <v>332</v>
      </c>
      <c r="D160" s="226" t="s">
        <v>200</v>
      </c>
      <c r="E160" s="227" t="s">
        <v>923</v>
      </c>
      <c r="F160" s="228" t="s">
        <v>924</v>
      </c>
      <c r="G160" s="229" t="s">
        <v>203</v>
      </c>
      <c r="H160" s="230">
        <v>2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46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205</v>
      </c>
      <c r="AT160" s="237" t="s">
        <v>200</v>
      </c>
      <c r="AU160" s="237" t="s">
        <v>21</v>
      </c>
      <c r="AY160" s="17" t="s">
        <v>197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21</v>
      </c>
      <c r="BK160" s="238">
        <f>ROUND(I160*H160,2)</f>
        <v>0</v>
      </c>
      <c r="BL160" s="17" t="s">
        <v>205</v>
      </c>
      <c r="BM160" s="237" t="s">
        <v>459</v>
      </c>
    </row>
    <row r="161" spans="1:65" s="2" customFormat="1" ht="21.75" customHeight="1">
      <c r="A161" s="38"/>
      <c r="B161" s="39"/>
      <c r="C161" s="226" t="s">
        <v>338</v>
      </c>
      <c r="D161" s="226" t="s">
        <v>200</v>
      </c>
      <c r="E161" s="227" t="s">
        <v>1388</v>
      </c>
      <c r="F161" s="228" t="s">
        <v>1389</v>
      </c>
      <c r="G161" s="229" t="s">
        <v>707</v>
      </c>
      <c r="H161" s="287"/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46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205</v>
      </c>
      <c r="AT161" s="237" t="s">
        <v>200</v>
      </c>
      <c r="AU161" s="237" t="s">
        <v>21</v>
      </c>
      <c r="AY161" s="17" t="s">
        <v>197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21</v>
      </c>
      <c r="BK161" s="238">
        <f>ROUND(I161*H161,2)</f>
        <v>0</v>
      </c>
      <c r="BL161" s="17" t="s">
        <v>205</v>
      </c>
      <c r="BM161" s="237" t="s">
        <v>469</v>
      </c>
    </row>
    <row r="162" spans="1:63" s="12" customFormat="1" ht="25.9" customHeight="1">
      <c r="A162" s="12"/>
      <c r="B162" s="210"/>
      <c r="C162" s="211"/>
      <c r="D162" s="212" t="s">
        <v>80</v>
      </c>
      <c r="E162" s="213" t="s">
        <v>400</v>
      </c>
      <c r="F162" s="213" t="s">
        <v>925</v>
      </c>
      <c r="G162" s="211"/>
      <c r="H162" s="211"/>
      <c r="I162" s="214"/>
      <c r="J162" s="215">
        <f>BK162</f>
        <v>0</v>
      </c>
      <c r="K162" s="211"/>
      <c r="L162" s="216"/>
      <c r="M162" s="217"/>
      <c r="N162" s="218"/>
      <c r="O162" s="218"/>
      <c r="P162" s="219">
        <f>SUM(P163:P181)</f>
        <v>0</v>
      </c>
      <c r="Q162" s="218"/>
      <c r="R162" s="219">
        <f>SUM(R163:R181)</f>
        <v>0</v>
      </c>
      <c r="S162" s="218"/>
      <c r="T162" s="220">
        <f>SUM(T163:T181)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89</v>
      </c>
      <c r="AT162" s="222" t="s">
        <v>80</v>
      </c>
      <c r="AU162" s="222" t="s">
        <v>81</v>
      </c>
      <c r="AY162" s="221" t="s">
        <v>197</v>
      </c>
      <c r="BK162" s="223">
        <f>SUM(BK163:BK181)</f>
        <v>0</v>
      </c>
    </row>
    <row r="163" spans="1:65" s="2" customFormat="1" ht="16.5" customHeight="1">
      <c r="A163" s="38"/>
      <c r="B163" s="39"/>
      <c r="C163" s="226" t="s">
        <v>343</v>
      </c>
      <c r="D163" s="226" t="s">
        <v>200</v>
      </c>
      <c r="E163" s="227" t="s">
        <v>926</v>
      </c>
      <c r="F163" s="228" t="s">
        <v>927</v>
      </c>
      <c r="G163" s="229" t="s">
        <v>286</v>
      </c>
      <c r="H163" s="230">
        <v>10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46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290</v>
      </c>
      <c r="AT163" s="237" t="s">
        <v>200</v>
      </c>
      <c r="AU163" s="237" t="s">
        <v>21</v>
      </c>
      <c r="AY163" s="17" t="s">
        <v>197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21</v>
      </c>
      <c r="BK163" s="238">
        <f>ROUND(I163*H163,2)</f>
        <v>0</v>
      </c>
      <c r="BL163" s="17" t="s">
        <v>290</v>
      </c>
      <c r="BM163" s="237" t="s">
        <v>483</v>
      </c>
    </row>
    <row r="164" spans="1:65" s="2" customFormat="1" ht="16.5" customHeight="1">
      <c r="A164" s="38"/>
      <c r="B164" s="39"/>
      <c r="C164" s="226" t="s">
        <v>347</v>
      </c>
      <c r="D164" s="226" t="s">
        <v>200</v>
      </c>
      <c r="E164" s="227" t="s">
        <v>928</v>
      </c>
      <c r="F164" s="228" t="s">
        <v>929</v>
      </c>
      <c r="G164" s="229" t="s">
        <v>286</v>
      </c>
      <c r="H164" s="230">
        <v>9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46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290</v>
      </c>
      <c r="AT164" s="237" t="s">
        <v>200</v>
      </c>
      <c r="AU164" s="237" t="s">
        <v>21</v>
      </c>
      <c r="AY164" s="17" t="s">
        <v>197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21</v>
      </c>
      <c r="BK164" s="238">
        <f>ROUND(I164*H164,2)</f>
        <v>0</v>
      </c>
      <c r="BL164" s="17" t="s">
        <v>290</v>
      </c>
      <c r="BM164" s="237" t="s">
        <v>495</v>
      </c>
    </row>
    <row r="165" spans="1:65" s="2" customFormat="1" ht="16.5" customHeight="1">
      <c r="A165" s="38"/>
      <c r="B165" s="39"/>
      <c r="C165" s="226" t="s">
        <v>355</v>
      </c>
      <c r="D165" s="226" t="s">
        <v>200</v>
      </c>
      <c r="E165" s="227" t="s">
        <v>930</v>
      </c>
      <c r="F165" s="228" t="s">
        <v>931</v>
      </c>
      <c r="G165" s="229" t="s">
        <v>286</v>
      </c>
      <c r="H165" s="230">
        <v>6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46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290</v>
      </c>
      <c r="AT165" s="237" t="s">
        <v>200</v>
      </c>
      <c r="AU165" s="237" t="s">
        <v>21</v>
      </c>
      <c r="AY165" s="17" t="s">
        <v>197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21</v>
      </c>
      <c r="BK165" s="238">
        <f>ROUND(I165*H165,2)</f>
        <v>0</v>
      </c>
      <c r="BL165" s="17" t="s">
        <v>290</v>
      </c>
      <c r="BM165" s="237" t="s">
        <v>504</v>
      </c>
    </row>
    <row r="166" spans="1:65" s="2" customFormat="1" ht="16.5" customHeight="1">
      <c r="A166" s="38"/>
      <c r="B166" s="39"/>
      <c r="C166" s="226" t="s">
        <v>359</v>
      </c>
      <c r="D166" s="226" t="s">
        <v>200</v>
      </c>
      <c r="E166" s="227" t="s">
        <v>932</v>
      </c>
      <c r="F166" s="228" t="s">
        <v>933</v>
      </c>
      <c r="G166" s="229" t="s">
        <v>286</v>
      </c>
      <c r="H166" s="230">
        <v>6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46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290</v>
      </c>
      <c r="AT166" s="237" t="s">
        <v>200</v>
      </c>
      <c r="AU166" s="237" t="s">
        <v>21</v>
      </c>
      <c r="AY166" s="17" t="s">
        <v>197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21</v>
      </c>
      <c r="BK166" s="238">
        <f>ROUND(I166*H166,2)</f>
        <v>0</v>
      </c>
      <c r="BL166" s="17" t="s">
        <v>290</v>
      </c>
      <c r="BM166" s="237" t="s">
        <v>513</v>
      </c>
    </row>
    <row r="167" spans="1:65" s="2" customFormat="1" ht="16.5" customHeight="1">
      <c r="A167" s="38"/>
      <c r="B167" s="39"/>
      <c r="C167" s="226" t="s">
        <v>365</v>
      </c>
      <c r="D167" s="226" t="s">
        <v>200</v>
      </c>
      <c r="E167" s="227" t="s">
        <v>934</v>
      </c>
      <c r="F167" s="228" t="s">
        <v>935</v>
      </c>
      <c r="G167" s="229" t="s">
        <v>286</v>
      </c>
      <c r="H167" s="230">
        <v>6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46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290</v>
      </c>
      <c r="AT167" s="237" t="s">
        <v>200</v>
      </c>
      <c r="AU167" s="237" t="s">
        <v>21</v>
      </c>
      <c r="AY167" s="17" t="s">
        <v>197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21</v>
      </c>
      <c r="BK167" s="238">
        <f>ROUND(I167*H167,2)</f>
        <v>0</v>
      </c>
      <c r="BL167" s="17" t="s">
        <v>290</v>
      </c>
      <c r="BM167" s="237" t="s">
        <v>525</v>
      </c>
    </row>
    <row r="168" spans="1:65" s="2" customFormat="1" ht="16.5" customHeight="1">
      <c r="A168" s="38"/>
      <c r="B168" s="39"/>
      <c r="C168" s="226" t="s">
        <v>369</v>
      </c>
      <c r="D168" s="226" t="s">
        <v>200</v>
      </c>
      <c r="E168" s="227" t="s">
        <v>936</v>
      </c>
      <c r="F168" s="228" t="s">
        <v>937</v>
      </c>
      <c r="G168" s="229" t="s">
        <v>286</v>
      </c>
      <c r="H168" s="230">
        <v>19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46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290</v>
      </c>
      <c r="AT168" s="237" t="s">
        <v>200</v>
      </c>
      <c r="AU168" s="237" t="s">
        <v>21</v>
      </c>
      <c r="AY168" s="17" t="s">
        <v>197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21</v>
      </c>
      <c r="BK168" s="238">
        <f>ROUND(I168*H168,2)</f>
        <v>0</v>
      </c>
      <c r="BL168" s="17" t="s">
        <v>290</v>
      </c>
      <c r="BM168" s="237" t="s">
        <v>548</v>
      </c>
    </row>
    <row r="169" spans="1:65" s="2" customFormat="1" ht="16.5" customHeight="1">
      <c r="A169" s="38"/>
      <c r="B169" s="39"/>
      <c r="C169" s="226" t="s">
        <v>375</v>
      </c>
      <c r="D169" s="226" t="s">
        <v>200</v>
      </c>
      <c r="E169" s="227" t="s">
        <v>938</v>
      </c>
      <c r="F169" s="228" t="s">
        <v>939</v>
      </c>
      <c r="G169" s="229" t="s">
        <v>286</v>
      </c>
      <c r="H169" s="230">
        <v>6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46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290</v>
      </c>
      <c r="AT169" s="237" t="s">
        <v>200</v>
      </c>
      <c r="AU169" s="237" t="s">
        <v>21</v>
      </c>
      <c r="AY169" s="17" t="s">
        <v>197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21</v>
      </c>
      <c r="BK169" s="238">
        <f>ROUND(I169*H169,2)</f>
        <v>0</v>
      </c>
      <c r="BL169" s="17" t="s">
        <v>290</v>
      </c>
      <c r="BM169" s="237" t="s">
        <v>568</v>
      </c>
    </row>
    <row r="170" spans="1:65" s="2" customFormat="1" ht="16.5" customHeight="1">
      <c r="A170" s="38"/>
      <c r="B170" s="39"/>
      <c r="C170" s="226" t="s">
        <v>383</v>
      </c>
      <c r="D170" s="226" t="s">
        <v>200</v>
      </c>
      <c r="E170" s="227" t="s">
        <v>940</v>
      </c>
      <c r="F170" s="228" t="s">
        <v>941</v>
      </c>
      <c r="G170" s="229" t="s">
        <v>203</v>
      </c>
      <c r="H170" s="230">
        <v>24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46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290</v>
      </c>
      <c r="AT170" s="237" t="s">
        <v>200</v>
      </c>
      <c r="AU170" s="237" t="s">
        <v>21</v>
      </c>
      <c r="AY170" s="17" t="s">
        <v>197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21</v>
      </c>
      <c r="BK170" s="238">
        <f>ROUND(I170*H170,2)</f>
        <v>0</v>
      </c>
      <c r="BL170" s="17" t="s">
        <v>290</v>
      </c>
      <c r="BM170" s="237" t="s">
        <v>577</v>
      </c>
    </row>
    <row r="171" spans="1:65" s="2" customFormat="1" ht="16.5" customHeight="1">
      <c r="A171" s="38"/>
      <c r="B171" s="39"/>
      <c r="C171" s="226" t="s">
        <v>388</v>
      </c>
      <c r="D171" s="226" t="s">
        <v>200</v>
      </c>
      <c r="E171" s="227" t="s">
        <v>942</v>
      </c>
      <c r="F171" s="228" t="s">
        <v>943</v>
      </c>
      <c r="G171" s="229" t="s">
        <v>203</v>
      </c>
      <c r="H171" s="230">
        <v>1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46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290</v>
      </c>
      <c r="AT171" s="237" t="s">
        <v>200</v>
      </c>
      <c r="AU171" s="237" t="s">
        <v>21</v>
      </c>
      <c r="AY171" s="17" t="s">
        <v>197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21</v>
      </c>
      <c r="BK171" s="238">
        <f>ROUND(I171*H171,2)</f>
        <v>0</v>
      </c>
      <c r="BL171" s="17" t="s">
        <v>290</v>
      </c>
      <c r="BM171" s="237" t="s">
        <v>589</v>
      </c>
    </row>
    <row r="172" spans="1:65" s="2" customFormat="1" ht="16.5" customHeight="1">
      <c r="A172" s="38"/>
      <c r="B172" s="39"/>
      <c r="C172" s="226" t="s">
        <v>396</v>
      </c>
      <c r="D172" s="226" t="s">
        <v>200</v>
      </c>
      <c r="E172" s="227" t="s">
        <v>944</v>
      </c>
      <c r="F172" s="228" t="s">
        <v>945</v>
      </c>
      <c r="G172" s="229" t="s">
        <v>203</v>
      </c>
      <c r="H172" s="230">
        <v>1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46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290</v>
      </c>
      <c r="AT172" s="237" t="s">
        <v>200</v>
      </c>
      <c r="AU172" s="237" t="s">
        <v>21</v>
      </c>
      <c r="AY172" s="17" t="s">
        <v>197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21</v>
      </c>
      <c r="BK172" s="238">
        <f>ROUND(I172*H172,2)</f>
        <v>0</v>
      </c>
      <c r="BL172" s="17" t="s">
        <v>290</v>
      </c>
      <c r="BM172" s="237" t="s">
        <v>597</v>
      </c>
    </row>
    <row r="173" spans="1:65" s="2" customFormat="1" ht="16.5" customHeight="1">
      <c r="A173" s="38"/>
      <c r="B173" s="39"/>
      <c r="C173" s="226" t="s">
        <v>402</v>
      </c>
      <c r="D173" s="226" t="s">
        <v>200</v>
      </c>
      <c r="E173" s="227" t="s">
        <v>946</v>
      </c>
      <c r="F173" s="228" t="s">
        <v>947</v>
      </c>
      <c r="G173" s="229" t="s">
        <v>203</v>
      </c>
      <c r="H173" s="230">
        <v>12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46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290</v>
      </c>
      <c r="AT173" s="237" t="s">
        <v>200</v>
      </c>
      <c r="AU173" s="237" t="s">
        <v>21</v>
      </c>
      <c r="AY173" s="17" t="s">
        <v>197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21</v>
      </c>
      <c r="BK173" s="238">
        <f>ROUND(I173*H173,2)</f>
        <v>0</v>
      </c>
      <c r="BL173" s="17" t="s">
        <v>290</v>
      </c>
      <c r="BM173" s="237" t="s">
        <v>606</v>
      </c>
    </row>
    <row r="174" spans="1:65" s="2" customFormat="1" ht="16.5" customHeight="1">
      <c r="A174" s="38"/>
      <c r="B174" s="39"/>
      <c r="C174" s="226" t="s">
        <v>406</v>
      </c>
      <c r="D174" s="226" t="s">
        <v>200</v>
      </c>
      <c r="E174" s="227" t="s">
        <v>948</v>
      </c>
      <c r="F174" s="228" t="s">
        <v>949</v>
      </c>
      <c r="G174" s="229" t="s">
        <v>950</v>
      </c>
      <c r="H174" s="230">
        <v>6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46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290</v>
      </c>
      <c r="AT174" s="237" t="s">
        <v>200</v>
      </c>
      <c r="AU174" s="237" t="s">
        <v>21</v>
      </c>
      <c r="AY174" s="17" t="s">
        <v>197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21</v>
      </c>
      <c r="BK174" s="238">
        <f>ROUND(I174*H174,2)</f>
        <v>0</v>
      </c>
      <c r="BL174" s="17" t="s">
        <v>290</v>
      </c>
      <c r="BM174" s="237" t="s">
        <v>621</v>
      </c>
    </row>
    <row r="175" spans="1:65" s="2" customFormat="1" ht="16.5" customHeight="1">
      <c r="A175" s="38"/>
      <c r="B175" s="39"/>
      <c r="C175" s="226" t="s">
        <v>410</v>
      </c>
      <c r="D175" s="226" t="s">
        <v>200</v>
      </c>
      <c r="E175" s="227" t="s">
        <v>951</v>
      </c>
      <c r="F175" s="228" t="s">
        <v>952</v>
      </c>
      <c r="G175" s="229" t="s">
        <v>203</v>
      </c>
      <c r="H175" s="230">
        <v>1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46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290</v>
      </c>
      <c r="AT175" s="237" t="s">
        <v>200</v>
      </c>
      <c r="AU175" s="237" t="s">
        <v>21</v>
      </c>
      <c r="AY175" s="17" t="s">
        <v>197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21</v>
      </c>
      <c r="BK175" s="238">
        <f>ROUND(I175*H175,2)</f>
        <v>0</v>
      </c>
      <c r="BL175" s="17" t="s">
        <v>290</v>
      </c>
      <c r="BM175" s="237" t="s">
        <v>712</v>
      </c>
    </row>
    <row r="176" spans="1:65" s="2" customFormat="1" ht="16.5" customHeight="1">
      <c r="A176" s="38"/>
      <c r="B176" s="39"/>
      <c r="C176" s="226" t="s">
        <v>416</v>
      </c>
      <c r="D176" s="226" t="s">
        <v>200</v>
      </c>
      <c r="E176" s="227" t="s">
        <v>953</v>
      </c>
      <c r="F176" s="228" t="s">
        <v>954</v>
      </c>
      <c r="G176" s="229" t="s">
        <v>203</v>
      </c>
      <c r="H176" s="230">
        <v>1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46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290</v>
      </c>
      <c r="AT176" s="237" t="s">
        <v>200</v>
      </c>
      <c r="AU176" s="237" t="s">
        <v>21</v>
      </c>
      <c r="AY176" s="17" t="s">
        <v>197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21</v>
      </c>
      <c r="BK176" s="238">
        <f>ROUND(I176*H176,2)</f>
        <v>0</v>
      </c>
      <c r="BL176" s="17" t="s">
        <v>290</v>
      </c>
      <c r="BM176" s="237" t="s">
        <v>715</v>
      </c>
    </row>
    <row r="177" spans="1:65" s="2" customFormat="1" ht="16.5" customHeight="1">
      <c r="A177" s="38"/>
      <c r="B177" s="39"/>
      <c r="C177" s="226" t="s">
        <v>420</v>
      </c>
      <c r="D177" s="226" t="s">
        <v>200</v>
      </c>
      <c r="E177" s="227" t="s">
        <v>955</v>
      </c>
      <c r="F177" s="228" t="s">
        <v>956</v>
      </c>
      <c r="G177" s="229" t="s">
        <v>286</v>
      </c>
      <c r="H177" s="230">
        <v>62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46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290</v>
      </c>
      <c r="AT177" s="237" t="s">
        <v>200</v>
      </c>
      <c r="AU177" s="237" t="s">
        <v>21</v>
      </c>
      <c r="AY177" s="17" t="s">
        <v>197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21</v>
      </c>
      <c r="BK177" s="238">
        <f>ROUND(I177*H177,2)</f>
        <v>0</v>
      </c>
      <c r="BL177" s="17" t="s">
        <v>290</v>
      </c>
      <c r="BM177" s="237" t="s">
        <v>720</v>
      </c>
    </row>
    <row r="178" spans="1:65" s="2" customFormat="1" ht="16.5" customHeight="1">
      <c r="A178" s="38"/>
      <c r="B178" s="39"/>
      <c r="C178" s="226" t="s">
        <v>424</v>
      </c>
      <c r="D178" s="226" t="s">
        <v>200</v>
      </c>
      <c r="E178" s="227" t="s">
        <v>957</v>
      </c>
      <c r="F178" s="228" t="s">
        <v>958</v>
      </c>
      <c r="G178" s="229" t="s">
        <v>286</v>
      </c>
      <c r="H178" s="230">
        <v>62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46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290</v>
      </c>
      <c r="AT178" s="237" t="s">
        <v>200</v>
      </c>
      <c r="AU178" s="237" t="s">
        <v>21</v>
      </c>
      <c r="AY178" s="17" t="s">
        <v>197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21</v>
      </c>
      <c r="BK178" s="238">
        <f>ROUND(I178*H178,2)</f>
        <v>0</v>
      </c>
      <c r="BL178" s="17" t="s">
        <v>290</v>
      </c>
      <c r="BM178" s="237" t="s">
        <v>723</v>
      </c>
    </row>
    <row r="179" spans="1:65" s="2" customFormat="1" ht="16.5" customHeight="1">
      <c r="A179" s="38"/>
      <c r="B179" s="39"/>
      <c r="C179" s="226" t="s">
        <v>428</v>
      </c>
      <c r="D179" s="226" t="s">
        <v>200</v>
      </c>
      <c r="E179" s="227" t="s">
        <v>961</v>
      </c>
      <c r="F179" s="228" t="s">
        <v>962</v>
      </c>
      <c r="G179" s="229" t="s">
        <v>203</v>
      </c>
      <c r="H179" s="230">
        <v>1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46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290</v>
      </c>
      <c r="AT179" s="237" t="s">
        <v>200</v>
      </c>
      <c r="AU179" s="237" t="s">
        <v>21</v>
      </c>
      <c r="AY179" s="17" t="s">
        <v>197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21</v>
      </c>
      <c r="BK179" s="238">
        <f>ROUND(I179*H179,2)</f>
        <v>0</v>
      </c>
      <c r="BL179" s="17" t="s">
        <v>290</v>
      </c>
      <c r="BM179" s="237" t="s">
        <v>726</v>
      </c>
    </row>
    <row r="180" spans="1:65" s="2" customFormat="1" ht="16.5" customHeight="1">
      <c r="A180" s="38"/>
      <c r="B180" s="39"/>
      <c r="C180" s="226" t="s">
        <v>432</v>
      </c>
      <c r="D180" s="226" t="s">
        <v>200</v>
      </c>
      <c r="E180" s="227" t="s">
        <v>963</v>
      </c>
      <c r="F180" s="228" t="s">
        <v>964</v>
      </c>
      <c r="G180" s="229" t="s">
        <v>203</v>
      </c>
      <c r="H180" s="230">
        <v>1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46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290</v>
      </c>
      <c r="AT180" s="237" t="s">
        <v>200</v>
      </c>
      <c r="AU180" s="237" t="s">
        <v>21</v>
      </c>
      <c r="AY180" s="17" t="s">
        <v>197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21</v>
      </c>
      <c r="BK180" s="238">
        <f>ROUND(I180*H180,2)</f>
        <v>0</v>
      </c>
      <c r="BL180" s="17" t="s">
        <v>290</v>
      </c>
      <c r="BM180" s="237" t="s">
        <v>729</v>
      </c>
    </row>
    <row r="181" spans="1:65" s="2" customFormat="1" ht="21.75" customHeight="1">
      <c r="A181" s="38"/>
      <c r="B181" s="39"/>
      <c r="C181" s="226" t="s">
        <v>438</v>
      </c>
      <c r="D181" s="226" t="s">
        <v>200</v>
      </c>
      <c r="E181" s="227" t="s">
        <v>1392</v>
      </c>
      <c r="F181" s="228" t="s">
        <v>1393</v>
      </c>
      <c r="G181" s="229" t="s">
        <v>707</v>
      </c>
      <c r="H181" s="287"/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46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290</v>
      </c>
      <c r="AT181" s="237" t="s">
        <v>200</v>
      </c>
      <c r="AU181" s="237" t="s">
        <v>21</v>
      </c>
      <c r="AY181" s="17" t="s">
        <v>197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21</v>
      </c>
      <c r="BK181" s="238">
        <f>ROUND(I181*H181,2)</f>
        <v>0</v>
      </c>
      <c r="BL181" s="17" t="s">
        <v>290</v>
      </c>
      <c r="BM181" s="237" t="s">
        <v>732</v>
      </c>
    </row>
    <row r="182" spans="1:63" s="12" customFormat="1" ht="25.9" customHeight="1">
      <c r="A182" s="12"/>
      <c r="B182" s="210"/>
      <c r="C182" s="211"/>
      <c r="D182" s="212" t="s">
        <v>80</v>
      </c>
      <c r="E182" s="213" t="s">
        <v>967</v>
      </c>
      <c r="F182" s="213" t="s">
        <v>968</v>
      </c>
      <c r="G182" s="211"/>
      <c r="H182" s="211"/>
      <c r="I182" s="214"/>
      <c r="J182" s="215">
        <f>BK182</f>
        <v>0</v>
      </c>
      <c r="K182" s="211"/>
      <c r="L182" s="216"/>
      <c r="M182" s="217"/>
      <c r="N182" s="218"/>
      <c r="O182" s="218"/>
      <c r="P182" s="219">
        <f>SUM(P183:P189)</f>
        <v>0</v>
      </c>
      <c r="Q182" s="218"/>
      <c r="R182" s="219">
        <f>SUM(R183:R189)</f>
        <v>0</v>
      </c>
      <c r="S182" s="218"/>
      <c r="T182" s="220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1" t="s">
        <v>21</v>
      </c>
      <c r="AT182" s="222" t="s">
        <v>80</v>
      </c>
      <c r="AU182" s="222" t="s">
        <v>81</v>
      </c>
      <c r="AY182" s="221" t="s">
        <v>197</v>
      </c>
      <c r="BK182" s="223">
        <f>SUM(BK183:BK189)</f>
        <v>0</v>
      </c>
    </row>
    <row r="183" spans="1:65" s="2" customFormat="1" ht="16.5" customHeight="1">
      <c r="A183" s="38"/>
      <c r="B183" s="39"/>
      <c r="C183" s="226" t="s">
        <v>442</v>
      </c>
      <c r="D183" s="226" t="s">
        <v>200</v>
      </c>
      <c r="E183" s="227" t="s">
        <v>969</v>
      </c>
      <c r="F183" s="228" t="s">
        <v>970</v>
      </c>
      <c r="G183" s="229" t="s">
        <v>286</v>
      </c>
      <c r="H183" s="230">
        <v>8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46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205</v>
      </c>
      <c r="AT183" s="237" t="s">
        <v>200</v>
      </c>
      <c r="AU183" s="237" t="s">
        <v>21</v>
      </c>
      <c r="AY183" s="17" t="s">
        <v>197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21</v>
      </c>
      <c r="BK183" s="238">
        <f>ROUND(I183*H183,2)</f>
        <v>0</v>
      </c>
      <c r="BL183" s="17" t="s">
        <v>205</v>
      </c>
      <c r="BM183" s="237" t="s">
        <v>735</v>
      </c>
    </row>
    <row r="184" spans="1:65" s="2" customFormat="1" ht="16.5" customHeight="1">
      <c r="A184" s="38"/>
      <c r="B184" s="39"/>
      <c r="C184" s="226" t="s">
        <v>446</v>
      </c>
      <c r="D184" s="226" t="s">
        <v>200</v>
      </c>
      <c r="E184" s="227" t="s">
        <v>971</v>
      </c>
      <c r="F184" s="228" t="s">
        <v>972</v>
      </c>
      <c r="G184" s="229" t="s">
        <v>286</v>
      </c>
      <c r="H184" s="230">
        <v>17.5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46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205</v>
      </c>
      <c r="AT184" s="237" t="s">
        <v>200</v>
      </c>
      <c r="AU184" s="237" t="s">
        <v>21</v>
      </c>
      <c r="AY184" s="17" t="s">
        <v>197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21</v>
      </c>
      <c r="BK184" s="238">
        <f>ROUND(I184*H184,2)</f>
        <v>0</v>
      </c>
      <c r="BL184" s="17" t="s">
        <v>205</v>
      </c>
      <c r="BM184" s="237" t="s">
        <v>738</v>
      </c>
    </row>
    <row r="185" spans="1:65" s="2" customFormat="1" ht="16.5" customHeight="1">
      <c r="A185" s="38"/>
      <c r="B185" s="39"/>
      <c r="C185" s="226" t="s">
        <v>450</v>
      </c>
      <c r="D185" s="226" t="s">
        <v>200</v>
      </c>
      <c r="E185" s="227" t="s">
        <v>973</v>
      </c>
      <c r="F185" s="228" t="s">
        <v>974</v>
      </c>
      <c r="G185" s="229" t="s">
        <v>286</v>
      </c>
      <c r="H185" s="230">
        <v>6.5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46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205</v>
      </c>
      <c r="AT185" s="237" t="s">
        <v>200</v>
      </c>
      <c r="AU185" s="237" t="s">
        <v>21</v>
      </c>
      <c r="AY185" s="17" t="s">
        <v>197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21</v>
      </c>
      <c r="BK185" s="238">
        <f>ROUND(I185*H185,2)</f>
        <v>0</v>
      </c>
      <c r="BL185" s="17" t="s">
        <v>205</v>
      </c>
      <c r="BM185" s="237" t="s">
        <v>741</v>
      </c>
    </row>
    <row r="186" spans="1:65" s="2" customFormat="1" ht="16.5" customHeight="1">
      <c r="A186" s="38"/>
      <c r="B186" s="39"/>
      <c r="C186" s="226" t="s">
        <v>454</v>
      </c>
      <c r="D186" s="226" t="s">
        <v>200</v>
      </c>
      <c r="E186" s="227" t="s">
        <v>975</v>
      </c>
      <c r="F186" s="228" t="s">
        <v>976</v>
      </c>
      <c r="G186" s="229" t="s">
        <v>286</v>
      </c>
      <c r="H186" s="230">
        <v>32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46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205</v>
      </c>
      <c r="AT186" s="237" t="s">
        <v>200</v>
      </c>
      <c r="AU186" s="237" t="s">
        <v>21</v>
      </c>
      <c r="AY186" s="17" t="s">
        <v>197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21</v>
      </c>
      <c r="BK186" s="238">
        <f>ROUND(I186*H186,2)</f>
        <v>0</v>
      </c>
      <c r="BL186" s="17" t="s">
        <v>205</v>
      </c>
      <c r="BM186" s="237" t="s">
        <v>744</v>
      </c>
    </row>
    <row r="187" spans="1:65" s="2" customFormat="1" ht="16.5" customHeight="1">
      <c r="A187" s="38"/>
      <c r="B187" s="39"/>
      <c r="C187" s="226" t="s">
        <v>459</v>
      </c>
      <c r="D187" s="226" t="s">
        <v>200</v>
      </c>
      <c r="E187" s="227" t="s">
        <v>978</v>
      </c>
      <c r="F187" s="228" t="s">
        <v>979</v>
      </c>
      <c r="G187" s="229" t="s">
        <v>203</v>
      </c>
      <c r="H187" s="230">
        <v>1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46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205</v>
      </c>
      <c r="AT187" s="237" t="s">
        <v>200</v>
      </c>
      <c r="AU187" s="237" t="s">
        <v>21</v>
      </c>
      <c r="AY187" s="17" t="s">
        <v>197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21</v>
      </c>
      <c r="BK187" s="238">
        <f>ROUND(I187*H187,2)</f>
        <v>0</v>
      </c>
      <c r="BL187" s="17" t="s">
        <v>205</v>
      </c>
      <c r="BM187" s="237" t="s">
        <v>27</v>
      </c>
    </row>
    <row r="188" spans="1:65" s="2" customFormat="1" ht="16.5" customHeight="1">
      <c r="A188" s="38"/>
      <c r="B188" s="39"/>
      <c r="C188" s="226" t="s">
        <v>465</v>
      </c>
      <c r="D188" s="226" t="s">
        <v>200</v>
      </c>
      <c r="E188" s="227" t="s">
        <v>981</v>
      </c>
      <c r="F188" s="228" t="s">
        <v>982</v>
      </c>
      <c r="G188" s="229" t="s">
        <v>203</v>
      </c>
      <c r="H188" s="230">
        <v>2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46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205</v>
      </c>
      <c r="AT188" s="237" t="s">
        <v>200</v>
      </c>
      <c r="AU188" s="237" t="s">
        <v>21</v>
      </c>
      <c r="AY188" s="17" t="s">
        <v>197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21</v>
      </c>
      <c r="BK188" s="238">
        <f>ROUND(I188*H188,2)</f>
        <v>0</v>
      </c>
      <c r="BL188" s="17" t="s">
        <v>205</v>
      </c>
      <c r="BM188" s="237" t="s">
        <v>750</v>
      </c>
    </row>
    <row r="189" spans="1:65" s="2" customFormat="1" ht="21.75" customHeight="1">
      <c r="A189" s="38"/>
      <c r="B189" s="39"/>
      <c r="C189" s="226" t="s">
        <v>469</v>
      </c>
      <c r="D189" s="226" t="s">
        <v>200</v>
      </c>
      <c r="E189" s="227" t="s">
        <v>1394</v>
      </c>
      <c r="F189" s="228" t="s">
        <v>1395</v>
      </c>
      <c r="G189" s="229" t="s">
        <v>210</v>
      </c>
      <c r="H189" s="230">
        <v>0.049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46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205</v>
      </c>
      <c r="AT189" s="237" t="s">
        <v>200</v>
      </c>
      <c r="AU189" s="237" t="s">
        <v>21</v>
      </c>
      <c r="AY189" s="17" t="s">
        <v>197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21</v>
      </c>
      <c r="BK189" s="238">
        <f>ROUND(I189*H189,2)</f>
        <v>0</v>
      </c>
      <c r="BL189" s="17" t="s">
        <v>205</v>
      </c>
      <c r="BM189" s="237" t="s">
        <v>977</v>
      </c>
    </row>
    <row r="190" spans="1:63" s="12" customFormat="1" ht="25.9" customHeight="1">
      <c r="A190" s="12"/>
      <c r="B190" s="210"/>
      <c r="C190" s="211"/>
      <c r="D190" s="212" t="s">
        <v>80</v>
      </c>
      <c r="E190" s="213" t="s">
        <v>987</v>
      </c>
      <c r="F190" s="213" t="s">
        <v>988</v>
      </c>
      <c r="G190" s="211"/>
      <c r="H190" s="211"/>
      <c r="I190" s="214"/>
      <c r="J190" s="215">
        <f>BK190</f>
        <v>0</v>
      </c>
      <c r="K190" s="211"/>
      <c r="L190" s="216"/>
      <c r="M190" s="217"/>
      <c r="N190" s="218"/>
      <c r="O190" s="218"/>
      <c r="P190" s="219">
        <f>SUM(P191:P194)</f>
        <v>0</v>
      </c>
      <c r="Q190" s="218"/>
      <c r="R190" s="219">
        <f>SUM(R191:R194)</f>
        <v>0</v>
      </c>
      <c r="S190" s="218"/>
      <c r="T190" s="220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1" t="s">
        <v>21</v>
      </c>
      <c r="AT190" s="222" t="s">
        <v>80</v>
      </c>
      <c r="AU190" s="222" t="s">
        <v>81</v>
      </c>
      <c r="AY190" s="221" t="s">
        <v>197</v>
      </c>
      <c r="BK190" s="223">
        <f>SUM(BK191:BK194)</f>
        <v>0</v>
      </c>
    </row>
    <row r="191" spans="1:65" s="2" customFormat="1" ht="21.75" customHeight="1">
      <c r="A191" s="38"/>
      <c r="B191" s="39"/>
      <c r="C191" s="226" t="s">
        <v>478</v>
      </c>
      <c r="D191" s="226" t="s">
        <v>200</v>
      </c>
      <c r="E191" s="227" t="s">
        <v>989</v>
      </c>
      <c r="F191" s="228" t="s">
        <v>990</v>
      </c>
      <c r="G191" s="229" t="s">
        <v>203</v>
      </c>
      <c r="H191" s="230">
        <v>1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46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205</v>
      </c>
      <c r="AT191" s="237" t="s">
        <v>200</v>
      </c>
      <c r="AU191" s="237" t="s">
        <v>21</v>
      </c>
      <c r="AY191" s="17" t="s">
        <v>197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21</v>
      </c>
      <c r="BK191" s="238">
        <f>ROUND(I191*H191,2)</f>
        <v>0</v>
      </c>
      <c r="BL191" s="17" t="s">
        <v>205</v>
      </c>
      <c r="BM191" s="237" t="s">
        <v>980</v>
      </c>
    </row>
    <row r="192" spans="1:65" s="2" customFormat="1" ht="21.75" customHeight="1">
      <c r="A192" s="38"/>
      <c r="B192" s="39"/>
      <c r="C192" s="226" t="s">
        <v>483</v>
      </c>
      <c r="D192" s="226" t="s">
        <v>200</v>
      </c>
      <c r="E192" s="227" t="s">
        <v>992</v>
      </c>
      <c r="F192" s="228" t="s">
        <v>993</v>
      </c>
      <c r="G192" s="229" t="s">
        <v>203</v>
      </c>
      <c r="H192" s="230">
        <v>2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46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205</v>
      </c>
      <c r="AT192" s="237" t="s">
        <v>200</v>
      </c>
      <c r="AU192" s="237" t="s">
        <v>21</v>
      </c>
      <c r="AY192" s="17" t="s">
        <v>197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21</v>
      </c>
      <c r="BK192" s="238">
        <f>ROUND(I192*H192,2)</f>
        <v>0</v>
      </c>
      <c r="BL192" s="17" t="s">
        <v>205</v>
      </c>
      <c r="BM192" s="237" t="s">
        <v>983</v>
      </c>
    </row>
    <row r="193" spans="1:65" s="2" customFormat="1" ht="16.5" customHeight="1">
      <c r="A193" s="38"/>
      <c r="B193" s="39"/>
      <c r="C193" s="226" t="s">
        <v>489</v>
      </c>
      <c r="D193" s="226" t="s">
        <v>200</v>
      </c>
      <c r="E193" s="227" t="s">
        <v>995</v>
      </c>
      <c r="F193" s="228" t="s">
        <v>996</v>
      </c>
      <c r="G193" s="229" t="s">
        <v>203</v>
      </c>
      <c r="H193" s="230">
        <v>6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46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205</v>
      </c>
      <c r="AT193" s="237" t="s">
        <v>200</v>
      </c>
      <c r="AU193" s="237" t="s">
        <v>21</v>
      </c>
      <c r="AY193" s="17" t="s">
        <v>197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21</v>
      </c>
      <c r="BK193" s="238">
        <f>ROUND(I193*H193,2)</f>
        <v>0</v>
      </c>
      <c r="BL193" s="17" t="s">
        <v>205</v>
      </c>
      <c r="BM193" s="237" t="s">
        <v>986</v>
      </c>
    </row>
    <row r="194" spans="1:65" s="2" customFormat="1" ht="21.75" customHeight="1">
      <c r="A194" s="38"/>
      <c r="B194" s="39"/>
      <c r="C194" s="226" t="s">
        <v>495</v>
      </c>
      <c r="D194" s="226" t="s">
        <v>200</v>
      </c>
      <c r="E194" s="227" t="s">
        <v>1392</v>
      </c>
      <c r="F194" s="228" t="s">
        <v>1393</v>
      </c>
      <c r="G194" s="229" t="s">
        <v>707</v>
      </c>
      <c r="H194" s="287"/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46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205</v>
      </c>
      <c r="AT194" s="237" t="s">
        <v>200</v>
      </c>
      <c r="AU194" s="237" t="s">
        <v>21</v>
      </c>
      <c r="AY194" s="17" t="s">
        <v>197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21</v>
      </c>
      <c r="BK194" s="238">
        <f>ROUND(I194*H194,2)</f>
        <v>0</v>
      </c>
      <c r="BL194" s="17" t="s">
        <v>205</v>
      </c>
      <c r="BM194" s="237" t="s">
        <v>991</v>
      </c>
    </row>
    <row r="195" spans="1:63" s="12" customFormat="1" ht="25.9" customHeight="1">
      <c r="A195" s="12"/>
      <c r="B195" s="210"/>
      <c r="C195" s="211"/>
      <c r="D195" s="212" t="s">
        <v>80</v>
      </c>
      <c r="E195" s="213" t="s">
        <v>999</v>
      </c>
      <c r="F195" s="213" t="s">
        <v>1000</v>
      </c>
      <c r="G195" s="211"/>
      <c r="H195" s="211"/>
      <c r="I195" s="214"/>
      <c r="J195" s="215">
        <f>BK195</f>
        <v>0</v>
      </c>
      <c r="K195" s="211"/>
      <c r="L195" s="216"/>
      <c r="M195" s="217"/>
      <c r="N195" s="218"/>
      <c r="O195" s="218"/>
      <c r="P195" s="219">
        <f>SUM(P196:P248)</f>
        <v>0</v>
      </c>
      <c r="Q195" s="218"/>
      <c r="R195" s="219">
        <f>SUM(R196:R248)</f>
        <v>0</v>
      </c>
      <c r="S195" s="218"/>
      <c r="T195" s="220">
        <f>SUM(T196:T248)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89</v>
      </c>
      <c r="AT195" s="222" t="s">
        <v>80</v>
      </c>
      <c r="AU195" s="222" t="s">
        <v>81</v>
      </c>
      <c r="AY195" s="221" t="s">
        <v>197</v>
      </c>
      <c r="BK195" s="223">
        <f>SUM(BK196:BK248)</f>
        <v>0</v>
      </c>
    </row>
    <row r="196" spans="1:65" s="2" customFormat="1" ht="16.5" customHeight="1">
      <c r="A196" s="38"/>
      <c r="B196" s="39"/>
      <c r="C196" s="226" t="s">
        <v>500</v>
      </c>
      <c r="D196" s="226" t="s">
        <v>200</v>
      </c>
      <c r="E196" s="227" t="s">
        <v>1001</v>
      </c>
      <c r="F196" s="228" t="s">
        <v>1002</v>
      </c>
      <c r="G196" s="229" t="s">
        <v>203</v>
      </c>
      <c r="H196" s="230">
        <v>1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46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290</v>
      </c>
      <c r="AT196" s="237" t="s">
        <v>200</v>
      </c>
      <c r="AU196" s="237" t="s">
        <v>21</v>
      </c>
      <c r="AY196" s="17" t="s">
        <v>197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21</v>
      </c>
      <c r="BK196" s="238">
        <f>ROUND(I196*H196,2)</f>
        <v>0</v>
      </c>
      <c r="BL196" s="17" t="s">
        <v>290</v>
      </c>
      <c r="BM196" s="237" t="s">
        <v>994</v>
      </c>
    </row>
    <row r="197" spans="1:65" s="2" customFormat="1" ht="16.5" customHeight="1">
      <c r="A197" s="38"/>
      <c r="B197" s="39"/>
      <c r="C197" s="226" t="s">
        <v>504</v>
      </c>
      <c r="D197" s="226" t="s">
        <v>200</v>
      </c>
      <c r="E197" s="227" t="s">
        <v>1004</v>
      </c>
      <c r="F197" s="228" t="s">
        <v>1005</v>
      </c>
      <c r="G197" s="229" t="s">
        <v>203</v>
      </c>
      <c r="H197" s="230">
        <v>4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46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290</v>
      </c>
      <c r="AT197" s="237" t="s">
        <v>200</v>
      </c>
      <c r="AU197" s="237" t="s">
        <v>21</v>
      </c>
      <c r="AY197" s="17" t="s">
        <v>197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21</v>
      </c>
      <c r="BK197" s="238">
        <f>ROUND(I197*H197,2)</f>
        <v>0</v>
      </c>
      <c r="BL197" s="17" t="s">
        <v>290</v>
      </c>
      <c r="BM197" s="237" t="s">
        <v>997</v>
      </c>
    </row>
    <row r="198" spans="1:65" s="2" customFormat="1" ht="16.5" customHeight="1">
      <c r="A198" s="38"/>
      <c r="B198" s="39"/>
      <c r="C198" s="226" t="s">
        <v>509</v>
      </c>
      <c r="D198" s="226" t="s">
        <v>200</v>
      </c>
      <c r="E198" s="227" t="s">
        <v>1007</v>
      </c>
      <c r="F198" s="228" t="s">
        <v>1008</v>
      </c>
      <c r="G198" s="229" t="s">
        <v>1009</v>
      </c>
      <c r="H198" s="230">
        <v>3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46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290</v>
      </c>
      <c r="AT198" s="237" t="s">
        <v>200</v>
      </c>
      <c r="AU198" s="237" t="s">
        <v>21</v>
      </c>
      <c r="AY198" s="17" t="s">
        <v>197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21</v>
      </c>
      <c r="BK198" s="238">
        <f>ROUND(I198*H198,2)</f>
        <v>0</v>
      </c>
      <c r="BL198" s="17" t="s">
        <v>290</v>
      </c>
      <c r="BM198" s="237" t="s">
        <v>998</v>
      </c>
    </row>
    <row r="199" spans="1:65" s="2" customFormat="1" ht="16.5" customHeight="1">
      <c r="A199" s="38"/>
      <c r="B199" s="39"/>
      <c r="C199" s="226" t="s">
        <v>513</v>
      </c>
      <c r="D199" s="226" t="s">
        <v>200</v>
      </c>
      <c r="E199" s="227" t="s">
        <v>1011</v>
      </c>
      <c r="F199" s="228" t="s">
        <v>1012</v>
      </c>
      <c r="G199" s="229" t="s">
        <v>1009</v>
      </c>
      <c r="H199" s="230">
        <v>4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46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290</v>
      </c>
      <c r="AT199" s="237" t="s">
        <v>200</v>
      </c>
      <c r="AU199" s="237" t="s">
        <v>21</v>
      </c>
      <c r="AY199" s="17" t="s">
        <v>197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21</v>
      </c>
      <c r="BK199" s="238">
        <f>ROUND(I199*H199,2)</f>
        <v>0</v>
      </c>
      <c r="BL199" s="17" t="s">
        <v>290</v>
      </c>
      <c r="BM199" s="237" t="s">
        <v>1003</v>
      </c>
    </row>
    <row r="200" spans="1:65" s="2" customFormat="1" ht="16.5" customHeight="1">
      <c r="A200" s="38"/>
      <c r="B200" s="39"/>
      <c r="C200" s="226" t="s">
        <v>521</v>
      </c>
      <c r="D200" s="226" t="s">
        <v>200</v>
      </c>
      <c r="E200" s="227" t="s">
        <v>1014</v>
      </c>
      <c r="F200" s="228" t="s">
        <v>1015</v>
      </c>
      <c r="G200" s="229" t="s">
        <v>1009</v>
      </c>
      <c r="H200" s="230">
        <v>4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46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290</v>
      </c>
      <c r="AT200" s="237" t="s">
        <v>200</v>
      </c>
      <c r="AU200" s="237" t="s">
        <v>21</v>
      </c>
      <c r="AY200" s="17" t="s">
        <v>197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21</v>
      </c>
      <c r="BK200" s="238">
        <f>ROUND(I200*H200,2)</f>
        <v>0</v>
      </c>
      <c r="BL200" s="17" t="s">
        <v>290</v>
      </c>
      <c r="BM200" s="237" t="s">
        <v>1006</v>
      </c>
    </row>
    <row r="201" spans="1:65" s="2" customFormat="1" ht="16.5" customHeight="1">
      <c r="A201" s="38"/>
      <c r="B201" s="39"/>
      <c r="C201" s="226" t="s">
        <v>525</v>
      </c>
      <c r="D201" s="226" t="s">
        <v>200</v>
      </c>
      <c r="E201" s="227" t="s">
        <v>1017</v>
      </c>
      <c r="F201" s="228" t="s">
        <v>1018</v>
      </c>
      <c r="G201" s="229" t="s">
        <v>1009</v>
      </c>
      <c r="H201" s="230">
        <v>4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46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290</v>
      </c>
      <c r="AT201" s="237" t="s">
        <v>200</v>
      </c>
      <c r="AU201" s="237" t="s">
        <v>21</v>
      </c>
      <c r="AY201" s="17" t="s">
        <v>197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21</v>
      </c>
      <c r="BK201" s="238">
        <f>ROUND(I201*H201,2)</f>
        <v>0</v>
      </c>
      <c r="BL201" s="17" t="s">
        <v>290</v>
      </c>
      <c r="BM201" s="237" t="s">
        <v>1010</v>
      </c>
    </row>
    <row r="202" spans="1:65" s="2" customFormat="1" ht="12">
      <c r="A202" s="38"/>
      <c r="B202" s="39"/>
      <c r="C202" s="226" t="s">
        <v>531</v>
      </c>
      <c r="D202" s="226" t="s">
        <v>200</v>
      </c>
      <c r="E202" s="227" t="s">
        <v>1020</v>
      </c>
      <c r="F202" s="228" t="s">
        <v>1021</v>
      </c>
      <c r="G202" s="229" t="s">
        <v>1009</v>
      </c>
      <c r="H202" s="230">
        <v>5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46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290</v>
      </c>
      <c r="AT202" s="237" t="s">
        <v>200</v>
      </c>
      <c r="AU202" s="237" t="s">
        <v>21</v>
      </c>
      <c r="AY202" s="17" t="s">
        <v>197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21</v>
      </c>
      <c r="BK202" s="238">
        <f>ROUND(I202*H202,2)</f>
        <v>0</v>
      </c>
      <c r="BL202" s="17" t="s">
        <v>290</v>
      </c>
      <c r="BM202" s="237" t="s">
        <v>1013</v>
      </c>
    </row>
    <row r="203" spans="1:65" s="2" customFormat="1" ht="16.5" customHeight="1">
      <c r="A203" s="38"/>
      <c r="B203" s="39"/>
      <c r="C203" s="226" t="s">
        <v>548</v>
      </c>
      <c r="D203" s="226" t="s">
        <v>200</v>
      </c>
      <c r="E203" s="227" t="s">
        <v>1023</v>
      </c>
      <c r="F203" s="228" t="s">
        <v>1024</v>
      </c>
      <c r="G203" s="229" t="s">
        <v>203</v>
      </c>
      <c r="H203" s="230">
        <v>1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46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290</v>
      </c>
      <c r="AT203" s="237" t="s">
        <v>200</v>
      </c>
      <c r="AU203" s="237" t="s">
        <v>21</v>
      </c>
      <c r="AY203" s="17" t="s">
        <v>197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21</v>
      </c>
      <c r="BK203" s="238">
        <f>ROUND(I203*H203,2)</f>
        <v>0</v>
      </c>
      <c r="BL203" s="17" t="s">
        <v>290</v>
      </c>
      <c r="BM203" s="237" t="s">
        <v>1016</v>
      </c>
    </row>
    <row r="204" spans="1:65" s="2" customFormat="1" ht="16.5" customHeight="1">
      <c r="A204" s="38"/>
      <c r="B204" s="39"/>
      <c r="C204" s="226" t="s">
        <v>564</v>
      </c>
      <c r="D204" s="226" t="s">
        <v>200</v>
      </c>
      <c r="E204" s="227" t="s">
        <v>1026</v>
      </c>
      <c r="F204" s="228" t="s">
        <v>1027</v>
      </c>
      <c r="G204" s="229" t="s">
        <v>1009</v>
      </c>
      <c r="H204" s="230">
        <v>4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46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290</v>
      </c>
      <c r="AT204" s="237" t="s">
        <v>200</v>
      </c>
      <c r="AU204" s="237" t="s">
        <v>21</v>
      </c>
      <c r="AY204" s="17" t="s">
        <v>197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21</v>
      </c>
      <c r="BK204" s="238">
        <f>ROUND(I204*H204,2)</f>
        <v>0</v>
      </c>
      <c r="BL204" s="17" t="s">
        <v>290</v>
      </c>
      <c r="BM204" s="237" t="s">
        <v>1019</v>
      </c>
    </row>
    <row r="205" spans="1:65" s="2" customFormat="1" ht="16.5" customHeight="1">
      <c r="A205" s="38"/>
      <c r="B205" s="39"/>
      <c r="C205" s="226" t="s">
        <v>568</v>
      </c>
      <c r="D205" s="226" t="s">
        <v>200</v>
      </c>
      <c r="E205" s="227" t="s">
        <v>1029</v>
      </c>
      <c r="F205" s="228" t="s">
        <v>1030</v>
      </c>
      <c r="G205" s="229" t="s">
        <v>1009</v>
      </c>
      <c r="H205" s="230">
        <v>9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46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290</v>
      </c>
      <c r="AT205" s="237" t="s">
        <v>200</v>
      </c>
      <c r="AU205" s="237" t="s">
        <v>21</v>
      </c>
      <c r="AY205" s="17" t="s">
        <v>197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21</v>
      </c>
      <c r="BK205" s="238">
        <f>ROUND(I205*H205,2)</f>
        <v>0</v>
      </c>
      <c r="BL205" s="17" t="s">
        <v>290</v>
      </c>
      <c r="BM205" s="237" t="s">
        <v>1022</v>
      </c>
    </row>
    <row r="206" spans="1:65" s="2" customFormat="1" ht="16.5" customHeight="1">
      <c r="A206" s="38"/>
      <c r="B206" s="39"/>
      <c r="C206" s="226" t="s">
        <v>573</v>
      </c>
      <c r="D206" s="226" t="s">
        <v>200</v>
      </c>
      <c r="E206" s="227" t="s">
        <v>1032</v>
      </c>
      <c r="F206" s="228" t="s">
        <v>1033</v>
      </c>
      <c r="G206" s="229" t="s">
        <v>1009</v>
      </c>
      <c r="H206" s="230">
        <v>2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46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290</v>
      </c>
      <c r="AT206" s="237" t="s">
        <v>200</v>
      </c>
      <c r="AU206" s="237" t="s">
        <v>21</v>
      </c>
      <c r="AY206" s="17" t="s">
        <v>197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21</v>
      </c>
      <c r="BK206" s="238">
        <f>ROUND(I206*H206,2)</f>
        <v>0</v>
      </c>
      <c r="BL206" s="17" t="s">
        <v>290</v>
      </c>
      <c r="BM206" s="237" t="s">
        <v>1025</v>
      </c>
    </row>
    <row r="207" spans="1:65" s="2" customFormat="1" ht="16.5" customHeight="1">
      <c r="A207" s="38"/>
      <c r="B207" s="39"/>
      <c r="C207" s="226" t="s">
        <v>577</v>
      </c>
      <c r="D207" s="226" t="s">
        <v>200</v>
      </c>
      <c r="E207" s="227" t="s">
        <v>1035</v>
      </c>
      <c r="F207" s="228" t="s">
        <v>1036</v>
      </c>
      <c r="G207" s="229" t="s">
        <v>1009</v>
      </c>
      <c r="H207" s="230">
        <v>5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46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290</v>
      </c>
      <c r="AT207" s="237" t="s">
        <v>200</v>
      </c>
      <c r="AU207" s="237" t="s">
        <v>21</v>
      </c>
      <c r="AY207" s="17" t="s">
        <v>197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21</v>
      </c>
      <c r="BK207" s="238">
        <f>ROUND(I207*H207,2)</f>
        <v>0</v>
      </c>
      <c r="BL207" s="17" t="s">
        <v>290</v>
      </c>
      <c r="BM207" s="237" t="s">
        <v>1028</v>
      </c>
    </row>
    <row r="208" spans="1:65" s="2" customFormat="1" ht="21.75" customHeight="1">
      <c r="A208" s="38"/>
      <c r="B208" s="39"/>
      <c r="C208" s="226" t="s">
        <v>583</v>
      </c>
      <c r="D208" s="226" t="s">
        <v>200</v>
      </c>
      <c r="E208" s="227" t="s">
        <v>1038</v>
      </c>
      <c r="F208" s="228" t="s">
        <v>1039</v>
      </c>
      <c r="G208" s="229" t="s">
        <v>203</v>
      </c>
      <c r="H208" s="230">
        <v>1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46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290</v>
      </c>
      <c r="AT208" s="237" t="s">
        <v>200</v>
      </c>
      <c r="AU208" s="237" t="s">
        <v>21</v>
      </c>
      <c r="AY208" s="17" t="s">
        <v>197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21</v>
      </c>
      <c r="BK208" s="238">
        <f>ROUND(I208*H208,2)</f>
        <v>0</v>
      </c>
      <c r="BL208" s="17" t="s">
        <v>290</v>
      </c>
      <c r="BM208" s="237" t="s">
        <v>1031</v>
      </c>
    </row>
    <row r="209" spans="1:65" s="2" customFormat="1" ht="16.5" customHeight="1">
      <c r="A209" s="38"/>
      <c r="B209" s="39"/>
      <c r="C209" s="226" t="s">
        <v>589</v>
      </c>
      <c r="D209" s="226" t="s">
        <v>200</v>
      </c>
      <c r="E209" s="227" t="s">
        <v>1041</v>
      </c>
      <c r="F209" s="228" t="s">
        <v>1042</v>
      </c>
      <c r="G209" s="229" t="s">
        <v>203</v>
      </c>
      <c r="H209" s="230">
        <v>5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46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290</v>
      </c>
      <c r="AT209" s="237" t="s">
        <v>200</v>
      </c>
      <c r="AU209" s="237" t="s">
        <v>21</v>
      </c>
      <c r="AY209" s="17" t="s">
        <v>197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21</v>
      </c>
      <c r="BK209" s="238">
        <f>ROUND(I209*H209,2)</f>
        <v>0</v>
      </c>
      <c r="BL209" s="17" t="s">
        <v>290</v>
      </c>
      <c r="BM209" s="237" t="s">
        <v>1034</v>
      </c>
    </row>
    <row r="210" spans="1:65" s="2" customFormat="1" ht="16.5" customHeight="1">
      <c r="A210" s="38"/>
      <c r="B210" s="39"/>
      <c r="C210" s="226" t="s">
        <v>593</v>
      </c>
      <c r="D210" s="226" t="s">
        <v>200</v>
      </c>
      <c r="E210" s="227" t="s">
        <v>1044</v>
      </c>
      <c r="F210" s="228" t="s">
        <v>1045</v>
      </c>
      <c r="G210" s="229" t="s">
        <v>203</v>
      </c>
      <c r="H210" s="230">
        <v>5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46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290</v>
      </c>
      <c r="AT210" s="237" t="s">
        <v>200</v>
      </c>
      <c r="AU210" s="237" t="s">
        <v>21</v>
      </c>
      <c r="AY210" s="17" t="s">
        <v>197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21</v>
      </c>
      <c r="BK210" s="238">
        <f>ROUND(I210*H210,2)</f>
        <v>0</v>
      </c>
      <c r="BL210" s="17" t="s">
        <v>290</v>
      </c>
      <c r="BM210" s="237" t="s">
        <v>1037</v>
      </c>
    </row>
    <row r="211" spans="1:65" s="2" customFormat="1" ht="16.5" customHeight="1">
      <c r="A211" s="38"/>
      <c r="B211" s="39"/>
      <c r="C211" s="226" t="s">
        <v>597</v>
      </c>
      <c r="D211" s="226" t="s">
        <v>200</v>
      </c>
      <c r="E211" s="227" t="s">
        <v>1047</v>
      </c>
      <c r="F211" s="228" t="s">
        <v>1048</v>
      </c>
      <c r="G211" s="229" t="s">
        <v>203</v>
      </c>
      <c r="H211" s="230">
        <v>3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46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290</v>
      </c>
      <c r="AT211" s="237" t="s">
        <v>200</v>
      </c>
      <c r="AU211" s="237" t="s">
        <v>21</v>
      </c>
      <c r="AY211" s="17" t="s">
        <v>197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21</v>
      </c>
      <c r="BK211" s="238">
        <f>ROUND(I211*H211,2)</f>
        <v>0</v>
      </c>
      <c r="BL211" s="17" t="s">
        <v>290</v>
      </c>
      <c r="BM211" s="237" t="s">
        <v>1040</v>
      </c>
    </row>
    <row r="212" spans="1:65" s="2" customFormat="1" ht="16.5" customHeight="1">
      <c r="A212" s="38"/>
      <c r="B212" s="39"/>
      <c r="C212" s="226" t="s">
        <v>602</v>
      </c>
      <c r="D212" s="226" t="s">
        <v>200</v>
      </c>
      <c r="E212" s="227" t="s">
        <v>1050</v>
      </c>
      <c r="F212" s="228" t="s">
        <v>1051</v>
      </c>
      <c r="G212" s="229" t="s">
        <v>203</v>
      </c>
      <c r="H212" s="230">
        <v>2</v>
      </c>
      <c r="I212" s="231"/>
      <c r="J212" s="232">
        <f>ROUND(I212*H212,2)</f>
        <v>0</v>
      </c>
      <c r="K212" s="228" t="s">
        <v>1</v>
      </c>
      <c r="L212" s="44"/>
      <c r="M212" s="233" t="s">
        <v>1</v>
      </c>
      <c r="N212" s="234" t="s">
        <v>46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290</v>
      </c>
      <c r="AT212" s="237" t="s">
        <v>200</v>
      </c>
      <c r="AU212" s="237" t="s">
        <v>21</v>
      </c>
      <c r="AY212" s="17" t="s">
        <v>197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21</v>
      </c>
      <c r="BK212" s="238">
        <f>ROUND(I212*H212,2)</f>
        <v>0</v>
      </c>
      <c r="BL212" s="17" t="s">
        <v>290</v>
      </c>
      <c r="BM212" s="237" t="s">
        <v>1043</v>
      </c>
    </row>
    <row r="213" spans="1:65" s="2" customFormat="1" ht="16.5" customHeight="1">
      <c r="A213" s="38"/>
      <c r="B213" s="39"/>
      <c r="C213" s="226" t="s">
        <v>606</v>
      </c>
      <c r="D213" s="226" t="s">
        <v>200</v>
      </c>
      <c r="E213" s="227" t="s">
        <v>1054</v>
      </c>
      <c r="F213" s="228" t="s">
        <v>1055</v>
      </c>
      <c r="G213" s="229" t="s">
        <v>203</v>
      </c>
      <c r="H213" s="230">
        <v>1</v>
      </c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46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290</v>
      </c>
      <c r="AT213" s="237" t="s">
        <v>200</v>
      </c>
      <c r="AU213" s="237" t="s">
        <v>21</v>
      </c>
      <c r="AY213" s="17" t="s">
        <v>197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21</v>
      </c>
      <c r="BK213" s="238">
        <f>ROUND(I213*H213,2)</f>
        <v>0</v>
      </c>
      <c r="BL213" s="17" t="s">
        <v>290</v>
      </c>
      <c r="BM213" s="237" t="s">
        <v>1046</v>
      </c>
    </row>
    <row r="214" spans="1:65" s="2" customFormat="1" ht="12">
      <c r="A214" s="38"/>
      <c r="B214" s="39"/>
      <c r="C214" s="226" t="s">
        <v>614</v>
      </c>
      <c r="D214" s="226" t="s">
        <v>200</v>
      </c>
      <c r="E214" s="227" t="s">
        <v>1057</v>
      </c>
      <c r="F214" s="228" t="s">
        <v>1058</v>
      </c>
      <c r="G214" s="229" t="s">
        <v>203</v>
      </c>
      <c r="H214" s="230">
        <v>4</v>
      </c>
      <c r="I214" s="231"/>
      <c r="J214" s="232">
        <f>ROUND(I214*H214,2)</f>
        <v>0</v>
      </c>
      <c r="K214" s="228" t="s">
        <v>1</v>
      </c>
      <c r="L214" s="44"/>
      <c r="M214" s="233" t="s">
        <v>1</v>
      </c>
      <c r="N214" s="234" t="s">
        <v>46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290</v>
      </c>
      <c r="AT214" s="237" t="s">
        <v>200</v>
      </c>
      <c r="AU214" s="237" t="s">
        <v>21</v>
      </c>
      <c r="AY214" s="17" t="s">
        <v>197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21</v>
      </c>
      <c r="BK214" s="238">
        <f>ROUND(I214*H214,2)</f>
        <v>0</v>
      </c>
      <c r="BL214" s="17" t="s">
        <v>290</v>
      </c>
      <c r="BM214" s="237" t="s">
        <v>1049</v>
      </c>
    </row>
    <row r="215" spans="1:65" s="2" customFormat="1" ht="12">
      <c r="A215" s="38"/>
      <c r="B215" s="39"/>
      <c r="C215" s="226" t="s">
        <v>621</v>
      </c>
      <c r="D215" s="226" t="s">
        <v>200</v>
      </c>
      <c r="E215" s="227" t="s">
        <v>1061</v>
      </c>
      <c r="F215" s="228" t="s">
        <v>1062</v>
      </c>
      <c r="G215" s="229" t="s">
        <v>203</v>
      </c>
      <c r="H215" s="230">
        <v>1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46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290</v>
      </c>
      <c r="AT215" s="237" t="s">
        <v>200</v>
      </c>
      <c r="AU215" s="237" t="s">
        <v>21</v>
      </c>
      <c r="AY215" s="17" t="s">
        <v>197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21</v>
      </c>
      <c r="BK215" s="238">
        <f>ROUND(I215*H215,2)</f>
        <v>0</v>
      </c>
      <c r="BL215" s="17" t="s">
        <v>290</v>
      </c>
      <c r="BM215" s="237" t="s">
        <v>1052</v>
      </c>
    </row>
    <row r="216" spans="1:65" s="2" customFormat="1" ht="12">
      <c r="A216" s="38"/>
      <c r="B216" s="39"/>
      <c r="C216" s="226" t="s">
        <v>1053</v>
      </c>
      <c r="D216" s="226" t="s">
        <v>200</v>
      </c>
      <c r="E216" s="227" t="s">
        <v>1064</v>
      </c>
      <c r="F216" s="228" t="s">
        <v>1065</v>
      </c>
      <c r="G216" s="229" t="s">
        <v>203</v>
      </c>
      <c r="H216" s="230">
        <v>1</v>
      </c>
      <c r="I216" s="231"/>
      <c r="J216" s="232">
        <f>ROUND(I216*H216,2)</f>
        <v>0</v>
      </c>
      <c r="K216" s="228" t="s">
        <v>1</v>
      </c>
      <c r="L216" s="44"/>
      <c r="M216" s="233" t="s">
        <v>1</v>
      </c>
      <c r="N216" s="234" t="s">
        <v>46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290</v>
      </c>
      <c r="AT216" s="237" t="s">
        <v>200</v>
      </c>
      <c r="AU216" s="237" t="s">
        <v>21</v>
      </c>
      <c r="AY216" s="17" t="s">
        <v>197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21</v>
      </c>
      <c r="BK216" s="238">
        <f>ROUND(I216*H216,2)</f>
        <v>0</v>
      </c>
      <c r="BL216" s="17" t="s">
        <v>290</v>
      </c>
      <c r="BM216" s="237" t="s">
        <v>1056</v>
      </c>
    </row>
    <row r="217" spans="1:65" s="2" customFormat="1" ht="12">
      <c r="A217" s="38"/>
      <c r="B217" s="39"/>
      <c r="C217" s="226" t="s">
        <v>712</v>
      </c>
      <c r="D217" s="226" t="s">
        <v>200</v>
      </c>
      <c r="E217" s="227" t="s">
        <v>1068</v>
      </c>
      <c r="F217" s="228" t="s">
        <v>1069</v>
      </c>
      <c r="G217" s="229" t="s">
        <v>203</v>
      </c>
      <c r="H217" s="230">
        <v>2</v>
      </c>
      <c r="I217" s="231"/>
      <c r="J217" s="232">
        <f>ROUND(I217*H217,2)</f>
        <v>0</v>
      </c>
      <c r="K217" s="228" t="s">
        <v>1</v>
      </c>
      <c r="L217" s="44"/>
      <c r="M217" s="233" t="s">
        <v>1</v>
      </c>
      <c r="N217" s="234" t="s">
        <v>46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290</v>
      </c>
      <c r="AT217" s="237" t="s">
        <v>200</v>
      </c>
      <c r="AU217" s="237" t="s">
        <v>21</v>
      </c>
      <c r="AY217" s="17" t="s">
        <v>197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21</v>
      </c>
      <c r="BK217" s="238">
        <f>ROUND(I217*H217,2)</f>
        <v>0</v>
      </c>
      <c r="BL217" s="17" t="s">
        <v>290</v>
      </c>
      <c r="BM217" s="237" t="s">
        <v>1059</v>
      </c>
    </row>
    <row r="218" spans="1:65" s="2" customFormat="1" ht="12">
      <c r="A218" s="38"/>
      <c r="B218" s="39"/>
      <c r="C218" s="226" t="s">
        <v>1060</v>
      </c>
      <c r="D218" s="226" t="s">
        <v>200</v>
      </c>
      <c r="E218" s="227" t="s">
        <v>1071</v>
      </c>
      <c r="F218" s="228" t="s">
        <v>1072</v>
      </c>
      <c r="G218" s="229" t="s">
        <v>203</v>
      </c>
      <c r="H218" s="230">
        <v>4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46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290</v>
      </c>
      <c r="AT218" s="237" t="s">
        <v>200</v>
      </c>
      <c r="AU218" s="237" t="s">
        <v>21</v>
      </c>
      <c r="AY218" s="17" t="s">
        <v>197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21</v>
      </c>
      <c r="BK218" s="238">
        <f>ROUND(I218*H218,2)</f>
        <v>0</v>
      </c>
      <c r="BL218" s="17" t="s">
        <v>290</v>
      </c>
      <c r="BM218" s="237" t="s">
        <v>1063</v>
      </c>
    </row>
    <row r="219" spans="1:65" s="2" customFormat="1" ht="16.5" customHeight="1">
      <c r="A219" s="38"/>
      <c r="B219" s="39"/>
      <c r="C219" s="226" t="s">
        <v>715</v>
      </c>
      <c r="D219" s="226" t="s">
        <v>200</v>
      </c>
      <c r="E219" s="227" t="s">
        <v>1075</v>
      </c>
      <c r="F219" s="228" t="s">
        <v>1076</v>
      </c>
      <c r="G219" s="229" t="s">
        <v>203</v>
      </c>
      <c r="H219" s="230">
        <v>1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46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290</v>
      </c>
      <c r="AT219" s="237" t="s">
        <v>200</v>
      </c>
      <c r="AU219" s="237" t="s">
        <v>21</v>
      </c>
      <c r="AY219" s="17" t="s">
        <v>197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21</v>
      </c>
      <c r="BK219" s="238">
        <f>ROUND(I219*H219,2)</f>
        <v>0</v>
      </c>
      <c r="BL219" s="17" t="s">
        <v>290</v>
      </c>
      <c r="BM219" s="237" t="s">
        <v>1066</v>
      </c>
    </row>
    <row r="220" spans="1:65" s="2" customFormat="1" ht="33" customHeight="1">
      <c r="A220" s="38"/>
      <c r="B220" s="39"/>
      <c r="C220" s="226" t="s">
        <v>1067</v>
      </c>
      <c r="D220" s="226" t="s">
        <v>200</v>
      </c>
      <c r="E220" s="227" t="s">
        <v>1078</v>
      </c>
      <c r="F220" s="228" t="s">
        <v>1079</v>
      </c>
      <c r="G220" s="229" t="s">
        <v>203</v>
      </c>
      <c r="H220" s="230">
        <v>4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46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290</v>
      </c>
      <c r="AT220" s="237" t="s">
        <v>200</v>
      </c>
      <c r="AU220" s="237" t="s">
        <v>21</v>
      </c>
      <c r="AY220" s="17" t="s">
        <v>197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21</v>
      </c>
      <c r="BK220" s="238">
        <f>ROUND(I220*H220,2)</f>
        <v>0</v>
      </c>
      <c r="BL220" s="17" t="s">
        <v>290</v>
      </c>
      <c r="BM220" s="237" t="s">
        <v>1070</v>
      </c>
    </row>
    <row r="221" spans="1:65" s="2" customFormat="1" ht="12">
      <c r="A221" s="38"/>
      <c r="B221" s="39"/>
      <c r="C221" s="226" t="s">
        <v>720</v>
      </c>
      <c r="D221" s="226" t="s">
        <v>200</v>
      </c>
      <c r="E221" s="227" t="s">
        <v>1082</v>
      </c>
      <c r="F221" s="228" t="s">
        <v>1083</v>
      </c>
      <c r="G221" s="229" t="s">
        <v>203</v>
      </c>
      <c r="H221" s="230">
        <v>2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46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290</v>
      </c>
      <c r="AT221" s="237" t="s">
        <v>200</v>
      </c>
      <c r="AU221" s="237" t="s">
        <v>21</v>
      </c>
      <c r="AY221" s="17" t="s">
        <v>197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21</v>
      </c>
      <c r="BK221" s="238">
        <f>ROUND(I221*H221,2)</f>
        <v>0</v>
      </c>
      <c r="BL221" s="17" t="s">
        <v>290</v>
      </c>
      <c r="BM221" s="237" t="s">
        <v>1073</v>
      </c>
    </row>
    <row r="222" spans="1:65" s="2" customFormat="1" ht="12">
      <c r="A222" s="38"/>
      <c r="B222" s="39"/>
      <c r="C222" s="226" t="s">
        <v>1074</v>
      </c>
      <c r="D222" s="226" t="s">
        <v>200</v>
      </c>
      <c r="E222" s="227" t="s">
        <v>1396</v>
      </c>
      <c r="F222" s="228" t="s">
        <v>1397</v>
      </c>
      <c r="G222" s="229" t="s">
        <v>203</v>
      </c>
      <c r="H222" s="230">
        <v>1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46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290</v>
      </c>
      <c r="AT222" s="237" t="s">
        <v>200</v>
      </c>
      <c r="AU222" s="237" t="s">
        <v>21</v>
      </c>
      <c r="AY222" s="17" t="s">
        <v>197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21</v>
      </c>
      <c r="BK222" s="238">
        <f>ROUND(I222*H222,2)</f>
        <v>0</v>
      </c>
      <c r="BL222" s="17" t="s">
        <v>290</v>
      </c>
      <c r="BM222" s="237" t="s">
        <v>1077</v>
      </c>
    </row>
    <row r="223" spans="1:65" s="2" customFormat="1" ht="12">
      <c r="A223" s="38"/>
      <c r="B223" s="39"/>
      <c r="C223" s="226" t="s">
        <v>723</v>
      </c>
      <c r="D223" s="226" t="s">
        <v>200</v>
      </c>
      <c r="E223" s="227" t="s">
        <v>1089</v>
      </c>
      <c r="F223" s="228" t="s">
        <v>1090</v>
      </c>
      <c r="G223" s="229" t="s">
        <v>203</v>
      </c>
      <c r="H223" s="230">
        <v>1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46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290</v>
      </c>
      <c r="AT223" s="237" t="s">
        <v>200</v>
      </c>
      <c r="AU223" s="237" t="s">
        <v>21</v>
      </c>
      <c r="AY223" s="17" t="s">
        <v>197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21</v>
      </c>
      <c r="BK223" s="238">
        <f>ROUND(I223*H223,2)</f>
        <v>0</v>
      </c>
      <c r="BL223" s="17" t="s">
        <v>290</v>
      </c>
      <c r="BM223" s="237" t="s">
        <v>1080</v>
      </c>
    </row>
    <row r="224" spans="1:65" s="2" customFormat="1" ht="12">
      <c r="A224" s="38"/>
      <c r="B224" s="39"/>
      <c r="C224" s="226" t="s">
        <v>1081</v>
      </c>
      <c r="D224" s="226" t="s">
        <v>200</v>
      </c>
      <c r="E224" s="227" t="s">
        <v>1092</v>
      </c>
      <c r="F224" s="228" t="s">
        <v>1093</v>
      </c>
      <c r="G224" s="229" t="s">
        <v>203</v>
      </c>
      <c r="H224" s="230">
        <v>4</v>
      </c>
      <c r="I224" s="231"/>
      <c r="J224" s="232">
        <f>ROUND(I224*H224,2)</f>
        <v>0</v>
      </c>
      <c r="K224" s="228" t="s">
        <v>1</v>
      </c>
      <c r="L224" s="44"/>
      <c r="M224" s="233" t="s">
        <v>1</v>
      </c>
      <c r="N224" s="234" t="s">
        <v>46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290</v>
      </c>
      <c r="AT224" s="237" t="s">
        <v>200</v>
      </c>
      <c r="AU224" s="237" t="s">
        <v>21</v>
      </c>
      <c r="AY224" s="17" t="s">
        <v>197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21</v>
      </c>
      <c r="BK224" s="238">
        <f>ROUND(I224*H224,2)</f>
        <v>0</v>
      </c>
      <c r="BL224" s="17" t="s">
        <v>290</v>
      </c>
      <c r="BM224" s="237" t="s">
        <v>1084</v>
      </c>
    </row>
    <row r="225" spans="1:65" s="2" customFormat="1" ht="16.5" customHeight="1">
      <c r="A225" s="38"/>
      <c r="B225" s="39"/>
      <c r="C225" s="226" t="s">
        <v>726</v>
      </c>
      <c r="D225" s="226" t="s">
        <v>200</v>
      </c>
      <c r="E225" s="227" t="s">
        <v>1096</v>
      </c>
      <c r="F225" s="228" t="s">
        <v>1097</v>
      </c>
      <c r="G225" s="229" t="s">
        <v>203</v>
      </c>
      <c r="H225" s="230">
        <v>4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46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290</v>
      </c>
      <c r="AT225" s="237" t="s">
        <v>200</v>
      </c>
      <c r="AU225" s="237" t="s">
        <v>21</v>
      </c>
      <c r="AY225" s="17" t="s">
        <v>197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21</v>
      </c>
      <c r="BK225" s="238">
        <f>ROUND(I225*H225,2)</f>
        <v>0</v>
      </c>
      <c r="BL225" s="17" t="s">
        <v>290</v>
      </c>
      <c r="BM225" s="237" t="s">
        <v>1087</v>
      </c>
    </row>
    <row r="226" spans="1:65" s="2" customFormat="1" ht="16.5" customHeight="1">
      <c r="A226" s="38"/>
      <c r="B226" s="39"/>
      <c r="C226" s="226" t="s">
        <v>1088</v>
      </c>
      <c r="D226" s="226" t="s">
        <v>200</v>
      </c>
      <c r="E226" s="227" t="s">
        <v>1099</v>
      </c>
      <c r="F226" s="228" t="s">
        <v>1100</v>
      </c>
      <c r="G226" s="229" t="s">
        <v>203</v>
      </c>
      <c r="H226" s="230">
        <v>5</v>
      </c>
      <c r="I226" s="231"/>
      <c r="J226" s="232">
        <f>ROUND(I226*H226,2)</f>
        <v>0</v>
      </c>
      <c r="K226" s="228" t="s">
        <v>1</v>
      </c>
      <c r="L226" s="44"/>
      <c r="M226" s="233" t="s">
        <v>1</v>
      </c>
      <c r="N226" s="234" t="s">
        <v>46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290</v>
      </c>
      <c r="AT226" s="237" t="s">
        <v>200</v>
      </c>
      <c r="AU226" s="237" t="s">
        <v>21</v>
      </c>
      <c r="AY226" s="17" t="s">
        <v>197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21</v>
      </c>
      <c r="BK226" s="238">
        <f>ROUND(I226*H226,2)</f>
        <v>0</v>
      </c>
      <c r="BL226" s="17" t="s">
        <v>290</v>
      </c>
      <c r="BM226" s="237" t="s">
        <v>1091</v>
      </c>
    </row>
    <row r="227" spans="1:65" s="2" customFormat="1" ht="21.75" customHeight="1">
      <c r="A227" s="38"/>
      <c r="B227" s="39"/>
      <c r="C227" s="226" t="s">
        <v>729</v>
      </c>
      <c r="D227" s="226" t="s">
        <v>200</v>
      </c>
      <c r="E227" s="227" t="s">
        <v>1103</v>
      </c>
      <c r="F227" s="228" t="s">
        <v>1104</v>
      </c>
      <c r="G227" s="229" t="s">
        <v>203</v>
      </c>
      <c r="H227" s="230">
        <v>10</v>
      </c>
      <c r="I227" s="231"/>
      <c r="J227" s="232">
        <f>ROUND(I227*H227,2)</f>
        <v>0</v>
      </c>
      <c r="K227" s="228" t="s">
        <v>1</v>
      </c>
      <c r="L227" s="44"/>
      <c r="M227" s="233" t="s">
        <v>1</v>
      </c>
      <c r="N227" s="234" t="s">
        <v>46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290</v>
      </c>
      <c r="AT227" s="237" t="s">
        <v>200</v>
      </c>
      <c r="AU227" s="237" t="s">
        <v>21</v>
      </c>
      <c r="AY227" s="17" t="s">
        <v>197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21</v>
      </c>
      <c r="BK227" s="238">
        <f>ROUND(I227*H227,2)</f>
        <v>0</v>
      </c>
      <c r="BL227" s="17" t="s">
        <v>290</v>
      </c>
      <c r="BM227" s="237" t="s">
        <v>1094</v>
      </c>
    </row>
    <row r="228" spans="1:65" s="2" customFormat="1" ht="16.5" customHeight="1">
      <c r="A228" s="38"/>
      <c r="B228" s="39"/>
      <c r="C228" s="226" t="s">
        <v>1095</v>
      </c>
      <c r="D228" s="226" t="s">
        <v>200</v>
      </c>
      <c r="E228" s="227" t="s">
        <v>1106</v>
      </c>
      <c r="F228" s="228" t="s">
        <v>1107</v>
      </c>
      <c r="G228" s="229" t="s">
        <v>203</v>
      </c>
      <c r="H228" s="230">
        <v>10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46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290</v>
      </c>
      <c r="AT228" s="237" t="s">
        <v>200</v>
      </c>
      <c r="AU228" s="237" t="s">
        <v>21</v>
      </c>
      <c r="AY228" s="17" t="s">
        <v>197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21</v>
      </c>
      <c r="BK228" s="238">
        <f>ROUND(I228*H228,2)</f>
        <v>0</v>
      </c>
      <c r="BL228" s="17" t="s">
        <v>290</v>
      </c>
      <c r="BM228" s="237" t="s">
        <v>1098</v>
      </c>
    </row>
    <row r="229" spans="1:65" s="2" customFormat="1" ht="12">
      <c r="A229" s="38"/>
      <c r="B229" s="39"/>
      <c r="C229" s="226" t="s">
        <v>732</v>
      </c>
      <c r="D229" s="226" t="s">
        <v>200</v>
      </c>
      <c r="E229" s="227" t="s">
        <v>1110</v>
      </c>
      <c r="F229" s="228" t="s">
        <v>1111</v>
      </c>
      <c r="G229" s="229" t="s">
        <v>203</v>
      </c>
      <c r="H229" s="230">
        <v>5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46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290</v>
      </c>
      <c r="AT229" s="237" t="s">
        <v>200</v>
      </c>
      <c r="AU229" s="237" t="s">
        <v>21</v>
      </c>
      <c r="AY229" s="17" t="s">
        <v>197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21</v>
      </c>
      <c r="BK229" s="238">
        <f>ROUND(I229*H229,2)</f>
        <v>0</v>
      </c>
      <c r="BL229" s="17" t="s">
        <v>290</v>
      </c>
      <c r="BM229" s="237" t="s">
        <v>1101</v>
      </c>
    </row>
    <row r="230" spans="1:65" s="2" customFormat="1" ht="12">
      <c r="A230" s="38"/>
      <c r="B230" s="39"/>
      <c r="C230" s="226" t="s">
        <v>1102</v>
      </c>
      <c r="D230" s="226" t="s">
        <v>200</v>
      </c>
      <c r="E230" s="227" t="s">
        <v>1113</v>
      </c>
      <c r="F230" s="228" t="s">
        <v>1398</v>
      </c>
      <c r="G230" s="229" t="s">
        <v>203</v>
      </c>
      <c r="H230" s="230">
        <v>2</v>
      </c>
      <c r="I230" s="231"/>
      <c r="J230" s="232">
        <f>ROUND(I230*H230,2)</f>
        <v>0</v>
      </c>
      <c r="K230" s="228" t="s">
        <v>1</v>
      </c>
      <c r="L230" s="44"/>
      <c r="M230" s="233" t="s">
        <v>1</v>
      </c>
      <c r="N230" s="234" t="s">
        <v>46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290</v>
      </c>
      <c r="AT230" s="237" t="s">
        <v>200</v>
      </c>
      <c r="AU230" s="237" t="s">
        <v>21</v>
      </c>
      <c r="AY230" s="17" t="s">
        <v>197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21</v>
      </c>
      <c r="BK230" s="238">
        <f>ROUND(I230*H230,2)</f>
        <v>0</v>
      </c>
      <c r="BL230" s="17" t="s">
        <v>290</v>
      </c>
      <c r="BM230" s="237" t="s">
        <v>1105</v>
      </c>
    </row>
    <row r="231" spans="1:65" s="2" customFormat="1" ht="16.5" customHeight="1">
      <c r="A231" s="38"/>
      <c r="B231" s="39"/>
      <c r="C231" s="226" t="s">
        <v>735</v>
      </c>
      <c r="D231" s="226" t="s">
        <v>200</v>
      </c>
      <c r="E231" s="227" t="s">
        <v>1117</v>
      </c>
      <c r="F231" s="228" t="s">
        <v>1118</v>
      </c>
      <c r="G231" s="229" t="s">
        <v>203</v>
      </c>
      <c r="H231" s="230">
        <v>3</v>
      </c>
      <c r="I231" s="231"/>
      <c r="J231" s="232">
        <f>ROUND(I231*H231,2)</f>
        <v>0</v>
      </c>
      <c r="K231" s="228" t="s">
        <v>1</v>
      </c>
      <c r="L231" s="44"/>
      <c r="M231" s="233" t="s">
        <v>1</v>
      </c>
      <c r="N231" s="234" t="s">
        <v>46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290</v>
      </c>
      <c r="AT231" s="237" t="s">
        <v>200</v>
      </c>
      <c r="AU231" s="237" t="s">
        <v>21</v>
      </c>
      <c r="AY231" s="17" t="s">
        <v>197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21</v>
      </c>
      <c r="BK231" s="238">
        <f>ROUND(I231*H231,2)</f>
        <v>0</v>
      </c>
      <c r="BL231" s="17" t="s">
        <v>290</v>
      </c>
      <c r="BM231" s="237" t="s">
        <v>1108</v>
      </c>
    </row>
    <row r="232" spans="1:65" s="2" customFormat="1" ht="12">
      <c r="A232" s="38"/>
      <c r="B232" s="39"/>
      <c r="C232" s="226" t="s">
        <v>1109</v>
      </c>
      <c r="D232" s="226" t="s">
        <v>200</v>
      </c>
      <c r="E232" s="227" t="s">
        <v>1399</v>
      </c>
      <c r="F232" s="228" t="s">
        <v>1400</v>
      </c>
      <c r="G232" s="229" t="s">
        <v>203</v>
      </c>
      <c r="H232" s="230">
        <v>2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46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290</v>
      </c>
      <c r="AT232" s="237" t="s">
        <v>200</v>
      </c>
      <c r="AU232" s="237" t="s">
        <v>21</v>
      </c>
      <c r="AY232" s="17" t="s">
        <v>197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21</v>
      </c>
      <c r="BK232" s="238">
        <f>ROUND(I232*H232,2)</f>
        <v>0</v>
      </c>
      <c r="BL232" s="17" t="s">
        <v>290</v>
      </c>
      <c r="BM232" s="237" t="s">
        <v>1112</v>
      </c>
    </row>
    <row r="233" spans="1:65" s="2" customFormat="1" ht="12">
      <c r="A233" s="38"/>
      <c r="B233" s="39"/>
      <c r="C233" s="226" t="s">
        <v>738</v>
      </c>
      <c r="D233" s="226" t="s">
        <v>200</v>
      </c>
      <c r="E233" s="227" t="s">
        <v>1127</v>
      </c>
      <c r="F233" s="228" t="s">
        <v>1128</v>
      </c>
      <c r="G233" s="229" t="s">
        <v>203</v>
      </c>
      <c r="H233" s="230">
        <v>4</v>
      </c>
      <c r="I233" s="231"/>
      <c r="J233" s="232">
        <f>ROUND(I233*H233,2)</f>
        <v>0</v>
      </c>
      <c r="K233" s="228" t="s">
        <v>1</v>
      </c>
      <c r="L233" s="44"/>
      <c r="M233" s="233" t="s">
        <v>1</v>
      </c>
      <c r="N233" s="234" t="s">
        <v>46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290</v>
      </c>
      <c r="AT233" s="237" t="s">
        <v>200</v>
      </c>
      <c r="AU233" s="237" t="s">
        <v>21</v>
      </c>
      <c r="AY233" s="17" t="s">
        <v>197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21</v>
      </c>
      <c r="BK233" s="238">
        <f>ROUND(I233*H233,2)</f>
        <v>0</v>
      </c>
      <c r="BL233" s="17" t="s">
        <v>290</v>
      </c>
      <c r="BM233" s="237" t="s">
        <v>1115</v>
      </c>
    </row>
    <row r="234" spans="1:65" s="2" customFormat="1" ht="12">
      <c r="A234" s="38"/>
      <c r="B234" s="39"/>
      <c r="C234" s="226" t="s">
        <v>1116</v>
      </c>
      <c r="D234" s="226" t="s">
        <v>200</v>
      </c>
      <c r="E234" s="227" t="s">
        <v>1131</v>
      </c>
      <c r="F234" s="228" t="s">
        <v>1132</v>
      </c>
      <c r="G234" s="229" t="s">
        <v>203</v>
      </c>
      <c r="H234" s="230">
        <v>4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46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290</v>
      </c>
      <c r="AT234" s="237" t="s">
        <v>200</v>
      </c>
      <c r="AU234" s="237" t="s">
        <v>21</v>
      </c>
      <c r="AY234" s="17" t="s">
        <v>197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21</v>
      </c>
      <c r="BK234" s="238">
        <f>ROUND(I234*H234,2)</f>
        <v>0</v>
      </c>
      <c r="BL234" s="17" t="s">
        <v>290</v>
      </c>
      <c r="BM234" s="237" t="s">
        <v>1119</v>
      </c>
    </row>
    <row r="235" spans="1:65" s="2" customFormat="1" ht="12">
      <c r="A235" s="38"/>
      <c r="B235" s="39"/>
      <c r="C235" s="226" t="s">
        <v>741</v>
      </c>
      <c r="D235" s="226" t="s">
        <v>200</v>
      </c>
      <c r="E235" s="227" t="s">
        <v>1134</v>
      </c>
      <c r="F235" s="228" t="s">
        <v>1135</v>
      </c>
      <c r="G235" s="229" t="s">
        <v>203</v>
      </c>
      <c r="H235" s="230">
        <v>4</v>
      </c>
      <c r="I235" s="231"/>
      <c r="J235" s="232">
        <f>ROUND(I235*H235,2)</f>
        <v>0</v>
      </c>
      <c r="K235" s="228" t="s">
        <v>1</v>
      </c>
      <c r="L235" s="44"/>
      <c r="M235" s="233" t="s">
        <v>1</v>
      </c>
      <c r="N235" s="234" t="s">
        <v>46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290</v>
      </c>
      <c r="AT235" s="237" t="s">
        <v>200</v>
      </c>
      <c r="AU235" s="237" t="s">
        <v>21</v>
      </c>
      <c r="AY235" s="17" t="s">
        <v>197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21</v>
      </c>
      <c r="BK235" s="238">
        <f>ROUND(I235*H235,2)</f>
        <v>0</v>
      </c>
      <c r="BL235" s="17" t="s">
        <v>290</v>
      </c>
      <c r="BM235" s="237" t="s">
        <v>1122</v>
      </c>
    </row>
    <row r="236" spans="1:65" s="2" customFormat="1" ht="12">
      <c r="A236" s="38"/>
      <c r="B236" s="39"/>
      <c r="C236" s="226" t="s">
        <v>1123</v>
      </c>
      <c r="D236" s="226" t="s">
        <v>200</v>
      </c>
      <c r="E236" s="227" t="s">
        <v>1138</v>
      </c>
      <c r="F236" s="228" t="s">
        <v>1139</v>
      </c>
      <c r="G236" s="229" t="s">
        <v>203</v>
      </c>
      <c r="H236" s="230">
        <v>4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46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290</v>
      </c>
      <c r="AT236" s="237" t="s">
        <v>200</v>
      </c>
      <c r="AU236" s="237" t="s">
        <v>21</v>
      </c>
      <c r="AY236" s="17" t="s">
        <v>197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21</v>
      </c>
      <c r="BK236" s="238">
        <f>ROUND(I236*H236,2)</f>
        <v>0</v>
      </c>
      <c r="BL236" s="17" t="s">
        <v>290</v>
      </c>
      <c r="BM236" s="237" t="s">
        <v>1126</v>
      </c>
    </row>
    <row r="237" spans="1:65" s="2" customFormat="1" ht="12">
      <c r="A237" s="38"/>
      <c r="B237" s="39"/>
      <c r="C237" s="226" t="s">
        <v>744</v>
      </c>
      <c r="D237" s="226" t="s">
        <v>200</v>
      </c>
      <c r="E237" s="227" t="s">
        <v>1141</v>
      </c>
      <c r="F237" s="228" t="s">
        <v>1142</v>
      </c>
      <c r="G237" s="229" t="s">
        <v>203</v>
      </c>
      <c r="H237" s="230">
        <v>1</v>
      </c>
      <c r="I237" s="231"/>
      <c r="J237" s="232">
        <f>ROUND(I237*H237,2)</f>
        <v>0</v>
      </c>
      <c r="K237" s="228" t="s">
        <v>1</v>
      </c>
      <c r="L237" s="44"/>
      <c r="M237" s="233" t="s">
        <v>1</v>
      </c>
      <c r="N237" s="234" t="s">
        <v>46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290</v>
      </c>
      <c r="AT237" s="237" t="s">
        <v>200</v>
      </c>
      <c r="AU237" s="237" t="s">
        <v>21</v>
      </c>
      <c r="AY237" s="17" t="s">
        <v>197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21</v>
      </c>
      <c r="BK237" s="238">
        <f>ROUND(I237*H237,2)</f>
        <v>0</v>
      </c>
      <c r="BL237" s="17" t="s">
        <v>290</v>
      </c>
      <c r="BM237" s="237" t="s">
        <v>1129</v>
      </c>
    </row>
    <row r="238" spans="1:65" s="2" customFormat="1" ht="16.5" customHeight="1">
      <c r="A238" s="38"/>
      <c r="B238" s="39"/>
      <c r="C238" s="226" t="s">
        <v>1130</v>
      </c>
      <c r="D238" s="226" t="s">
        <v>200</v>
      </c>
      <c r="E238" s="227" t="s">
        <v>1145</v>
      </c>
      <c r="F238" s="228" t="s">
        <v>1146</v>
      </c>
      <c r="G238" s="229" t="s">
        <v>203</v>
      </c>
      <c r="H238" s="230">
        <v>1</v>
      </c>
      <c r="I238" s="231"/>
      <c r="J238" s="232">
        <f>ROUND(I238*H238,2)</f>
        <v>0</v>
      </c>
      <c r="K238" s="228" t="s">
        <v>1</v>
      </c>
      <c r="L238" s="44"/>
      <c r="M238" s="233" t="s">
        <v>1</v>
      </c>
      <c r="N238" s="234" t="s">
        <v>46</v>
      </c>
      <c r="O238" s="91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290</v>
      </c>
      <c r="AT238" s="237" t="s">
        <v>200</v>
      </c>
      <c r="AU238" s="237" t="s">
        <v>21</v>
      </c>
      <c r="AY238" s="17" t="s">
        <v>197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21</v>
      </c>
      <c r="BK238" s="238">
        <f>ROUND(I238*H238,2)</f>
        <v>0</v>
      </c>
      <c r="BL238" s="17" t="s">
        <v>290</v>
      </c>
      <c r="BM238" s="237" t="s">
        <v>1133</v>
      </c>
    </row>
    <row r="239" spans="1:65" s="2" customFormat="1" ht="16.5" customHeight="1">
      <c r="A239" s="38"/>
      <c r="B239" s="39"/>
      <c r="C239" s="226" t="s">
        <v>27</v>
      </c>
      <c r="D239" s="226" t="s">
        <v>200</v>
      </c>
      <c r="E239" s="227" t="s">
        <v>1148</v>
      </c>
      <c r="F239" s="228" t="s">
        <v>1149</v>
      </c>
      <c r="G239" s="229" t="s">
        <v>203</v>
      </c>
      <c r="H239" s="230">
        <v>1</v>
      </c>
      <c r="I239" s="231"/>
      <c r="J239" s="232">
        <f>ROUND(I239*H239,2)</f>
        <v>0</v>
      </c>
      <c r="K239" s="228" t="s">
        <v>1</v>
      </c>
      <c r="L239" s="44"/>
      <c r="M239" s="233" t="s">
        <v>1</v>
      </c>
      <c r="N239" s="234" t="s">
        <v>46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290</v>
      </c>
      <c r="AT239" s="237" t="s">
        <v>200</v>
      </c>
      <c r="AU239" s="237" t="s">
        <v>21</v>
      </c>
      <c r="AY239" s="17" t="s">
        <v>197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21</v>
      </c>
      <c r="BK239" s="238">
        <f>ROUND(I239*H239,2)</f>
        <v>0</v>
      </c>
      <c r="BL239" s="17" t="s">
        <v>290</v>
      </c>
      <c r="BM239" s="237" t="s">
        <v>1136</v>
      </c>
    </row>
    <row r="240" spans="1:65" s="2" customFormat="1" ht="33" customHeight="1">
      <c r="A240" s="38"/>
      <c r="B240" s="39"/>
      <c r="C240" s="226" t="s">
        <v>1137</v>
      </c>
      <c r="D240" s="226" t="s">
        <v>200</v>
      </c>
      <c r="E240" s="227" t="s">
        <v>1152</v>
      </c>
      <c r="F240" s="228" t="s">
        <v>1401</v>
      </c>
      <c r="G240" s="229" t="s">
        <v>203</v>
      </c>
      <c r="H240" s="230">
        <v>4</v>
      </c>
      <c r="I240" s="231"/>
      <c r="J240" s="232">
        <f>ROUND(I240*H240,2)</f>
        <v>0</v>
      </c>
      <c r="K240" s="228" t="s">
        <v>1</v>
      </c>
      <c r="L240" s="44"/>
      <c r="M240" s="233" t="s">
        <v>1</v>
      </c>
      <c r="N240" s="234" t="s">
        <v>46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290</v>
      </c>
      <c r="AT240" s="237" t="s">
        <v>200</v>
      </c>
      <c r="AU240" s="237" t="s">
        <v>21</v>
      </c>
      <c r="AY240" s="17" t="s">
        <v>197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21</v>
      </c>
      <c r="BK240" s="238">
        <f>ROUND(I240*H240,2)</f>
        <v>0</v>
      </c>
      <c r="BL240" s="17" t="s">
        <v>290</v>
      </c>
      <c r="BM240" s="237" t="s">
        <v>1140</v>
      </c>
    </row>
    <row r="241" spans="1:65" s="2" customFormat="1" ht="16.5" customHeight="1">
      <c r="A241" s="38"/>
      <c r="B241" s="39"/>
      <c r="C241" s="226" t="s">
        <v>750</v>
      </c>
      <c r="D241" s="226" t="s">
        <v>200</v>
      </c>
      <c r="E241" s="227" t="s">
        <v>1155</v>
      </c>
      <c r="F241" s="228" t="s">
        <v>1156</v>
      </c>
      <c r="G241" s="229" t="s">
        <v>203</v>
      </c>
      <c r="H241" s="230">
        <v>1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46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290</v>
      </c>
      <c r="AT241" s="237" t="s">
        <v>200</v>
      </c>
      <c r="AU241" s="237" t="s">
        <v>21</v>
      </c>
      <c r="AY241" s="17" t="s">
        <v>197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21</v>
      </c>
      <c r="BK241" s="238">
        <f>ROUND(I241*H241,2)</f>
        <v>0</v>
      </c>
      <c r="BL241" s="17" t="s">
        <v>290</v>
      </c>
      <c r="BM241" s="237" t="s">
        <v>1143</v>
      </c>
    </row>
    <row r="242" spans="1:65" s="2" customFormat="1" ht="16.5" customHeight="1">
      <c r="A242" s="38"/>
      <c r="B242" s="39"/>
      <c r="C242" s="226" t="s">
        <v>1144</v>
      </c>
      <c r="D242" s="226" t="s">
        <v>200</v>
      </c>
      <c r="E242" s="227" t="s">
        <v>1159</v>
      </c>
      <c r="F242" s="228" t="s">
        <v>1160</v>
      </c>
      <c r="G242" s="229" t="s">
        <v>203</v>
      </c>
      <c r="H242" s="230">
        <v>4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46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290</v>
      </c>
      <c r="AT242" s="237" t="s">
        <v>200</v>
      </c>
      <c r="AU242" s="237" t="s">
        <v>21</v>
      </c>
      <c r="AY242" s="17" t="s">
        <v>197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21</v>
      </c>
      <c r="BK242" s="238">
        <f>ROUND(I242*H242,2)</f>
        <v>0</v>
      </c>
      <c r="BL242" s="17" t="s">
        <v>290</v>
      </c>
      <c r="BM242" s="237" t="s">
        <v>1147</v>
      </c>
    </row>
    <row r="243" spans="1:65" s="2" customFormat="1" ht="12">
      <c r="A243" s="38"/>
      <c r="B243" s="39"/>
      <c r="C243" s="226" t="s">
        <v>977</v>
      </c>
      <c r="D243" s="226" t="s">
        <v>200</v>
      </c>
      <c r="E243" s="227" t="s">
        <v>1162</v>
      </c>
      <c r="F243" s="228" t="s">
        <v>1163</v>
      </c>
      <c r="G243" s="229" t="s">
        <v>203</v>
      </c>
      <c r="H243" s="230">
        <v>4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46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290</v>
      </c>
      <c r="AT243" s="237" t="s">
        <v>200</v>
      </c>
      <c r="AU243" s="237" t="s">
        <v>21</v>
      </c>
      <c r="AY243" s="17" t="s">
        <v>197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21</v>
      </c>
      <c r="BK243" s="238">
        <f>ROUND(I243*H243,2)</f>
        <v>0</v>
      </c>
      <c r="BL243" s="17" t="s">
        <v>290</v>
      </c>
      <c r="BM243" s="237" t="s">
        <v>1150</v>
      </c>
    </row>
    <row r="244" spans="1:65" s="2" customFormat="1" ht="16.5" customHeight="1">
      <c r="A244" s="38"/>
      <c r="B244" s="39"/>
      <c r="C244" s="226" t="s">
        <v>1151</v>
      </c>
      <c r="D244" s="226" t="s">
        <v>200</v>
      </c>
      <c r="E244" s="227" t="s">
        <v>1166</v>
      </c>
      <c r="F244" s="228" t="s">
        <v>1167</v>
      </c>
      <c r="G244" s="229" t="s">
        <v>203</v>
      </c>
      <c r="H244" s="230">
        <v>1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46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290</v>
      </c>
      <c r="AT244" s="237" t="s">
        <v>200</v>
      </c>
      <c r="AU244" s="237" t="s">
        <v>21</v>
      </c>
      <c r="AY244" s="17" t="s">
        <v>197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21</v>
      </c>
      <c r="BK244" s="238">
        <f>ROUND(I244*H244,2)</f>
        <v>0</v>
      </c>
      <c r="BL244" s="17" t="s">
        <v>290</v>
      </c>
      <c r="BM244" s="237" t="s">
        <v>1154</v>
      </c>
    </row>
    <row r="245" spans="1:65" s="2" customFormat="1" ht="16.5" customHeight="1">
      <c r="A245" s="38"/>
      <c r="B245" s="39"/>
      <c r="C245" s="226" t="s">
        <v>980</v>
      </c>
      <c r="D245" s="226" t="s">
        <v>200</v>
      </c>
      <c r="E245" s="227" t="s">
        <v>1169</v>
      </c>
      <c r="F245" s="228" t="s">
        <v>1170</v>
      </c>
      <c r="G245" s="229" t="s">
        <v>203</v>
      </c>
      <c r="H245" s="230">
        <v>1</v>
      </c>
      <c r="I245" s="231"/>
      <c r="J245" s="232">
        <f>ROUND(I245*H245,2)</f>
        <v>0</v>
      </c>
      <c r="K245" s="228" t="s">
        <v>1</v>
      </c>
      <c r="L245" s="44"/>
      <c r="M245" s="233" t="s">
        <v>1</v>
      </c>
      <c r="N245" s="234" t="s">
        <v>46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290</v>
      </c>
      <c r="AT245" s="237" t="s">
        <v>200</v>
      </c>
      <c r="AU245" s="237" t="s">
        <v>21</v>
      </c>
      <c r="AY245" s="17" t="s">
        <v>197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21</v>
      </c>
      <c r="BK245" s="238">
        <f>ROUND(I245*H245,2)</f>
        <v>0</v>
      </c>
      <c r="BL245" s="17" t="s">
        <v>290</v>
      </c>
      <c r="BM245" s="237" t="s">
        <v>1157</v>
      </c>
    </row>
    <row r="246" spans="1:65" s="2" customFormat="1" ht="21.75" customHeight="1">
      <c r="A246" s="38"/>
      <c r="B246" s="39"/>
      <c r="C246" s="226" t="s">
        <v>1158</v>
      </c>
      <c r="D246" s="226" t="s">
        <v>200</v>
      </c>
      <c r="E246" s="227" t="s">
        <v>1173</v>
      </c>
      <c r="F246" s="228" t="s">
        <v>1174</v>
      </c>
      <c r="G246" s="229" t="s">
        <v>203</v>
      </c>
      <c r="H246" s="230">
        <v>1</v>
      </c>
      <c r="I246" s="231"/>
      <c r="J246" s="232">
        <f>ROUND(I246*H246,2)</f>
        <v>0</v>
      </c>
      <c r="K246" s="228" t="s">
        <v>1</v>
      </c>
      <c r="L246" s="44"/>
      <c r="M246" s="233" t="s">
        <v>1</v>
      </c>
      <c r="N246" s="234" t="s">
        <v>46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290</v>
      </c>
      <c r="AT246" s="237" t="s">
        <v>200</v>
      </c>
      <c r="AU246" s="237" t="s">
        <v>21</v>
      </c>
      <c r="AY246" s="17" t="s">
        <v>197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21</v>
      </c>
      <c r="BK246" s="238">
        <f>ROUND(I246*H246,2)</f>
        <v>0</v>
      </c>
      <c r="BL246" s="17" t="s">
        <v>290</v>
      </c>
      <c r="BM246" s="237" t="s">
        <v>1161</v>
      </c>
    </row>
    <row r="247" spans="1:65" s="2" customFormat="1" ht="12">
      <c r="A247" s="38"/>
      <c r="B247" s="39"/>
      <c r="C247" s="226" t="s">
        <v>983</v>
      </c>
      <c r="D247" s="226" t="s">
        <v>200</v>
      </c>
      <c r="E247" s="227" t="s">
        <v>1176</v>
      </c>
      <c r="F247" s="228" t="s">
        <v>1177</v>
      </c>
      <c r="G247" s="229" t="s">
        <v>203</v>
      </c>
      <c r="H247" s="230">
        <v>1</v>
      </c>
      <c r="I247" s="231"/>
      <c r="J247" s="232">
        <f>ROUND(I247*H247,2)</f>
        <v>0</v>
      </c>
      <c r="K247" s="228" t="s">
        <v>1</v>
      </c>
      <c r="L247" s="44"/>
      <c r="M247" s="233" t="s">
        <v>1</v>
      </c>
      <c r="N247" s="234" t="s">
        <v>46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290</v>
      </c>
      <c r="AT247" s="237" t="s">
        <v>200</v>
      </c>
      <c r="AU247" s="237" t="s">
        <v>21</v>
      </c>
      <c r="AY247" s="17" t="s">
        <v>197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21</v>
      </c>
      <c r="BK247" s="238">
        <f>ROUND(I247*H247,2)</f>
        <v>0</v>
      </c>
      <c r="BL247" s="17" t="s">
        <v>290</v>
      </c>
      <c r="BM247" s="237" t="s">
        <v>1164</v>
      </c>
    </row>
    <row r="248" spans="1:65" s="2" customFormat="1" ht="21.75" customHeight="1">
      <c r="A248" s="38"/>
      <c r="B248" s="39"/>
      <c r="C248" s="226" t="s">
        <v>1165</v>
      </c>
      <c r="D248" s="226" t="s">
        <v>200</v>
      </c>
      <c r="E248" s="227" t="s">
        <v>1402</v>
      </c>
      <c r="F248" s="228" t="s">
        <v>1403</v>
      </c>
      <c r="G248" s="229" t="s">
        <v>707</v>
      </c>
      <c r="H248" s="287"/>
      <c r="I248" s="231"/>
      <c r="J248" s="232">
        <f>ROUND(I248*H248,2)</f>
        <v>0</v>
      </c>
      <c r="K248" s="228" t="s">
        <v>1</v>
      </c>
      <c r="L248" s="44"/>
      <c r="M248" s="233" t="s">
        <v>1</v>
      </c>
      <c r="N248" s="234" t="s">
        <v>46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290</v>
      </c>
      <c r="AT248" s="237" t="s">
        <v>200</v>
      </c>
      <c r="AU248" s="237" t="s">
        <v>21</v>
      </c>
      <c r="AY248" s="17" t="s">
        <v>197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21</v>
      </c>
      <c r="BK248" s="238">
        <f>ROUND(I248*H248,2)</f>
        <v>0</v>
      </c>
      <c r="BL248" s="17" t="s">
        <v>290</v>
      </c>
      <c r="BM248" s="237" t="s">
        <v>1168</v>
      </c>
    </row>
    <row r="249" spans="1:63" s="12" customFormat="1" ht="25.9" customHeight="1">
      <c r="A249" s="12"/>
      <c r="B249" s="210"/>
      <c r="C249" s="211"/>
      <c r="D249" s="212" t="s">
        <v>80</v>
      </c>
      <c r="E249" s="213" t="s">
        <v>1183</v>
      </c>
      <c r="F249" s="213" t="s">
        <v>1184</v>
      </c>
      <c r="G249" s="211"/>
      <c r="H249" s="211"/>
      <c r="I249" s="214"/>
      <c r="J249" s="215">
        <f>BK249</f>
        <v>0</v>
      </c>
      <c r="K249" s="211"/>
      <c r="L249" s="216"/>
      <c r="M249" s="217"/>
      <c r="N249" s="218"/>
      <c r="O249" s="218"/>
      <c r="P249" s="219">
        <f>SUM(P250:P259)</f>
        <v>0</v>
      </c>
      <c r="Q249" s="218"/>
      <c r="R249" s="219">
        <f>SUM(R250:R259)</f>
        <v>0</v>
      </c>
      <c r="S249" s="218"/>
      <c r="T249" s="220">
        <f>SUM(T250:T259)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1" t="s">
        <v>21</v>
      </c>
      <c r="AT249" s="222" t="s">
        <v>80</v>
      </c>
      <c r="AU249" s="222" t="s">
        <v>81</v>
      </c>
      <c r="AY249" s="221" t="s">
        <v>197</v>
      </c>
      <c r="BK249" s="223">
        <f>SUM(BK250:BK259)</f>
        <v>0</v>
      </c>
    </row>
    <row r="250" spans="1:65" s="2" customFormat="1" ht="12">
      <c r="A250" s="38"/>
      <c r="B250" s="39"/>
      <c r="C250" s="226" t="s">
        <v>986</v>
      </c>
      <c r="D250" s="226" t="s">
        <v>200</v>
      </c>
      <c r="E250" s="227" t="s">
        <v>1185</v>
      </c>
      <c r="F250" s="228" t="s">
        <v>1186</v>
      </c>
      <c r="G250" s="229" t="s">
        <v>203</v>
      </c>
      <c r="H250" s="230">
        <v>5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46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205</v>
      </c>
      <c r="AT250" s="237" t="s">
        <v>200</v>
      </c>
      <c r="AU250" s="237" t="s">
        <v>21</v>
      </c>
      <c r="AY250" s="17" t="s">
        <v>197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21</v>
      </c>
      <c r="BK250" s="238">
        <f>ROUND(I250*H250,2)</f>
        <v>0</v>
      </c>
      <c r="BL250" s="17" t="s">
        <v>205</v>
      </c>
      <c r="BM250" s="237" t="s">
        <v>1171</v>
      </c>
    </row>
    <row r="251" spans="1:65" s="2" customFormat="1" ht="16.5" customHeight="1">
      <c r="A251" s="38"/>
      <c r="B251" s="39"/>
      <c r="C251" s="226" t="s">
        <v>1172</v>
      </c>
      <c r="D251" s="226" t="s">
        <v>200</v>
      </c>
      <c r="E251" s="227" t="s">
        <v>1189</v>
      </c>
      <c r="F251" s="228" t="s">
        <v>1190</v>
      </c>
      <c r="G251" s="229" t="s">
        <v>1009</v>
      </c>
      <c r="H251" s="230">
        <v>1</v>
      </c>
      <c r="I251" s="231"/>
      <c r="J251" s="232">
        <f>ROUND(I251*H251,2)</f>
        <v>0</v>
      </c>
      <c r="K251" s="228" t="s">
        <v>1</v>
      </c>
      <c r="L251" s="44"/>
      <c r="M251" s="233" t="s">
        <v>1</v>
      </c>
      <c r="N251" s="234" t="s">
        <v>46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205</v>
      </c>
      <c r="AT251" s="237" t="s">
        <v>200</v>
      </c>
      <c r="AU251" s="237" t="s">
        <v>21</v>
      </c>
      <c r="AY251" s="17" t="s">
        <v>197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21</v>
      </c>
      <c r="BK251" s="238">
        <f>ROUND(I251*H251,2)</f>
        <v>0</v>
      </c>
      <c r="BL251" s="17" t="s">
        <v>205</v>
      </c>
      <c r="BM251" s="237" t="s">
        <v>1175</v>
      </c>
    </row>
    <row r="252" spans="1:65" s="2" customFormat="1" ht="16.5" customHeight="1">
      <c r="A252" s="38"/>
      <c r="B252" s="39"/>
      <c r="C252" s="226" t="s">
        <v>991</v>
      </c>
      <c r="D252" s="226" t="s">
        <v>200</v>
      </c>
      <c r="E252" s="227" t="s">
        <v>1192</v>
      </c>
      <c r="F252" s="228" t="s">
        <v>1193</v>
      </c>
      <c r="G252" s="229" t="s">
        <v>1009</v>
      </c>
      <c r="H252" s="230">
        <v>4</v>
      </c>
      <c r="I252" s="231"/>
      <c r="J252" s="232">
        <f>ROUND(I252*H252,2)</f>
        <v>0</v>
      </c>
      <c r="K252" s="228" t="s">
        <v>1</v>
      </c>
      <c r="L252" s="44"/>
      <c r="M252" s="233" t="s">
        <v>1</v>
      </c>
      <c r="N252" s="234" t="s">
        <v>46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205</v>
      </c>
      <c r="AT252" s="237" t="s">
        <v>200</v>
      </c>
      <c r="AU252" s="237" t="s">
        <v>21</v>
      </c>
      <c r="AY252" s="17" t="s">
        <v>197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21</v>
      </c>
      <c r="BK252" s="238">
        <f>ROUND(I252*H252,2)</f>
        <v>0</v>
      </c>
      <c r="BL252" s="17" t="s">
        <v>205</v>
      </c>
      <c r="BM252" s="237" t="s">
        <v>1178</v>
      </c>
    </row>
    <row r="253" spans="1:65" s="2" customFormat="1" ht="16.5" customHeight="1">
      <c r="A253" s="38"/>
      <c r="B253" s="39"/>
      <c r="C253" s="226" t="s">
        <v>1179</v>
      </c>
      <c r="D253" s="226" t="s">
        <v>200</v>
      </c>
      <c r="E253" s="227" t="s">
        <v>1196</v>
      </c>
      <c r="F253" s="228" t="s">
        <v>1197</v>
      </c>
      <c r="G253" s="229" t="s">
        <v>1009</v>
      </c>
      <c r="H253" s="230">
        <v>4</v>
      </c>
      <c r="I253" s="231"/>
      <c r="J253" s="232">
        <f>ROUND(I253*H253,2)</f>
        <v>0</v>
      </c>
      <c r="K253" s="228" t="s">
        <v>1</v>
      </c>
      <c r="L253" s="44"/>
      <c r="M253" s="233" t="s">
        <v>1</v>
      </c>
      <c r="N253" s="234" t="s">
        <v>46</v>
      </c>
      <c r="O253" s="91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7" t="s">
        <v>205</v>
      </c>
      <c r="AT253" s="237" t="s">
        <v>200</v>
      </c>
      <c r="AU253" s="237" t="s">
        <v>21</v>
      </c>
      <c r="AY253" s="17" t="s">
        <v>197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7" t="s">
        <v>21</v>
      </c>
      <c r="BK253" s="238">
        <f>ROUND(I253*H253,2)</f>
        <v>0</v>
      </c>
      <c r="BL253" s="17" t="s">
        <v>205</v>
      </c>
      <c r="BM253" s="237" t="s">
        <v>1182</v>
      </c>
    </row>
    <row r="254" spans="1:65" s="2" customFormat="1" ht="16.5" customHeight="1">
      <c r="A254" s="38"/>
      <c r="B254" s="39"/>
      <c r="C254" s="226" t="s">
        <v>994</v>
      </c>
      <c r="D254" s="226" t="s">
        <v>200</v>
      </c>
      <c r="E254" s="227" t="s">
        <v>1199</v>
      </c>
      <c r="F254" s="228" t="s">
        <v>1200</v>
      </c>
      <c r="G254" s="229" t="s">
        <v>1009</v>
      </c>
      <c r="H254" s="230">
        <v>1</v>
      </c>
      <c r="I254" s="231"/>
      <c r="J254" s="232">
        <f>ROUND(I254*H254,2)</f>
        <v>0</v>
      </c>
      <c r="K254" s="228" t="s">
        <v>1</v>
      </c>
      <c r="L254" s="44"/>
      <c r="M254" s="233" t="s">
        <v>1</v>
      </c>
      <c r="N254" s="234" t="s">
        <v>46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205</v>
      </c>
      <c r="AT254" s="237" t="s">
        <v>200</v>
      </c>
      <c r="AU254" s="237" t="s">
        <v>21</v>
      </c>
      <c r="AY254" s="17" t="s">
        <v>197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21</v>
      </c>
      <c r="BK254" s="238">
        <f>ROUND(I254*H254,2)</f>
        <v>0</v>
      </c>
      <c r="BL254" s="17" t="s">
        <v>205</v>
      </c>
      <c r="BM254" s="237" t="s">
        <v>1187</v>
      </c>
    </row>
    <row r="255" spans="1:65" s="2" customFormat="1" ht="16.5" customHeight="1">
      <c r="A255" s="38"/>
      <c r="B255" s="39"/>
      <c r="C255" s="226" t="s">
        <v>1188</v>
      </c>
      <c r="D255" s="226" t="s">
        <v>200</v>
      </c>
      <c r="E255" s="227" t="s">
        <v>1404</v>
      </c>
      <c r="F255" s="228" t="s">
        <v>1405</v>
      </c>
      <c r="G255" s="229" t="s">
        <v>210</v>
      </c>
      <c r="H255" s="230">
        <v>0.347</v>
      </c>
      <c r="I255" s="231"/>
      <c r="J255" s="232">
        <f>ROUND(I255*H255,2)</f>
        <v>0</v>
      </c>
      <c r="K255" s="228" t="s">
        <v>1</v>
      </c>
      <c r="L255" s="44"/>
      <c r="M255" s="233" t="s">
        <v>1</v>
      </c>
      <c r="N255" s="234" t="s">
        <v>46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205</v>
      </c>
      <c r="AT255" s="237" t="s">
        <v>200</v>
      </c>
      <c r="AU255" s="237" t="s">
        <v>21</v>
      </c>
      <c r="AY255" s="17" t="s">
        <v>197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21</v>
      </c>
      <c r="BK255" s="238">
        <f>ROUND(I255*H255,2)</f>
        <v>0</v>
      </c>
      <c r="BL255" s="17" t="s">
        <v>205</v>
      </c>
      <c r="BM255" s="237" t="s">
        <v>1191</v>
      </c>
    </row>
    <row r="256" spans="1:65" s="2" customFormat="1" ht="16.5" customHeight="1">
      <c r="A256" s="38"/>
      <c r="B256" s="39"/>
      <c r="C256" s="226" t="s">
        <v>997</v>
      </c>
      <c r="D256" s="226" t="s">
        <v>200</v>
      </c>
      <c r="E256" s="227" t="s">
        <v>1206</v>
      </c>
      <c r="F256" s="228" t="s">
        <v>1207</v>
      </c>
      <c r="G256" s="229" t="s">
        <v>203</v>
      </c>
      <c r="H256" s="230">
        <v>10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46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205</v>
      </c>
      <c r="AT256" s="237" t="s">
        <v>200</v>
      </c>
      <c r="AU256" s="237" t="s">
        <v>21</v>
      </c>
      <c r="AY256" s="17" t="s">
        <v>197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21</v>
      </c>
      <c r="BK256" s="238">
        <f>ROUND(I256*H256,2)</f>
        <v>0</v>
      </c>
      <c r="BL256" s="17" t="s">
        <v>205</v>
      </c>
      <c r="BM256" s="237" t="s">
        <v>1194</v>
      </c>
    </row>
    <row r="257" spans="1:65" s="2" customFormat="1" ht="16.5" customHeight="1">
      <c r="A257" s="38"/>
      <c r="B257" s="39"/>
      <c r="C257" s="226" t="s">
        <v>1195</v>
      </c>
      <c r="D257" s="226" t="s">
        <v>200</v>
      </c>
      <c r="E257" s="227" t="s">
        <v>1210</v>
      </c>
      <c r="F257" s="228" t="s">
        <v>1211</v>
      </c>
      <c r="G257" s="229" t="s">
        <v>1009</v>
      </c>
      <c r="H257" s="230">
        <v>5</v>
      </c>
      <c r="I257" s="231"/>
      <c r="J257" s="232">
        <f>ROUND(I257*H257,2)</f>
        <v>0</v>
      </c>
      <c r="K257" s="228" t="s">
        <v>1</v>
      </c>
      <c r="L257" s="44"/>
      <c r="M257" s="233" t="s">
        <v>1</v>
      </c>
      <c r="N257" s="234" t="s">
        <v>46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205</v>
      </c>
      <c r="AT257" s="237" t="s">
        <v>200</v>
      </c>
      <c r="AU257" s="237" t="s">
        <v>21</v>
      </c>
      <c r="AY257" s="17" t="s">
        <v>197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21</v>
      </c>
      <c r="BK257" s="238">
        <f>ROUND(I257*H257,2)</f>
        <v>0</v>
      </c>
      <c r="BL257" s="17" t="s">
        <v>205</v>
      </c>
      <c r="BM257" s="237" t="s">
        <v>1198</v>
      </c>
    </row>
    <row r="258" spans="1:65" s="2" customFormat="1" ht="16.5" customHeight="1">
      <c r="A258" s="38"/>
      <c r="B258" s="39"/>
      <c r="C258" s="226" t="s">
        <v>998</v>
      </c>
      <c r="D258" s="226" t="s">
        <v>200</v>
      </c>
      <c r="E258" s="227" t="s">
        <v>1213</v>
      </c>
      <c r="F258" s="228" t="s">
        <v>1214</v>
      </c>
      <c r="G258" s="229" t="s">
        <v>203</v>
      </c>
      <c r="H258" s="230">
        <v>8</v>
      </c>
      <c r="I258" s="231"/>
      <c r="J258" s="232">
        <f>ROUND(I258*H258,2)</f>
        <v>0</v>
      </c>
      <c r="K258" s="228" t="s">
        <v>1</v>
      </c>
      <c r="L258" s="44"/>
      <c r="M258" s="233" t="s">
        <v>1</v>
      </c>
      <c r="N258" s="234" t="s">
        <v>46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205</v>
      </c>
      <c r="AT258" s="237" t="s">
        <v>200</v>
      </c>
      <c r="AU258" s="237" t="s">
        <v>21</v>
      </c>
      <c r="AY258" s="17" t="s">
        <v>197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21</v>
      </c>
      <c r="BK258" s="238">
        <f>ROUND(I258*H258,2)</f>
        <v>0</v>
      </c>
      <c r="BL258" s="17" t="s">
        <v>205</v>
      </c>
      <c r="BM258" s="237" t="s">
        <v>1201</v>
      </c>
    </row>
    <row r="259" spans="1:65" s="2" customFormat="1" ht="16.5" customHeight="1">
      <c r="A259" s="38"/>
      <c r="B259" s="39"/>
      <c r="C259" s="226" t="s">
        <v>1202</v>
      </c>
      <c r="D259" s="226" t="s">
        <v>200</v>
      </c>
      <c r="E259" s="227" t="s">
        <v>1217</v>
      </c>
      <c r="F259" s="228" t="s">
        <v>1218</v>
      </c>
      <c r="G259" s="229" t="s">
        <v>203</v>
      </c>
      <c r="H259" s="230">
        <v>8</v>
      </c>
      <c r="I259" s="231"/>
      <c r="J259" s="232">
        <f>ROUND(I259*H259,2)</f>
        <v>0</v>
      </c>
      <c r="K259" s="228" t="s">
        <v>1</v>
      </c>
      <c r="L259" s="44"/>
      <c r="M259" s="233" t="s">
        <v>1</v>
      </c>
      <c r="N259" s="234" t="s">
        <v>46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205</v>
      </c>
      <c r="AT259" s="237" t="s">
        <v>200</v>
      </c>
      <c r="AU259" s="237" t="s">
        <v>21</v>
      </c>
      <c r="AY259" s="17" t="s">
        <v>197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21</v>
      </c>
      <c r="BK259" s="238">
        <f>ROUND(I259*H259,2)</f>
        <v>0</v>
      </c>
      <c r="BL259" s="17" t="s">
        <v>205</v>
      </c>
      <c r="BM259" s="237" t="s">
        <v>1205</v>
      </c>
    </row>
    <row r="260" spans="1:63" s="12" customFormat="1" ht="25.9" customHeight="1">
      <c r="A260" s="12"/>
      <c r="B260" s="210"/>
      <c r="C260" s="211"/>
      <c r="D260" s="212" t="s">
        <v>80</v>
      </c>
      <c r="E260" s="213" t="s">
        <v>1220</v>
      </c>
      <c r="F260" s="213" t="s">
        <v>1221</v>
      </c>
      <c r="G260" s="211"/>
      <c r="H260" s="211"/>
      <c r="I260" s="214"/>
      <c r="J260" s="215">
        <f>BK260</f>
        <v>0</v>
      </c>
      <c r="K260" s="211"/>
      <c r="L260" s="216"/>
      <c r="M260" s="217"/>
      <c r="N260" s="218"/>
      <c r="O260" s="218"/>
      <c r="P260" s="219">
        <f>P261</f>
        <v>0</v>
      </c>
      <c r="Q260" s="218"/>
      <c r="R260" s="219">
        <f>R261</f>
        <v>0</v>
      </c>
      <c r="S260" s="218"/>
      <c r="T260" s="220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1" t="s">
        <v>21</v>
      </c>
      <c r="AT260" s="222" t="s">
        <v>80</v>
      </c>
      <c r="AU260" s="222" t="s">
        <v>81</v>
      </c>
      <c r="AY260" s="221" t="s">
        <v>197</v>
      </c>
      <c r="BK260" s="223">
        <f>BK261</f>
        <v>0</v>
      </c>
    </row>
    <row r="261" spans="1:65" s="2" customFormat="1" ht="16.5" customHeight="1">
      <c r="A261" s="38"/>
      <c r="B261" s="39"/>
      <c r="C261" s="226" t="s">
        <v>1003</v>
      </c>
      <c r="D261" s="226" t="s">
        <v>200</v>
      </c>
      <c r="E261" s="227" t="s">
        <v>1222</v>
      </c>
      <c r="F261" s="228" t="s">
        <v>829</v>
      </c>
      <c r="G261" s="229" t="s">
        <v>830</v>
      </c>
      <c r="H261" s="230">
        <v>1</v>
      </c>
      <c r="I261" s="231"/>
      <c r="J261" s="232">
        <f>ROUND(I261*H261,2)</f>
        <v>0</v>
      </c>
      <c r="K261" s="228" t="s">
        <v>1</v>
      </c>
      <c r="L261" s="44"/>
      <c r="M261" s="233" t="s">
        <v>1</v>
      </c>
      <c r="N261" s="234" t="s">
        <v>46</v>
      </c>
      <c r="O261" s="91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205</v>
      </c>
      <c r="AT261" s="237" t="s">
        <v>200</v>
      </c>
      <c r="AU261" s="237" t="s">
        <v>21</v>
      </c>
      <c r="AY261" s="17" t="s">
        <v>197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21</v>
      </c>
      <c r="BK261" s="238">
        <f>ROUND(I261*H261,2)</f>
        <v>0</v>
      </c>
      <c r="BL261" s="17" t="s">
        <v>205</v>
      </c>
      <c r="BM261" s="237" t="s">
        <v>1208</v>
      </c>
    </row>
    <row r="262" spans="1:63" s="12" customFormat="1" ht="25.9" customHeight="1">
      <c r="A262" s="12"/>
      <c r="B262" s="210"/>
      <c r="C262" s="211"/>
      <c r="D262" s="212" t="s">
        <v>80</v>
      </c>
      <c r="E262" s="213" t="s">
        <v>839</v>
      </c>
      <c r="F262" s="213" t="s">
        <v>840</v>
      </c>
      <c r="G262" s="211"/>
      <c r="H262" s="211"/>
      <c r="I262" s="214"/>
      <c r="J262" s="215">
        <f>BK262</f>
        <v>0</v>
      </c>
      <c r="K262" s="211"/>
      <c r="L262" s="216"/>
      <c r="M262" s="217"/>
      <c r="N262" s="218"/>
      <c r="O262" s="218"/>
      <c r="P262" s="219">
        <f>SUM(P263:P268)</f>
        <v>0</v>
      </c>
      <c r="Q262" s="218"/>
      <c r="R262" s="219">
        <f>SUM(R263:R268)</f>
        <v>0</v>
      </c>
      <c r="S262" s="218"/>
      <c r="T262" s="220">
        <f>SUM(T263:T268)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1" t="s">
        <v>21</v>
      </c>
      <c r="AT262" s="222" t="s">
        <v>80</v>
      </c>
      <c r="AU262" s="222" t="s">
        <v>81</v>
      </c>
      <c r="AY262" s="221" t="s">
        <v>197</v>
      </c>
      <c r="BK262" s="223">
        <f>SUM(BK263:BK268)</f>
        <v>0</v>
      </c>
    </row>
    <row r="263" spans="1:65" s="2" customFormat="1" ht="21.75" customHeight="1">
      <c r="A263" s="38"/>
      <c r="B263" s="39"/>
      <c r="C263" s="226" t="s">
        <v>1209</v>
      </c>
      <c r="D263" s="226" t="s">
        <v>200</v>
      </c>
      <c r="E263" s="227" t="s">
        <v>841</v>
      </c>
      <c r="F263" s="228" t="s">
        <v>734</v>
      </c>
      <c r="G263" s="229" t="s">
        <v>210</v>
      </c>
      <c r="H263" s="230">
        <v>0.529</v>
      </c>
      <c r="I263" s="231"/>
      <c r="J263" s="232">
        <f>ROUND(I263*H263,2)</f>
        <v>0</v>
      </c>
      <c r="K263" s="228" t="s">
        <v>1</v>
      </c>
      <c r="L263" s="44"/>
      <c r="M263" s="233" t="s">
        <v>1</v>
      </c>
      <c r="N263" s="234" t="s">
        <v>46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205</v>
      </c>
      <c r="AT263" s="237" t="s">
        <v>200</v>
      </c>
      <c r="AU263" s="237" t="s">
        <v>21</v>
      </c>
      <c r="AY263" s="17" t="s">
        <v>197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21</v>
      </c>
      <c r="BK263" s="238">
        <f>ROUND(I263*H263,2)</f>
        <v>0</v>
      </c>
      <c r="BL263" s="17" t="s">
        <v>205</v>
      </c>
      <c r="BM263" s="237" t="s">
        <v>1212</v>
      </c>
    </row>
    <row r="264" spans="1:65" s="2" customFormat="1" ht="21.75" customHeight="1">
      <c r="A264" s="38"/>
      <c r="B264" s="39"/>
      <c r="C264" s="226" t="s">
        <v>1006</v>
      </c>
      <c r="D264" s="226" t="s">
        <v>200</v>
      </c>
      <c r="E264" s="227" t="s">
        <v>842</v>
      </c>
      <c r="F264" s="228" t="s">
        <v>843</v>
      </c>
      <c r="G264" s="229" t="s">
        <v>210</v>
      </c>
      <c r="H264" s="230">
        <v>7.405</v>
      </c>
      <c r="I264" s="231"/>
      <c r="J264" s="232">
        <f>ROUND(I264*H264,2)</f>
        <v>0</v>
      </c>
      <c r="K264" s="228" t="s">
        <v>1</v>
      </c>
      <c r="L264" s="44"/>
      <c r="M264" s="233" t="s">
        <v>1</v>
      </c>
      <c r="N264" s="234" t="s">
        <v>46</v>
      </c>
      <c r="O264" s="91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205</v>
      </c>
      <c r="AT264" s="237" t="s">
        <v>200</v>
      </c>
      <c r="AU264" s="237" t="s">
        <v>21</v>
      </c>
      <c r="AY264" s="17" t="s">
        <v>197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21</v>
      </c>
      <c r="BK264" s="238">
        <f>ROUND(I264*H264,2)</f>
        <v>0</v>
      </c>
      <c r="BL264" s="17" t="s">
        <v>205</v>
      </c>
      <c r="BM264" s="237" t="s">
        <v>1215</v>
      </c>
    </row>
    <row r="265" spans="1:65" s="2" customFormat="1" ht="16.5" customHeight="1">
      <c r="A265" s="38"/>
      <c r="B265" s="39"/>
      <c r="C265" s="226" t="s">
        <v>1216</v>
      </c>
      <c r="D265" s="226" t="s">
        <v>200</v>
      </c>
      <c r="E265" s="227" t="s">
        <v>844</v>
      </c>
      <c r="F265" s="228" t="s">
        <v>845</v>
      </c>
      <c r="G265" s="229" t="s">
        <v>210</v>
      </c>
      <c r="H265" s="230">
        <v>0.529</v>
      </c>
      <c r="I265" s="231"/>
      <c r="J265" s="232">
        <f>ROUND(I265*H265,2)</f>
        <v>0</v>
      </c>
      <c r="K265" s="228" t="s">
        <v>1</v>
      </c>
      <c r="L265" s="44"/>
      <c r="M265" s="233" t="s">
        <v>1</v>
      </c>
      <c r="N265" s="234" t="s">
        <v>46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205</v>
      </c>
      <c r="AT265" s="237" t="s">
        <v>200</v>
      </c>
      <c r="AU265" s="237" t="s">
        <v>21</v>
      </c>
      <c r="AY265" s="17" t="s">
        <v>197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21</v>
      </c>
      <c r="BK265" s="238">
        <f>ROUND(I265*H265,2)</f>
        <v>0</v>
      </c>
      <c r="BL265" s="17" t="s">
        <v>205</v>
      </c>
      <c r="BM265" s="237" t="s">
        <v>1219</v>
      </c>
    </row>
    <row r="266" spans="1:65" s="2" customFormat="1" ht="12">
      <c r="A266" s="38"/>
      <c r="B266" s="39"/>
      <c r="C266" s="226" t="s">
        <v>1010</v>
      </c>
      <c r="D266" s="226" t="s">
        <v>200</v>
      </c>
      <c r="E266" s="227" t="s">
        <v>846</v>
      </c>
      <c r="F266" s="228" t="s">
        <v>847</v>
      </c>
      <c r="G266" s="229" t="s">
        <v>210</v>
      </c>
      <c r="H266" s="230">
        <v>1.058</v>
      </c>
      <c r="I266" s="231"/>
      <c r="J266" s="232">
        <f>ROUND(I266*H266,2)</f>
        <v>0</v>
      </c>
      <c r="K266" s="228" t="s">
        <v>1</v>
      </c>
      <c r="L266" s="44"/>
      <c r="M266" s="233" t="s">
        <v>1</v>
      </c>
      <c r="N266" s="234" t="s">
        <v>46</v>
      </c>
      <c r="O266" s="91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205</v>
      </c>
      <c r="AT266" s="237" t="s">
        <v>200</v>
      </c>
      <c r="AU266" s="237" t="s">
        <v>21</v>
      </c>
      <c r="AY266" s="17" t="s">
        <v>197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21</v>
      </c>
      <c r="BK266" s="238">
        <f>ROUND(I266*H266,2)</f>
        <v>0</v>
      </c>
      <c r="BL266" s="17" t="s">
        <v>205</v>
      </c>
      <c r="BM266" s="237" t="s">
        <v>1223</v>
      </c>
    </row>
    <row r="267" spans="1:65" s="2" customFormat="1" ht="16.5" customHeight="1">
      <c r="A267" s="38"/>
      <c r="B267" s="39"/>
      <c r="C267" s="226" t="s">
        <v>1224</v>
      </c>
      <c r="D267" s="226" t="s">
        <v>200</v>
      </c>
      <c r="E267" s="227" t="s">
        <v>848</v>
      </c>
      <c r="F267" s="228" t="s">
        <v>849</v>
      </c>
      <c r="G267" s="229" t="s">
        <v>210</v>
      </c>
      <c r="H267" s="230">
        <v>0.529</v>
      </c>
      <c r="I267" s="231"/>
      <c r="J267" s="232">
        <f>ROUND(I267*H267,2)</f>
        <v>0</v>
      </c>
      <c r="K267" s="228" t="s">
        <v>1</v>
      </c>
      <c r="L267" s="44"/>
      <c r="M267" s="233" t="s">
        <v>1</v>
      </c>
      <c r="N267" s="234" t="s">
        <v>46</v>
      </c>
      <c r="O267" s="91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205</v>
      </c>
      <c r="AT267" s="237" t="s">
        <v>200</v>
      </c>
      <c r="AU267" s="237" t="s">
        <v>21</v>
      </c>
      <c r="AY267" s="17" t="s">
        <v>197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21</v>
      </c>
      <c r="BK267" s="238">
        <f>ROUND(I267*H267,2)</f>
        <v>0</v>
      </c>
      <c r="BL267" s="17" t="s">
        <v>205</v>
      </c>
      <c r="BM267" s="237" t="s">
        <v>1225</v>
      </c>
    </row>
    <row r="268" spans="1:65" s="2" customFormat="1" ht="16.5" customHeight="1">
      <c r="A268" s="38"/>
      <c r="B268" s="39"/>
      <c r="C268" s="226" t="s">
        <v>1013</v>
      </c>
      <c r="D268" s="226" t="s">
        <v>200</v>
      </c>
      <c r="E268" s="227" t="s">
        <v>850</v>
      </c>
      <c r="F268" s="228" t="s">
        <v>851</v>
      </c>
      <c r="G268" s="229" t="s">
        <v>210</v>
      </c>
      <c r="H268" s="230">
        <v>0.529</v>
      </c>
      <c r="I268" s="231"/>
      <c r="J268" s="232">
        <f>ROUND(I268*H268,2)</f>
        <v>0</v>
      </c>
      <c r="K268" s="228" t="s">
        <v>1</v>
      </c>
      <c r="L268" s="44"/>
      <c r="M268" s="282" t="s">
        <v>1</v>
      </c>
      <c r="N268" s="283" t="s">
        <v>46</v>
      </c>
      <c r="O268" s="284"/>
      <c r="P268" s="285">
        <f>O268*H268</f>
        <v>0</v>
      </c>
      <c r="Q268" s="285">
        <v>0</v>
      </c>
      <c r="R268" s="285">
        <f>Q268*H268</f>
        <v>0</v>
      </c>
      <c r="S268" s="285">
        <v>0</v>
      </c>
      <c r="T268" s="28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205</v>
      </c>
      <c r="AT268" s="237" t="s">
        <v>200</v>
      </c>
      <c r="AU268" s="237" t="s">
        <v>21</v>
      </c>
      <c r="AY268" s="17" t="s">
        <v>197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21</v>
      </c>
      <c r="BK268" s="238">
        <f>ROUND(I268*H268,2)</f>
        <v>0</v>
      </c>
      <c r="BL268" s="17" t="s">
        <v>205</v>
      </c>
      <c r="BM268" s="237" t="s">
        <v>1226</v>
      </c>
    </row>
    <row r="269" spans="1:31" s="2" customFormat="1" ht="6.95" customHeight="1">
      <c r="A269" s="38"/>
      <c r="B269" s="66"/>
      <c r="C269" s="67"/>
      <c r="D269" s="67"/>
      <c r="E269" s="67"/>
      <c r="F269" s="67"/>
      <c r="G269" s="67"/>
      <c r="H269" s="67"/>
      <c r="I269" s="67"/>
      <c r="J269" s="67"/>
      <c r="K269" s="67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password="CC35" sheet="1" objects="1" scenarios="1" formatColumns="0" formatRows="0" autoFilter="0"/>
  <autoFilter ref="C130:K2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DESKTOP-B1BTQB1\Fimek</dc:creator>
  <cp:keywords/>
  <dc:description/>
  <cp:lastModifiedBy>DESKTOP-B1BTQB1\Fimek</cp:lastModifiedBy>
  <dcterms:created xsi:type="dcterms:W3CDTF">2021-02-19T10:04:21Z</dcterms:created>
  <dcterms:modified xsi:type="dcterms:W3CDTF">2021-02-19T10:04:48Z</dcterms:modified>
  <cp:category/>
  <cp:version/>
  <cp:contentType/>
  <cp:contentStatus/>
</cp:coreProperties>
</file>