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vozabal" reservationPassword="0"/>
  <workbookPr/>
  <bookViews>
    <workbookView xWindow="240" yWindow="120" windowWidth="14940" windowHeight="9225" activeTab="0"/>
  </bookViews>
  <sheets>
    <sheet name="F2 - SO 02" sheetId="1" r:id="rId1"/>
  </sheets>
  <definedNames/>
  <calcPr/>
  <webPublishing/>
</workbook>
</file>

<file path=xl/sharedStrings.xml><?xml version="1.0" encoding="utf-8"?>
<sst xmlns="http://schemas.openxmlformats.org/spreadsheetml/2006/main" count="533" uniqueCount="220">
  <si>
    <t>ASPE10</t>
  </si>
  <si>
    <t>S</t>
  </si>
  <si>
    <t>Firma: HBP s.r.o.</t>
  </si>
  <si>
    <t>Soupis prací objektu</t>
  </si>
  <si>
    <t xml:space="preserve">Stavba: </t>
  </si>
  <si>
    <t>11 112 00</t>
  </si>
  <si>
    <t>Vytvoření nových přístupových tras k areálu klášterů v Č.Krumlově - část II.</t>
  </si>
  <si>
    <t>O</t>
  </si>
  <si>
    <t>Rozpočet:</t>
  </si>
  <si>
    <t>0,00</t>
  </si>
  <si>
    <t>15,00</t>
  </si>
  <si>
    <t>21,00</t>
  </si>
  <si>
    <t>3</t>
  </si>
  <si>
    <t>2</t>
  </si>
  <si>
    <t>F2 - SO 02</t>
  </si>
  <si>
    <t>Lávka pro pěší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</si>
  <si>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</si>
  <si>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</si>
  <si>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</si>
  <si>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</si>
  <si>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</si>
  <si>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</si>
  <si>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</si>
  <si>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</si>
  <si>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</si>
  <si>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</si>
  <si>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</si>
  <si>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</si>
  <si>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</si>
  <si>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</si>
  <si>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</si>
  <si>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</si>
  <si>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</si>
  <si>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</si>
  <si>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</si>
  <si>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</si>
  <si>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</si>
  <si>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/>
  </si>
  <si>
    <t>POPLATKY ZA SKLÁDKU</t>
  </si>
  <si>
    <t>T</t>
  </si>
  <si>
    <t>PP</t>
  </si>
  <si>
    <t>zemina</t>
  </si>
  <si>
    <t>VV</t>
  </si>
  <si>
    <t>(46,81+8,473+(32+71,2)*0,08)*1,8=114,370 [A]</t>
  </si>
  <si>
    <t>02520</t>
  </si>
  <si>
    <t>ZKOUŠENÍ MATERIÁLŮ NEZÁVISLOU ZKUŠEBNOU</t>
  </si>
  <si>
    <t>KČ</t>
  </si>
  <si>
    <t>ověřovací zkoušky na žádost investora, čerpá se jen se souhlasem investora</t>
  </si>
  <si>
    <t>02620</t>
  </si>
  <si>
    <t>ZKOUŠENÍ KONSTRUKCÍ A PRACÍ NEZÁVISLOU ZKUŠEBNOU</t>
  </si>
  <si>
    <t>02730</t>
  </si>
  <si>
    <t>POMOC PRÁCE ZŘÍZ NEBO ZAJIŠŤ OCHRANU INŽENÝRSKÝCH SÍTÍ</t>
  </si>
  <si>
    <t>kanalizace, položka se čerpá jen se souhlasem investora</t>
  </si>
  <si>
    <t>02910</t>
  </si>
  <si>
    <t>OSTATNÍ POŽADAVKY - ZEMĚMĚŘIČSKÁ MĚŘENÍ</t>
  </si>
  <si>
    <t>KS</t>
  </si>
  <si>
    <t>vytýčení stavby a měření v průběhu stavby</t>
  </si>
  <si>
    <t>02911</t>
  </si>
  <si>
    <t>OSTATNÍ POŽADAVKY - GEODETICKÉ ZAMĚŘENÍ</t>
  </si>
  <si>
    <t>KUS</t>
  </si>
  <si>
    <t>geometrický plán, trvalé zábory</t>
  </si>
  <si>
    <t>7</t>
  </si>
  <si>
    <t>02940</t>
  </si>
  <si>
    <t>OSTATNÍ POŽADAVKY - VYPRACOVÁNÍ DOKUMENTACE</t>
  </si>
  <si>
    <t>RDS+DSPS</t>
  </si>
  <si>
    <t>8</t>
  </si>
  <si>
    <t>029412</t>
  </si>
  <si>
    <t>OSTATNÍ POŽADAVKY - VYPRACOVÁNÍ MOSTNÍHO LISTU</t>
  </si>
  <si>
    <t>02950</t>
  </si>
  <si>
    <t>a</t>
  </si>
  <si>
    <t>OSTATNÍ POŽADAVKY - POSUDKY, KONTROLY, REVIZNÍ ZPRÁVY</t>
  </si>
  <si>
    <t>dílenská a montážní přejímka, přejímka PKO</t>
  </si>
  <si>
    <t>b</t>
  </si>
  <si>
    <t>přejímka dřeva, impregnace, přejímka  dřevěné mostovky</t>
  </si>
  <si>
    <t>11</t>
  </si>
  <si>
    <t>029522</t>
  </si>
  <si>
    <t>OSTATNÍ POŽADAVKY - REVIZNÍ ZPRÁVY</t>
  </si>
  <si>
    <t>1.hlavní prohlídka</t>
  </si>
  <si>
    <t>12</t>
  </si>
  <si>
    <t>02971</t>
  </si>
  <si>
    <t>OSTAT POŽADAVKY - GEOTECHNICKÝ MONITORING NA POVRCHU</t>
  </si>
  <si>
    <t>Zemní práce</t>
  </si>
  <si>
    <t>13</t>
  </si>
  <si>
    <t>11512</t>
  </si>
  <si>
    <t>ČERPÁNÍ VODY NA POVRCHU DO 1000L/MIN</t>
  </si>
  <si>
    <t>HOD</t>
  </si>
  <si>
    <t>14</t>
  </si>
  <si>
    <t>121101</t>
  </si>
  <si>
    <t>SEJMUTÍ ORNICE NEBO LESNÍ PŮDY S ODVOZEM DO 1KM</t>
  </si>
  <si>
    <t>M3</t>
  </si>
  <si>
    <t>15</t>
  </si>
  <si>
    <t>124733</t>
  </si>
  <si>
    <t>VYKOPÁVKY PRO KORYTA VODOTEČÍ TŘ. I, ODVOZ DO 3KM</t>
  </si>
  <si>
    <t>kolem podpěr</t>
  </si>
  <si>
    <t>3,77*4,2=15,834 [A] 
6,4*4,84=30,976 [B] 
Celkem: A+B=46,810 [C]</t>
  </si>
  <si>
    <t>16</t>
  </si>
  <si>
    <t>131733</t>
  </si>
  <si>
    <t>HLOUBENÍ JAM ZAPAŽ I NEPAŽ TŘ. I, ODVOZ DO 3KM</t>
  </si>
  <si>
    <t>opěry</t>
  </si>
  <si>
    <t>1,57*3,1=4,867 [A] 
1,19*3,03=3,606 [B] 
Celkem: A+B=8,473 [C]</t>
  </si>
  <si>
    <t>17</t>
  </si>
  <si>
    <t>17120</t>
  </si>
  <si>
    <t>ULOŽENÍ SYPANINY DO NÁSYPŮ A NA SKLÁDKY BEZ ZHUTNĚNÍ</t>
  </si>
  <si>
    <t>46,81+8,473+(32+71,2)*0,08=63,539 [A]</t>
  </si>
  <si>
    <t>18</t>
  </si>
  <si>
    <t>17581</t>
  </si>
  <si>
    <t>OBSYP POTRUBÍ A OBJEKTŮ Z NAKUPOVANÝCH MATERIÁLŮ</t>
  </si>
  <si>
    <t>0,77*3,8=2,926 [A] 
0,77*3,27=2,518 [B] 
2,77*4,44=12,299 [C] 
0,78*3,27=2,551 [D] 
Celkem: A+B+C+D=20,294 [E]</t>
  </si>
  <si>
    <t>19</t>
  </si>
  <si>
    <t>18090</t>
  </si>
  <si>
    <t>VŠEOBECNÉ ÚPRAVY OSTATNÍCH PLOCH</t>
  </si>
  <si>
    <t>M2</t>
  </si>
  <si>
    <t>20</t>
  </si>
  <si>
    <t>18221</t>
  </si>
  <si>
    <t>ROZPROSTŘENÍ ORNICE VE SVAHU V TL DO 0,10M</t>
  </si>
  <si>
    <t>21</t>
  </si>
  <si>
    <t>18241</t>
  </si>
  <si>
    <t>ZALOŽENÍ TRÁVNÍKU RUČNÍM VÝSEVEM</t>
  </si>
  <si>
    <t>22</t>
  </si>
  <si>
    <t>18247</t>
  </si>
  <si>
    <t>OŠETŘOVÁNÍ TRÁVNÍKU</t>
  </si>
  <si>
    <t>Základy</t>
  </si>
  <si>
    <t>23</t>
  </si>
  <si>
    <t>21263</t>
  </si>
  <si>
    <t>TRATIVODY KOMPLET Z TRUB Z PLAST HMOT DN DO 150MM</t>
  </si>
  <si>
    <t>M</t>
  </si>
  <si>
    <t>DN (min.) 100, perforovaná</t>
  </si>
  <si>
    <t>2*3,5=7,000 [A]</t>
  </si>
  <si>
    <t>24</t>
  </si>
  <si>
    <t>21361</t>
  </si>
  <si>
    <t>DRENÁŽNÍ VRSTVY Z GEOTEXTILIE</t>
  </si>
  <si>
    <t>rub opěr</t>
  </si>
  <si>
    <t>1,5*2,3*2=6,900 [A]</t>
  </si>
  <si>
    <t>25</t>
  </si>
  <si>
    <t>227851</t>
  </si>
  <si>
    <t>MIKROPILOTY KOMPLET D DO 300MM NA POVRCHU</t>
  </si>
  <si>
    <t>prof. 200 a 240mm</t>
  </si>
  <si>
    <t>7*4=28,000 [A] 
6,8*12=81,600 [B] 
Celkem: A+B=109,600 [C]</t>
  </si>
  <si>
    <t>26</t>
  </si>
  <si>
    <t>26125</t>
  </si>
  <si>
    <t>VRTY PRO KOTVENÍ, INJEKTÁŽ A MIKROPILOTY NA POVRCHU TŘ. II D DO 300MM</t>
  </si>
  <si>
    <t>2,0*4=8,000 [A] 
2,0*12=24,000 [B] 
Celkem: A+B=32,000 [C]</t>
  </si>
  <si>
    <t>27</t>
  </si>
  <si>
    <t>26155</t>
  </si>
  <si>
    <t>VRTY PRO KOTVENÍ, INJEKTÁŽ A MIKROPILOTY NA POVRCHU TŘ. V D DO 300MM</t>
  </si>
  <si>
    <t>4,6*4=18,400 [A] 
4,4*12=52,800 [B] 
Celkem: A+B=71,200 [C]</t>
  </si>
  <si>
    <t>28</t>
  </si>
  <si>
    <t>272313</t>
  </si>
  <si>
    <t>ZÁKLADY Z PROSTÉHO BETONU DO C16/20</t>
  </si>
  <si>
    <t>C 12/15</t>
  </si>
  <si>
    <t>2*0,105*2,6+2*0,23*3,3=2,064 [A]</t>
  </si>
  <si>
    <t>29</t>
  </si>
  <si>
    <t>272325</t>
  </si>
  <si>
    <t>ZÁKLADY ZE ŽELEZOBETONU DO C30/37 (B37)</t>
  </si>
  <si>
    <t>podpěry</t>
  </si>
  <si>
    <t>1,9*3*2=11,400 [A]</t>
  </si>
  <si>
    <t>30</t>
  </si>
  <si>
    <t>272365</t>
  </si>
  <si>
    <t>VÝZTUŽ ZÁKLADŮ Z OCELI 10505</t>
  </si>
  <si>
    <t>180/1000*11,4=2,052 [A]</t>
  </si>
  <si>
    <t>Svislé konstrukce</t>
  </si>
  <si>
    <t>31</t>
  </si>
  <si>
    <t>333212</t>
  </si>
  <si>
    <t>MOSTNÍ OPĚRY A KŘÍDLA Z LOM KAMENE NA MC</t>
  </si>
  <si>
    <t>závěrná zídka, vč.osazení kotevních trnů prof.10mm á 0,5m</t>
  </si>
  <si>
    <t>0,46*0,25*2,3*2=0,529 [A]</t>
  </si>
  <si>
    <t>32</t>
  </si>
  <si>
    <t>333325</t>
  </si>
  <si>
    <t>MOSTNÍ OPĚRY A KŘÍDLA ZE ŽELEZOBET DO C30/37 (B37)</t>
  </si>
  <si>
    <t>0,564*2,3*2=2,594 [A]</t>
  </si>
  <si>
    <t>33</t>
  </si>
  <si>
    <t>333365</t>
  </si>
  <si>
    <t>VÝZTUŽ MOST OPĚR A KŘÍDEL Z OCELI 10505</t>
  </si>
  <si>
    <t>180/1000*2,59=0,466 [A]</t>
  </si>
  <si>
    <t>Vodorovné konstrukce</t>
  </si>
  <si>
    <t>34</t>
  </si>
  <si>
    <t>421951</t>
  </si>
  <si>
    <t>MOSTOVKY A PODLAHY ZE DŘEVA TRVALÉ</t>
  </si>
  <si>
    <t>ze dřeva tvrdého DB vč.zábradlí, impregnace, dodávka a montáž, uvedené  množství bez prořezu</t>
  </si>
  <si>
    <t>0,1*0,15*2,5*212=7,950 [A] 
0,008*35*2=0,560 [B] 
Celkem: A+B=8,510 [C]</t>
  </si>
  <si>
    <t>35</t>
  </si>
  <si>
    <t>42417</t>
  </si>
  <si>
    <t>MOSTNÍ NOSNÍKY Z OCELI ŘADY 37 A 52</t>
  </si>
  <si>
    <t>35,36*2*117=8 274,240 [A] 
1,49*13*18,8=364,156 [B] 
1,49*2*117=348,660 [C] 
2,9*28*9,63=781,956 [D] 
0,082*0,12*0,008*8000*26=16,374 [E] 
0,262*0,12*0,008*8000*30=60,365 [F] 
2,55*2*210=1 071,000 [G] 
0,28*0,1*0,02*8000*30=134,400 [H] 
Celkem:( A+B+C+D+E+F+G+H)*1,155/1000=12,764 [I]</t>
  </si>
  <si>
    <t>36</t>
  </si>
  <si>
    <t>42840</t>
  </si>
  <si>
    <t>MOSTNÍ LOŽISKA Z OCELI (OCELOLITINY)</t>
  </si>
  <si>
    <t>37</t>
  </si>
  <si>
    <t>45860</t>
  </si>
  <si>
    <t>VÝPLŇ ZA OPĚRAMI A ZDMI Z MEZEROVITÉHO BETONU</t>
  </si>
  <si>
    <t>přechodový klín</t>
  </si>
  <si>
    <t>1*0,5*2,5=1,250 [A]</t>
  </si>
  <si>
    <t>38</t>
  </si>
  <si>
    <t>46321</t>
  </si>
  <si>
    <t>ROVNANINA Z LOM KAMENE</t>
  </si>
  <si>
    <t>(7*3,5+6,4*3,5+9,42*2)*0,3=19,722 [A]</t>
  </si>
  <si>
    <t>Přidružená stavební výroba</t>
  </si>
  <si>
    <t>39</t>
  </si>
  <si>
    <t>711311</t>
  </si>
  <si>
    <t>IZOLACE PODZEM OBJ PROTI ZEM VLHK ASFALT NÁTĚRY</t>
  </si>
  <si>
    <t>1,21*2,3+0,66*2,3+0,54*2=5,381 [A] 
3,81*3+1,9*2=15,230 [B] 
Celkem: (A+B)*2=41,222 [C]</t>
  </si>
  <si>
    <t>40</t>
  </si>
  <si>
    <t>783161</t>
  </si>
  <si>
    <t>PROTIKOROZ OCHRANA OK KOMBIN POVLAKEM S NÁSTŘIKEM METALIZACÍ</t>
  </si>
  <si>
    <t>PKO dle TKP a tech.spec.</t>
  </si>
  <si>
    <t>Ostatní konstrukce a práce</t>
  </si>
  <si>
    <t>41</t>
  </si>
  <si>
    <t>9112B1</t>
  </si>
  <si>
    <t>ZÁBRADLÍ MOSTNÍ SE SVISLOU VÝPLNÍ - DODÁVKA A MONTÁŽ</t>
  </si>
  <si>
    <t>zábradlí na lávce</t>
  </si>
  <si>
    <t>35,5*2=71,000 [A]</t>
  </si>
  <si>
    <t>42</t>
  </si>
  <si>
    <t>91355</t>
  </si>
  <si>
    <t>EVIDENČNÍ ČÍSLO MOSTU</t>
  </si>
  <si>
    <t>osazení ev.č.mostu</t>
  </si>
  <si>
    <t>ev.č.: 
2*1=2,000 [A]</t>
  </si>
  <si>
    <t>43</t>
  </si>
  <si>
    <t>99001.R</t>
  </si>
  <si>
    <t>LETOPOČET STAVBY</t>
  </si>
  <si>
    <t>KPL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</si>
</sst>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6">
    <font>
      <sz val="10"/>
      <name val="Arial"/>
      <family val="0"/>
    </font>
    <font>
      <b/>
      <sz val="16"/>
      <color rgb="FF000000"/>
      <name val="Arial"/>
      <family val="0"/>
    </font>
    <font>
      <b/>
      <sz val="11"/>
      <name val="Arial"/>
      <family val="0"/>
    </font>
    <font>
      <sz val="10"/>
      <color rgb="FFFFFF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 style="thin"/>
      <top/>
      <bottom/>
    </border>
    <border>
      <left/>
      <right/>
      <top/>
      <bottom style="thin"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6" xfId="0" applyFill="1" applyBorder="1"/>
    <xf numFmtId="0" fontId="4" fillId="2" borderId="5" xfId="0" applyFont="1" applyFill="1" applyBorder="1" applyAlignment="1">
      <alignment horizontal="right"/>
    </xf>
    <xf numFmtId="177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177" fontId="4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top"/>
    </xf>
    <xf numFmtId="0" fontId="4" fillId="2" borderId="0" xfId="0" applyFont="1" applyFill="1" applyAlignment="1">
      <alignment horizontal="right"/>
    </xf>
    <xf numFmtId="177" fontId="4" fillId="2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3"/>
  <sheetViews>
    <sheetView tabSelected="1"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0</v>
      </c>
      <c s="1"/>
      <c s="1"/>
      <c s="1"/>
      <c s="1" t="s">
        <v>2</v>
      </c>
      <c s="1"/>
      <c s="1"/>
      <c s="1"/>
      <c s="1"/>
      <c r="P1" t="s">
        <v>12</v>
      </c>
    </row>
    <row r="2" spans="2:16" ht="25" customHeight="1">
      <c r="B2" s="1"/>
      <c s="1"/>
      <c s="1"/>
      <c s="2" t="s">
        <v>3</v>
      </c>
      <c s="1"/>
      <c s="1"/>
      <c s="5"/>
      <c s="5"/>
      <c r="O2">
        <f>0+O8+O45+O76+O101+O111+O127+O134</f>
      </c>
      <c t="s">
        <v>12</v>
      </c>
    </row>
    <row r="3" spans="1:16" ht="15" customHeight="1">
      <c r="A3" t="s">
        <v>1</v>
      </c>
      <c s="8" t="s">
        <v>4</v>
      </c>
      <c s="9" t="s">
        <v>5</v>
      </c>
      <c s="1"/>
      <c s="10" t="s">
        <v>6</v>
      </c>
      <c s="1"/>
      <c s="4"/>
      <c s="3" t="s">
        <v>14</v>
      </c>
      <c s="38">
        <f>0+I8+I45+I76+I101+I111+I127+I134</f>
      </c>
      <c r="O3" t="s">
        <v>9</v>
      </c>
      <c t="s">
        <v>13</v>
      </c>
    </row>
    <row r="4" spans="1:16" ht="15" customHeight="1">
      <c r="A4" t="s">
        <v>7</v>
      </c>
      <c s="12" t="s">
        <v>8</v>
      </c>
      <c s="13" t="s">
        <v>14</v>
      </c>
      <c s="5"/>
      <c s="14" t="s">
        <v>15</v>
      </c>
      <c s="5"/>
      <c s="5"/>
      <c s="15"/>
      <c s="15"/>
      <c r="O4" t="s">
        <v>10</v>
      </c>
      <c t="s">
        <v>13</v>
      </c>
    </row>
    <row r="5" spans="1:16" ht="12.75" customHeight="1">
      <c r="A5" s="11" t="s">
        <v>16</v>
      </c>
      <c s="11" t="s">
        <v>18</v>
      </c>
      <c s="11" t="s">
        <v>20</v>
      </c>
      <c s="11" t="s">
        <v>21</v>
      </c>
      <c s="11" t="s">
        <v>22</v>
      </c>
      <c s="11" t="s">
        <v>24</v>
      </c>
      <c s="11" t="s">
        <v>26</v>
      </c>
      <c s="11" t="s">
        <v>28</v>
      </c>
      <c s="11"/>
      <c r="O5" t="s">
        <v>11</v>
      </c>
      <c t="s">
        <v>13</v>
      </c>
    </row>
    <row r="6" spans="1:9" ht="12.75" customHeight="1">
      <c r="A6" s="11"/>
      <c s="11"/>
      <c s="11"/>
      <c s="11"/>
      <c s="11"/>
      <c s="11"/>
      <c s="11"/>
      <c s="11" t="s">
        <v>29</v>
      </c>
      <c s="11" t="s">
        <v>31</v>
      </c>
    </row>
    <row r="7" spans="1:9" ht="12.75" customHeight="1">
      <c r="A7" s="11" t="s">
        <v>17</v>
      </c>
      <c s="11" t="s">
        <v>19</v>
      </c>
      <c s="11" t="s">
        <v>13</v>
      </c>
      <c s="11" t="s">
        <v>12</v>
      </c>
      <c s="11" t="s">
        <v>23</v>
      </c>
      <c s="11" t="s">
        <v>25</v>
      </c>
      <c s="11" t="s">
        <v>27</v>
      </c>
      <c s="11" t="s">
        <v>30</v>
      </c>
      <c s="11" t="s">
        <v>32</v>
      </c>
    </row>
    <row r="8" spans="1:18" ht="12.75" customHeight="1">
      <c r="A8" s="15" t="s">
        <v>33</v>
      </c>
      <c s="15"/>
      <c s="20" t="s">
        <v>17</v>
      </c>
      <c s="15"/>
      <c s="21" t="s">
        <v>34</v>
      </c>
      <c s="15"/>
      <c s="15"/>
      <c s="15"/>
      <c s="22">
        <f>0+Q8</f>
      </c>
      <c r="O8">
        <f>0+R8</f>
      </c>
      <c r="Q8">
        <f>0+I9+I12+I15+I18+I21+I24+I27+I30+I33+I36+I39+I42</f>
      </c>
      <c>
        <f>0+O9+O12+O15+O18+O21+O24+O27+O30+O33+O36+O39+O42</f>
      </c>
    </row>
    <row r="9" spans="1:16" ht="12.75">
      <c r="A9" s="19" t="s">
        <v>35</v>
      </c>
      <c s="23" t="s">
        <v>19</v>
      </c>
      <c s="23" t="s">
        <v>36</v>
      </c>
      <c s="19" t="s">
        <v>37</v>
      </c>
      <c s="24" t="s">
        <v>38</v>
      </c>
      <c s="25" t="s">
        <v>39</v>
      </c>
      <c s="26">
        <v>114.37</v>
      </c>
      <c s="27">
        <v>0</v>
      </c>
      <c s="28">
        <f>ROUND(ROUND(H9,2)*ROUND(G9,3),2)</f>
      </c>
      <c r="O9">
        <f>(I9*21)/100</f>
      </c>
      <c t="s">
        <v>13</v>
      </c>
    </row>
    <row r="10" spans="1:5" ht="12.75">
      <c r="A10" s="29" t="s">
        <v>40</v>
      </c>
      <c r="E10" s="30" t="s">
        <v>41</v>
      </c>
    </row>
    <row r="11" spans="1:5" ht="12.75">
      <c r="A11" s="33" t="s">
        <v>42</v>
      </c>
      <c r="E11" s="32" t="s">
        <v>43</v>
      </c>
    </row>
    <row r="12" spans="1:16" ht="12.75">
      <c r="A12" s="19" t="s">
        <v>35</v>
      </c>
      <c s="23" t="s">
        <v>13</v>
      </c>
      <c s="23" t="s">
        <v>44</v>
      </c>
      <c s="19" t="s">
        <v>37</v>
      </c>
      <c s="24" t="s">
        <v>45</v>
      </c>
      <c s="25" t="s">
        <v>46</v>
      </c>
      <c s="26">
        <v>50000</v>
      </c>
      <c s="27">
        <v>0</v>
      </c>
      <c s="28">
        <f>ROUND(ROUND(H12,2)*ROUND(G12,3),2)</f>
      </c>
      <c r="O12">
        <f>(I12*21)/100</f>
      </c>
      <c t="s">
        <v>13</v>
      </c>
    </row>
    <row r="13" spans="1:5" ht="12.75">
      <c r="A13" s="29" t="s">
        <v>40</v>
      </c>
      <c r="E13" s="30" t="s">
        <v>47</v>
      </c>
    </row>
    <row r="14" spans="1:5" ht="12.75">
      <c r="A14" s="33" t="s">
        <v>42</v>
      </c>
      <c r="E14" s="32" t="s">
        <v>37</v>
      </c>
    </row>
    <row r="15" spans="1:16" ht="12.75">
      <c r="A15" s="19" t="s">
        <v>35</v>
      </c>
      <c s="23" t="s">
        <v>12</v>
      </c>
      <c s="23" t="s">
        <v>48</v>
      </c>
      <c s="19" t="s">
        <v>37</v>
      </c>
      <c s="24" t="s">
        <v>49</v>
      </c>
      <c s="25" t="s">
        <v>46</v>
      </c>
      <c s="26">
        <v>50000</v>
      </c>
      <c s="27">
        <v>0</v>
      </c>
      <c s="28">
        <f>ROUND(ROUND(H15,2)*ROUND(G15,3),2)</f>
      </c>
      <c r="O15">
        <f>(I15*21)/100</f>
      </c>
      <c t="s">
        <v>13</v>
      </c>
    </row>
    <row r="16" spans="1:5" ht="12.75">
      <c r="A16" s="29" t="s">
        <v>40</v>
      </c>
      <c r="E16" s="30" t="s">
        <v>47</v>
      </c>
    </row>
    <row r="17" spans="1:5" ht="12.75">
      <c r="A17" s="33" t="s">
        <v>42</v>
      </c>
      <c r="E17" s="32" t="s">
        <v>37</v>
      </c>
    </row>
    <row r="18" spans="1:16" ht="12.75">
      <c r="A18" s="19" t="s">
        <v>35</v>
      </c>
      <c s="23" t="s">
        <v>23</v>
      </c>
      <c s="23" t="s">
        <v>50</v>
      </c>
      <c s="19" t="s">
        <v>37</v>
      </c>
      <c s="24" t="s">
        <v>51</v>
      </c>
      <c s="25" t="s">
        <v>46</v>
      </c>
      <c s="26">
        <v>50000</v>
      </c>
      <c s="27">
        <v>0</v>
      </c>
      <c s="28">
        <f>ROUND(ROUND(H18,2)*ROUND(G18,3),2)</f>
      </c>
      <c r="O18">
        <f>(I18*21)/100</f>
      </c>
      <c t="s">
        <v>13</v>
      </c>
    </row>
    <row r="19" spans="1:5" ht="12.75">
      <c r="A19" s="29" t="s">
        <v>40</v>
      </c>
      <c r="E19" s="30" t="s">
        <v>52</v>
      </c>
    </row>
    <row r="20" spans="1:5" ht="12.75">
      <c r="A20" s="33" t="s">
        <v>42</v>
      </c>
      <c r="E20" s="32" t="s">
        <v>37</v>
      </c>
    </row>
    <row r="21" spans="1:16" ht="12.75">
      <c r="A21" s="19" t="s">
        <v>35</v>
      </c>
      <c s="23" t="s">
        <v>25</v>
      </c>
      <c s="23" t="s">
        <v>53</v>
      </c>
      <c s="19" t="s">
        <v>37</v>
      </c>
      <c s="24" t="s">
        <v>54</v>
      </c>
      <c s="25" t="s">
        <v>55</v>
      </c>
      <c s="26">
        <v>1</v>
      </c>
      <c s="27">
        <v>0</v>
      </c>
      <c s="28">
        <f>ROUND(ROUND(H21,2)*ROUND(G21,3),2)</f>
      </c>
      <c r="O21">
        <f>(I21*21)/100</f>
      </c>
      <c t="s">
        <v>13</v>
      </c>
    </row>
    <row r="22" spans="1:5" ht="12.75">
      <c r="A22" s="29" t="s">
        <v>40</v>
      </c>
      <c r="E22" s="30" t="s">
        <v>56</v>
      </c>
    </row>
    <row r="23" spans="1:5" ht="12.75">
      <c r="A23" s="33" t="s">
        <v>42</v>
      </c>
      <c r="E23" s="32" t="s">
        <v>37</v>
      </c>
    </row>
    <row r="24" spans="1:16" ht="12.75">
      <c r="A24" s="19" t="s">
        <v>35</v>
      </c>
      <c s="23" t="s">
        <v>27</v>
      </c>
      <c s="23" t="s">
        <v>57</v>
      </c>
      <c s="19" t="s">
        <v>37</v>
      </c>
      <c s="24" t="s">
        <v>58</v>
      </c>
      <c s="25" t="s">
        <v>59</v>
      </c>
      <c s="26">
        <v>1</v>
      </c>
      <c s="27">
        <v>0</v>
      </c>
      <c s="28">
        <f>ROUND(ROUND(H24,2)*ROUND(G24,3),2)</f>
      </c>
      <c r="O24">
        <f>(I24*21)/100</f>
      </c>
      <c t="s">
        <v>13</v>
      </c>
    </row>
    <row r="25" spans="1:5" ht="12.75">
      <c r="A25" s="29" t="s">
        <v>40</v>
      </c>
      <c r="E25" s="30" t="s">
        <v>60</v>
      </c>
    </row>
    <row r="26" spans="1:5" ht="12.75">
      <c r="A26" s="33" t="s">
        <v>42</v>
      </c>
      <c r="E26" s="32" t="s">
        <v>37</v>
      </c>
    </row>
    <row r="27" spans="1:16" ht="12.75">
      <c r="A27" s="19" t="s">
        <v>35</v>
      </c>
      <c s="23" t="s">
        <v>61</v>
      </c>
      <c s="23" t="s">
        <v>62</v>
      </c>
      <c s="19" t="s">
        <v>37</v>
      </c>
      <c s="24" t="s">
        <v>63</v>
      </c>
      <c s="25" t="s">
        <v>55</v>
      </c>
      <c s="26">
        <v>1</v>
      </c>
      <c s="27">
        <v>0</v>
      </c>
      <c s="28">
        <f>ROUND(ROUND(H27,2)*ROUND(G27,3),2)</f>
      </c>
      <c r="O27">
        <f>(I27*21)/100</f>
      </c>
      <c t="s">
        <v>13</v>
      </c>
    </row>
    <row r="28" spans="1:5" ht="12.75">
      <c r="A28" s="29" t="s">
        <v>40</v>
      </c>
      <c r="E28" s="30" t="s">
        <v>64</v>
      </c>
    </row>
    <row r="29" spans="1:5" ht="12.75">
      <c r="A29" s="33" t="s">
        <v>42</v>
      </c>
      <c r="E29" s="32" t="s">
        <v>37</v>
      </c>
    </row>
    <row r="30" spans="1:16" ht="12.75">
      <c r="A30" s="19" t="s">
        <v>35</v>
      </c>
      <c s="23" t="s">
        <v>65</v>
      </c>
      <c s="23" t="s">
        <v>66</v>
      </c>
      <c s="19" t="s">
        <v>37</v>
      </c>
      <c s="24" t="s">
        <v>67</v>
      </c>
      <c s="25" t="s">
        <v>59</v>
      </c>
      <c s="26">
        <v>1</v>
      </c>
      <c s="27">
        <v>0</v>
      </c>
      <c s="28">
        <f>ROUND(ROUND(H30,2)*ROUND(G30,3),2)</f>
      </c>
      <c r="O30">
        <f>(I30*21)/100</f>
      </c>
      <c t="s">
        <v>13</v>
      </c>
    </row>
    <row r="31" spans="1:5" ht="12.75">
      <c r="A31" s="29" t="s">
        <v>40</v>
      </c>
      <c r="E31" s="30" t="s">
        <v>37</v>
      </c>
    </row>
    <row r="32" spans="1:5" ht="12.75">
      <c r="A32" s="33" t="s">
        <v>42</v>
      </c>
      <c r="E32" s="32" t="s">
        <v>37</v>
      </c>
    </row>
    <row r="33" spans="1:16" ht="12.75">
      <c r="A33" s="19" t="s">
        <v>35</v>
      </c>
      <c s="23" t="s">
        <v>30</v>
      </c>
      <c s="23" t="s">
        <v>68</v>
      </c>
      <c s="19" t="s">
        <v>69</v>
      </c>
      <c s="24" t="s">
        <v>70</v>
      </c>
      <c s="25" t="s">
        <v>55</v>
      </c>
      <c s="26">
        <v>1</v>
      </c>
      <c s="27">
        <v>0</v>
      </c>
      <c s="28">
        <f>ROUND(ROUND(H33,2)*ROUND(G33,3),2)</f>
      </c>
      <c r="O33">
        <f>(I33*21)/100</f>
      </c>
      <c t="s">
        <v>13</v>
      </c>
    </row>
    <row r="34" spans="1:5" ht="12.75">
      <c r="A34" s="29" t="s">
        <v>40</v>
      </c>
      <c r="E34" s="30" t="s">
        <v>71</v>
      </c>
    </row>
    <row r="35" spans="1:5" ht="12.75">
      <c r="A35" s="33" t="s">
        <v>42</v>
      </c>
      <c r="E35" s="32" t="s">
        <v>37</v>
      </c>
    </row>
    <row r="36" spans="1:16" ht="12.75">
      <c r="A36" s="19" t="s">
        <v>35</v>
      </c>
      <c s="23" t="s">
        <v>32</v>
      </c>
      <c s="23" t="s">
        <v>68</v>
      </c>
      <c s="19" t="s">
        <v>72</v>
      </c>
      <c s="24" t="s">
        <v>70</v>
      </c>
      <c s="25" t="s">
        <v>59</v>
      </c>
      <c s="26">
        <v>1</v>
      </c>
      <c s="27">
        <v>0</v>
      </c>
      <c s="28">
        <f>ROUND(ROUND(H36,2)*ROUND(G36,3),2)</f>
      </c>
      <c r="O36">
        <f>(I36*21)/100</f>
      </c>
      <c t="s">
        <v>13</v>
      </c>
    </row>
    <row r="37" spans="1:5" ht="12.75">
      <c r="A37" s="29" t="s">
        <v>40</v>
      </c>
      <c r="E37" s="30" t="s">
        <v>73</v>
      </c>
    </row>
    <row r="38" spans="1:5" ht="12.75">
      <c r="A38" s="33" t="s">
        <v>42</v>
      </c>
      <c r="E38" s="32" t="s">
        <v>37</v>
      </c>
    </row>
    <row r="39" spans="1:16" ht="12.75">
      <c r="A39" s="19" t="s">
        <v>35</v>
      </c>
      <c s="23" t="s">
        <v>74</v>
      </c>
      <c s="23" t="s">
        <v>75</v>
      </c>
      <c s="19" t="s">
        <v>37</v>
      </c>
      <c s="24" t="s">
        <v>76</v>
      </c>
      <c s="25" t="s">
        <v>59</v>
      </c>
      <c s="26">
        <v>1</v>
      </c>
      <c s="27">
        <v>0</v>
      </c>
      <c s="28">
        <f>ROUND(ROUND(H39,2)*ROUND(G39,3),2)</f>
      </c>
      <c r="O39">
        <f>(I39*21)/100</f>
      </c>
      <c t="s">
        <v>13</v>
      </c>
    </row>
    <row r="40" spans="1:5" ht="12.75">
      <c r="A40" s="29" t="s">
        <v>40</v>
      </c>
      <c r="E40" s="30" t="s">
        <v>77</v>
      </c>
    </row>
    <row r="41" spans="1:5" ht="12.75">
      <c r="A41" s="33" t="s">
        <v>42</v>
      </c>
      <c r="E41" s="32" t="s">
        <v>37</v>
      </c>
    </row>
    <row r="42" spans="1:16" ht="12.75">
      <c r="A42" s="19" t="s">
        <v>35</v>
      </c>
      <c s="23" t="s">
        <v>78</v>
      </c>
      <c s="23" t="s">
        <v>79</v>
      </c>
      <c s="19" t="s">
        <v>37</v>
      </c>
      <c s="24" t="s">
        <v>80</v>
      </c>
      <c s="25" t="s">
        <v>59</v>
      </c>
      <c s="26">
        <v>1</v>
      </c>
      <c s="27">
        <v>0</v>
      </c>
      <c s="28">
        <f>ROUND(ROUND(H42,2)*ROUND(G42,3),2)</f>
      </c>
      <c r="O42">
        <f>(I42*21)/100</f>
      </c>
      <c t="s">
        <v>13</v>
      </c>
    </row>
    <row r="43" spans="1:5" ht="12.75">
      <c r="A43" s="29" t="s">
        <v>40</v>
      </c>
      <c r="E43" s="30" t="s">
        <v>37</v>
      </c>
    </row>
    <row r="44" spans="1:5" ht="12.75">
      <c r="A44" s="31" t="s">
        <v>42</v>
      </c>
      <c r="E44" s="32" t="s">
        <v>37</v>
      </c>
    </row>
    <row r="45" spans="1:18" ht="12.75" customHeight="1">
      <c r="A45" s="5" t="s">
        <v>33</v>
      </c>
      <c s="5"/>
      <c s="36" t="s">
        <v>19</v>
      </c>
      <c s="5"/>
      <c s="21" t="s">
        <v>81</v>
      </c>
      <c s="5"/>
      <c s="5"/>
      <c s="5"/>
      <c s="37">
        <f>0+Q45</f>
      </c>
      <c r="O45">
        <f>0+R45</f>
      </c>
      <c r="Q45">
        <f>0+I46+I49+I52+I55+I58+I61+I64+I67+I70+I73</f>
      </c>
      <c>
        <f>0+O46+O49+O52+O55+O58+O61+O64+O67+O70+O73</f>
      </c>
    </row>
    <row r="46" spans="1:16" ht="12.75">
      <c r="A46" s="19" t="s">
        <v>35</v>
      </c>
      <c s="23" t="s">
        <v>82</v>
      </c>
      <c s="23" t="s">
        <v>83</v>
      </c>
      <c s="19" t="s">
        <v>37</v>
      </c>
      <c s="24" t="s">
        <v>84</v>
      </c>
      <c s="25" t="s">
        <v>85</v>
      </c>
      <c s="26">
        <v>300</v>
      </c>
      <c s="27">
        <v>0</v>
      </c>
      <c s="28">
        <f>ROUND(ROUND(H46,2)*ROUND(G46,3),2)</f>
      </c>
      <c r="O46">
        <f>(I46*21)/100</f>
      </c>
      <c t="s">
        <v>13</v>
      </c>
    </row>
    <row r="47" spans="1:5" ht="12.75">
      <c r="A47" s="29" t="s">
        <v>40</v>
      </c>
      <c r="E47" s="30" t="s">
        <v>37</v>
      </c>
    </row>
    <row r="48" spans="1:5" ht="12.75">
      <c r="A48" s="33" t="s">
        <v>42</v>
      </c>
      <c r="E48" s="32" t="s">
        <v>37</v>
      </c>
    </row>
    <row r="49" spans="1:16" ht="12.75">
      <c r="A49" s="19" t="s">
        <v>35</v>
      </c>
      <c s="23" t="s">
        <v>86</v>
      </c>
      <c s="23" t="s">
        <v>87</v>
      </c>
      <c s="19" t="s">
        <v>37</v>
      </c>
      <c s="24" t="s">
        <v>88</v>
      </c>
      <c s="25" t="s">
        <v>89</v>
      </c>
      <c s="26">
        <v>58</v>
      </c>
      <c s="27">
        <v>0</v>
      </c>
      <c s="28">
        <f>ROUND(ROUND(H49,2)*ROUND(G49,3),2)</f>
      </c>
      <c r="O49">
        <f>(I49*21)/100</f>
      </c>
      <c t="s">
        <v>13</v>
      </c>
    </row>
    <row r="50" spans="1:5" ht="12.75">
      <c r="A50" s="29" t="s">
        <v>40</v>
      </c>
      <c r="E50" s="30" t="s">
        <v>37</v>
      </c>
    </row>
    <row r="51" spans="1:5" ht="12.75">
      <c r="A51" s="33" t="s">
        <v>42</v>
      </c>
      <c r="E51" s="32" t="s">
        <v>37</v>
      </c>
    </row>
    <row r="52" spans="1:16" ht="12.75">
      <c r="A52" s="19" t="s">
        <v>35</v>
      </c>
      <c s="23" t="s">
        <v>90</v>
      </c>
      <c s="23" t="s">
        <v>91</v>
      </c>
      <c s="19" t="s">
        <v>37</v>
      </c>
      <c s="24" t="s">
        <v>92</v>
      </c>
      <c s="25" t="s">
        <v>89</v>
      </c>
      <c s="26">
        <v>46.81</v>
      </c>
      <c s="27">
        <v>0</v>
      </c>
      <c s="28">
        <f>ROUND(ROUND(H52,2)*ROUND(G52,3),2)</f>
      </c>
      <c r="O52">
        <f>(I52*21)/100</f>
      </c>
      <c t="s">
        <v>13</v>
      </c>
    </row>
    <row r="53" spans="1:5" ht="12.75">
      <c r="A53" s="29" t="s">
        <v>40</v>
      </c>
      <c r="E53" s="30" t="s">
        <v>93</v>
      </c>
    </row>
    <row r="54" spans="1:5" ht="38.25">
      <c r="A54" s="33" t="s">
        <v>42</v>
      </c>
      <c r="E54" s="32" t="s">
        <v>94</v>
      </c>
    </row>
    <row r="55" spans="1:16" ht="12.75">
      <c r="A55" s="19" t="s">
        <v>35</v>
      </c>
      <c s="23" t="s">
        <v>95</v>
      </c>
      <c s="23" t="s">
        <v>96</v>
      </c>
      <c s="19" t="s">
        <v>37</v>
      </c>
      <c s="24" t="s">
        <v>97</v>
      </c>
      <c s="25" t="s">
        <v>89</v>
      </c>
      <c s="26">
        <v>8.473</v>
      </c>
      <c s="27">
        <v>0</v>
      </c>
      <c s="28">
        <f>ROUND(ROUND(H55,2)*ROUND(G55,3),2)</f>
      </c>
      <c r="O55">
        <f>(I55*21)/100</f>
      </c>
      <c t="s">
        <v>13</v>
      </c>
    </row>
    <row r="56" spans="1:5" ht="12.75">
      <c r="A56" s="29" t="s">
        <v>40</v>
      </c>
      <c r="E56" s="30" t="s">
        <v>98</v>
      </c>
    </row>
    <row r="57" spans="1:5" ht="38.25">
      <c r="A57" s="33" t="s">
        <v>42</v>
      </c>
      <c r="E57" s="32" t="s">
        <v>99</v>
      </c>
    </row>
    <row r="58" spans="1:16" ht="12.75">
      <c r="A58" s="19" t="s">
        <v>35</v>
      </c>
      <c s="23" t="s">
        <v>100</v>
      </c>
      <c s="23" t="s">
        <v>101</v>
      </c>
      <c s="19" t="s">
        <v>37</v>
      </c>
      <c s="24" t="s">
        <v>102</v>
      </c>
      <c s="25" t="s">
        <v>89</v>
      </c>
      <c s="26">
        <v>63.539</v>
      </c>
      <c s="27">
        <v>0</v>
      </c>
      <c s="28">
        <f>ROUND(ROUND(H58,2)*ROUND(G58,3),2)</f>
      </c>
      <c r="O58">
        <f>(I58*0)/100</f>
      </c>
      <c t="s">
        <v>17</v>
      </c>
    </row>
    <row r="59" spans="1:5" ht="12.75">
      <c r="A59" s="29" t="s">
        <v>40</v>
      </c>
      <c r="E59" s="30" t="s">
        <v>37</v>
      </c>
    </row>
    <row r="60" spans="1:5" ht="12.75">
      <c r="A60" s="33" t="s">
        <v>42</v>
      </c>
      <c r="E60" s="32" t="s">
        <v>103</v>
      </c>
    </row>
    <row r="61" spans="1:16" ht="12.75">
      <c r="A61" s="19" t="s">
        <v>35</v>
      </c>
      <c s="23" t="s">
        <v>104</v>
      </c>
      <c s="23" t="s">
        <v>105</v>
      </c>
      <c s="19" t="s">
        <v>37</v>
      </c>
      <c s="24" t="s">
        <v>106</v>
      </c>
      <c s="25" t="s">
        <v>89</v>
      </c>
      <c s="26">
        <v>20.294</v>
      </c>
      <c s="27">
        <v>0</v>
      </c>
      <c s="28">
        <f>ROUND(ROUND(H61,2)*ROUND(G61,3),2)</f>
      </c>
      <c r="O61">
        <f>(I61*21)/100</f>
      </c>
      <c t="s">
        <v>13</v>
      </c>
    </row>
    <row r="62" spans="1:5" ht="12.75">
      <c r="A62" s="29" t="s">
        <v>40</v>
      </c>
      <c r="E62" s="30" t="s">
        <v>37</v>
      </c>
    </row>
    <row r="63" spans="1:5" ht="63.75">
      <c r="A63" s="33" t="s">
        <v>42</v>
      </c>
      <c r="E63" s="32" t="s">
        <v>107</v>
      </c>
    </row>
    <row r="64" spans="1:16" ht="12.75">
      <c r="A64" s="19" t="s">
        <v>35</v>
      </c>
      <c s="23" t="s">
        <v>108</v>
      </c>
      <c s="23" t="s">
        <v>109</v>
      </c>
      <c s="19" t="s">
        <v>37</v>
      </c>
      <c s="24" t="s">
        <v>110</v>
      </c>
      <c s="25" t="s">
        <v>111</v>
      </c>
      <c s="26">
        <v>400</v>
      </c>
      <c s="27">
        <v>0</v>
      </c>
      <c s="28">
        <f>ROUND(ROUND(H64,2)*ROUND(G64,3),2)</f>
      </c>
      <c r="O64">
        <f>(I64*21)/100</f>
      </c>
      <c t="s">
        <v>13</v>
      </c>
    </row>
    <row r="65" spans="1:5" ht="12.75">
      <c r="A65" s="29" t="s">
        <v>40</v>
      </c>
      <c r="E65" s="30" t="s">
        <v>37</v>
      </c>
    </row>
    <row r="66" spans="1:5" ht="12.75">
      <c r="A66" s="33" t="s">
        <v>42</v>
      </c>
      <c r="E66" s="32" t="s">
        <v>37</v>
      </c>
    </row>
    <row r="67" spans="1:16" ht="12.75">
      <c r="A67" s="19" t="s">
        <v>35</v>
      </c>
      <c s="23" t="s">
        <v>112</v>
      </c>
      <c s="23" t="s">
        <v>113</v>
      </c>
      <c s="19" t="s">
        <v>37</v>
      </c>
      <c s="24" t="s">
        <v>114</v>
      </c>
      <c s="25" t="s">
        <v>111</v>
      </c>
      <c s="26">
        <v>58</v>
      </c>
      <c s="27">
        <v>0</v>
      </c>
      <c s="28">
        <f>ROUND(ROUND(H67,2)*ROUND(G67,3),2)</f>
      </c>
      <c r="O67">
        <f>(I67*21)/100</f>
      </c>
      <c t="s">
        <v>13</v>
      </c>
    </row>
    <row r="68" spans="1:5" ht="12.75">
      <c r="A68" s="29" t="s">
        <v>40</v>
      </c>
      <c r="E68" s="30" t="s">
        <v>37</v>
      </c>
    </row>
    <row r="69" spans="1:5" ht="12.75">
      <c r="A69" s="33" t="s">
        <v>42</v>
      </c>
      <c r="E69" s="32" t="s">
        <v>37</v>
      </c>
    </row>
    <row r="70" spans="1:16" ht="12.75">
      <c r="A70" s="19" t="s">
        <v>35</v>
      </c>
      <c s="23" t="s">
        <v>115</v>
      </c>
      <c s="23" t="s">
        <v>116</v>
      </c>
      <c s="19" t="s">
        <v>37</v>
      </c>
      <c s="24" t="s">
        <v>117</v>
      </c>
      <c s="25" t="s">
        <v>111</v>
      </c>
      <c s="26">
        <v>58</v>
      </c>
      <c s="27">
        <v>0</v>
      </c>
      <c s="28">
        <f>ROUND(ROUND(H70,2)*ROUND(G70,3),2)</f>
      </c>
      <c r="O70">
        <f>(I70*21)/100</f>
      </c>
      <c t="s">
        <v>13</v>
      </c>
    </row>
    <row r="71" spans="1:5" ht="12.75">
      <c r="A71" s="29" t="s">
        <v>40</v>
      </c>
      <c r="E71" s="30" t="s">
        <v>37</v>
      </c>
    </row>
    <row r="72" spans="1:5" ht="12.75">
      <c r="A72" s="33" t="s">
        <v>42</v>
      </c>
      <c r="E72" s="32" t="s">
        <v>37</v>
      </c>
    </row>
    <row r="73" spans="1:16" ht="12.75">
      <c r="A73" s="19" t="s">
        <v>35</v>
      </c>
      <c s="23" t="s">
        <v>118</v>
      </c>
      <c s="23" t="s">
        <v>119</v>
      </c>
      <c s="19" t="s">
        <v>37</v>
      </c>
      <c s="24" t="s">
        <v>120</v>
      </c>
      <c s="25" t="s">
        <v>111</v>
      </c>
      <c s="26">
        <v>58</v>
      </c>
      <c s="27">
        <v>0</v>
      </c>
      <c s="28">
        <f>ROUND(ROUND(H73,2)*ROUND(G73,3),2)</f>
      </c>
      <c r="O73">
        <f>(I73*21)/100</f>
      </c>
      <c t="s">
        <v>13</v>
      </c>
    </row>
    <row r="74" spans="1:5" ht="12.75">
      <c r="A74" s="29" t="s">
        <v>40</v>
      </c>
      <c r="E74" s="30" t="s">
        <v>37</v>
      </c>
    </row>
    <row r="75" spans="1:5" ht="12.75">
      <c r="A75" s="31" t="s">
        <v>42</v>
      </c>
      <c r="E75" s="32" t="s">
        <v>37</v>
      </c>
    </row>
    <row r="76" spans="1:18" ht="12.75" customHeight="1">
      <c r="A76" s="5" t="s">
        <v>33</v>
      </c>
      <c s="5"/>
      <c s="36" t="s">
        <v>13</v>
      </c>
      <c s="5"/>
      <c s="21" t="s">
        <v>121</v>
      </c>
      <c s="5"/>
      <c s="5"/>
      <c s="5"/>
      <c s="37">
        <f>0+Q76</f>
      </c>
      <c r="O76">
        <f>0+R76</f>
      </c>
      <c r="Q76">
        <f>0+I77+I80+I83+I86+I89+I92+I95+I98</f>
      </c>
      <c>
        <f>0+O77+O80+O83+O86+O89+O92+O95+O98</f>
      </c>
    </row>
    <row r="77" spans="1:16" ht="12.75">
      <c r="A77" s="19" t="s">
        <v>35</v>
      </c>
      <c s="23" t="s">
        <v>122</v>
      </c>
      <c s="23" t="s">
        <v>123</v>
      </c>
      <c s="19" t="s">
        <v>37</v>
      </c>
      <c s="24" t="s">
        <v>124</v>
      </c>
      <c s="25" t="s">
        <v>125</v>
      </c>
      <c s="26">
        <v>7</v>
      </c>
      <c s="27">
        <v>0</v>
      </c>
      <c s="28">
        <f>ROUND(ROUND(H77,2)*ROUND(G77,3),2)</f>
      </c>
      <c r="O77">
        <f>(I77*21)/100</f>
      </c>
      <c t="s">
        <v>13</v>
      </c>
    </row>
    <row r="78" spans="1:5" ht="12.75">
      <c r="A78" s="29" t="s">
        <v>40</v>
      </c>
      <c r="E78" s="30" t="s">
        <v>126</v>
      </c>
    </row>
    <row r="79" spans="1:5" ht="12.75">
      <c r="A79" s="33" t="s">
        <v>42</v>
      </c>
      <c r="E79" s="32" t="s">
        <v>127</v>
      </c>
    </row>
    <row r="80" spans="1:16" ht="12.75">
      <c r="A80" s="19" t="s">
        <v>35</v>
      </c>
      <c s="23" t="s">
        <v>128</v>
      </c>
      <c s="23" t="s">
        <v>129</v>
      </c>
      <c s="19" t="s">
        <v>37</v>
      </c>
      <c s="24" t="s">
        <v>130</v>
      </c>
      <c s="25" t="s">
        <v>111</v>
      </c>
      <c s="26">
        <v>6.9</v>
      </c>
      <c s="27">
        <v>0</v>
      </c>
      <c s="28">
        <f>ROUND(ROUND(H80,2)*ROUND(G80,3),2)</f>
      </c>
      <c r="O80">
        <f>(I80*21)/100</f>
      </c>
      <c t="s">
        <v>13</v>
      </c>
    </row>
    <row r="81" spans="1:5" ht="12.75">
      <c r="A81" s="29" t="s">
        <v>40</v>
      </c>
      <c r="E81" s="30" t="s">
        <v>131</v>
      </c>
    </row>
    <row r="82" spans="1:5" ht="12.75">
      <c r="A82" s="33" t="s">
        <v>42</v>
      </c>
      <c r="E82" s="32" t="s">
        <v>132</v>
      </c>
    </row>
    <row r="83" spans="1:16" ht="12.75">
      <c r="A83" s="19" t="s">
        <v>35</v>
      </c>
      <c s="23" t="s">
        <v>133</v>
      </c>
      <c s="23" t="s">
        <v>134</v>
      </c>
      <c s="19" t="s">
        <v>37</v>
      </c>
      <c s="24" t="s">
        <v>135</v>
      </c>
      <c s="25" t="s">
        <v>125</v>
      </c>
      <c s="26">
        <v>109.6</v>
      </c>
      <c s="27">
        <v>0</v>
      </c>
      <c s="28">
        <f>ROUND(ROUND(H83,2)*ROUND(G83,3),2)</f>
      </c>
      <c r="O83">
        <f>(I83*21)/100</f>
      </c>
      <c t="s">
        <v>13</v>
      </c>
    </row>
    <row r="84" spans="1:5" ht="12.75">
      <c r="A84" s="29" t="s">
        <v>40</v>
      </c>
      <c r="E84" s="30" t="s">
        <v>136</v>
      </c>
    </row>
    <row r="85" spans="1:5" ht="38.25">
      <c r="A85" s="33" t="s">
        <v>42</v>
      </c>
      <c r="E85" s="32" t="s">
        <v>137</v>
      </c>
    </row>
    <row r="86" spans="1:16" ht="25.5">
      <c r="A86" s="19" t="s">
        <v>35</v>
      </c>
      <c s="23" t="s">
        <v>138</v>
      </c>
      <c s="23" t="s">
        <v>139</v>
      </c>
      <c s="19" t="s">
        <v>37</v>
      </c>
      <c s="24" t="s">
        <v>140</v>
      </c>
      <c s="25" t="s">
        <v>125</v>
      </c>
      <c s="26">
        <v>32</v>
      </c>
      <c s="27">
        <v>0</v>
      </c>
      <c s="28">
        <f>ROUND(ROUND(H86,2)*ROUND(G86,3),2)</f>
      </c>
      <c r="O86">
        <f>(I86*21)/100</f>
      </c>
      <c t="s">
        <v>13</v>
      </c>
    </row>
    <row r="87" spans="1:5" ht="12.75">
      <c r="A87" s="29" t="s">
        <v>40</v>
      </c>
      <c r="E87" s="30" t="s">
        <v>37</v>
      </c>
    </row>
    <row r="88" spans="1:5" ht="38.25">
      <c r="A88" s="33" t="s">
        <v>42</v>
      </c>
      <c r="E88" s="32" t="s">
        <v>141</v>
      </c>
    </row>
    <row r="89" spans="1:16" ht="25.5">
      <c r="A89" s="19" t="s">
        <v>35</v>
      </c>
      <c s="23" t="s">
        <v>142</v>
      </c>
      <c s="23" t="s">
        <v>143</v>
      </c>
      <c s="19" t="s">
        <v>37</v>
      </c>
      <c s="24" t="s">
        <v>144</v>
      </c>
      <c s="25" t="s">
        <v>125</v>
      </c>
      <c s="26">
        <v>71.2</v>
      </c>
      <c s="27">
        <v>0</v>
      </c>
      <c s="28">
        <f>ROUND(ROUND(H89,2)*ROUND(G89,3),2)</f>
      </c>
      <c r="O89">
        <f>(I89*0)/100</f>
      </c>
      <c t="s">
        <v>17</v>
      </c>
    </row>
    <row r="90" spans="1:5" ht="12.75">
      <c r="A90" s="29" t="s">
        <v>40</v>
      </c>
      <c r="E90" s="30" t="s">
        <v>37</v>
      </c>
    </row>
    <row r="91" spans="1:5" ht="38.25">
      <c r="A91" s="33" t="s">
        <v>42</v>
      </c>
      <c r="E91" s="32" t="s">
        <v>145</v>
      </c>
    </row>
    <row r="92" spans="1:16" ht="12.75">
      <c r="A92" s="19" t="s">
        <v>35</v>
      </c>
      <c s="23" t="s">
        <v>146</v>
      </c>
      <c s="23" t="s">
        <v>147</v>
      </c>
      <c s="19" t="s">
        <v>37</v>
      </c>
      <c s="24" t="s">
        <v>148</v>
      </c>
      <c s="25" t="s">
        <v>89</v>
      </c>
      <c s="26">
        <v>2.064</v>
      </c>
      <c s="27">
        <v>0</v>
      </c>
      <c s="28">
        <f>ROUND(ROUND(H92,2)*ROUND(G92,3),2)</f>
      </c>
      <c r="O92">
        <f>(I92*21)/100</f>
      </c>
      <c t="s">
        <v>13</v>
      </c>
    </row>
    <row r="93" spans="1:5" ht="12.75">
      <c r="A93" s="29" t="s">
        <v>40</v>
      </c>
      <c r="E93" s="30" t="s">
        <v>149</v>
      </c>
    </row>
    <row r="94" spans="1:5" ht="12.75">
      <c r="A94" s="33" t="s">
        <v>42</v>
      </c>
      <c r="E94" s="32" t="s">
        <v>150</v>
      </c>
    </row>
    <row r="95" spans="1:16" ht="12.75">
      <c r="A95" s="19" t="s">
        <v>35</v>
      </c>
      <c s="23" t="s">
        <v>151</v>
      </c>
      <c s="23" t="s">
        <v>152</v>
      </c>
      <c s="19" t="s">
        <v>37</v>
      </c>
      <c s="24" t="s">
        <v>153</v>
      </c>
      <c s="25" t="s">
        <v>89</v>
      </c>
      <c s="26">
        <v>11.4</v>
      </c>
      <c s="27">
        <v>0</v>
      </c>
      <c s="28">
        <f>ROUND(ROUND(H95,2)*ROUND(G95,3),2)</f>
      </c>
      <c r="O95">
        <f>(I95*21)/100</f>
      </c>
      <c t="s">
        <v>13</v>
      </c>
    </row>
    <row r="96" spans="1:5" ht="12.75">
      <c r="A96" s="29" t="s">
        <v>40</v>
      </c>
      <c r="E96" s="30" t="s">
        <v>154</v>
      </c>
    </row>
    <row r="97" spans="1:5" ht="12.75">
      <c r="A97" s="33" t="s">
        <v>42</v>
      </c>
      <c r="E97" s="32" t="s">
        <v>155</v>
      </c>
    </row>
    <row r="98" spans="1:16" ht="12.75">
      <c r="A98" s="19" t="s">
        <v>35</v>
      </c>
      <c s="23" t="s">
        <v>156</v>
      </c>
      <c s="23" t="s">
        <v>157</v>
      </c>
      <c s="19" t="s">
        <v>37</v>
      </c>
      <c s="24" t="s">
        <v>158</v>
      </c>
      <c s="25" t="s">
        <v>39</v>
      </c>
      <c s="26">
        <v>2.052</v>
      </c>
      <c s="27">
        <v>0</v>
      </c>
      <c s="28">
        <f>ROUND(ROUND(H98,2)*ROUND(G98,3),2)</f>
      </c>
      <c r="O98">
        <f>(I98*21)/100</f>
      </c>
      <c t="s">
        <v>13</v>
      </c>
    </row>
    <row r="99" spans="1:5" ht="12.75">
      <c r="A99" s="29" t="s">
        <v>40</v>
      </c>
      <c r="E99" s="30" t="s">
        <v>154</v>
      </c>
    </row>
    <row r="100" spans="1:5" ht="12.75">
      <c r="A100" s="31" t="s">
        <v>42</v>
      </c>
      <c r="E100" s="32" t="s">
        <v>159</v>
      </c>
    </row>
    <row r="101" spans="1:18" ht="12.75" customHeight="1">
      <c r="A101" s="5" t="s">
        <v>33</v>
      </c>
      <c s="5"/>
      <c s="36" t="s">
        <v>12</v>
      </c>
      <c s="5"/>
      <c s="21" t="s">
        <v>160</v>
      </c>
      <c s="5"/>
      <c s="5"/>
      <c s="5"/>
      <c s="37">
        <f>0+Q101</f>
      </c>
      <c r="O101">
        <f>0+R101</f>
      </c>
      <c r="Q101">
        <f>0+I102+I105+I108</f>
      </c>
      <c>
        <f>0+O102+O105+O108</f>
      </c>
    </row>
    <row r="102" spans="1:16" ht="12.75">
      <c r="A102" s="19" t="s">
        <v>35</v>
      </c>
      <c s="23" t="s">
        <v>161</v>
      </c>
      <c s="23" t="s">
        <v>162</v>
      </c>
      <c s="19" t="s">
        <v>37</v>
      </c>
      <c s="24" t="s">
        <v>163</v>
      </c>
      <c s="25" t="s">
        <v>89</v>
      </c>
      <c s="26">
        <v>0.529</v>
      </c>
      <c s="27">
        <v>0</v>
      </c>
      <c s="28">
        <f>ROUND(ROUND(H102,2)*ROUND(G102,3),2)</f>
      </c>
      <c r="O102">
        <f>(I102*21)/100</f>
      </c>
      <c t="s">
        <v>13</v>
      </c>
    </row>
    <row r="103" spans="1:5" ht="12.75">
      <c r="A103" s="29" t="s">
        <v>40</v>
      </c>
      <c r="E103" s="30" t="s">
        <v>164</v>
      </c>
    </row>
    <row r="104" spans="1:5" ht="12.75">
      <c r="A104" s="33" t="s">
        <v>42</v>
      </c>
      <c r="E104" s="32" t="s">
        <v>165</v>
      </c>
    </row>
    <row r="105" spans="1:16" ht="12.75">
      <c r="A105" s="19" t="s">
        <v>35</v>
      </c>
      <c s="23" t="s">
        <v>166</v>
      </c>
      <c s="23" t="s">
        <v>167</v>
      </c>
      <c s="19" t="s">
        <v>37</v>
      </c>
      <c s="24" t="s">
        <v>168</v>
      </c>
      <c s="25" t="s">
        <v>89</v>
      </c>
      <c s="26">
        <v>2.594</v>
      </c>
      <c s="27">
        <v>0</v>
      </c>
      <c s="28">
        <f>ROUND(ROUND(H105,2)*ROUND(G105,3),2)</f>
      </c>
      <c r="O105">
        <f>(I105*21)/100</f>
      </c>
      <c t="s">
        <v>13</v>
      </c>
    </row>
    <row r="106" spans="1:5" ht="12.75">
      <c r="A106" s="29" t="s">
        <v>40</v>
      </c>
      <c r="E106" s="30" t="s">
        <v>98</v>
      </c>
    </row>
    <row r="107" spans="1:5" ht="12.75">
      <c r="A107" s="33" t="s">
        <v>42</v>
      </c>
      <c r="E107" s="32" t="s">
        <v>169</v>
      </c>
    </row>
    <row r="108" spans="1:16" ht="12.75">
      <c r="A108" s="19" t="s">
        <v>35</v>
      </c>
      <c s="23" t="s">
        <v>170</v>
      </c>
      <c s="23" t="s">
        <v>171</v>
      </c>
      <c s="19" t="s">
        <v>37</v>
      </c>
      <c s="24" t="s">
        <v>172</v>
      </c>
      <c s="25" t="s">
        <v>39</v>
      </c>
      <c s="26">
        <v>0.466</v>
      </c>
      <c s="27">
        <v>0</v>
      </c>
      <c s="28">
        <f>ROUND(ROUND(H108,2)*ROUND(G108,3),2)</f>
      </c>
      <c r="O108">
        <f>(I108*21)/100</f>
      </c>
      <c t="s">
        <v>13</v>
      </c>
    </row>
    <row r="109" spans="1:5" ht="12.75">
      <c r="A109" s="29" t="s">
        <v>40</v>
      </c>
      <c r="E109" s="30" t="s">
        <v>37</v>
      </c>
    </row>
    <row r="110" spans="1:5" ht="12.75">
      <c r="A110" s="31" t="s">
        <v>42</v>
      </c>
      <c r="E110" s="32" t="s">
        <v>173</v>
      </c>
    </row>
    <row r="111" spans="1:18" ht="12.75" customHeight="1">
      <c r="A111" s="5" t="s">
        <v>33</v>
      </c>
      <c s="5"/>
      <c s="36" t="s">
        <v>23</v>
      </c>
      <c s="5"/>
      <c s="21" t="s">
        <v>174</v>
      </c>
      <c s="5"/>
      <c s="5"/>
      <c s="5"/>
      <c s="37">
        <f>0+Q111</f>
      </c>
      <c r="O111">
        <f>0+R111</f>
      </c>
      <c r="Q111">
        <f>0+I112+I115+I118+I121+I124</f>
      </c>
      <c>
        <f>0+O112+O115+O118+O121+O124</f>
      </c>
    </row>
    <row r="112" spans="1:16" ht="12.75">
      <c r="A112" s="19" t="s">
        <v>35</v>
      </c>
      <c s="23" t="s">
        <v>175</v>
      </c>
      <c s="23" t="s">
        <v>176</v>
      </c>
      <c s="19" t="s">
        <v>37</v>
      </c>
      <c s="24" t="s">
        <v>177</v>
      </c>
      <c s="25" t="s">
        <v>89</v>
      </c>
      <c s="26">
        <v>8.51</v>
      </c>
      <c s="27">
        <v>0</v>
      </c>
      <c s="28">
        <f>ROUND(ROUND(H112,2)*ROUND(G112,3),2)</f>
      </c>
      <c r="O112">
        <f>(I112*21)/100</f>
      </c>
      <c t="s">
        <v>13</v>
      </c>
    </row>
    <row r="113" spans="1:5" ht="25.5">
      <c r="A113" s="29" t="s">
        <v>40</v>
      </c>
      <c r="E113" s="30" t="s">
        <v>178</v>
      </c>
    </row>
    <row r="114" spans="1:5" ht="38.25">
      <c r="A114" s="33" t="s">
        <v>42</v>
      </c>
      <c r="E114" s="32" t="s">
        <v>179</v>
      </c>
    </row>
    <row r="115" spans="1:16" ht="12.75">
      <c r="A115" s="19" t="s">
        <v>35</v>
      </c>
      <c s="23" t="s">
        <v>180</v>
      </c>
      <c s="23" t="s">
        <v>181</v>
      </c>
      <c s="19" t="s">
        <v>37</v>
      </c>
      <c s="24" t="s">
        <v>182</v>
      </c>
      <c s="25" t="s">
        <v>39</v>
      </c>
      <c s="26">
        <v>12.764</v>
      </c>
      <c s="27">
        <v>0</v>
      </c>
      <c s="28">
        <f>ROUND(ROUND(H115,2)*ROUND(G115,3),2)</f>
      </c>
      <c r="O115">
        <f>(I115*21)/100</f>
      </c>
      <c t="s">
        <v>13</v>
      </c>
    </row>
    <row r="116" spans="1:5" ht="12.75">
      <c r="A116" s="29" t="s">
        <v>40</v>
      </c>
      <c r="E116" s="30" t="s">
        <v>37</v>
      </c>
    </row>
    <row r="117" spans="1:5" ht="114.75">
      <c r="A117" s="33" t="s">
        <v>42</v>
      </c>
      <c r="E117" s="32" t="s">
        <v>183</v>
      </c>
    </row>
    <row r="118" spans="1:16" ht="12.75">
      <c r="A118" s="19" t="s">
        <v>35</v>
      </c>
      <c s="23" t="s">
        <v>184</v>
      </c>
      <c s="23" t="s">
        <v>185</v>
      </c>
      <c s="19" t="s">
        <v>37</v>
      </c>
      <c s="24" t="s">
        <v>186</v>
      </c>
      <c s="25" t="s">
        <v>59</v>
      </c>
      <c s="26">
        <v>4</v>
      </c>
      <c s="27">
        <v>0</v>
      </c>
      <c s="28">
        <f>ROUND(ROUND(H118,2)*ROUND(G118,3),2)</f>
      </c>
      <c r="O118">
        <f>(I118*21)/100</f>
      </c>
      <c t="s">
        <v>13</v>
      </c>
    </row>
    <row r="119" spans="1:5" ht="12.75">
      <c r="A119" s="29" t="s">
        <v>40</v>
      </c>
      <c r="E119" s="30" t="s">
        <v>37</v>
      </c>
    </row>
    <row r="120" spans="1:5" ht="12.75">
      <c r="A120" s="33" t="s">
        <v>42</v>
      </c>
      <c r="E120" s="32" t="s">
        <v>37</v>
      </c>
    </row>
    <row r="121" spans="1:16" ht="12.75">
      <c r="A121" s="19" t="s">
        <v>35</v>
      </c>
      <c s="23" t="s">
        <v>187</v>
      </c>
      <c s="23" t="s">
        <v>188</v>
      </c>
      <c s="19" t="s">
        <v>37</v>
      </c>
      <c s="24" t="s">
        <v>189</v>
      </c>
      <c s="25" t="s">
        <v>89</v>
      </c>
      <c s="26">
        <v>1.25</v>
      </c>
      <c s="27">
        <v>0</v>
      </c>
      <c s="28">
        <f>ROUND(ROUND(H121,2)*ROUND(G121,3),2)</f>
      </c>
      <c r="O121">
        <f>(I121*21)/100</f>
      </c>
      <c t="s">
        <v>13</v>
      </c>
    </row>
    <row r="122" spans="1:5" ht="12.75">
      <c r="A122" s="29" t="s">
        <v>40</v>
      </c>
      <c r="E122" s="30" t="s">
        <v>190</v>
      </c>
    </row>
    <row r="123" spans="1:5" ht="12.75">
      <c r="A123" s="33" t="s">
        <v>42</v>
      </c>
      <c r="E123" s="32" t="s">
        <v>191</v>
      </c>
    </row>
    <row r="124" spans="1:16" ht="12.75">
      <c r="A124" s="19" t="s">
        <v>35</v>
      </c>
      <c s="23" t="s">
        <v>192</v>
      </c>
      <c s="23" t="s">
        <v>193</v>
      </c>
      <c s="19" t="s">
        <v>37</v>
      </c>
      <c s="24" t="s">
        <v>194</v>
      </c>
      <c s="25" t="s">
        <v>89</v>
      </c>
      <c s="26">
        <v>19.722</v>
      </c>
      <c s="27">
        <v>0</v>
      </c>
      <c s="28">
        <f>ROUND(ROUND(H124,2)*ROUND(G124,3),2)</f>
      </c>
      <c r="O124">
        <f>(I124*21)/100</f>
      </c>
      <c t="s">
        <v>13</v>
      </c>
    </row>
    <row r="125" spans="1:5" ht="12.75">
      <c r="A125" s="29" t="s">
        <v>40</v>
      </c>
      <c r="E125" s="30" t="s">
        <v>37</v>
      </c>
    </row>
    <row r="126" spans="1:5" ht="12.75">
      <c r="A126" s="31" t="s">
        <v>42</v>
      </c>
      <c r="E126" s="32" t="s">
        <v>195</v>
      </c>
    </row>
    <row r="127" spans="1:18" ht="12.75" customHeight="1">
      <c r="A127" s="5" t="s">
        <v>33</v>
      </c>
      <c s="5"/>
      <c s="36" t="s">
        <v>61</v>
      </c>
      <c s="5"/>
      <c s="21" t="s">
        <v>196</v>
      </c>
      <c s="5"/>
      <c s="5"/>
      <c s="5"/>
      <c s="37">
        <f>0+Q127</f>
      </c>
      <c r="O127">
        <f>0+R127</f>
      </c>
      <c r="Q127">
        <f>0+I128+I131</f>
      </c>
      <c>
        <f>0+O128+O131</f>
      </c>
    </row>
    <row r="128" spans="1:16" ht="12.75">
      <c r="A128" s="19" t="s">
        <v>35</v>
      </c>
      <c s="23" t="s">
        <v>197</v>
      </c>
      <c s="23" t="s">
        <v>198</v>
      </c>
      <c s="19" t="s">
        <v>37</v>
      </c>
      <c s="24" t="s">
        <v>199</v>
      </c>
      <c s="25" t="s">
        <v>111</v>
      </c>
      <c s="26">
        <v>41.222</v>
      </c>
      <c s="27">
        <v>0</v>
      </c>
      <c s="28">
        <f>ROUND(ROUND(H128,2)*ROUND(G128,3),2)</f>
      </c>
      <c r="O128">
        <f>(I128*21)/100</f>
      </c>
      <c t="s">
        <v>13</v>
      </c>
    </row>
    <row r="129" spans="1:5" ht="12.75">
      <c r="A129" s="29" t="s">
        <v>40</v>
      </c>
      <c r="E129" s="30" t="s">
        <v>37</v>
      </c>
    </row>
    <row r="130" spans="1:5" ht="38.25">
      <c r="A130" s="33" t="s">
        <v>42</v>
      </c>
      <c r="E130" s="32" t="s">
        <v>200</v>
      </c>
    </row>
    <row r="131" spans="1:16" ht="12.75">
      <c r="A131" s="19" t="s">
        <v>35</v>
      </c>
      <c s="23" t="s">
        <v>201</v>
      </c>
      <c s="23" t="s">
        <v>202</v>
      </c>
      <c s="19" t="s">
        <v>37</v>
      </c>
      <c s="24" t="s">
        <v>203</v>
      </c>
      <c s="25" t="s">
        <v>39</v>
      </c>
      <c s="26">
        <v>12.764</v>
      </c>
      <c s="27">
        <v>0</v>
      </c>
      <c s="28">
        <f>ROUND(ROUND(H131,2)*ROUND(G131,3),2)</f>
      </c>
      <c r="O131">
        <f>(I131*21)/100</f>
      </c>
      <c t="s">
        <v>13</v>
      </c>
    </row>
    <row r="132" spans="1:5" ht="12.75">
      <c r="A132" s="29" t="s">
        <v>40</v>
      </c>
      <c r="E132" s="30" t="s">
        <v>204</v>
      </c>
    </row>
    <row r="133" spans="1:5" ht="12.75">
      <c r="A133" s="31" t="s">
        <v>42</v>
      </c>
      <c r="E133" s="32" t="s">
        <v>37</v>
      </c>
    </row>
    <row r="134" spans="1:18" ht="12.75" customHeight="1">
      <c r="A134" s="5" t="s">
        <v>33</v>
      </c>
      <c s="5"/>
      <c s="36" t="s">
        <v>30</v>
      </c>
      <c s="5"/>
      <c s="21" t="s">
        <v>205</v>
      </c>
      <c s="5"/>
      <c s="5"/>
      <c s="5"/>
      <c s="37">
        <f>0+Q134</f>
      </c>
      <c r="O134">
        <f>0+R134</f>
      </c>
      <c r="Q134">
        <f>0+I135+I138+I141</f>
      </c>
      <c>
        <f>0+O135+O138+O141</f>
      </c>
    </row>
    <row r="135" spans="1:16" ht="12.75">
      <c r="A135" s="19" t="s">
        <v>35</v>
      </c>
      <c s="23" t="s">
        <v>206</v>
      </c>
      <c s="23" t="s">
        <v>207</v>
      </c>
      <c s="19" t="s">
        <v>37</v>
      </c>
      <c s="24" t="s">
        <v>208</v>
      </c>
      <c s="25" t="s">
        <v>125</v>
      </c>
      <c s="26">
        <v>71</v>
      </c>
      <c s="27">
        <v>0</v>
      </c>
      <c s="28">
        <f>ROUND(ROUND(H135,2)*ROUND(G135,3),2)</f>
      </c>
      <c r="O135">
        <f>(I135*21)/100</f>
      </c>
      <c t="s">
        <v>13</v>
      </c>
    </row>
    <row r="136" spans="1:5" ht="12.75">
      <c r="A136" s="29" t="s">
        <v>40</v>
      </c>
      <c r="E136" s="30" t="s">
        <v>209</v>
      </c>
    </row>
    <row r="137" spans="1:5" ht="12.75">
      <c r="A137" s="33" t="s">
        <v>42</v>
      </c>
      <c r="E137" s="32" t="s">
        <v>210</v>
      </c>
    </row>
    <row r="138" spans="1:16" ht="12.75">
      <c r="A138" s="19" t="s">
        <v>35</v>
      </c>
      <c s="23" t="s">
        <v>211</v>
      </c>
      <c s="23" t="s">
        <v>212</v>
      </c>
      <c s="19" t="s">
        <v>37</v>
      </c>
      <c s="24" t="s">
        <v>213</v>
      </c>
      <c s="25" t="s">
        <v>59</v>
      </c>
      <c s="26">
        <v>2</v>
      </c>
      <c s="27">
        <v>0</v>
      </c>
      <c s="28">
        <f>ROUND(ROUND(H138,2)*ROUND(G138,3),2)</f>
      </c>
      <c r="O138">
        <f>(I138*21)/100</f>
      </c>
      <c t="s">
        <v>13</v>
      </c>
    </row>
    <row r="139" spans="1:5" ht="12.75">
      <c r="A139" s="29" t="s">
        <v>40</v>
      </c>
      <c r="E139" s="30" t="s">
        <v>214</v>
      </c>
    </row>
    <row r="140" spans="1:5" ht="25.5">
      <c r="A140" s="33" t="s">
        <v>42</v>
      </c>
      <c r="E140" s="32" t="s">
        <v>215</v>
      </c>
    </row>
    <row r="141" spans="1:16" ht="12.75">
      <c r="A141" s="19" t="s">
        <v>35</v>
      </c>
      <c s="23" t="s">
        <v>216</v>
      </c>
      <c s="23" t="s">
        <v>217</v>
      </c>
      <c s="19" t="s">
        <v>37</v>
      </c>
      <c s="24" t="s">
        <v>218</v>
      </c>
      <c s="25" t="s">
        <v>219</v>
      </c>
      <c s="26">
        <v>1</v>
      </c>
      <c s="27">
        <v>0</v>
      </c>
      <c s="28">
        <f>ROUND(ROUND(H141,2)*ROUND(G141,3),2)</f>
      </c>
      <c r="O141">
        <f>(I141*21)/100</f>
      </c>
      <c t="s">
        <v>13</v>
      </c>
    </row>
    <row r="142" spans="1:5" ht="12.75">
      <c r="A142" s="29" t="s">
        <v>40</v>
      </c>
      <c r="E142" s="30" t="s">
        <v>37</v>
      </c>
    </row>
    <row r="143" spans="1:5" ht="12.75">
      <c r="A143" s="31" t="s">
        <v>42</v>
      </c>
      <c r="E143" s="32" t="s">
        <v>37</v>
      </c>
    </row>
  </sheetData>
  <sheetProtection password="D88D"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