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gus\Desktop\"/>
    </mc:Choice>
  </mc:AlternateContent>
  <xr:revisionPtr revIDLastSave="0" documentId="8_{4D28221B-9F5D-4590-8621-E98103B50E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24V400001 Naklady" sheetId="12" r:id="rId4"/>
    <sheet name="01 24V400101 Pol" sheetId="13" r:id="rId5"/>
    <sheet name="02 24V400201 Pol" sheetId="14" r:id="rId6"/>
    <sheet name="03 24V4003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24V400001 Naklady'!$1:$7</definedName>
    <definedName name="_xlnm.Print_Titles" localSheetId="4">'01 24V400101 Pol'!$1:$7</definedName>
    <definedName name="_xlnm.Print_Titles" localSheetId="5">'02 24V400201 Pol'!$1:$7</definedName>
    <definedName name="_xlnm.Print_Titles" localSheetId="6">'03 24V400301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24V400001 Naklady'!$A$1:$W$35</definedName>
    <definedName name="_xlnm.Print_Area" localSheetId="4">'01 24V400101 Pol'!$A$1:$W$299</definedName>
    <definedName name="_xlnm.Print_Area" localSheetId="5">'02 24V400201 Pol'!$A$1:$W$79</definedName>
    <definedName name="_xlnm.Print_Area" localSheetId="6">'03 24V400301 Pol'!$A$1:$W$105</definedName>
    <definedName name="_xlnm.Print_Area" localSheetId="1">Stavba!$A$1:$J$84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F46" i="1"/>
  <c r="I46" i="1" s="1"/>
  <c r="G45" i="1"/>
  <c r="F45" i="1"/>
  <c r="G44" i="1"/>
  <c r="F44" i="1"/>
  <c r="G43" i="1"/>
  <c r="F43" i="1"/>
  <c r="G42" i="1"/>
  <c r="F42" i="1"/>
  <c r="I42" i="1" s="1"/>
  <c r="G41" i="1"/>
  <c r="F41" i="1"/>
  <c r="G40" i="1"/>
  <c r="F40" i="1"/>
  <c r="G39" i="1"/>
  <c r="F39" i="1"/>
  <c r="G95" i="15"/>
  <c r="Q8" i="15"/>
  <c r="V8" i="15"/>
  <c r="G9" i="15"/>
  <c r="G8" i="15" s="1"/>
  <c r="I9" i="15"/>
  <c r="I8" i="15" s="1"/>
  <c r="K9" i="15"/>
  <c r="K8" i="15" s="1"/>
  <c r="O9" i="15"/>
  <c r="O8" i="15" s="1"/>
  <c r="Q9" i="15"/>
  <c r="V9" i="15"/>
  <c r="G10" i="15"/>
  <c r="G11" i="15"/>
  <c r="I11" i="15"/>
  <c r="I10" i="15" s="1"/>
  <c r="K11" i="15"/>
  <c r="K10" i="15" s="1"/>
  <c r="M11" i="15"/>
  <c r="O11" i="15"/>
  <c r="O10" i="15" s="1"/>
  <c r="Q11" i="15"/>
  <c r="V11" i="15"/>
  <c r="V10" i="15" s="1"/>
  <c r="G14" i="15"/>
  <c r="I14" i="15"/>
  <c r="K14" i="15"/>
  <c r="M14" i="15"/>
  <c r="O14" i="15"/>
  <c r="Q14" i="15"/>
  <c r="V14" i="15"/>
  <c r="G16" i="15"/>
  <c r="I16" i="15"/>
  <c r="K16" i="15"/>
  <c r="M16" i="15"/>
  <c r="O16" i="15"/>
  <c r="Q16" i="15"/>
  <c r="Q10" i="15" s="1"/>
  <c r="V16" i="15"/>
  <c r="G18" i="15"/>
  <c r="I18" i="15"/>
  <c r="K18" i="15"/>
  <c r="M18" i="15"/>
  <c r="O18" i="15"/>
  <c r="Q18" i="15"/>
  <c r="V18" i="15"/>
  <c r="G20" i="15"/>
  <c r="M20" i="15" s="1"/>
  <c r="I20" i="15"/>
  <c r="K20" i="15"/>
  <c r="O20" i="15"/>
  <c r="Q20" i="15"/>
  <c r="V20" i="15"/>
  <c r="G22" i="15"/>
  <c r="M22" i="15" s="1"/>
  <c r="I22" i="15"/>
  <c r="K22" i="15"/>
  <c r="O22" i="15"/>
  <c r="Q22" i="15"/>
  <c r="V22" i="15"/>
  <c r="G24" i="15"/>
  <c r="AF95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G61" i="15"/>
  <c r="M61" i="15" s="1"/>
  <c r="I61" i="15"/>
  <c r="I60" i="15" s="1"/>
  <c r="K61" i="15"/>
  <c r="K60" i="15" s="1"/>
  <c r="O61" i="15"/>
  <c r="O60" i="15" s="1"/>
  <c r="Q61" i="15"/>
  <c r="Q60" i="15" s="1"/>
  <c r="V61" i="15"/>
  <c r="V60" i="15" s="1"/>
  <c r="G63" i="15"/>
  <c r="I63" i="15"/>
  <c r="K63" i="15"/>
  <c r="M63" i="15"/>
  <c r="O63" i="15"/>
  <c r="Q63" i="15"/>
  <c r="V63" i="15"/>
  <c r="G65" i="15"/>
  <c r="I65" i="15"/>
  <c r="K65" i="15"/>
  <c r="M65" i="15"/>
  <c r="O65" i="15"/>
  <c r="Q65" i="15"/>
  <c r="V65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7" i="15"/>
  <c r="I87" i="15"/>
  <c r="K87" i="15"/>
  <c r="G88" i="15"/>
  <c r="I88" i="15"/>
  <c r="K88" i="15"/>
  <c r="M88" i="15"/>
  <c r="M87" i="15" s="1"/>
  <c r="O88" i="15"/>
  <c r="O87" i="15" s="1"/>
  <c r="Q88" i="15"/>
  <c r="Q87" i="15" s="1"/>
  <c r="V88" i="15"/>
  <c r="V87" i="15" s="1"/>
  <c r="G90" i="15"/>
  <c r="K90" i="15"/>
  <c r="M90" i="15"/>
  <c r="O90" i="15"/>
  <c r="G91" i="15"/>
  <c r="I91" i="15"/>
  <c r="I90" i="15" s="1"/>
  <c r="K91" i="15"/>
  <c r="M91" i="15"/>
  <c r="O91" i="15"/>
  <c r="Q91" i="15"/>
  <c r="Q90" i="15" s="1"/>
  <c r="V91" i="15"/>
  <c r="V90" i="15" s="1"/>
  <c r="G92" i="15"/>
  <c r="K92" i="15"/>
  <c r="O92" i="15"/>
  <c r="Q92" i="15"/>
  <c r="V92" i="15"/>
  <c r="G93" i="15"/>
  <c r="I93" i="15"/>
  <c r="I92" i="15" s="1"/>
  <c r="K93" i="15"/>
  <c r="M93" i="15"/>
  <c r="M92" i="15" s="1"/>
  <c r="O93" i="15"/>
  <c r="Q93" i="15"/>
  <c r="V93" i="15"/>
  <c r="AE95" i="15"/>
  <c r="G69" i="14"/>
  <c r="G9" i="14"/>
  <c r="G8" i="14" s="1"/>
  <c r="I9" i="14"/>
  <c r="I8" i="14" s="1"/>
  <c r="K9" i="14"/>
  <c r="K8" i="14" s="1"/>
  <c r="O9" i="14"/>
  <c r="O8" i="14" s="1"/>
  <c r="Q9" i="14"/>
  <c r="V9" i="14"/>
  <c r="G10" i="14"/>
  <c r="M10" i="14" s="1"/>
  <c r="I10" i="14"/>
  <c r="K10" i="14"/>
  <c r="O10" i="14"/>
  <c r="Q10" i="14"/>
  <c r="Q8" i="14" s="1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I16" i="14"/>
  <c r="K16" i="14"/>
  <c r="M16" i="14"/>
  <c r="O16" i="14"/>
  <c r="Q16" i="14"/>
  <c r="V16" i="14"/>
  <c r="V8" i="14" s="1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5" i="14"/>
  <c r="I25" i="14"/>
  <c r="I24" i="14" s="1"/>
  <c r="K25" i="14"/>
  <c r="M25" i="14"/>
  <c r="O25" i="14"/>
  <c r="O24" i="14" s="1"/>
  <c r="Q25" i="14"/>
  <c r="Q24" i="14" s="1"/>
  <c r="V25" i="14"/>
  <c r="V24" i="14" s="1"/>
  <c r="G26" i="14"/>
  <c r="I26" i="14"/>
  <c r="K26" i="14"/>
  <c r="K24" i="14" s="1"/>
  <c r="M26" i="14"/>
  <c r="O26" i="14"/>
  <c r="Q26" i="14"/>
  <c r="V26" i="14"/>
  <c r="G29" i="14"/>
  <c r="I29" i="14"/>
  <c r="K29" i="14"/>
  <c r="M29" i="14"/>
  <c r="O29" i="14"/>
  <c r="Q29" i="14"/>
  <c r="V29" i="14"/>
  <c r="G32" i="14"/>
  <c r="M32" i="14" s="1"/>
  <c r="M24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3" i="14"/>
  <c r="I43" i="14"/>
  <c r="I42" i="14" s="1"/>
  <c r="K43" i="14"/>
  <c r="M43" i="14"/>
  <c r="O43" i="14"/>
  <c r="Q43" i="14"/>
  <c r="V43" i="14"/>
  <c r="V42" i="14" s="1"/>
  <c r="G44" i="14"/>
  <c r="G42" i="14" s="1"/>
  <c r="I44" i="14"/>
  <c r="K44" i="14"/>
  <c r="K42" i="14" s="1"/>
  <c r="O44" i="14"/>
  <c r="O42" i="14" s="1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M47" i="14"/>
  <c r="O47" i="14"/>
  <c r="Q47" i="14"/>
  <c r="V47" i="14"/>
  <c r="G48" i="14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1" i="14"/>
  <c r="M51" i="14" s="1"/>
  <c r="I51" i="14"/>
  <c r="K51" i="14"/>
  <c r="O51" i="14"/>
  <c r="Q51" i="14"/>
  <c r="Q42" i="14" s="1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2" i="14"/>
  <c r="G61" i="14" s="1"/>
  <c r="I62" i="14"/>
  <c r="I61" i="14" s="1"/>
  <c r="K62" i="14"/>
  <c r="O62" i="14"/>
  <c r="Q62" i="14"/>
  <c r="Q61" i="14" s="1"/>
  <c r="V62" i="14"/>
  <c r="G64" i="14"/>
  <c r="M64" i="14" s="1"/>
  <c r="I64" i="14"/>
  <c r="K64" i="14"/>
  <c r="K61" i="14" s="1"/>
  <c r="O64" i="14"/>
  <c r="O61" i="14" s="1"/>
  <c r="Q64" i="14"/>
  <c r="V64" i="14"/>
  <c r="V61" i="14" s="1"/>
  <c r="G66" i="14"/>
  <c r="K66" i="14"/>
  <c r="Q66" i="14"/>
  <c r="G67" i="14"/>
  <c r="I67" i="14"/>
  <c r="I66" i="14" s="1"/>
  <c r="K67" i="14"/>
  <c r="M67" i="14"/>
  <c r="M66" i="14" s="1"/>
  <c r="O67" i="14"/>
  <c r="O66" i="14" s="1"/>
  <c r="Q67" i="14"/>
  <c r="V67" i="14"/>
  <c r="V66" i="14" s="1"/>
  <c r="AE69" i="14"/>
  <c r="G289" i="13"/>
  <c r="G9" i="13"/>
  <c r="G8" i="13" s="1"/>
  <c r="I9" i="13"/>
  <c r="I8" i="13" s="1"/>
  <c r="K9" i="13"/>
  <c r="K8" i="13" s="1"/>
  <c r="O9" i="13"/>
  <c r="Q9" i="13"/>
  <c r="Q8" i="13" s="1"/>
  <c r="V9" i="13"/>
  <c r="V8" i="13" s="1"/>
  <c r="G17" i="13"/>
  <c r="M17" i="13" s="1"/>
  <c r="I17" i="13"/>
  <c r="K17" i="13"/>
  <c r="O17" i="13"/>
  <c r="Q17" i="13"/>
  <c r="V17" i="13"/>
  <c r="G19" i="13"/>
  <c r="I19" i="13"/>
  <c r="K19" i="13"/>
  <c r="M19" i="13"/>
  <c r="O19" i="13"/>
  <c r="O8" i="13" s="1"/>
  <c r="Q19" i="13"/>
  <c r="V19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8" i="13"/>
  <c r="I28" i="13"/>
  <c r="I27" i="13" s="1"/>
  <c r="K28" i="13"/>
  <c r="M28" i="13"/>
  <c r="O28" i="13"/>
  <c r="O27" i="13" s="1"/>
  <c r="Q28" i="13"/>
  <c r="V28" i="13"/>
  <c r="V27" i="13" s="1"/>
  <c r="G30" i="13"/>
  <c r="G27" i="13" s="1"/>
  <c r="I30" i="13"/>
  <c r="K30" i="13"/>
  <c r="K27" i="13" s="1"/>
  <c r="O30" i="13"/>
  <c r="Q30" i="13"/>
  <c r="V30" i="13"/>
  <c r="G39" i="13"/>
  <c r="M39" i="13" s="1"/>
  <c r="I39" i="13"/>
  <c r="K39" i="13"/>
  <c r="O39" i="13"/>
  <c r="Q39" i="13"/>
  <c r="V39" i="13"/>
  <c r="G44" i="13"/>
  <c r="M44" i="13" s="1"/>
  <c r="I44" i="13"/>
  <c r="K44" i="13"/>
  <c r="O44" i="13"/>
  <c r="Q44" i="13"/>
  <c r="V44" i="13"/>
  <c r="G53" i="13"/>
  <c r="I53" i="13"/>
  <c r="K53" i="13"/>
  <c r="M53" i="13"/>
  <c r="O53" i="13"/>
  <c r="Q53" i="13"/>
  <c r="V53" i="13"/>
  <c r="G60" i="13"/>
  <c r="I60" i="13"/>
  <c r="K60" i="13"/>
  <c r="M60" i="13"/>
  <c r="O60" i="13"/>
  <c r="Q60" i="13"/>
  <c r="V60" i="13"/>
  <c r="G65" i="13"/>
  <c r="I65" i="13"/>
  <c r="K65" i="13"/>
  <c r="M65" i="13"/>
  <c r="O65" i="13"/>
  <c r="Q65" i="13"/>
  <c r="V65" i="13"/>
  <c r="G70" i="13"/>
  <c r="M70" i="13" s="1"/>
  <c r="I70" i="13"/>
  <c r="K70" i="13"/>
  <c r="O70" i="13"/>
  <c r="Q70" i="13"/>
  <c r="Q27" i="13" s="1"/>
  <c r="V70" i="13"/>
  <c r="G76" i="13"/>
  <c r="I76" i="13"/>
  <c r="K76" i="13"/>
  <c r="M76" i="13"/>
  <c r="O76" i="13"/>
  <c r="Q76" i="13"/>
  <c r="V76" i="13"/>
  <c r="K83" i="13"/>
  <c r="O83" i="13"/>
  <c r="G84" i="13"/>
  <c r="G83" i="13" s="1"/>
  <c r="I84" i="13"/>
  <c r="I83" i="13" s="1"/>
  <c r="K84" i="13"/>
  <c r="O84" i="13"/>
  <c r="Q84" i="13"/>
  <c r="Q83" i="13" s="1"/>
  <c r="V84" i="13"/>
  <c r="V83" i="13" s="1"/>
  <c r="G93" i="13"/>
  <c r="I93" i="13"/>
  <c r="O93" i="13"/>
  <c r="V93" i="13"/>
  <c r="G94" i="13"/>
  <c r="I94" i="13"/>
  <c r="K94" i="13"/>
  <c r="K93" i="13" s="1"/>
  <c r="M94" i="13"/>
  <c r="M93" i="13" s="1"/>
  <c r="O94" i="13"/>
  <c r="Q94" i="13"/>
  <c r="Q93" i="13" s="1"/>
  <c r="V94" i="13"/>
  <c r="G95" i="13"/>
  <c r="K95" i="13"/>
  <c r="M95" i="13"/>
  <c r="V95" i="13"/>
  <c r="G96" i="13"/>
  <c r="I96" i="13"/>
  <c r="I95" i="13" s="1"/>
  <c r="K96" i="13"/>
  <c r="M96" i="13"/>
  <c r="O96" i="13"/>
  <c r="O95" i="13" s="1"/>
  <c r="Q96" i="13"/>
  <c r="Q95" i="13" s="1"/>
  <c r="V96" i="13"/>
  <c r="G99" i="13"/>
  <c r="I99" i="13"/>
  <c r="I98" i="13" s="1"/>
  <c r="K99" i="13"/>
  <c r="M99" i="13"/>
  <c r="O99" i="13"/>
  <c r="Q99" i="13"/>
  <c r="V99" i="13"/>
  <c r="V98" i="13" s="1"/>
  <c r="G112" i="13"/>
  <c r="M112" i="13" s="1"/>
  <c r="I112" i="13"/>
  <c r="K112" i="13"/>
  <c r="K98" i="13" s="1"/>
  <c r="O112" i="13"/>
  <c r="Q112" i="13"/>
  <c r="V112" i="13"/>
  <c r="G119" i="13"/>
  <c r="G98" i="13" s="1"/>
  <c r="I119" i="13"/>
  <c r="K119" i="13"/>
  <c r="O119" i="13"/>
  <c r="Q119" i="13"/>
  <c r="V119" i="13"/>
  <c r="G127" i="13"/>
  <c r="M127" i="13" s="1"/>
  <c r="I127" i="13"/>
  <c r="K127" i="13"/>
  <c r="O127" i="13"/>
  <c r="Q127" i="13"/>
  <c r="V127" i="13"/>
  <c r="G135" i="13"/>
  <c r="I135" i="13"/>
  <c r="K135" i="13"/>
  <c r="M135" i="13"/>
  <c r="O135" i="13"/>
  <c r="Q135" i="13"/>
  <c r="V135" i="13"/>
  <c r="G143" i="13"/>
  <c r="I143" i="13"/>
  <c r="K143" i="13"/>
  <c r="M143" i="13"/>
  <c r="O143" i="13"/>
  <c r="Q143" i="13"/>
  <c r="V143" i="13"/>
  <c r="G145" i="13"/>
  <c r="I145" i="13"/>
  <c r="K145" i="13"/>
  <c r="M145" i="13"/>
  <c r="O145" i="13"/>
  <c r="O98" i="13" s="1"/>
  <c r="Q145" i="13"/>
  <c r="V145" i="13"/>
  <c r="G151" i="13"/>
  <c r="M151" i="13" s="1"/>
  <c r="I151" i="13"/>
  <c r="K151" i="13"/>
  <c r="O151" i="13"/>
  <c r="Q151" i="13"/>
  <c r="Q98" i="13" s="1"/>
  <c r="V151" i="13"/>
  <c r="G153" i="13"/>
  <c r="I153" i="13"/>
  <c r="K153" i="13"/>
  <c r="M153" i="13"/>
  <c r="O153" i="13"/>
  <c r="Q153" i="13"/>
  <c r="V153" i="13"/>
  <c r="G158" i="13"/>
  <c r="M158" i="13" s="1"/>
  <c r="I158" i="13"/>
  <c r="K158" i="13"/>
  <c r="O158" i="13"/>
  <c r="Q158" i="13"/>
  <c r="V158" i="13"/>
  <c r="G165" i="13"/>
  <c r="M165" i="13" s="1"/>
  <c r="I165" i="13"/>
  <c r="K165" i="13"/>
  <c r="O165" i="13"/>
  <c r="Q165" i="13"/>
  <c r="V165" i="13"/>
  <c r="G169" i="13"/>
  <c r="I169" i="13"/>
  <c r="O169" i="13"/>
  <c r="V169" i="13"/>
  <c r="G170" i="13"/>
  <c r="I170" i="13"/>
  <c r="K170" i="13"/>
  <c r="K169" i="13" s="1"/>
  <c r="M170" i="13"/>
  <c r="M169" i="13" s="1"/>
  <c r="O170" i="13"/>
  <c r="Q170" i="13"/>
  <c r="Q169" i="13" s="1"/>
  <c r="V170" i="13"/>
  <c r="G171" i="13"/>
  <c r="K171" i="13"/>
  <c r="G172" i="13"/>
  <c r="I172" i="13"/>
  <c r="I171" i="13" s="1"/>
  <c r="K172" i="13"/>
  <c r="M172" i="13"/>
  <c r="O172" i="13"/>
  <c r="O171" i="13" s="1"/>
  <c r="Q172" i="13"/>
  <c r="Q171" i="13" s="1"/>
  <c r="V172" i="13"/>
  <c r="G175" i="13"/>
  <c r="M175" i="13" s="1"/>
  <c r="M171" i="13" s="1"/>
  <c r="I175" i="13"/>
  <c r="K175" i="13"/>
  <c r="O175" i="13"/>
  <c r="Q175" i="13"/>
  <c r="V175" i="13"/>
  <c r="G178" i="13"/>
  <c r="I178" i="13"/>
  <c r="K178" i="13"/>
  <c r="M178" i="13"/>
  <c r="O178" i="13"/>
  <c r="Q178" i="13"/>
  <c r="V178" i="13"/>
  <c r="V171" i="13" s="1"/>
  <c r="G181" i="13"/>
  <c r="M181" i="13" s="1"/>
  <c r="I181" i="13"/>
  <c r="K181" i="13"/>
  <c r="O181" i="13"/>
  <c r="Q181" i="13"/>
  <c r="V181" i="13"/>
  <c r="G182" i="13"/>
  <c r="G183" i="13"/>
  <c r="M183" i="13" s="1"/>
  <c r="I183" i="13"/>
  <c r="I182" i="13" s="1"/>
  <c r="K183" i="13"/>
  <c r="K182" i="13" s="1"/>
  <c r="O183" i="13"/>
  <c r="O182" i="13" s="1"/>
  <c r="Q183" i="13"/>
  <c r="V183" i="13"/>
  <c r="V182" i="13" s="1"/>
  <c r="G186" i="13"/>
  <c r="I186" i="13"/>
  <c r="K186" i="13"/>
  <c r="M186" i="13"/>
  <c r="O186" i="13"/>
  <c r="Q186" i="13"/>
  <c r="V186" i="13"/>
  <c r="G187" i="13"/>
  <c r="I187" i="13"/>
  <c r="K187" i="13"/>
  <c r="M187" i="13"/>
  <c r="O187" i="13"/>
  <c r="Q187" i="13"/>
  <c r="V187" i="13"/>
  <c r="G190" i="13"/>
  <c r="I190" i="13"/>
  <c r="K190" i="13"/>
  <c r="M190" i="13"/>
  <c r="O190" i="13"/>
  <c r="Q190" i="13"/>
  <c r="V190" i="13"/>
  <c r="G193" i="13"/>
  <c r="M193" i="13" s="1"/>
  <c r="I193" i="13"/>
  <c r="K193" i="13"/>
  <c r="O193" i="13"/>
  <c r="Q193" i="13"/>
  <c r="Q182" i="13" s="1"/>
  <c r="V193" i="13"/>
  <c r="G196" i="13"/>
  <c r="I196" i="13"/>
  <c r="K196" i="13"/>
  <c r="M196" i="13"/>
  <c r="O196" i="13"/>
  <c r="Q196" i="13"/>
  <c r="V196" i="13"/>
  <c r="G199" i="13"/>
  <c r="M199" i="13" s="1"/>
  <c r="I199" i="13"/>
  <c r="K199" i="13"/>
  <c r="O199" i="13"/>
  <c r="Q199" i="13"/>
  <c r="V199" i="13"/>
  <c r="G200" i="13"/>
  <c r="G201" i="13"/>
  <c r="M201" i="13" s="1"/>
  <c r="M200" i="13" s="1"/>
  <c r="I201" i="13"/>
  <c r="I200" i="13" s="1"/>
  <c r="K201" i="13"/>
  <c r="K200" i="13" s="1"/>
  <c r="O201" i="13"/>
  <c r="O200" i="13" s="1"/>
  <c r="Q201" i="13"/>
  <c r="V201" i="13"/>
  <c r="V200" i="13" s="1"/>
  <c r="G204" i="13"/>
  <c r="I204" i="13"/>
  <c r="K204" i="13"/>
  <c r="M204" i="13"/>
  <c r="O204" i="13"/>
  <c r="Q204" i="13"/>
  <c r="V204" i="13"/>
  <c r="G207" i="13"/>
  <c r="I207" i="13"/>
  <c r="K207" i="13"/>
  <c r="M207" i="13"/>
  <c r="O207" i="13"/>
  <c r="Q207" i="13"/>
  <c r="V207" i="13"/>
  <c r="G210" i="13"/>
  <c r="I210" i="13"/>
  <c r="K210" i="13"/>
  <c r="M210" i="13"/>
  <c r="O210" i="13"/>
  <c r="Q210" i="13"/>
  <c r="V210" i="13"/>
  <c r="G213" i="13"/>
  <c r="M213" i="13" s="1"/>
  <c r="I213" i="13"/>
  <c r="K213" i="13"/>
  <c r="O213" i="13"/>
  <c r="Q213" i="13"/>
  <c r="Q200" i="13" s="1"/>
  <c r="V213" i="13"/>
  <c r="V214" i="13"/>
  <c r="G215" i="13"/>
  <c r="G214" i="13" s="1"/>
  <c r="I215" i="13"/>
  <c r="K215" i="13"/>
  <c r="K214" i="13" s="1"/>
  <c r="O215" i="13"/>
  <c r="O214" i="13" s="1"/>
  <c r="Q215" i="13"/>
  <c r="V215" i="13"/>
  <c r="G230" i="13"/>
  <c r="M230" i="13" s="1"/>
  <c r="I230" i="13"/>
  <c r="K230" i="13"/>
  <c r="O230" i="13"/>
  <c r="Q230" i="13"/>
  <c r="Q214" i="13" s="1"/>
  <c r="V230" i="13"/>
  <c r="G238" i="13"/>
  <c r="M238" i="13" s="1"/>
  <c r="I238" i="13"/>
  <c r="I214" i="13" s="1"/>
  <c r="K238" i="13"/>
  <c r="O238" i="13"/>
  <c r="Q238" i="13"/>
  <c r="V238" i="13"/>
  <c r="G240" i="13"/>
  <c r="I240" i="13"/>
  <c r="K240" i="13"/>
  <c r="M240" i="13"/>
  <c r="O240" i="13"/>
  <c r="Q240" i="13"/>
  <c r="V240" i="13"/>
  <c r="G242" i="13"/>
  <c r="I242" i="13"/>
  <c r="K242" i="13"/>
  <c r="M242" i="13"/>
  <c r="O242" i="13"/>
  <c r="Q242" i="13"/>
  <c r="V242" i="13"/>
  <c r="G244" i="13"/>
  <c r="I244" i="13"/>
  <c r="K244" i="13"/>
  <c r="M244" i="13"/>
  <c r="O244" i="13"/>
  <c r="Q244" i="13"/>
  <c r="V244" i="13"/>
  <c r="Q245" i="13"/>
  <c r="G246" i="13"/>
  <c r="I246" i="13"/>
  <c r="I245" i="13" s="1"/>
  <c r="K246" i="13"/>
  <c r="M246" i="13"/>
  <c r="O246" i="13"/>
  <c r="Q246" i="13"/>
  <c r="V246" i="13"/>
  <c r="V245" i="13" s="1"/>
  <c r="G253" i="13"/>
  <c r="M253" i="13" s="1"/>
  <c r="I253" i="13"/>
  <c r="K253" i="13"/>
  <c r="K245" i="13" s="1"/>
  <c r="O253" i="13"/>
  <c r="O245" i="13" s="1"/>
  <c r="Q253" i="13"/>
  <c r="V253" i="13"/>
  <c r="G255" i="13"/>
  <c r="G245" i="13" s="1"/>
  <c r="I255" i="13"/>
  <c r="K255" i="13"/>
  <c r="O255" i="13"/>
  <c r="Q255" i="13"/>
  <c r="V255" i="13"/>
  <c r="G256" i="13"/>
  <c r="I256" i="13"/>
  <c r="O256" i="13"/>
  <c r="V256" i="13"/>
  <c r="G257" i="13"/>
  <c r="I257" i="13"/>
  <c r="K257" i="13"/>
  <c r="K256" i="13" s="1"/>
  <c r="M257" i="13"/>
  <c r="M256" i="13" s="1"/>
  <c r="O257" i="13"/>
  <c r="Q257" i="13"/>
  <c r="Q256" i="13" s="1"/>
  <c r="V257" i="13"/>
  <c r="G262" i="13"/>
  <c r="V262" i="13"/>
  <c r="G263" i="13"/>
  <c r="I263" i="13"/>
  <c r="I262" i="13" s="1"/>
  <c r="K263" i="13"/>
  <c r="M263" i="13"/>
  <c r="O263" i="13"/>
  <c r="O262" i="13" s="1"/>
  <c r="Q263" i="13"/>
  <c r="Q262" i="13" s="1"/>
  <c r="V263" i="13"/>
  <c r="G278" i="13"/>
  <c r="M278" i="13" s="1"/>
  <c r="M262" i="13" s="1"/>
  <c r="I278" i="13"/>
  <c r="K278" i="13"/>
  <c r="K262" i="13" s="1"/>
  <c r="O278" i="13"/>
  <c r="Q278" i="13"/>
  <c r="V278" i="13"/>
  <c r="G280" i="13"/>
  <c r="G279" i="13" s="1"/>
  <c r="I280" i="13"/>
  <c r="K280" i="13"/>
  <c r="K279" i="13" s="1"/>
  <c r="O280" i="13"/>
  <c r="O279" i="13" s="1"/>
  <c r="Q280" i="13"/>
  <c r="V280" i="13"/>
  <c r="G281" i="13"/>
  <c r="M281" i="13" s="1"/>
  <c r="I281" i="13"/>
  <c r="K281" i="13"/>
  <c r="O281" i="13"/>
  <c r="Q281" i="13"/>
  <c r="Q279" i="13" s="1"/>
  <c r="V281" i="13"/>
  <c r="G282" i="13"/>
  <c r="M282" i="13" s="1"/>
  <c r="I282" i="13"/>
  <c r="I279" i="13" s="1"/>
  <c r="K282" i="13"/>
  <c r="O282" i="13"/>
  <c r="Q282" i="13"/>
  <c r="V282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I285" i="13"/>
  <c r="K285" i="13"/>
  <c r="M285" i="13"/>
  <c r="O285" i="13"/>
  <c r="Q285" i="13"/>
  <c r="V285" i="13"/>
  <c r="G286" i="13"/>
  <c r="M286" i="13" s="1"/>
  <c r="I286" i="13"/>
  <c r="K286" i="13"/>
  <c r="O286" i="13"/>
  <c r="Q286" i="13"/>
  <c r="V286" i="13"/>
  <c r="G287" i="13"/>
  <c r="I287" i="13"/>
  <c r="K287" i="13"/>
  <c r="M287" i="13"/>
  <c r="O287" i="13"/>
  <c r="Q287" i="13"/>
  <c r="V287" i="13"/>
  <c r="V279" i="13" s="1"/>
  <c r="AE289" i="13"/>
  <c r="G25" i="12"/>
  <c r="BA23" i="12"/>
  <c r="BA21" i="12"/>
  <c r="BA19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K10" i="12"/>
  <c r="G11" i="12"/>
  <c r="I11" i="12"/>
  <c r="I10" i="12" s="1"/>
  <c r="K11" i="12"/>
  <c r="M11" i="12"/>
  <c r="M10" i="12" s="1"/>
  <c r="O11" i="12"/>
  <c r="O10" i="12" s="1"/>
  <c r="Q11" i="12"/>
  <c r="V11" i="12"/>
  <c r="V10" i="12" s="1"/>
  <c r="G13" i="12"/>
  <c r="M13" i="12" s="1"/>
  <c r="I13" i="12"/>
  <c r="K13" i="12"/>
  <c r="O13" i="12"/>
  <c r="Q13" i="12"/>
  <c r="V13" i="12"/>
  <c r="G15" i="12"/>
  <c r="I15" i="12"/>
  <c r="K15" i="12"/>
  <c r="M15" i="12"/>
  <c r="O15" i="12"/>
  <c r="Q15" i="12"/>
  <c r="Q10" i="12" s="1"/>
  <c r="V15" i="12"/>
  <c r="G17" i="12"/>
  <c r="O17" i="12"/>
  <c r="V17" i="12"/>
  <c r="G18" i="12"/>
  <c r="I18" i="12"/>
  <c r="I17" i="12" s="1"/>
  <c r="K18" i="12"/>
  <c r="K17" i="12" s="1"/>
  <c r="M18" i="12"/>
  <c r="O18" i="12"/>
  <c r="Q18" i="12"/>
  <c r="Q17" i="12" s="1"/>
  <c r="V18" i="12"/>
  <c r="G20" i="12"/>
  <c r="AF25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AE25" i="12"/>
  <c r="I20" i="1"/>
  <c r="I19" i="1"/>
  <c r="I18" i="1"/>
  <c r="I17" i="1"/>
  <c r="I16" i="1"/>
  <c r="F48" i="1"/>
  <c r="G23" i="1" s="1"/>
  <c r="G48" i="1"/>
  <c r="G25" i="1" s="1"/>
  <c r="H48" i="1"/>
  <c r="I47" i="1"/>
  <c r="I45" i="1"/>
  <c r="I44" i="1"/>
  <c r="I41" i="1"/>
  <c r="I40" i="1"/>
  <c r="I39" i="1"/>
  <c r="I48" i="1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84" i="1" l="1"/>
  <c r="J74" i="1" s="1"/>
  <c r="I43" i="1"/>
  <c r="A27" i="1"/>
  <c r="A28" i="1" s="1"/>
  <c r="G28" i="1" s="1"/>
  <c r="G27" i="1" s="1"/>
  <c r="G29" i="1" s="1"/>
  <c r="M60" i="15"/>
  <c r="M24" i="15"/>
  <c r="M10" i="15" s="1"/>
  <c r="M9" i="15"/>
  <c r="M8" i="15" s="1"/>
  <c r="AF69" i="14"/>
  <c r="G24" i="14"/>
  <c r="M44" i="14"/>
  <c r="M42" i="14" s="1"/>
  <c r="M62" i="14"/>
  <c r="M61" i="14" s="1"/>
  <c r="M9" i="14"/>
  <c r="M8" i="14" s="1"/>
  <c r="M98" i="13"/>
  <c r="M182" i="13"/>
  <c r="M280" i="13"/>
  <c r="M279" i="13" s="1"/>
  <c r="M215" i="13"/>
  <c r="M214" i="13" s="1"/>
  <c r="M30" i="13"/>
  <c r="M27" i="13" s="1"/>
  <c r="M255" i="13"/>
  <c r="M245" i="13" s="1"/>
  <c r="M119" i="13"/>
  <c r="M84" i="13"/>
  <c r="M83" i="13" s="1"/>
  <c r="M9" i="13"/>
  <c r="M8" i="13" s="1"/>
  <c r="AF289" i="13"/>
  <c r="M20" i="12"/>
  <c r="M17" i="12" s="1"/>
  <c r="I21" i="1"/>
  <c r="J44" i="1"/>
  <c r="J40" i="1"/>
  <c r="J41" i="1"/>
  <c r="J42" i="1"/>
  <c r="J45" i="1"/>
  <c r="J47" i="1"/>
  <c r="J43" i="1"/>
  <c r="J39" i="1"/>
  <c r="J48" i="1" s="1"/>
  <c r="J46" i="1"/>
  <c r="J76" i="1" l="1"/>
  <c r="J77" i="1"/>
  <c r="J66" i="1"/>
  <c r="J82" i="1"/>
  <c r="J68" i="1"/>
  <c r="J63" i="1"/>
  <c r="J64" i="1"/>
  <c r="J73" i="1"/>
  <c r="J70" i="1"/>
  <c r="J56" i="1"/>
  <c r="J83" i="1"/>
  <c r="J79" i="1"/>
  <c r="J80" i="1"/>
  <c r="J57" i="1"/>
  <c r="J65" i="1"/>
  <c r="J71" i="1"/>
  <c r="J81" i="1"/>
  <c r="J67" i="1"/>
  <c r="J72" i="1"/>
  <c r="J60" i="1"/>
  <c r="J59" i="1"/>
  <c r="J69" i="1"/>
  <c r="J55" i="1"/>
  <c r="J78" i="1"/>
  <c r="J61" i="1"/>
  <c r="J75" i="1"/>
  <c r="J58" i="1"/>
  <c r="J62" i="1"/>
  <c r="J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<sst xmlns="http://schemas.openxmlformats.org/spreadsheetml/2006/main" count="1951" uniqueCount="627">
  <si>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</si>
  <si>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</si>
  <si>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</si>
  <si>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</si>
  <si>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</si>
  <si>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</si>
  <si>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</si>
  <si>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</si>
  <si>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</si>
  <si>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</si>
  <si>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</si>
  <si>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</si>
  <si>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</si>
  <si>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</si>
  <si>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</si>
  <si>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</si>
  <si>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</si>
  <si>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</si>
  <si>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</si>
  <si>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</si>
  <si>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</si>
  <si>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</si>
  <si>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</si>
  <si>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</si>
  <si>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</si>
  <si>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</si>
  <si>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</si>
  <si>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</si>
  <si>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</si>
  <si>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</si>
  <si>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</si>
  <si>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</si>
  <si>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</si>
  <si>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</si>
  <si>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</si>
  <si>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</si>
  <si>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</si>
  <si>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</si>
  <si>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</si>
  <si>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</si>
  <si>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</si>
  <si>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</si>
  <si>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</si>
  <si>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24V40</t>
  </si>
  <si>
    <t>Náměstí Svornosti č.p. 1, Český Krumlov</t>
  </si>
  <si>
    <t>Město Český Krumlov</t>
  </si>
  <si>
    <t>náměstí Svornosti 1</t>
  </si>
  <si>
    <t>Český Krumlov-Vnitřní Město</t>
  </si>
  <si>
    <t>38101</t>
  </si>
  <si>
    <t>00245836</t>
  </si>
  <si>
    <t>CZ00245836</t>
  </si>
  <si>
    <t>"SP STUDIO", s.r.o.</t>
  </si>
  <si>
    <t>Budějovická 58</t>
  </si>
  <si>
    <t>Český Krumlov-Domoradice</t>
  </si>
  <si>
    <t>48207977</t>
  </si>
  <si>
    <t>CZ48207977</t>
  </si>
  <si>
    <t>Stavba</t>
  </si>
  <si>
    <t>00</t>
  </si>
  <si>
    <t>Ostatní a vedlejší nákllady</t>
  </si>
  <si>
    <t>24V400001</t>
  </si>
  <si>
    <t>Ostatní a vedlejší náklady</t>
  </si>
  <si>
    <t>01</t>
  </si>
  <si>
    <t>Stavební část</t>
  </si>
  <si>
    <t>24V400101</t>
  </si>
  <si>
    <t>02</t>
  </si>
  <si>
    <t>Zdravotní instalace</t>
  </si>
  <si>
    <t>24V400201</t>
  </si>
  <si>
    <t>03</t>
  </si>
  <si>
    <t>Elektroinstalace</t>
  </si>
  <si>
    <t>24V400301</t>
  </si>
  <si>
    <t>Celkem za stavbu</t>
  </si>
  <si>
    <t>CZK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</si>
  <si>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</si>
  <si>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</si>
  <si>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</si>
  <si>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</si>
  <si>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</si>
  <si>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</si>
  <si>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</si>
  <si>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</si>
  <si>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</si>
  <si>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</si>
  <si>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</si>
  <si>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</si>
  <si>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</si>
  <si>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</si>
  <si>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</si>
  <si>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</si>
  <si>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</si>
  <si>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</si>
  <si>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</si>
  <si>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</si>
  <si>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</si>
  <si>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</si>
  <si>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</si>
  <si>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</si>
  <si>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</si>
  <si>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</si>
  <si>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764</t>
  </si>
  <si>
    <t>Konstrukce klempířské</t>
  </si>
  <si>
    <t>766</t>
  </si>
  <si>
    <t>Konstrukce truhlářské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</si>
  <si>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</si>
  <si>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</si>
  <si>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</si>
  <si>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</si>
  <si>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</si>
  <si>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</si>
  <si>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</si>
  <si>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</si>
  <si>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</si>
  <si>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</si>
  <si>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</si>
  <si>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</si>
  <si>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M20</t>
  </si>
  <si>
    <t>Demontaze</t>
  </si>
  <si>
    <t>M21</t>
  </si>
  <si>
    <t>M60</t>
  </si>
  <si>
    <t>Doplnění rozvaděče RP4</t>
  </si>
  <si>
    <t>M71</t>
  </si>
  <si>
    <t>Specifikace ostatní</t>
  </si>
  <si>
    <t>M94</t>
  </si>
  <si>
    <t>Výchozí revize</t>
  </si>
  <si>
    <t>M96</t>
  </si>
  <si>
    <t>Rozpočtová rezerva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</si>
  <si>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</si>
  <si>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</si>
  <si>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</si>
  <si>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</si>
  <si>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</si>
  <si>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</si>
  <si>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</si>
  <si>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</si>
  <si>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</si>
  <si>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</si>
  <si>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</si>
  <si>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</si>
  <si>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</si>
  <si>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</si>
  <si>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</si>
  <si>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</si>
  <si>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</si>
  <si>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</si>
  <si>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</si>
  <si>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</si>
  <si>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</si>
  <si>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</si>
  <si>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</si>
  <si>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</si>
  <si>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</si>
  <si>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</si>
  <si>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</si>
  <si>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</si>
  <si>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</si>
  <si>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</si>
  <si>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</si>
  <si>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</si>
  <si>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909      R00</t>
  </si>
  <si>
    <t>Hzs-nezmeritelne stavebni prace</t>
  </si>
  <si>
    <t>h</t>
  </si>
  <si>
    <t>Prav.M</t>
  </si>
  <si>
    <t>RTS 17/ I</t>
  </si>
  <si>
    <t>RTS 23/ I</t>
  </si>
  <si>
    <t>POL10_</t>
  </si>
  <si>
    <t>005111021R</t>
  </si>
  <si>
    <t>Vytyčení inženýrských sítí</t>
  </si>
  <si>
    <t>Soubor</t>
  </si>
  <si>
    <t>Indiv</t>
  </si>
  <si>
    <t>POL99_2</t>
  </si>
  <si>
    <t>Zaměření a vytýčení stávajících inženýrských sítí v místě stavby z hlediska jejich ochrany při provádění stavby.</t>
  </si>
  <si>
    <t>POP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</si>
  <si>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</si>
  <si>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</si>
  <si>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</si>
  <si>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</si>
  <si>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</si>
  <si>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</si>
  <si>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</si>
  <si>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</si>
  <si>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</si>
  <si>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</si>
  <si>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</si>
  <si>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</si>
  <si>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</si>
  <si>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</si>
  <si>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</si>
  <si>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</si>
  <si>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Poznámky uchazeče k zadání</t>
  </si>
  <si>
    <t>POPUZIV</t>
  </si>
  <si>
    <t>END</t>
  </si>
  <si>
    <t>319201315R00</t>
  </si>
  <si>
    <t>Vyrovnání zdiva pod omítku maltou ze SMS tl. 10 mm</t>
  </si>
  <si>
    <t>m2</t>
  </si>
  <si>
    <t>POL1_</t>
  </si>
  <si>
    <t xml:space="preserve">Po odsekaných obkladech : </t>
  </si>
  <si>
    <t>VV</t>
  </si>
  <si>
    <t>Místnost č. 201-203 : 10,6*2,7</t>
  </si>
  <si>
    <t>Odpočet otvorů : -(1,08*0,6+0,8*2)</t>
  </si>
  <si>
    <t>Mezisoučet</t>
  </si>
  <si>
    <t>Místnost č. 204-205 : 11,5*2,7</t>
  </si>
  <si>
    <t>Odpočet otvorů : -(0,52*0,81+0,71*0,79+0,6*2)</t>
  </si>
  <si>
    <t>342255028R00</t>
  </si>
  <si>
    <t>Příčky z desek pórobetonových tl. 15 cm</t>
  </si>
  <si>
    <t>Místnost č. 203 : 1,1*2,1</t>
  </si>
  <si>
    <t>342668111R00</t>
  </si>
  <si>
    <t>Těsnění styku příčky se stáv. konstrukcí PU pěnou</t>
  </si>
  <si>
    <t>m</t>
  </si>
  <si>
    <t>Místnost č. 203 : 1,1</t>
  </si>
  <si>
    <t>342948112R00</t>
  </si>
  <si>
    <t>Ukotvení příček k beton.kcím přistřelenými kotvami</t>
  </si>
  <si>
    <t>Včetně dodávky kotev i spojovacího materiálu.</t>
  </si>
  <si>
    <t>Místnost č. 203 : 2,1*2</t>
  </si>
  <si>
    <t>346244315R00</t>
  </si>
  <si>
    <t>Obezdívky van a WC nádržek z desek pórobetonových tl. 150 mm</t>
  </si>
  <si>
    <t>Místnost č. 202 a 203 : 2,12*1,2</t>
  </si>
  <si>
    <t>Místnost č. 205 a 206 : 1,8*1,2</t>
  </si>
  <si>
    <t>610991111R00</t>
  </si>
  <si>
    <t>Zakrývání výplní vnitřních otvorů</t>
  </si>
  <si>
    <t>Okna : 0,52*0,81+0,71*0,79+0,6*1,08</t>
  </si>
  <si>
    <t>611421121RT2</t>
  </si>
  <si>
    <t>Oprava váp. omítek stropů do 5% plochy - hladkých, s použitím suché maltové směsi</t>
  </si>
  <si>
    <t>Včetně pomocného pracovního lešení o výšce podlahy do 1900 mm a pro zatížení do 1,5 kPa.</t>
  </si>
  <si>
    <t>Místnost č. 201 : 3,2</t>
  </si>
  <si>
    <t>Místnost č. 202 : 1,5</t>
  </si>
  <si>
    <t>Místnost č. 203 : 1,5</t>
  </si>
  <si>
    <t>Místnost č. 204 : 2,9</t>
  </si>
  <si>
    <t>Místnost č. 205 : 1,5</t>
  </si>
  <si>
    <t>Místnost č. 206 : 1,5</t>
  </si>
  <si>
    <t>611425631RT2</t>
  </si>
  <si>
    <t>Omítka rýh stropů MV do 30 cm omítkou štukovou, s použitím suché maltové směsi</t>
  </si>
  <si>
    <t xml:space="preserve">Po vybouraných příčkách : </t>
  </si>
  <si>
    <t>Místnost č. 201-203 : (2,11+1,445+1,6)*0,2</t>
  </si>
  <si>
    <t>Místnost č. 204-205 : (1,6+1,263+0,965)*0,2</t>
  </si>
  <si>
    <t>611471411R00</t>
  </si>
  <si>
    <t>Úprava stropů aktivovaným štukem tl. 2 - 3 mm</t>
  </si>
  <si>
    <t xml:space="preserve">Stropy : </t>
  </si>
  <si>
    <t>612409991RT2</t>
  </si>
  <si>
    <t>Začištění omítek kolem oken,dveří apod., s použitím suché maltové směsi</t>
  </si>
  <si>
    <t>Fasáda po výměněn oken : (0,52+0,81*2)+(0,71*0,79*2)+(0,6*1,08*2)</t>
  </si>
  <si>
    <t xml:space="preserve">U ukončení obkladů : </t>
  </si>
  <si>
    <t>Místnost č. 201-203 : 10,6</t>
  </si>
  <si>
    <t>Místnost č. 204-205 : 11,5</t>
  </si>
  <si>
    <t>612421121R00</t>
  </si>
  <si>
    <t>Oprava vápen.omítek stěn do 5 % pl. - hladkých</t>
  </si>
  <si>
    <t xml:space="preserve">Stěny nad obklady : </t>
  </si>
  <si>
    <t>Místnost č. 201-203 : 10,6*0,2</t>
  </si>
  <si>
    <t>Místnost č. 204-205 : 11,5*0,2</t>
  </si>
  <si>
    <t>612423531RT2</t>
  </si>
  <si>
    <t>Omítka rýh stěn vápenná šířky do 15 cm, štuková, s použitím suché maltové směsi</t>
  </si>
  <si>
    <t>Místnost č. 201-203 : 2,9*4*0,15</t>
  </si>
  <si>
    <t>Místnost č. 204-205 : 2,9*3*0,15</t>
  </si>
  <si>
    <t>612471411R00</t>
  </si>
  <si>
    <t>Úprava vnitřních stěn aktivovaným štukem</t>
  </si>
  <si>
    <t>Zazděné dveře místnost č. 203 : 1,2*2,5</t>
  </si>
  <si>
    <t>612481211RT8</t>
  </si>
  <si>
    <t xml:space="preserve">Montáž výztužné sítě(perlinky)do stěrky-vnit.stěny, včetně výztužné sítě a stěrkového tmelu </t>
  </si>
  <si>
    <t>Zazdívaný otvor místnosti č. 203 : 1,25*2,5*2</t>
  </si>
  <si>
    <t xml:space="preserve">Obezdívky geberitů : </t>
  </si>
  <si>
    <t>Místnost č. 202 a 203 : 2,12*(1,2+0,15)*1,1</t>
  </si>
  <si>
    <t>Místnost č. 205 a 206 : 1,8*(1,2+0,15)*1,1</t>
  </si>
  <si>
    <t>632421113R00</t>
  </si>
  <si>
    <t>Potěr cementový samonivelační, ručně zpracovaný, tl. 3 mm</t>
  </si>
  <si>
    <t>včetně penetrace podkladu.</t>
  </si>
  <si>
    <t>941955001R00</t>
  </si>
  <si>
    <t>Lešení lehké pomocné, výška podlahy do 1,2 m</t>
  </si>
  <si>
    <t>952901111R00</t>
  </si>
  <si>
    <t>Vyčištění budov o výšce podlaží do 4 m</t>
  </si>
  <si>
    <t>Předmětné a související prostory stavby : 30</t>
  </si>
  <si>
    <t>978014201T00</t>
  </si>
  <si>
    <t>Oškrabání omítek vnitřních stěn a stropů rovných</t>
  </si>
  <si>
    <t>Vlastní</t>
  </si>
  <si>
    <t>962031113R00</t>
  </si>
  <si>
    <t>Bourání příček z cihel pálených plných tl. 65 mm</t>
  </si>
  <si>
    <t>Místnost č. 201-203 : (2,11+1,445+1,6)*2,9</t>
  </si>
  <si>
    <t>Odpočet otvorů : -0,6*2*2</t>
  </si>
  <si>
    <t>Místnost č. 204-205 : (1,6+1,263+0,965)*2,9</t>
  </si>
  <si>
    <t>965048150R00</t>
  </si>
  <si>
    <t>Dočištění povrchu po vybourání dlažeb, tmel do 50%</t>
  </si>
  <si>
    <t>965048515R00</t>
  </si>
  <si>
    <t>Broušení betonových povrchů do tl. 5 mm</t>
  </si>
  <si>
    <t>965081713R00</t>
  </si>
  <si>
    <t>Bourání dlažeb keramických tl.10 mm, nad 1 m2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</si>
  <si>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</si>
  <si>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</si>
  <si>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</si>
  <si>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</si>
  <si>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</si>
  <si>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Místnost č. 201-203 : 2</t>
  </si>
  <si>
    <t>Místnost č. 204-205 : 2</t>
  </si>
  <si>
    <t>Místnost č. 201 - schodiště : 1</t>
  </si>
  <si>
    <t>Místnost č. 203 - schodiště : 1</t>
  </si>
  <si>
    <t>Místnost č. 206 - chodba : 1</t>
  </si>
  <si>
    <t>968062244R00</t>
  </si>
  <si>
    <t>Vybourání dřevěných rámů oken jednoduch. pl. 1 m2</t>
  </si>
  <si>
    <t>968072455R00</t>
  </si>
  <si>
    <t>Vybourání kovových dveřních zárubní pl. do 2 m2</t>
  </si>
  <si>
    <t>Místnost č. 201-203 : 0,6*2*2</t>
  </si>
  <si>
    <t>Místnost č. 204-205 : 0,6*2*2</t>
  </si>
  <si>
    <t>Místnost č. 203 - schodiště : 0,8*2</t>
  </si>
  <si>
    <t>978059531R00</t>
  </si>
  <si>
    <t>Odsekání vnitřních obkladů stěn nad 2 m2</t>
  </si>
  <si>
    <t>764410850R00</t>
  </si>
  <si>
    <t>Demontáž oplechování parapetů,rš od 100 do 330 mm</t>
  </si>
  <si>
    <t>Místnost č. 201 : 0,6</t>
  </si>
  <si>
    <t>Místnost č. 204 : 0,81</t>
  </si>
  <si>
    <t>Místnost č. 205 : 0,79</t>
  </si>
  <si>
    <t>999281145R00</t>
  </si>
  <si>
    <t>Přesun hmot pro opravy a údržbu do v. 6 m, nošením</t>
  </si>
  <si>
    <t>t</t>
  </si>
  <si>
    <t>POL7_</t>
  </si>
  <si>
    <t>764510240R00</t>
  </si>
  <si>
    <t>Oplechování parapetů včetně rohů z Cu, rš 250 mm</t>
  </si>
  <si>
    <t xml:space="preserve">Specifikace dle výpisu klempířských výrobků ozn. K1 : </t>
  </si>
  <si>
    <t>2. NP : 0,52</t>
  </si>
  <si>
    <t>764510260R00</t>
  </si>
  <si>
    <t>Oplechování parapetů včetně rohů z Cu, rš 350 mm</t>
  </si>
  <si>
    <t xml:space="preserve">Specifikace dle výpisu klempířských výrobků ozn. K2 : </t>
  </si>
  <si>
    <t>2. NP : 0,71</t>
  </si>
  <si>
    <t>764510270R00</t>
  </si>
  <si>
    <t>Oplechování parapetů včetně rohů z Cu, rš 450 mm</t>
  </si>
  <si>
    <t xml:space="preserve">Specifikace dle výpisu klempířských výrobků ozn. K3 : </t>
  </si>
  <si>
    <t>2. NP : 0,6</t>
  </si>
  <si>
    <t>998764202R00</t>
  </si>
  <si>
    <t>Přesun hmot pro klempířské konstr., výšky do 12 m</t>
  </si>
  <si>
    <t>766661112R00</t>
  </si>
  <si>
    <t>Montáž dveří do zárubně,otevíravých 1kř.do 0,8 m</t>
  </si>
  <si>
    <t xml:space="preserve">Specifikace dle výpisu trulářských výrobků ozn. 01 a 02 : </t>
  </si>
  <si>
    <t>2. NP : 1+1</t>
  </si>
  <si>
    <t>766670021R00</t>
  </si>
  <si>
    <t>Montáž kliky a štítku</t>
  </si>
  <si>
    <t>R-T01</t>
  </si>
  <si>
    <t>Vnitřní dveře plné interíérové, včetně kování ALT-Wien, Sapeli Elegant KOMFORT, rozm. 800/1970 mm, specifikace dle výpisu truhlářských výrobků</t>
  </si>
  <si>
    <t xml:space="preserve">Specifikace dle výpisu trulářských výrobků ozn. 01 : </t>
  </si>
  <si>
    <t>2. NP : 1</t>
  </si>
  <si>
    <t>R-T02</t>
  </si>
  <si>
    <t>Vnitřní dveře plné interíérové, včetně kování ALT-Wien, Sapeli Elegant KOMFORT, rozm. 600/1970 mm, specifikace dle výpisu truhlářských výrobků</t>
  </si>
  <si>
    <t xml:space="preserve">Specifikace dle výpisu trulářských výrobků ozn. 02 : </t>
  </si>
  <si>
    <t>T06</t>
  </si>
  <si>
    <t>Sanitární oddělovací příčky z vysokotlakého HPL laminátu t. 12 mm</t>
  </si>
  <si>
    <t>Kpl</t>
  </si>
  <si>
    <t xml:space="preserve">Specifikace dle výpisu trulářských výrobků ozn. 06 : </t>
  </si>
  <si>
    <t>T07</t>
  </si>
  <si>
    <t>Sanitární oddělovací příčky z vysokotlakého HPL laminátu tl. 12 mm</t>
  </si>
  <si>
    <t xml:space="preserve">Specifikace dle výpisu trulářských výrobků ozn. 07 : </t>
  </si>
  <si>
    <t>998766202R00</t>
  </si>
  <si>
    <t>Přesun hmot pro truhlářské konstr., výšky do 12 m</t>
  </si>
  <si>
    <t>766719301R00</t>
  </si>
  <si>
    <t>Montáž oken dřevěných plochy do 1,50 m2</t>
  </si>
  <si>
    <t xml:space="preserve">Specifikace dle výpisu trulářských výrobků ozn. 03-05 : </t>
  </si>
  <si>
    <t>2. NP : 1+1+1</t>
  </si>
  <si>
    <t>61143000T03</t>
  </si>
  <si>
    <t>Okno dřevěné 520/810 mm, specifikace výrobku viz výpis plastových výrobků</t>
  </si>
  <si>
    <t>POL3_</t>
  </si>
  <si>
    <t xml:space="preserve">Specifikace dle výpisu trulářských výrobků ozn. 03 : </t>
  </si>
  <si>
    <t>61143000T04</t>
  </si>
  <si>
    <t>Okno dřevěné 710/790 mm, specifikace výrobku viz výpis plastových výrobků</t>
  </si>
  <si>
    <t xml:space="preserve">Specifikace dle výpisu trulářských výrobků ozn. 04 : </t>
  </si>
  <si>
    <t>61143000T05</t>
  </si>
  <si>
    <t>Okno dřevěné 600/1080 mm, specifikace výrobku viz výpis plastových výrobků</t>
  </si>
  <si>
    <t xml:space="preserve">Specifikace dle výpisu trulářských výrobků ozn. 05 : </t>
  </si>
  <si>
    <t>771101121R00</t>
  </si>
  <si>
    <t>Provedení penetrace podkladu pod dlažby - práce</t>
  </si>
  <si>
    <t xml:space="preserve">Dlažba : </t>
  </si>
  <si>
    <t xml:space="preserve">Obklady : </t>
  </si>
  <si>
    <t>771212117R00</t>
  </si>
  <si>
    <t>Kladení dlažby keramické do TM, vel. do 600x600 mm</t>
  </si>
  <si>
    <t>771577114RU1</t>
  </si>
  <si>
    <t>Lišta hliníková přechodová, různá výška dlaždic, profil 55/F, na hmoždinky, š. 35 mm, v. 8 mm</t>
  </si>
  <si>
    <t>0,8+0,6</t>
  </si>
  <si>
    <t>24592231R</t>
  </si>
  <si>
    <t>Penetrace hloubková</t>
  </si>
  <si>
    <t>l</t>
  </si>
  <si>
    <t>SPCM</t>
  </si>
  <si>
    <t>68*0,25</t>
  </si>
  <si>
    <t>597642070R</t>
  </si>
  <si>
    <t>Dodávka keramické slinuté glazované dlažby, rozm. 600x600 mm, RAKO Betonico tmavě béžová DAF63794</t>
  </si>
  <si>
    <t>12,1*1,08</t>
  </si>
  <si>
    <t>998771201R00</t>
  </si>
  <si>
    <t>Přesun hmot pro podlahy z dlaždic, výšky do 6 m</t>
  </si>
  <si>
    <t>781475120R00</t>
  </si>
  <si>
    <t>Obklad vnitřní stěn keramický, do tmele, 30x60 cm</t>
  </si>
  <si>
    <t>59782102X</t>
  </si>
  <si>
    <t>Rush obkládačka 30x60 WAKVK793/794, RAKO Betonico světle/tmavě béžová</t>
  </si>
  <si>
    <t>55,3*1,15</t>
  </si>
  <si>
    <t>998781201R00</t>
  </si>
  <si>
    <t>Přesun hmot pro obklady keramické, výšky do 6 m</t>
  </si>
  <si>
    <t>783950010RAA</t>
  </si>
  <si>
    <t>Oprava nátěrů kovových konstrukcí syntet. lakem, oškrábání, odrezivění, 1x krycí + 1x email</t>
  </si>
  <si>
    <t>POL2_</t>
  </si>
  <si>
    <t xml:space="preserve">Stávající zárubně : </t>
  </si>
  <si>
    <t>T01 : (0,8+2*2)*0,2</t>
  </si>
  <si>
    <t>T02 : (0,6+2*2)*0,2</t>
  </si>
  <si>
    <t>784121101R00</t>
  </si>
  <si>
    <t>Penetrace podkladu nátěrem, Akril Emulze, 1 x</t>
  </si>
  <si>
    <t>Zazděné dveře místnost č. 203 : 5</t>
  </si>
  <si>
    <t>784125212R00</t>
  </si>
  <si>
    <t>Malba z malířské směsy, bílá, bez penetrace,2x</t>
  </si>
  <si>
    <t>979087112R00</t>
  </si>
  <si>
    <t>Nakládání suti na dopravní prostředky</t>
  </si>
  <si>
    <t>POL8_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</si>
  <si>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</si>
  <si>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</si>
  <si>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</si>
  <si>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</si>
  <si>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</si>
  <si>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</si>
  <si>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</si>
  <si>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</si>
  <si>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</si>
  <si>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</si>
  <si>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</si>
  <si>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</si>
  <si>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979093111R00</t>
  </si>
  <si>
    <t>Uložení suti na skládku bez zhutnění</t>
  </si>
  <si>
    <t>721140802R00</t>
  </si>
  <si>
    <t>Demontáž potrubí litinového do DN 100 mm</t>
  </si>
  <si>
    <t>POL1_7</t>
  </si>
  <si>
    <t>721171803R00</t>
  </si>
  <si>
    <t>Demontáž potrubí z PVC do D 75 mm</t>
  </si>
  <si>
    <t>721171808R00</t>
  </si>
  <si>
    <t>Demontáž potrubí z PVC do D 114 mm</t>
  </si>
  <si>
    <t>721176102R00</t>
  </si>
  <si>
    <t>Potrubí HT připojovací, D 40 x 1,8 mm</t>
  </si>
  <si>
    <t>Potrubí včetně tvarovek. Bez zednických výpomocí.</t>
  </si>
  <si>
    <t>721176103R00</t>
  </si>
  <si>
    <t>Potrubí HT připojovací, D 50 x 1,8 mm</t>
  </si>
  <si>
    <t>721176115R00</t>
  </si>
  <si>
    <t>Potrubí HT odpadní svislé, D 110 x 2,7 mm</t>
  </si>
  <si>
    <t>Potrubí včetně tvarovek, objímek a vložek pro tlumení hluku. Bez zednických výpomocí.</t>
  </si>
  <si>
    <t>Včetně zřízení a demontáže pomocného lešení.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</si>
  <si>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</si>
  <si>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</si>
  <si>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</si>
  <si>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</si>
  <si>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</si>
  <si>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 D 110 x 2,3</t>
  </si>
  <si>
    <t>721290111R00</t>
  </si>
  <si>
    <t>Zkouška těsnosti kanalizace vodou DN 125 mm</t>
  </si>
  <si>
    <t>998721101R00</t>
  </si>
  <si>
    <t>Přesun hmot pro vnitřní kanalizaci, výšky do 6 m</t>
  </si>
  <si>
    <t>722130801R00</t>
  </si>
  <si>
    <t>Demontáž potrubí ocelových závitových, DN 25 mm</t>
  </si>
  <si>
    <t>722172332R00</t>
  </si>
  <si>
    <t>Potrubí plastové PP-R Instaplast, včetně zednických výpomocí, D 25 x 4,2 mm, PN 20</t>
  </si>
  <si>
    <t>Potrubí včetně tvarovek a zednických výpomocí.</t>
  </si>
  <si>
    <t>Včetně pomocného lešení o výšce podlahy do 1900 mm a pro zatížení do 1,5 kPa.</t>
  </si>
  <si>
    <t>722172333R00</t>
  </si>
  <si>
    <t>Potrubí plastové PP-R Instaplast, včetně zednických výpomocí, D 32 x 5,4 mm, PN 20</t>
  </si>
  <si>
    <t>722181214RT8</t>
  </si>
  <si>
    <t>Izolace návleková MIRELON PRO tl. stěny 20 mm, vnitřní průměr 25 mm</t>
  </si>
  <si>
    <t>V položce je kalkulována dodávka izolační trubice, spon a lepicí pásky.</t>
  </si>
  <si>
    <t>722181215RU1</t>
  </si>
  <si>
    <t>Izolace návleková  MIRELON PRO tl. stěny 25 mm, vnitřní průměr 32 mm</t>
  </si>
  <si>
    <t>722237122R00</t>
  </si>
  <si>
    <t>Kohout vodovodní, kulový, 2x vnitřní závit, GIACOMINI R250D, DN 20 mm</t>
  </si>
  <si>
    <t>722290226R00</t>
  </si>
  <si>
    <t>Zkouška tlaku potrubí závitového DN 50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</si>
  <si>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</si>
  <si>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</si>
  <si>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</si>
  <si>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</si>
  <si>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998722101R00</t>
  </si>
  <si>
    <t>Přesun hmot pro vnitřní vodovod, výšky do 6 m</t>
  </si>
  <si>
    <t>725110811R00</t>
  </si>
  <si>
    <t>Demontáž klozetů splachovacích</t>
  </si>
  <si>
    <t>soubor</t>
  </si>
  <si>
    <t>725110814R00</t>
  </si>
  <si>
    <t>Demontáž klozetů kombinovaných</t>
  </si>
  <si>
    <t>725119306R00</t>
  </si>
  <si>
    <t>Montáž klozetu závěsného</t>
  </si>
  <si>
    <t>725119401R00</t>
  </si>
  <si>
    <t>Montáž předstěnových systémů pro zazdění</t>
  </si>
  <si>
    <t>725016125R00</t>
  </si>
  <si>
    <t>Urinál odsávací GOLEM 4306.0, ovládání automatické, bílý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</si>
  <si>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</si>
  <si>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</si>
  <si>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</si>
  <si>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</si>
  <si>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</si>
  <si>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725530831R00</t>
  </si>
  <si>
    <t>Demontáž, zásobník elektrický průtokový</t>
  </si>
  <si>
    <t>725810402R00</t>
  </si>
  <si>
    <t>Ventil rohový bez přípojovací trubičky TE 66 G 1/2"</t>
  </si>
  <si>
    <t>725829301RT2</t>
  </si>
  <si>
    <t>Montáž baterie umyvadlové a dřezové stojánkové, včetně baterie</t>
  </si>
  <si>
    <t>725820801R00</t>
  </si>
  <si>
    <t>Demontáž baterie nástěnné do G 3/4"</t>
  </si>
  <si>
    <t>725000001</t>
  </si>
  <si>
    <t>Elektrický vysoušeč rukou bílý, výška 48cm, šířka 30cm, včetně montáže</t>
  </si>
  <si>
    <t>POL1_1</t>
  </si>
  <si>
    <t>725014001</t>
  </si>
  <si>
    <t>Klozet závěsný bílý rimless hluboké splach., dl.53cm, š.36cm, v.34,5cm, prům. obj. spláchnutí 3,38 L, odpad vodorovný</t>
  </si>
  <si>
    <t>725014002</t>
  </si>
  <si>
    <t>Sedátko s poklopem bílé, odnímatelné, zpomalovací sklápěcí systém, dl.44,5cm, š.37cm, v.5,5cm</t>
  </si>
  <si>
    <t>725017001</t>
  </si>
  <si>
    <t>Umyvadlo na šrouby 60x48x11,5 cm, bílé</t>
  </si>
  <si>
    <t>725017002</t>
  </si>
  <si>
    <t xml:space="preserve">Kryt na sifon umyvadla, bílý, keramický dl.21cm, š.28,5cm, v.34,5cm </t>
  </si>
  <si>
    <t>998725101R00</t>
  </si>
  <si>
    <t>Přesun hmot pro zařizovací předměty, výšky do 6 m</t>
  </si>
  <si>
    <t>726211121R00</t>
  </si>
  <si>
    <t>Modul pro WC Kombifix, UP320, h. 1080 mm</t>
  </si>
  <si>
    <t>Včetně dodávky a připevnění montážního prvku vč. napojení na kanalizační popř. vodovodní potrubí.</t>
  </si>
  <si>
    <t>726211143R00</t>
  </si>
  <si>
    <t>Modul pro pisoár Kombifix Universal, h. 1090 - 1270 mm, skryté ovládání</t>
  </si>
  <si>
    <t>202      R00</t>
  </si>
  <si>
    <t>Zednické výpomoci HSV</t>
  </si>
  <si>
    <t>21001PC001</t>
  </si>
  <si>
    <t>Demontáž stávající elektroinstalace</t>
  </si>
  <si>
    <t>hod</t>
  </si>
  <si>
    <t>POL1_9</t>
  </si>
  <si>
    <t>210010301R00</t>
  </si>
  <si>
    <t>Krabice přístrojová KP, bez zapojení, kruhová</t>
  </si>
  <si>
    <t>D2 : 2+2</t>
  </si>
  <si>
    <t>D3 : 3+2</t>
  </si>
  <si>
    <t>210010321R00</t>
  </si>
  <si>
    <t>Svorkovnice 5pólová se zapojením ekvivalentní položka</t>
  </si>
  <si>
    <t>D3 : 3</t>
  </si>
  <si>
    <t>210010521R00</t>
  </si>
  <si>
    <t>Odvíč./zavíčkování krabic - víčko na závit</t>
  </si>
  <si>
    <t>D2 : 3+1</t>
  </si>
  <si>
    <t>210100251R00</t>
  </si>
  <si>
    <t>Ukončení celoplast. kabelů zákl./pás.do 4x10 mm2</t>
  </si>
  <si>
    <t>210110043R00</t>
  </si>
  <si>
    <t>Spínač zapuštěný seriový</t>
  </si>
  <si>
    <t>D2 : 2</t>
  </si>
  <si>
    <t>210290841R00</t>
  </si>
  <si>
    <t>Demontáž/montáž krytu ocelopl. rozvaděče do 70 cm</t>
  </si>
  <si>
    <t>D2, D3 : 5</t>
  </si>
  <si>
    <t>210292022R00</t>
  </si>
  <si>
    <t>Vypnutí vedení a zajištění tabulkou proti zapnutí</t>
  </si>
  <si>
    <t>210800105RT1</t>
  </si>
  <si>
    <t>Kabel CYKY 750 V 3x1,5 mm2 uložený pod omítkou včetně dodávky kabelu 3Cx1,5</t>
  </si>
  <si>
    <t>D2 : 20+9+19</t>
  </si>
  <si>
    <t>210800106RT3</t>
  </si>
  <si>
    <t>Kabel CYKY 750 V 3x2,5 mm2 uložený pod omítkou včetně dodávky kabelu 3Cx2,5</t>
  </si>
  <si>
    <t>RTS 13/ II</t>
  </si>
  <si>
    <t>D2 : 10+9</t>
  </si>
  <si>
    <t>D3 : 20+27</t>
  </si>
  <si>
    <t>211010006RT1</t>
  </si>
  <si>
    <t>Osazení hmoždinky do ostrých cihel/kamene, HM 8 včetně dodávky hmoždinky</t>
  </si>
  <si>
    <t>D2 : 2+2+2+2</t>
  </si>
  <si>
    <t>D3 : 4+4+4+2+2</t>
  </si>
  <si>
    <t>120-.R00</t>
  </si>
  <si>
    <t>Přesun specifikací na stavbě</t>
  </si>
  <si>
    <t>21010PC003</t>
  </si>
  <si>
    <t>Demontáž ukončení vodičů v rozvaděči RP4</t>
  </si>
  <si>
    <t>D62 : 1</t>
  </si>
  <si>
    <t>21010PC004</t>
  </si>
  <si>
    <t>Ukončení a označení vodičů v rozvaděči RP4</t>
  </si>
  <si>
    <t>D2, D3 : 1</t>
  </si>
  <si>
    <t>21014PC013</t>
  </si>
  <si>
    <t>Demontáž aku-panelu ekvivalentní položka</t>
  </si>
  <si>
    <t>21014PC014</t>
  </si>
  <si>
    <t>Opětná montáž aku-panelu ekvivalentní položka</t>
  </si>
  <si>
    <t>21014PC015</t>
  </si>
  <si>
    <t>Montáž osoušeče rukou ekvivalentní položka</t>
  </si>
  <si>
    <t>D3 : 2</t>
  </si>
  <si>
    <t>345-PC006</t>
  </si>
  <si>
    <t>Kryt spínače sériového - bílý</t>
  </si>
  <si>
    <t>650101521R00</t>
  </si>
  <si>
    <t>Montáž LED svítidla stropního přisazeného</t>
  </si>
  <si>
    <t>141-.R00</t>
  </si>
  <si>
    <t>Přirážka na podružný materiál</t>
  </si>
  <si>
    <t>POL3_0</t>
  </si>
  <si>
    <t>142-.R00</t>
  </si>
  <si>
    <t>Přirážka na prořez</t>
  </si>
  <si>
    <t>21011PC008</t>
  </si>
  <si>
    <t>Zásuvka domovní zapuštěná - provedení 2P+Z</t>
  </si>
  <si>
    <t>345-PC002</t>
  </si>
  <si>
    <t>Krabice přístrojová kruhová průměr 68mm, hl.70mm</t>
  </si>
  <si>
    <t>345-PC005</t>
  </si>
  <si>
    <t>Strojek přepínače sériového, řaz.5</t>
  </si>
  <si>
    <t>345-PC007</t>
  </si>
  <si>
    <t>Rámeček pro spínače a zásuvky - bílý</t>
  </si>
  <si>
    <t>345-PC009</t>
  </si>
  <si>
    <t>Zásuvka 230V, 16A, zapuštěná - bílá</t>
  </si>
  <si>
    <t>345-PC010</t>
  </si>
  <si>
    <t>345-PC011</t>
  </si>
  <si>
    <t>Svorkovnice s krytem 5x2.5mm2 bílá</t>
  </si>
  <si>
    <t>345-PC012</t>
  </si>
  <si>
    <t>Rámeček pro spínače a zásuvky bílý</t>
  </si>
  <si>
    <t>348-PC016</t>
  </si>
  <si>
    <t>Svítidlo LED intériérové 32W, IP44, 4000K, 3800lm plastový kryt průměr 480mm</t>
  </si>
  <si>
    <t>201      R00</t>
  </si>
  <si>
    <t>Podíl přidružených výkonů</t>
  </si>
  <si>
    <t>POL9_</t>
  </si>
  <si>
    <t>210020952RT1</t>
  </si>
  <si>
    <t>Tabulka výstražná z polystyrénu formát A2 - A5 včetně dodávky štítku</t>
  </si>
  <si>
    <t>D66 : 1</t>
  </si>
  <si>
    <t>210120803R00</t>
  </si>
  <si>
    <t>Chránič proudový dvoupólový do 40A</t>
  </si>
  <si>
    <t>D4 : 1</t>
  </si>
  <si>
    <t>210192574R00</t>
  </si>
  <si>
    <t>Svorka připojovací do do 16 mm2</t>
  </si>
  <si>
    <t>D4 : 2</t>
  </si>
  <si>
    <t>210120561R00</t>
  </si>
  <si>
    <t>Jistič jednopólový do 25 A se zapojením</t>
  </si>
  <si>
    <t>650034651R00</t>
  </si>
  <si>
    <t>Montáž označovací lišty ekvivalentní položka</t>
  </si>
  <si>
    <t>650034652R00</t>
  </si>
  <si>
    <t>Montáž označovacího štítku lepeného</t>
  </si>
  <si>
    <t>D4 : 5</t>
  </si>
  <si>
    <t>345-PC024</t>
  </si>
  <si>
    <t>Svorka připojovací 3x16mm2</t>
  </si>
  <si>
    <t>357-PC017</t>
  </si>
  <si>
    <t>Lišta označovací</t>
  </si>
  <si>
    <t>357-PC018</t>
  </si>
  <si>
    <t>Popisný štítek lepený - ekvivalentntní položka</t>
  </si>
  <si>
    <t>357-PC019</t>
  </si>
  <si>
    <t>Obal na výkresy</t>
  </si>
  <si>
    <t>358-PC020</t>
  </si>
  <si>
    <t>Jistič jednopólový charakter. C2/1</t>
  </si>
  <si>
    <t>358-PC021</t>
  </si>
  <si>
    <t>Jistič jednopólový charakter. B10/1</t>
  </si>
  <si>
    <t>358-PC022</t>
  </si>
  <si>
    <t>Jistič jednopólový charakter. B16/1</t>
  </si>
  <si>
    <t>358-PC023</t>
  </si>
  <si>
    <t>Chránič proudový s nadpr. ochranou 16/1N/B/003-A</t>
  </si>
  <si>
    <t>Jistič jednopólový do 25A se zapojením</t>
  </si>
  <si>
    <t>POL12_1</t>
  </si>
  <si>
    <t>Montáž obalu na výkresy - ekvivalentní položka</t>
  </si>
  <si>
    <t>541-PC025</t>
  </si>
  <si>
    <t>Osoušeč rukou bílý, 230V, 1.875kW, IPx1 čidlo pohybu, š.155mm x v.332mmm x hl.212mm</t>
  </si>
  <si>
    <t>210-PC026</t>
  </si>
  <si>
    <t>21001PC027</t>
  </si>
  <si>
    <t>Rozpočtová rezerva pro zjištění stávající EI odpojení stávající instalace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</si>
</sst>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6" t="s">
        <v>40</v>
      </c>
    </row>
    <row r="2" spans="1:7" ht="57.75" customHeight="1" x14ac:dyDescent="0.2">
      <c r="A2" s="65" t="s">
        <v>41</v>
      </c>
      <c r="B2" s="65"/>
      <c r="C2" s="65"/>
      <c r="D2" s="65"/>
      <c r="E2" s="65"/>
      <c r="F2" s="65"/>
      <c r="G2" s="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7"/>
  <sheetViews>
    <sheetView showGridLines="0" tabSelected="1" topLeftCell="B4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9" t="s">
        <v>38</v>
      </c>
      <c r="B1" s="66" t="s">
        <v>4</v>
      </c>
      <c r="C1" s="67"/>
      <c r="D1" s="67"/>
      <c r="E1" s="67"/>
      <c r="F1" s="67"/>
      <c r="G1" s="67"/>
      <c r="H1" s="67"/>
      <c r="I1" s="67"/>
      <c r="J1" s="68"/>
    </row>
    <row r="2" spans="1:15" ht="36" customHeight="1" x14ac:dyDescent="0.2">
      <c r="A2" s="2"/>
      <c r="B2" s="90" t="s">
        <v>24</v>
      </c>
      <c r="C2" s="91"/>
      <c r="D2" s="92" t="s">
        <v>43</v>
      </c>
      <c r="E2" s="93" t="s">
        <v>44</v>
      </c>
      <c r="F2" s="94"/>
      <c r="G2" s="94"/>
      <c r="H2" s="94"/>
      <c r="I2" s="94"/>
      <c r="J2" s="95"/>
      <c r="O2" s="1"/>
    </row>
    <row r="3" spans="1:15" ht="27" hidden="1" customHeight="1" x14ac:dyDescent="0.2">
      <c r="A3" s="2"/>
      <c r="B3" s="96"/>
      <c r="C3" s="91"/>
      <c r="D3" s="97"/>
      <c r="E3" s="98"/>
      <c r="F3" s="99"/>
      <c r="G3" s="99"/>
      <c r="H3" s="99"/>
      <c r="I3" s="99"/>
      <c r="J3" s="100"/>
    </row>
    <row r="4" spans="1:15" ht="23.25" customHeight="1" x14ac:dyDescent="0.2">
      <c r="A4" s="2"/>
      <c r="B4" s="101"/>
      <c r="C4" s="102"/>
      <c r="D4" s="103"/>
      <c r="E4" s="104"/>
      <c r="F4" s="104"/>
      <c r="G4" s="104"/>
      <c r="H4" s="104"/>
      <c r="I4" s="104"/>
      <c r="J4" s="105"/>
    </row>
    <row r="5" spans="1:15" ht="24" customHeight="1" x14ac:dyDescent="0.2">
      <c r="A5" s="2"/>
      <c r="B5" s="36" t="s">
        <v>23</v>
      </c>
      <c r="D5" s="106" t="s">
        <v>45</v>
      </c>
      <c r="E5" s="22"/>
      <c r="F5" s="22"/>
      <c r="G5" s="22"/>
      <c r="H5" s="23" t="s">
        <v>42</v>
      </c>
      <c r="I5" s="106" t="s">
        <v>49</v>
      </c>
      <c r="J5" s="8"/>
    </row>
    <row r="6" spans="1:15" ht="15.75" customHeight="1" x14ac:dyDescent="0.2">
      <c r="A6" s="2"/>
      <c r="B6" s="32"/>
      <c r="C6" s="22"/>
      <c r="D6" s="106" t="s">
        <v>46</v>
      </c>
      <c r="E6" s="22"/>
      <c r="F6" s="22"/>
      <c r="G6" s="22"/>
      <c r="H6" s="23" t="s">
        <v>36</v>
      </c>
      <c r="I6" s="106" t="s">
        <v>50</v>
      </c>
      <c r="J6" s="8"/>
    </row>
    <row r="7" spans="1:15" ht="15.75" customHeight="1" x14ac:dyDescent="0.2">
      <c r="A7" s="2"/>
      <c r="B7" s="33"/>
      <c r="C7" s="108" t="s">
        <v>48</v>
      </c>
      <c r="D7" s="107" t="s">
        <v>47</v>
      </c>
      <c r="E7" s="27"/>
      <c r="F7" s="27"/>
      <c r="G7" s="27"/>
      <c r="H7" s="28"/>
      <c r="I7" s="27"/>
      <c r="J7" s="39"/>
    </row>
    <row r="8" spans="1:15" ht="24" hidden="1" customHeight="1" x14ac:dyDescent="0.2">
      <c r="A8" s="2"/>
      <c r="B8" s="36" t="s">
        <v>21</v>
      </c>
      <c r="D8" s="106" t="s">
        <v>51</v>
      </c>
      <c r="H8" s="23" t="s">
        <v>42</v>
      </c>
      <c r="I8" s="106" t="s">
        <v>54</v>
      </c>
      <c r="J8" s="8"/>
    </row>
    <row r="9" spans="1:15" ht="15.75" hidden="1" customHeight="1" x14ac:dyDescent="0.2">
      <c r="A9" s="2"/>
      <c r="B9" s="2"/>
      <c r="D9" s="106" t="s">
        <v>52</v>
      </c>
      <c r="H9" s="23" t="s">
        <v>36</v>
      </c>
      <c r="I9" s="106" t="s">
        <v>55</v>
      </c>
      <c r="J9" s="8"/>
    </row>
    <row r="10" spans="1:15" ht="15.75" hidden="1" customHeight="1" x14ac:dyDescent="0.2">
      <c r="A10" s="2"/>
      <c r="B10" s="40"/>
      <c r="C10" s="108" t="s">
        <v>48</v>
      </c>
      <c r="D10" s="107" t="s">
        <v>53</v>
      </c>
      <c r="E10" s="28"/>
      <c r="F10" s="28"/>
      <c r="G10" s="14"/>
      <c r="H10" s="14"/>
      <c r="I10" s="41"/>
      <c r="J10" s="39"/>
    </row>
    <row r="11" spans="1:15" ht="24" customHeight="1" x14ac:dyDescent="0.2">
      <c r="A11" s="2"/>
      <c r="B11" s="36" t="s">
        <v>20</v>
      </c>
      <c r="D11" s="109"/>
      <c r="E11" s="109"/>
      <c r="F11" s="109"/>
      <c r="G11" s="109"/>
      <c r="H11" s="23" t="s">
        <v>42</v>
      </c>
      <c r="I11" s="113"/>
      <c r="J11" s="8"/>
    </row>
    <row r="12" spans="1:15" ht="15.75" customHeight="1" x14ac:dyDescent="0.2">
      <c r="A12" s="2"/>
      <c r="B12" s="32"/>
      <c r="C12" s="22"/>
      <c r="D12" s="110"/>
      <c r="E12" s="110"/>
      <c r="F12" s="110"/>
      <c r="G12" s="110"/>
      <c r="H12" s="23" t="s">
        <v>36</v>
      </c>
      <c r="I12" s="113"/>
      <c r="J12" s="8"/>
    </row>
    <row r="13" spans="1:15" ht="15.75" customHeight="1" x14ac:dyDescent="0.2">
      <c r="A13" s="2"/>
      <c r="B13" s="33"/>
      <c r="C13" s="112"/>
      <c r="D13" s="111"/>
      <c r="E13" s="111"/>
      <c r="F13" s="111"/>
      <c r="G13" s="111"/>
      <c r="H13" s="24"/>
      <c r="I13" s="27"/>
      <c r="J13" s="39"/>
    </row>
    <row r="14" spans="1:15" ht="24" hidden="1" customHeight="1" x14ac:dyDescent="0.2">
      <c r="A14" s="2"/>
      <c r="B14" s="52" t="s">
        <v>22</v>
      </c>
      <c r="C14" s="53"/>
      <c r="D14" s="54"/>
      <c r="E14" s="55"/>
      <c r="F14" s="55"/>
      <c r="G14" s="55"/>
      <c r="H14" s="56"/>
      <c r="I14" s="55"/>
      <c r="J14" s="57"/>
    </row>
    <row r="15" spans="1:15" ht="32.25" customHeight="1" x14ac:dyDescent="0.2">
      <c r="A15" s="2"/>
      <c r="B15" s="40" t="s">
        <v>34</v>
      </c>
      <c r="C15" s="58"/>
      <c r="D15" s="14"/>
      <c r="E15" s="75"/>
      <c r="F15" s="75"/>
      <c r="G15" s="76"/>
      <c r="H15" s="76"/>
      <c r="I15" s="76" t="s">
        <v>31</v>
      </c>
      <c r="J15" s="77"/>
    </row>
    <row r="16" spans="1:15" ht="23.25" customHeight="1" x14ac:dyDescent="0.2">
      <c r="A16" s="178" t="s">
        <v>26</v>
      </c>
      <c r="B16" s="43" t="s">
        <v>26</v>
      </c>
      <c r="C16" s="44"/>
      <c r="D16" s="45"/>
      <c r="E16" s="72"/>
      <c r="F16" s="73"/>
      <c r="G16" s="72"/>
      <c r="H16" s="73"/>
      <c r="I16" s="72">
        <f>SUMIF(F55:F83,A16,I55:I83)+SUMIF(F55:F83,"PSU",I55:I83)</f>
        <v>0</v>
      </c>
      <c r="J16" s="74"/>
    </row>
    <row r="17" spans="1:10" ht="23.25" customHeight="1" x14ac:dyDescent="0.2">
      <c r="A17" s="178" t="s">
        <v>27</v>
      </c>
      <c r="B17" s="43" t="s">
        <v>27</v>
      </c>
      <c r="C17" s="44"/>
      <c r="D17" s="45"/>
      <c r="E17" s="72"/>
      <c r="F17" s="73"/>
      <c r="G17" s="72"/>
      <c r="H17" s="73"/>
      <c r="I17" s="72">
        <f>SUMIF(F55:F83,A17,I55:I83)</f>
        <v>0</v>
      </c>
      <c r="J17" s="74"/>
    </row>
    <row r="18" spans="1:10" ht="23.25" customHeight="1" x14ac:dyDescent="0.2">
      <c r="A18" s="178" t="s">
        <v>28</v>
      </c>
      <c r="B18" s="43" t="s">
        <v>28</v>
      </c>
      <c r="C18" s="44"/>
      <c r="D18" s="45"/>
      <c r="E18" s="72"/>
      <c r="F18" s="73"/>
      <c r="G18" s="72"/>
      <c r="H18" s="73"/>
      <c r="I18" s="72">
        <f>SUMIF(F55:F83,A18,I55:I83)</f>
        <v>0</v>
      </c>
      <c r="J18" s="74"/>
    </row>
    <row r="19" spans="1:10" ht="23.25" customHeight="1" x14ac:dyDescent="0.2">
      <c r="A19" s="178" t="s">
        <v>128</v>
      </c>
      <c r="B19" s="43" t="s">
        <v>29</v>
      </c>
      <c r="C19" s="44"/>
      <c r="D19" s="45"/>
      <c r="E19" s="72"/>
      <c r="F19" s="73"/>
      <c r="G19" s="72"/>
      <c r="H19" s="73"/>
      <c r="I19" s="72">
        <f>SUMIF(F55:F83,A19,I55:I83)</f>
        <v>0</v>
      </c>
      <c r="J19" s="74"/>
    </row>
    <row r="20" spans="1:10" ht="23.25" customHeight="1" x14ac:dyDescent="0.2">
      <c r="A20" s="178" t="s">
        <v>129</v>
      </c>
      <c r="B20" s="43" t="s">
        <v>30</v>
      </c>
      <c r="C20" s="44"/>
      <c r="D20" s="45"/>
      <c r="E20" s="72"/>
      <c r="F20" s="73"/>
      <c r="G20" s="72"/>
      <c r="H20" s="73"/>
      <c r="I20" s="72">
        <f>SUMIF(F55:F83,A20,I55:I83)</f>
        <v>0</v>
      </c>
      <c r="J20" s="74"/>
    </row>
    <row r="21" spans="1:10" ht="23.25" customHeight="1" x14ac:dyDescent="0.2">
      <c r="A21" s="2"/>
      <c r="B21" s="60" t="s">
        <v>31</v>
      </c>
      <c r="C21" s="61"/>
      <c r="D21" s="62"/>
      <c r="E21" s="78"/>
      <c r="F21" s="79"/>
      <c r="G21" s="78"/>
      <c r="H21" s="79"/>
      <c r="I21" s="78">
        <f>SUM(I16:J20)</f>
        <v>0</v>
      </c>
      <c r="J21" s="85"/>
    </row>
    <row r="22" spans="1:10" ht="33" customHeight="1" x14ac:dyDescent="0.2">
      <c r="A22" s="2"/>
      <c r="B22" s="51" t="s">
        <v>35</v>
      </c>
      <c r="C22" s="44"/>
      <c r="D22" s="45"/>
      <c r="E22" s="50"/>
      <c r="F22" s="47"/>
      <c r="G22" s="38"/>
      <c r="H22" s="38"/>
      <c r="I22" s="38"/>
      <c r="J22" s="48"/>
    </row>
    <row r="23" spans="1:10" ht="23.25" customHeight="1" x14ac:dyDescent="0.2">
      <c r="A23" s="2"/>
      <c r="B23" s="43" t="s">
        <v>13</v>
      </c>
      <c r="C23" s="44"/>
      <c r="D23" s="45"/>
      <c r="E23" s="46">
        <v>15</v>
      </c>
      <c r="F23" s="47" t="s">
        <v>0</v>
      </c>
      <c r="G23" s="83">
        <f>ZakladDPHSniVypocet</f>
        <v>0</v>
      </c>
      <c r="H23" s="84"/>
      <c r="I23" s="84"/>
      <c r="J23" s="48" t="str">
        <f t="shared" ref="J23:J28" si="0">Mena</f>
        <v>CZK</v>
      </c>
    </row>
    <row r="24" spans="1:10" ht="23.25" hidden="1" customHeight="1" x14ac:dyDescent="0.2">
      <c r="A24" s="2"/>
      <c r="B24" s="43" t="s">
        <v>14</v>
      </c>
      <c r="C24" s="44"/>
      <c r="D24" s="45"/>
      <c r="E24" s="46">
        <f>SazbaDPH1</f>
        <v>15</v>
      </c>
      <c r="F24" s="47" t="s">
        <v>0</v>
      </c>
      <c r="G24" s="81">
        <f>I23*E23/100</f>
        <v>0</v>
      </c>
      <c r="H24" s="82"/>
      <c r="I24" s="82"/>
      <c r="J24" s="48" t="str">
        <f t="shared" si="0"/>
        <v>CZK</v>
      </c>
    </row>
    <row r="25" spans="1:10" ht="23.25" customHeight="1" x14ac:dyDescent="0.2">
      <c r="A25" s="2"/>
      <c r="B25" s="43" t="s">
        <v>15</v>
      </c>
      <c r="C25" s="44"/>
      <c r="D25" s="45"/>
      <c r="E25" s="46">
        <v>21</v>
      </c>
      <c r="F25" s="47" t="s">
        <v>0</v>
      </c>
      <c r="G25" s="83">
        <f>ZakladDPHZaklVypocet</f>
        <v>0</v>
      </c>
      <c r="H25" s="84"/>
      <c r="I25" s="84"/>
      <c r="J25" s="48" t="str">
        <f t="shared" si="0"/>
        <v>CZK</v>
      </c>
    </row>
    <row r="26" spans="1:10" ht="23.25" hidden="1" customHeight="1" x14ac:dyDescent="0.2">
      <c r="A26" s="2"/>
      <c r="B26" s="37" t="s">
        <v>16</v>
      </c>
      <c r="C26" s="18"/>
      <c r="D26" s="14"/>
      <c r="E26" s="34">
        <f>SazbaDPH2</f>
        <v>21</v>
      </c>
      <c r="F26" s="35" t="s">
        <v>0</v>
      </c>
      <c r="G26" s="69">
        <f>I25*E25/100</f>
        <v>0</v>
      </c>
      <c r="H26" s="70"/>
      <c r="I26" s="70"/>
      <c r="J26" s="42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6" t="s">
        <v>5</v>
      </c>
      <c r="C27" s="16"/>
      <c r="D27" s="19"/>
      <c r="E27" s="16"/>
      <c r="F27" s="17"/>
      <c r="G27" s="71">
        <f>CenaCelkemBezDPH-(ZakladDPHSni+ZakladDPHZakl)</f>
        <v>0</v>
      </c>
      <c r="H27" s="71"/>
      <c r="I27" s="71"/>
      <c r="J27" s="49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51" t="s">
        <v>25</v>
      </c>
      <c r="C28" s="152"/>
      <c r="D28" s="152"/>
      <c r="E28" s="153"/>
      <c r="F28" s="154"/>
      <c r="G28" s="155">
        <f>IF(A28&gt;50, ROUNDUP(A27, 0), ROUNDDOWN(A27, 0))</f>
        <v>0</v>
      </c>
      <c r="H28" s="155"/>
      <c r="I28" s="155"/>
      <c r="J28" s="156" t="str">
        <f t="shared" si="0"/>
        <v>CZK</v>
      </c>
    </row>
    <row r="29" spans="1:10" ht="27.75" hidden="1" customHeight="1" thickBot="1" x14ac:dyDescent="0.25">
      <c r="A29" s="2"/>
      <c r="B29" s="151" t="s">
        <v>37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0"/>
      <c r="E32" s="30"/>
      <c r="F32" s="15" t="s">
        <v>11</v>
      </c>
      <c r="G32" s="30"/>
      <c r="H32" s="31">
        <f ca="1">TODAY()</f>
        <v>45627</v>
      </c>
      <c r="I32" s="30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21"/>
      <c r="E34" s="21"/>
      <c r="G34" s="21"/>
      <c r="H34" s="21"/>
      <c r="I34" s="21"/>
      <c r="J34" s="29"/>
    </row>
    <row r="35" spans="1:10" ht="12.75" customHeight="1" x14ac:dyDescent="0.2">
      <c r="A35" s="2"/>
      <c r="B35" s="2"/>
      <c r="D35" s="80" t="s">
        <v>2</v>
      </c>
      <c r="E35" s="80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customHeight="1" x14ac:dyDescent="0.2">
      <c r="B37" s="118" t="s">
        <v>17</v>
      </c>
      <c r="C37" s="119"/>
      <c r="D37" s="119"/>
      <c r="E37" s="119"/>
      <c r="F37" s="120"/>
      <c r="G37" s="120"/>
      <c r="H37" s="120"/>
      <c r="I37" s="120"/>
      <c r="J37" s="119"/>
    </row>
    <row r="38" spans="1:10" ht="25.5" customHeight="1" x14ac:dyDescent="0.2">
      <c r="A38" s="117" t="s">
        <v>39</v>
      </c>
      <c r="B38" s="121" t="s">
        <v>18</v>
      </c>
      <c r="C38" s="122" t="s">
        <v>6</v>
      </c>
      <c r="D38" s="123"/>
      <c r="E38" s="123"/>
      <c r="F38" s="124" t="str">
        <f>B23</f>
        <v>Základ pro sníženou DPH</v>
      </c>
      <c r="G38" s="124" t="str">
        <f>B25</f>
        <v>Základ pro základní DPH</v>
      </c>
      <c r="H38" s="125" t="s">
        <v>19</v>
      </c>
      <c r="I38" s="126" t="s">
        <v>1</v>
      </c>
      <c r="J38" s="127" t="s">
        <v>0</v>
      </c>
    </row>
    <row r="39" spans="1:10" ht="25.5" hidden="1" customHeight="1" x14ac:dyDescent="0.2">
      <c r="A39" s="117">
        <v>1</v>
      </c>
      <c r="B39" s="128" t="s">
        <v>56</v>
      </c>
      <c r="C39" s="129"/>
      <c r="D39" s="130"/>
      <c r="E39" s="130"/>
      <c r="F39" s="131">
        <f>'00 24V400001 Naklady'!AE25+'01 24V400101 Pol'!AE289+'02 24V400201 Pol'!AE69+'03 24V400301 Pol'!AE95</f>
        <v>0</v>
      </c>
      <c r="G39" s="132">
        <f>'00 24V400001 Naklady'!AF25+'01 24V400101 Pol'!AF289+'02 24V400201 Pol'!AF69+'03 24V400301 Pol'!AF95</f>
        <v>0</v>
      </c>
      <c r="H39" s="133"/>
      <c r="I39" s="134">
        <f>F39+G39+H39</f>
        <v>0</v>
      </c>
      <c r="J39" s="135" t="str">
        <f>IF(_xlfn.SINGLE(CenaCelkemVypocet)=0,"",I39/_xlfn.SINGLE(CenaCelkemVypocet)*100)</f>
        <v/>
      </c>
    </row>
    <row r="40" spans="1:10" ht="25.5" customHeight="1" x14ac:dyDescent="0.2">
      <c r="A40" s="117">
        <v>2</v>
      </c>
      <c r="B40" s="136" t="s">
        <v>57</v>
      </c>
      <c r="C40" s="137" t="s">
        <v>58</v>
      </c>
      <c r="D40" s="138"/>
      <c r="E40" s="138"/>
      <c r="F40" s="139">
        <f>'00 24V400001 Naklady'!AE25</f>
        <v>0</v>
      </c>
      <c r="G40" s="140">
        <f>'00 24V400001 Naklady'!AF25</f>
        <v>0</v>
      </c>
      <c r="H40" s="140"/>
      <c r="I40" s="141">
        <f>F40+G40+H40</f>
        <v>0</v>
      </c>
      <c r="J40" s="142" t="str">
        <f>IF(_xlfn.SINGLE(CenaCelkemVypocet)=0,"",I40/_xlfn.SINGLE(CenaCelkemVypocet)*100)</f>
        <v/>
      </c>
    </row>
    <row r="41" spans="1:10" ht="25.5" customHeight="1" x14ac:dyDescent="0.2">
      <c r="A41" s="117">
        <v>3</v>
      </c>
      <c r="B41" s="143" t="s">
        <v>59</v>
      </c>
      <c r="C41" s="129" t="s">
        <v>60</v>
      </c>
      <c r="D41" s="130"/>
      <c r="E41" s="130"/>
      <c r="F41" s="144">
        <f>'00 24V400001 Naklady'!AE25</f>
        <v>0</v>
      </c>
      <c r="G41" s="133">
        <f>'00 24V400001 Naklady'!AF25</f>
        <v>0</v>
      </c>
      <c r="H41" s="133"/>
      <c r="I41" s="134">
        <f>F41+G41+H41</f>
        <v>0</v>
      </c>
      <c r="J41" s="135" t="str">
        <f>IF(_xlfn.SINGLE(CenaCelkemVypocet)=0,"",I41/_xlfn.SINGLE(CenaCelkemVypocet)*100)</f>
        <v/>
      </c>
    </row>
    <row r="42" spans="1:10" ht="25.5" customHeight="1" x14ac:dyDescent="0.2">
      <c r="A42" s="117">
        <v>2</v>
      </c>
      <c r="B42" s="136" t="s">
        <v>61</v>
      </c>
      <c r="C42" s="137" t="s">
        <v>62</v>
      </c>
      <c r="D42" s="138"/>
      <c r="E42" s="138"/>
      <c r="F42" s="139">
        <f>'01 24V400101 Pol'!AE289</f>
        <v>0</v>
      </c>
      <c r="G42" s="140">
        <f>'01 24V400101 Pol'!AF289</f>
        <v>0</v>
      </c>
      <c r="H42" s="140"/>
      <c r="I42" s="141">
        <f>F42+G42+H42</f>
        <v>0</v>
      </c>
      <c r="J42" s="142" t="str">
        <f>IF(_xlfn.SINGLE(CenaCelkemVypocet)=0,"",I42/_xlfn.SINGLE(CenaCelkemVypocet)*100)</f>
        <v/>
      </c>
    </row>
    <row r="43" spans="1:10" ht="25.5" customHeight="1" x14ac:dyDescent="0.2">
      <c r="A43" s="117">
        <v>3</v>
      </c>
      <c r="B43" s="143" t="s">
        <v>63</v>
      </c>
      <c r="C43" s="129" t="s">
        <v>62</v>
      </c>
      <c r="D43" s="130"/>
      <c r="E43" s="130"/>
      <c r="F43" s="144">
        <f>'01 24V400101 Pol'!AE289</f>
        <v>0</v>
      </c>
      <c r="G43" s="133">
        <f>'01 24V400101 Pol'!AF289</f>
        <v>0</v>
      </c>
      <c r="H43" s="133"/>
      <c r="I43" s="134">
        <f>F43+G43+H43</f>
        <v>0</v>
      </c>
      <c r="J43" s="135" t="str">
        <f>IF(_xlfn.SINGLE(CenaCelkemVypocet)=0,"",I43/_xlfn.SINGLE(CenaCelkemVypocet)*100)</f>
        <v/>
      </c>
    </row>
    <row r="44" spans="1:10" ht="25.5" customHeight="1" x14ac:dyDescent="0.2">
      <c r="A44" s="117">
        <v>2</v>
      </c>
      <c r="B44" s="136" t="s">
        <v>64</v>
      </c>
      <c r="C44" s="137" t="s">
        <v>65</v>
      </c>
      <c r="D44" s="138"/>
      <c r="E44" s="138"/>
      <c r="F44" s="139">
        <f>'02 24V400201 Pol'!AE69</f>
        <v>0</v>
      </c>
      <c r="G44" s="140">
        <f>'02 24V400201 Pol'!AF69</f>
        <v>0</v>
      </c>
      <c r="H44" s="140"/>
      <c r="I44" s="141">
        <f>F44+G44+H44</f>
        <v>0</v>
      </c>
      <c r="J44" s="142" t="str">
        <f>IF(_xlfn.SINGLE(CenaCelkemVypocet)=0,"",I44/_xlfn.SINGLE(CenaCelkemVypocet)*100)</f>
        <v/>
      </c>
    </row>
    <row r="45" spans="1:10" ht="25.5" customHeight="1" x14ac:dyDescent="0.2">
      <c r="A45" s="117">
        <v>3</v>
      </c>
      <c r="B45" s="143" t="s">
        <v>66</v>
      </c>
      <c r="C45" s="129" t="s">
        <v>65</v>
      </c>
      <c r="D45" s="130"/>
      <c r="E45" s="130"/>
      <c r="F45" s="144">
        <f>'02 24V400201 Pol'!AE69</f>
        <v>0</v>
      </c>
      <c r="G45" s="133">
        <f>'02 24V400201 Pol'!AF69</f>
        <v>0</v>
      </c>
      <c r="H45" s="133"/>
      <c r="I45" s="134">
        <f>F45+G45+H45</f>
        <v>0</v>
      </c>
      <c r="J45" s="135" t="str">
        <f>IF(_xlfn.SINGLE(CenaCelkemVypocet)=0,"",I45/_xlfn.SINGLE(CenaCelkemVypocet)*100)</f>
        <v/>
      </c>
    </row>
    <row r="46" spans="1:10" ht="25.5" customHeight="1" x14ac:dyDescent="0.2">
      <c r="A46" s="117">
        <v>2</v>
      </c>
      <c r="B46" s="136" t="s">
        <v>67</v>
      </c>
      <c r="C46" s="137" t="s">
        <v>68</v>
      </c>
      <c r="D46" s="138"/>
      <c r="E46" s="138"/>
      <c r="F46" s="139">
        <f>'03 24V400301 Pol'!AE95</f>
        <v>0</v>
      </c>
      <c r="G46" s="140">
        <f>'03 24V400301 Pol'!AF95</f>
        <v>0</v>
      </c>
      <c r="H46" s="140"/>
      <c r="I46" s="141">
        <f>F46+G46+H46</f>
        <v>0</v>
      </c>
      <c r="J46" s="142" t="str">
        <f>IF(_xlfn.SINGLE(CenaCelkemVypocet)=0,"",I46/_xlfn.SINGLE(CenaCelkemVypocet)*100)</f>
        <v/>
      </c>
    </row>
    <row r="47" spans="1:10" ht="25.5" customHeight="1" x14ac:dyDescent="0.2">
      <c r="A47" s="117">
        <v>3</v>
      </c>
      <c r="B47" s="143" t="s">
        <v>69</v>
      </c>
      <c r="C47" s="129" t="s">
        <v>68</v>
      </c>
      <c r="D47" s="130"/>
      <c r="E47" s="130"/>
      <c r="F47" s="144">
        <f>'03 24V400301 Pol'!AE95</f>
        <v>0</v>
      </c>
      <c r="G47" s="133">
        <f>'03 24V400301 Pol'!AF95</f>
        <v>0</v>
      </c>
      <c r="H47" s="133"/>
      <c r="I47" s="134">
        <f>F47+G47+H47</f>
        <v>0</v>
      </c>
      <c r="J47" s="135" t="str">
        <f>IF(_xlfn.SINGLE(CenaCelkemVypocet)=0,"",I47/_xlfn.SINGLE(CenaCelkemVypocet)*100)</f>
        <v/>
      </c>
    </row>
    <row r="48" spans="1:10" ht="25.5" customHeight="1" x14ac:dyDescent="0.2">
      <c r="A48" s="117"/>
      <c r="B48" s="145" t="s">
        <v>70</v>
      </c>
      <c r="C48" s="146"/>
      <c r="D48" s="146"/>
      <c r="E48" s="146"/>
      <c r="F48" s="147">
        <f>SUMIF(A39:A47,"=1",F39:F47)</f>
        <v>0</v>
      </c>
      <c r="G48" s="148">
        <f>SUMIF(A39:A47,"=1",G39:G47)</f>
        <v>0</v>
      </c>
      <c r="H48" s="148">
        <f>SUMIF(A39:A47,"=1",H39:H47)</f>
        <v>0</v>
      </c>
      <c r="I48" s="149">
        <f>SUMIF(A39:A47,"=1",I39:I47)</f>
        <v>0</v>
      </c>
      <c r="J48" s="150">
        <f>SUMIF(A39:A47,"=1",J39:J47)</f>
        <v>0</v>
      </c>
    </row>
    <row r="52" spans="1:10" ht="15.75" x14ac:dyDescent="0.25">
      <c r="B52" s="160" t="s">
        <v>72</v>
      </c>
    </row>
    <row r="54" spans="1:10" ht="25.5" customHeight="1" x14ac:dyDescent="0.2">
      <c r="A54" s="161"/>
      <c r="B54" s="164" t="s">
        <v>18</v>
      </c>
      <c r="C54" s="164" t="s">
        <v>6</v>
      </c>
      <c r="D54" s="165"/>
      <c r="E54" s="165"/>
      <c r="F54" s="166" t="s">
        <v>73</v>
      </c>
      <c r="G54" s="166"/>
      <c r="H54" s="166"/>
      <c r="I54" s="166" t="s">
        <v>31</v>
      </c>
      <c r="J54" s="166" t="s">
        <v>0</v>
      </c>
    </row>
    <row r="55" spans="1:10" ht="25.5" customHeight="1" x14ac:dyDescent="0.2">
      <c r="A55" s="162"/>
      <c r="B55" s="167" t="s">
        <v>74</v>
      </c>
      <c r="C55" s="168" t="s">
        <v>75</v>
      </c>
      <c r="D55" s="169"/>
      <c r="E55" s="169"/>
      <c r="F55" s="174" t="s">
        <v>26</v>
      </c>
      <c r="G55" s="175"/>
      <c r="H55" s="175"/>
      <c r="I55" s="175">
        <f>'00 24V400001 Naklady'!G8</f>
        <v>0</v>
      </c>
      <c r="J55" s="172" t="str">
        <f>IF(I84=0,"",I55/I84*100)</f>
        <v/>
      </c>
    </row>
    <row r="56" spans="1:10" ht="25.5" customHeight="1" x14ac:dyDescent="0.2">
      <c r="A56" s="162"/>
      <c r="B56" s="167" t="s">
        <v>76</v>
      </c>
      <c r="C56" s="168" t="s">
        <v>77</v>
      </c>
      <c r="D56" s="169"/>
      <c r="E56" s="169"/>
      <c r="F56" s="174" t="s">
        <v>26</v>
      </c>
      <c r="G56" s="175"/>
      <c r="H56" s="175"/>
      <c r="I56" s="175">
        <f>'01 24V400101 Pol'!G8</f>
        <v>0</v>
      </c>
      <c r="J56" s="172" t="str">
        <f>IF(I84=0,"",I56/I84*100)</f>
        <v/>
      </c>
    </row>
    <row r="57" spans="1:10" ht="25.5" customHeight="1" x14ac:dyDescent="0.2">
      <c r="A57" s="162"/>
      <c r="B57" s="167" t="s">
        <v>78</v>
      </c>
      <c r="C57" s="168" t="s">
        <v>79</v>
      </c>
      <c r="D57" s="169"/>
      <c r="E57" s="169"/>
      <c r="F57" s="174" t="s">
        <v>26</v>
      </c>
      <c r="G57" s="175"/>
      <c r="H57" s="175"/>
      <c r="I57" s="175">
        <f>'01 24V400101 Pol'!G27</f>
        <v>0</v>
      </c>
      <c r="J57" s="172" t="str">
        <f>IF(I84=0,"",I57/I84*100)</f>
        <v/>
      </c>
    </row>
    <row r="58" spans="1:10" ht="25.5" customHeight="1" x14ac:dyDescent="0.2">
      <c r="A58" s="162"/>
      <c r="B58" s="167" t="s">
        <v>80</v>
      </c>
      <c r="C58" s="168" t="s">
        <v>81</v>
      </c>
      <c r="D58" s="169"/>
      <c r="E58" s="169"/>
      <c r="F58" s="174" t="s">
        <v>26</v>
      </c>
      <c r="G58" s="175"/>
      <c r="H58" s="175"/>
      <c r="I58" s="175">
        <f>'01 24V400101 Pol'!G83</f>
        <v>0</v>
      </c>
      <c r="J58" s="172" t="str">
        <f>IF(I84=0,"",I58/I84*100)</f>
        <v/>
      </c>
    </row>
    <row r="59" spans="1:10" ht="25.5" customHeight="1" x14ac:dyDescent="0.2">
      <c r="A59" s="162"/>
      <c r="B59" s="167" t="s">
        <v>82</v>
      </c>
      <c r="C59" s="168" t="s">
        <v>83</v>
      </c>
      <c r="D59" s="169"/>
      <c r="E59" s="169"/>
      <c r="F59" s="174" t="s">
        <v>26</v>
      </c>
      <c r="G59" s="175"/>
      <c r="H59" s="175"/>
      <c r="I59" s="175">
        <f>'01 24V400101 Pol'!G93</f>
        <v>0</v>
      </c>
      <c r="J59" s="172" t="str">
        <f>IF(I84=0,"",I59/I84*100)</f>
        <v/>
      </c>
    </row>
    <row r="60" spans="1:10" ht="25.5" customHeight="1" x14ac:dyDescent="0.2">
      <c r="A60" s="162"/>
      <c r="B60" s="167" t="s">
        <v>84</v>
      </c>
      <c r="C60" s="168" t="s">
        <v>85</v>
      </c>
      <c r="D60" s="169"/>
      <c r="E60" s="169"/>
      <c r="F60" s="174" t="s">
        <v>26</v>
      </c>
      <c r="G60" s="175"/>
      <c r="H60" s="175"/>
      <c r="I60" s="175">
        <f>'01 24V400101 Pol'!G95</f>
        <v>0</v>
      </c>
      <c r="J60" s="172" t="str">
        <f>IF(I84=0,"",I60/I84*100)</f>
        <v/>
      </c>
    </row>
    <row r="61" spans="1:10" ht="25.5" customHeight="1" x14ac:dyDescent="0.2">
      <c r="A61" s="162"/>
      <c r="B61" s="167" t="s">
        <v>86</v>
      </c>
      <c r="C61" s="168" t="s">
        <v>87</v>
      </c>
      <c r="D61" s="169"/>
      <c r="E61" s="169"/>
      <c r="F61" s="174" t="s">
        <v>26</v>
      </c>
      <c r="G61" s="175"/>
      <c r="H61" s="175"/>
      <c r="I61" s="175">
        <f>'01 24V400101 Pol'!G98</f>
        <v>0</v>
      </c>
      <c r="J61" s="172" t="str">
        <f>IF(I84=0,"",I61/I84*100)</f>
        <v/>
      </c>
    </row>
    <row r="62" spans="1:10" ht="25.5" customHeight="1" x14ac:dyDescent="0.2">
      <c r="A62" s="162"/>
      <c r="B62" s="167" t="s">
        <v>88</v>
      </c>
      <c r="C62" s="168" t="s">
        <v>89</v>
      </c>
      <c r="D62" s="169"/>
      <c r="E62" s="169"/>
      <c r="F62" s="174" t="s">
        <v>26</v>
      </c>
      <c r="G62" s="175"/>
      <c r="H62" s="175"/>
      <c r="I62" s="175">
        <f>'01 24V400101 Pol'!G169</f>
        <v>0</v>
      </c>
      <c r="J62" s="172" t="str">
        <f>IF(I84=0,"",I62/I84*100)</f>
        <v/>
      </c>
    </row>
    <row r="63" spans="1:10" ht="25.5" customHeight="1" x14ac:dyDescent="0.2">
      <c r="A63" s="162"/>
      <c r="B63" s="167" t="s">
        <v>90</v>
      </c>
      <c r="C63" s="168" t="s">
        <v>91</v>
      </c>
      <c r="D63" s="169"/>
      <c r="E63" s="169"/>
      <c r="F63" s="174" t="s">
        <v>27</v>
      </c>
      <c r="G63" s="175"/>
      <c r="H63" s="175"/>
      <c r="I63" s="175">
        <f>'02 24V400201 Pol'!G8</f>
        <v>0</v>
      </c>
      <c r="J63" s="172" t="str">
        <f>IF(I84=0,"",I63/I84*100)</f>
        <v/>
      </c>
    </row>
    <row r="64" spans="1:10" ht="25.5" customHeight="1" x14ac:dyDescent="0.2">
      <c r="A64" s="162"/>
      <c r="B64" s="167" t="s">
        <v>92</v>
      </c>
      <c r="C64" s="168" t="s">
        <v>93</v>
      </c>
      <c r="D64" s="169"/>
      <c r="E64" s="169"/>
      <c r="F64" s="174" t="s">
        <v>27</v>
      </c>
      <c r="G64" s="175"/>
      <c r="H64" s="175"/>
      <c r="I64" s="175">
        <f>'02 24V400201 Pol'!G24</f>
        <v>0</v>
      </c>
      <c r="J64" s="172" t="str">
        <f>IF(I84=0,"",I64/I84*100)</f>
        <v/>
      </c>
    </row>
    <row r="65" spans="1:10" ht="25.5" customHeight="1" x14ac:dyDescent="0.2">
      <c r="A65" s="162"/>
      <c r="B65" s="167" t="s">
        <v>94</v>
      </c>
      <c r="C65" s="168" t="s">
        <v>95</v>
      </c>
      <c r="D65" s="169"/>
      <c r="E65" s="169"/>
      <c r="F65" s="174" t="s">
        <v>27</v>
      </c>
      <c r="G65" s="175"/>
      <c r="H65" s="175"/>
      <c r="I65" s="175">
        <f>'02 24V400201 Pol'!G42</f>
        <v>0</v>
      </c>
      <c r="J65" s="172" t="str">
        <f>IF(I84=0,"",I65/I84*100)</f>
        <v/>
      </c>
    </row>
    <row r="66" spans="1:10" ht="25.5" customHeight="1" x14ac:dyDescent="0.2">
      <c r="A66" s="162"/>
      <c r="B66" s="167" t="s">
        <v>96</v>
      </c>
      <c r="C66" s="168" t="s">
        <v>97</v>
      </c>
      <c r="D66" s="169"/>
      <c r="E66" s="169"/>
      <c r="F66" s="174" t="s">
        <v>27</v>
      </c>
      <c r="G66" s="175"/>
      <c r="H66" s="175"/>
      <c r="I66" s="175">
        <f>'02 24V400201 Pol'!G61</f>
        <v>0</v>
      </c>
      <c r="J66" s="172" t="str">
        <f>IF(I84=0,"",I66/I84*100)</f>
        <v/>
      </c>
    </row>
    <row r="67" spans="1:10" ht="25.5" customHeight="1" x14ac:dyDescent="0.2">
      <c r="A67" s="162"/>
      <c r="B67" s="167" t="s">
        <v>98</v>
      </c>
      <c r="C67" s="168" t="s">
        <v>99</v>
      </c>
      <c r="D67" s="169"/>
      <c r="E67" s="169"/>
      <c r="F67" s="174" t="s">
        <v>27</v>
      </c>
      <c r="G67" s="175"/>
      <c r="H67" s="175"/>
      <c r="I67" s="175">
        <f>'01 24V400101 Pol'!G171</f>
        <v>0</v>
      </c>
      <c r="J67" s="172" t="str">
        <f>IF(I84=0,"",I67/I84*100)</f>
        <v/>
      </c>
    </row>
    <row r="68" spans="1:10" ht="25.5" customHeight="1" x14ac:dyDescent="0.2">
      <c r="A68" s="162"/>
      <c r="B68" s="167" t="s">
        <v>100</v>
      </c>
      <c r="C68" s="168" t="s">
        <v>101</v>
      </c>
      <c r="D68" s="169"/>
      <c r="E68" s="169"/>
      <c r="F68" s="174" t="s">
        <v>27</v>
      </c>
      <c r="G68" s="175"/>
      <c r="H68" s="175"/>
      <c r="I68" s="175">
        <f>'01 24V400101 Pol'!G182</f>
        <v>0</v>
      </c>
      <c r="J68" s="172" t="str">
        <f>IF(I84=0,"",I68/I84*100)</f>
        <v/>
      </c>
    </row>
    <row r="69" spans="1:10" ht="25.5" customHeight="1" x14ac:dyDescent="0.2">
      <c r="A69" s="162"/>
      <c r="B69" s="167" t="s">
        <v>102</v>
      </c>
      <c r="C69" s="168" t="s">
        <v>103</v>
      </c>
      <c r="D69" s="169"/>
      <c r="E69" s="169"/>
      <c r="F69" s="174" t="s">
        <v>27</v>
      </c>
      <c r="G69" s="175"/>
      <c r="H69" s="175"/>
      <c r="I69" s="175">
        <f>'01 24V400101 Pol'!G200</f>
        <v>0</v>
      </c>
      <c r="J69" s="172" t="str">
        <f>IF(I84=0,"",I69/I84*100)</f>
        <v/>
      </c>
    </row>
    <row r="70" spans="1:10" ht="25.5" customHeight="1" x14ac:dyDescent="0.2">
      <c r="A70" s="162"/>
      <c r="B70" s="167" t="s">
        <v>104</v>
      </c>
      <c r="C70" s="168" t="s">
        <v>105</v>
      </c>
      <c r="D70" s="169"/>
      <c r="E70" s="169"/>
      <c r="F70" s="174" t="s">
        <v>27</v>
      </c>
      <c r="G70" s="175"/>
      <c r="H70" s="175"/>
      <c r="I70" s="175">
        <f>'01 24V400101 Pol'!G214</f>
        <v>0</v>
      </c>
      <c r="J70" s="172" t="str">
        <f>IF(I84=0,"",I70/I84*100)</f>
        <v/>
      </c>
    </row>
    <row r="71" spans="1:10" ht="25.5" customHeight="1" x14ac:dyDescent="0.2">
      <c r="A71" s="162"/>
      <c r="B71" s="167" t="s">
        <v>106</v>
      </c>
      <c r="C71" s="168" t="s">
        <v>107</v>
      </c>
      <c r="D71" s="169"/>
      <c r="E71" s="169"/>
      <c r="F71" s="174" t="s">
        <v>27</v>
      </c>
      <c r="G71" s="175"/>
      <c r="H71" s="175"/>
      <c r="I71" s="175">
        <f>'01 24V400101 Pol'!G245</f>
        <v>0</v>
      </c>
      <c r="J71" s="172" t="str">
        <f>IF(I84=0,"",I71/I84*100)</f>
        <v/>
      </c>
    </row>
    <row r="72" spans="1:10" ht="25.5" customHeight="1" x14ac:dyDescent="0.2">
      <c r="A72" s="162"/>
      <c r="B72" s="167" t="s">
        <v>108</v>
      </c>
      <c r="C72" s="168" t="s">
        <v>109</v>
      </c>
      <c r="D72" s="169"/>
      <c r="E72" s="169"/>
      <c r="F72" s="174" t="s">
        <v>27</v>
      </c>
      <c r="G72" s="175"/>
      <c r="H72" s="175"/>
      <c r="I72" s="175">
        <f>'01 24V400101 Pol'!G256</f>
        <v>0</v>
      </c>
      <c r="J72" s="172" t="str">
        <f>IF(I84=0,"",I72/I84*100)</f>
        <v/>
      </c>
    </row>
    <row r="73" spans="1:10" ht="25.5" customHeight="1" x14ac:dyDescent="0.2">
      <c r="A73" s="162"/>
      <c r="B73" s="167" t="s">
        <v>110</v>
      </c>
      <c r="C73" s="168" t="s">
        <v>111</v>
      </c>
      <c r="D73" s="169"/>
      <c r="E73" s="169"/>
      <c r="F73" s="174" t="s">
        <v>27</v>
      </c>
      <c r="G73" s="175"/>
      <c r="H73" s="175"/>
      <c r="I73" s="175">
        <f>'01 24V400101 Pol'!G262</f>
        <v>0</v>
      </c>
      <c r="J73" s="172" t="str">
        <f>IF(I84=0,"",I73/I84*100)</f>
        <v/>
      </c>
    </row>
    <row r="74" spans="1:10" ht="25.5" customHeight="1" x14ac:dyDescent="0.2">
      <c r="A74" s="162"/>
      <c r="B74" s="167" t="s">
        <v>112</v>
      </c>
      <c r="C74" s="168" t="s">
        <v>113</v>
      </c>
      <c r="D74" s="169"/>
      <c r="E74" s="169"/>
      <c r="F74" s="174" t="s">
        <v>27</v>
      </c>
      <c r="G74" s="175"/>
      <c r="H74" s="175"/>
      <c r="I74" s="175">
        <f>'02 24V400201 Pol'!G66</f>
        <v>0</v>
      </c>
      <c r="J74" s="172" t="str">
        <f>IF(I84=0,"",I74/I84*100)</f>
        <v/>
      </c>
    </row>
    <row r="75" spans="1:10" ht="25.5" customHeight="1" x14ac:dyDescent="0.2">
      <c r="A75" s="162"/>
      <c r="B75" s="167" t="s">
        <v>114</v>
      </c>
      <c r="C75" s="168" t="s">
        <v>115</v>
      </c>
      <c r="D75" s="169"/>
      <c r="E75" s="169"/>
      <c r="F75" s="174" t="s">
        <v>28</v>
      </c>
      <c r="G75" s="175"/>
      <c r="H75" s="175"/>
      <c r="I75" s="175">
        <f>'03 24V400301 Pol'!G8</f>
        <v>0</v>
      </c>
      <c r="J75" s="172" t="str">
        <f>IF(I84=0,"",I75/I84*100)</f>
        <v/>
      </c>
    </row>
    <row r="76" spans="1:10" ht="25.5" customHeight="1" x14ac:dyDescent="0.2">
      <c r="A76" s="162"/>
      <c r="B76" s="167" t="s">
        <v>116</v>
      </c>
      <c r="C76" s="168" t="s">
        <v>68</v>
      </c>
      <c r="D76" s="169"/>
      <c r="E76" s="169"/>
      <c r="F76" s="174" t="s">
        <v>28</v>
      </c>
      <c r="G76" s="175"/>
      <c r="H76" s="175"/>
      <c r="I76" s="175">
        <f>'03 24V400301 Pol'!G10</f>
        <v>0</v>
      </c>
      <c r="J76" s="172" t="str">
        <f>IF(I84=0,"",I76/I84*100)</f>
        <v/>
      </c>
    </row>
    <row r="77" spans="1:10" ht="25.5" customHeight="1" x14ac:dyDescent="0.2">
      <c r="A77" s="162"/>
      <c r="B77" s="167" t="s">
        <v>117</v>
      </c>
      <c r="C77" s="168" t="s">
        <v>118</v>
      </c>
      <c r="D77" s="169"/>
      <c r="E77" s="169"/>
      <c r="F77" s="174" t="s">
        <v>28</v>
      </c>
      <c r="G77" s="175"/>
      <c r="H77" s="175"/>
      <c r="I77" s="175">
        <f>'03 24V400301 Pol'!G60</f>
        <v>0</v>
      </c>
      <c r="J77" s="172" t="str">
        <f>IF(I84=0,"",I77/I84*100)</f>
        <v/>
      </c>
    </row>
    <row r="78" spans="1:10" ht="25.5" customHeight="1" x14ac:dyDescent="0.2">
      <c r="A78" s="162"/>
      <c r="B78" s="167" t="s">
        <v>119</v>
      </c>
      <c r="C78" s="168" t="s">
        <v>120</v>
      </c>
      <c r="D78" s="169"/>
      <c r="E78" s="169"/>
      <c r="F78" s="174" t="s">
        <v>28</v>
      </c>
      <c r="G78" s="175"/>
      <c r="H78" s="175"/>
      <c r="I78" s="175">
        <f>'03 24V400301 Pol'!G87</f>
        <v>0</v>
      </c>
      <c r="J78" s="172" t="str">
        <f>IF(I84=0,"",I78/I84*100)</f>
        <v/>
      </c>
    </row>
    <row r="79" spans="1:10" ht="25.5" customHeight="1" x14ac:dyDescent="0.2">
      <c r="A79" s="162"/>
      <c r="B79" s="167" t="s">
        <v>121</v>
      </c>
      <c r="C79" s="168" t="s">
        <v>122</v>
      </c>
      <c r="D79" s="169"/>
      <c r="E79" s="169"/>
      <c r="F79" s="174" t="s">
        <v>28</v>
      </c>
      <c r="G79" s="175"/>
      <c r="H79" s="175"/>
      <c r="I79" s="175">
        <f>'03 24V400301 Pol'!G90</f>
        <v>0</v>
      </c>
      <c r="J79" s="172" t="str">
        <f>IF(I84=0,"",I79/I84*100)</f>
        <v/>
      </c>
    </row>
    <row r="80" spans="1:10" ht="25.5" customHeight="1" x14ac:dyDescent="0.2">
      <c r="A80" s="162"/>
      <c r="B80" s="167" t="s">
        <v>123</v>
      </c>
      <c r="C80" s="168" t="s">
        <v>124</v>
      </c>
      <c r="D80" s="169"/>
      <c r="E80" s="169"/>
      <c r="F80" s="174" t="s">
        <v>28</v>
      </c>
      <c r="G80" s="175"/>
      <c r="H80" s="175"/>
      <c r="I80" s="175">
        <f>'03 24V400301 Pol'!G92</f>
        <v>0</v>
      </c>
      <c r="J80" s="172" t="str">
        <f>IF(I84=0,"",I80/I84*100)</f>
        <v/>
      </c>
    </row>
    <row r="81" spans="1:10" ht="25.5" customHeight="1" x14ac:dyDescent="0.2">
      <c r="A81" s="162"/>
      <c r="B81" s="167" t="s">
        <v>125</v>
      </c>
      <c r="C81" s="168" t="s">
        <v>126</v>
      </c>
      <c r="D81" s="169"/>
      <c r="E81" s="169"/>
      <c r="F81" s="174" t="s">
        <v>127</v>
      </c>
      <c r="G81" s="175"/>
      <c r="H81" s="175"/>
      <c r="I81" s="175">
        <f>'01 24V400101 Pol'!G279</f>
        <v>0</v>
      </c>
      <c r="J81" s="172" t="str">
        <f>IF(I84=0,"",I81/I84*100)</f>
        <v/>
      </c>
    </row>
    <row r="82" spans="1:10" ht="25.5" customHeight="1" x14ac:dyDescent="0.2">
      <c r="A82" s="162"/>
      <c r="B82" s="167" t="s">
        <v>128</v>
      </c>
      <c r="C82" s="168" t="s">
        <v>29</v>
      </c>
      <c r="D82" s="169"/>
      <c r="E82" s="169"/>
      <c r="F82" s="174" t="s">
        <v>128</v>
      </c>
      <c r="G82" s="175"/>
      <c r="H82" s="175"/>
      <c r="I82" s="175">
        <f>'00 24V400001 Naklady'!G10</f>
        <v>0</v>
      </c>
      <c r="J82" s="172" t="str">
        <f>IF(I84=0,"",I82/I84*100)</f>
        <v/>
      </c>
    </row>
    <row r="83" spans="1:10" ht="25.5" customHeight="1" x14ac:dyDescent="0.2">
      <c r="A83" s="162"/>
      <c r="B83" s="167" t="s">
        <v>129</v>
      </c>
      <c r="C83" s="168" t="s">
        <v>30</v>
      </c>
      <c r="D83" s="169"/>
      <c r="E83" s="169"/>
      <c r="F83" s="174" t="s">
        <v>129</v>
      </c>
      <c r="G83" s="175"/>
      <c r="H83" s="175"/>
      <c r="I83" s="175">
        <f>'00 24V400001 Naklady'!G17</f>
        <v>0</v>
      </c>
      <c r="J83" s="172" t="str">
        <f>IF(I84=0,"",I83/I84*100)</f>
        <v/>
      </c>
    </row>
    <row r="84" spans="1:10" ht="25.5" customHeight="1" x14ac:dyDescent="0.2">
      <c r="A84" s="163"/>
      <c r="B84" s="170" t="s">
        <v>1</v>
      </c>
      <c r="C84" s="170"/>
      <c r="D84" s="171"/>
      <c r="E84" s="171"/>
      <c r="F84" s="176"/>
      <c r="G84" s="177"/>
      <c r="H84" s="177"/>
      <c r="I84" s="177">
        <f>SUM(I55:I83)</f>
        <v>0</v>
      </c>
      <c r="J84" s="173">
        <f>SUM(J55:J83)</f>
        <v>0</v>
      </c>
    </row>
    <row r="85" spans="1:10" x14ac:dyDescent="0.2">
      <c r="F85" s="115"/>
      <c r="G85" s="115"/>
      <c r="H85" s="115"/>
      <c r="I85" s="115"/>
      <c r="J85" s="116"/>
    </row>
    <row r="86" spans="1:10" x14ac:dyDescent="0.2">
      <c r="F86" s="115"/>
      <c r="G86" s="115"/>
      <c r="H86" s="115"/>
      <c r="I86" s="115"/>
      <c r="J86" s="116"/>
    </row>
    <row r="87" spans="1:10" x14ac:dyDescent="0.2">
      <c r="F87" s="115"/>
      <c r="G87" s="115"/>
      <c r="H87" s="115"/>
      <c r="I87" s="115"/>
      <c r="J87" s="11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0:E80"/>
    <mergeCell ref="C81:E81"/>
    <mergeCell ref="C82:E82"/>
    <mergeCell ref="C83:E83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6" t="s">
        <v>7</v>
      </c>
      <c r="B1" s="86"/>
      <c r="C1" s="87"/>
      <c r="D1" s="86"/>
      <c r="E1" s="86"/>
      <c r="F1" s="86"/>
      <c r="G1" s="86"/>
    </row>
    <row r="2" spans="1:7" ht="24.95" customHeight="1" x14ac:dyDescent="0.2">
      <c r="A2" s="64" t="s">
        <v>8</v>
      </c>
      <c r="B2" s="63"/>
      <c r="C2" s="88"/>
      <c r="D2" s="88"/>
      <c r="E2" s="88"/>
      <c r="F2" s="88"/>
      <c r="G2" s="89"/>
    </row>
    <row r="3" spans="1:7" ht="24.95" customHeight="1" x14ac:dyDescent="0.2">
      <c r="A3" s="64" t="s">
        <v>9</v>
      </c>
      <c r="B3" s="63"/>
      <c r="C3" s="88"/>
      <c r="D3" s="88"/>
      <c r="E3" s="88"/>
      <c r="F3" s="88"/>
      <c r="G3" s="89"/>
    </row>
    <row r="4" spans="1:7" ht="24.95" customHeight="1" x14ac:dyDescent="0.2">
      <c r="A4" s="64" t="s">
        <v>10</v>
      </c>
      <c r="B4" s="63"/>
      <c r="C4" s="88"/>
      <c r="D4" s="88"/>
      <c r="E4" s="88"/>
      <c r="F4" s="88"/>
      <c r="G4" s="8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E8FB-06B8-4F4E-BD24-3FFDF99A36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79" t="s">
        <v>7</v>
      </c>
      <c r="B1" s="179"/>
      <c r="C1" s="179"/>
      <c r="D1" s="179"/>
      <c r="E1" s="179"/>
      <c r="F1" s="179"/>
      <c r="G1" s="179"/>
      <c r="AG1" t="s">
        <v>130</v>
      </c>
    </row>
    <row r="2" spans="1:60" ht="24.95" customHeight="1" x14ac:dyDescent="0.2">
      <c r="A2" s="180" t="s">
        <v>8</v>
      </c>
      <c r="B2" s="63" t="s">
        <v>43</v>
      </c>
      <c r="C2" s="183" t="s">
        <v>44</v>
      </c>
      <c r="D2" s="181"/>
      <c r="E2" s="181"/>
      <c r="F2" s="181"/>
      <c r="G2" s="182"/>
      <c r="AG2" t="s">
        <v>131</v>
      </c>
    </row>
    <row r="3" spans="1:60" ht="24.95" customHeight="1" x14ac:dyDescent="0.2">
      <c r="A3" s="180" t="s">
        <v>9</v>
      </c>
      <c r="B3" s="63" t="s">
        <v>57</v>
      </c>
      <c r="C3" s="183" t="s">
        <v>58</v>
      </c>
      <c r="D3" s="181"/>
      <c r="E3" s="181"/>
      <c r="F3" s="181"/>
      <c r="G3" s="182"/>
      <c r="AC3" s="114" t="s">
        <v>132</v>
      </c>
      <c r="AG3" t="s">
        <v>133</v>
      </c>
    </row>
    <row r="4" spans="1:60" ht="24.95" customHeight="1" x14ac:dyDescent="0.2">
      <c r="A4" s="184" t="s">
        <v>10</v>
      </c>
      <c r="B4" s="185" t="s">
        <v>59</v>
      </c>
      <c r="C4" s="186" t="s">
        <v>60</v>
      </c>
      <c r="D4" s="187"/>
      <c r="E4" s="187"/>
      <c r="F4" s="187"/>
      <c r="G4" s="188"/>
      <c r="AG4" t="s">
        <v>134</v>
      </c>
    </row>
    <row r="5" spans="1:60" x14ac:dyDescent="0.2">
      <c r="D5" s="10"/>
    </row>
    <row r="6" spans="1:60" ht="38.25" x14ac:dyDescent="0.2">
      <c r="A6" s="190" t="s">
        <v>135</v>
      </c>
      <c r="B6" s="192" t="s">
        <v>136</v>
      </c>
      <c r="C6" s="192" t="s">
        <v>137</v>
      </c>
      <c r="D6" s="191" t="s">
        <v>138</v>
      </c>
      <c r="E6" s="190" t="s">
        <v>139</v>
      </c>
      <c r="F6" s="189" t="s">
        <v>140</v>
      </c>
      <c r="G6" s="190" t="s">
        <v>31</v>
      </c>
      <c r="H6" s="193" t="s">
        <v>32</v>
      </c>
      <c r="I6" s="193" t="s">
        <v>141</v>
      </c>
      <c r="J6" s="193" t="s">
        <v>33</v>
      </c>
      <c r="K6" s="193" t="s">
        <v>142</v>
      </c>
      <c r="L6" s="193" t="s">
        <v>143</v>
      </c>
      <c r="M6" s="193" t="s">
        <v>144</v>
      </c>
      <c r="N6" s="193" t="s">
        <v>145</v>
      </c>
      <c r="O6" s="193" t="s">
        <v>146</v>
      </c>
      <c r="P6" s="193" t="s">
        <v>147</v>
      </c>
      <c r="Q6" s="193" t="s">
        <v>148</v>
      </c>
      <c r="R6" s="193" t="s">
        <v>149</v>
      </c>
      <c r="S6" s="193" t="s">
        <v>150</v>
      </c>
      <c r="T6" s="193" t="s">
        <v>151</v>
      </c>
      <c r="U6" s="193" t="s">
        <v>152</v>
      </c>
      <c r="V6" s="193" t="s">
        <v>153</v>
      </c>
      <c r="W6" s="193" t="s">
        <v>154</v>
      </c>
    </row>
    <row r="7" spans="1:60" hidden="1" x14ac:dyDescent="0.2">
      <c r="A7" s="3"/>
      <c r="B7" s="4"/>
      <c r="C7" s="4"/>
      <c r="D7" s="6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60" x14ac:dyDescent="0.2">
      <c r="A8" s="217" t="s">
        <v>155</v>
      </c>
      <c r="B8" s="218" t="s">
        <v>74</v>
      </c>
      <c r="C8" s="238" t="s">
        <v>75</v>
      </c>
      <c r="D8" s="219"/>
      <c r="E8" s="220"/>
      <c r="F8" s="221"/>
      <c r="G8" s="222">
        <f>SUMIF(AG9:AG9,"&lt;&gt;NOR",G9:G9)</f>
        <v>0</v>
      </c>
      <c r="H8" s="216"/>
      <c r="I8" s="216">
        <f>SUM(I9:I9)</f>
        <v>0</v>
      </c>
      <c r="J8" s="216"/>
      <c r="K8" s="216">
        <f>SUM(K9:K9)</f>
        <v>0</v>
      </c>
      <c r="L8" s="216"/>
      <c r="M8" s="216">
        <f>SUM(M9:M9)</f>
        <v>0</v>
      </c>
      <c r="N8" s="216"/>
      <c r="O8" s="216">
        <f>SUM(O9:O9)</f>
        <v>0</v>
      </c>
      <c r="P8" s="216"/>
      <c r="Q8" s="216">
        <f>SUM(Q9:Q9)</f>
        <v>0</v>
      </c>
      <c r="R8" s="216"/>
      <c r="S8" s="216"/>
      <c r="T8" s="216"/>
      <c r="U8" s="216"/>
      <c r="V8" s="216">
        <f>SUM(V9:V9)</f>
        <v>16</v>
      </c>
      <c r="W8" s="216"/>
      <c r="AG8" t="s">
        <v>156</v>
      </c>
    </row>
    <row r="9" spans="1:60" outlineLevel="1" x14ac:dyDescent="0.2">
      <c r="A9" s="229">
        <v>1</v>
      </c>
      <c r="B9" s="230" t="s">
        <v>157</v>
      </c>
      <c r="C9" s="239" t="s">
        <v>158</v>
      </c>
      <c r="D9" s="231" t="s">
        <v>159</v>
      </c>
      <c r="E9" s="232">
        <v>16</v>
      </c>
      <c r="F9" s="233"/>
      <c r="G9" s="23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 t="s">
        <v>160</v>
      </c>
      <c r="S9" s="214" t="s">
        <v>161</v>
      </c>
      <c r="T9" s="214" t="s">
        <v>162</v>
      </c>
      <c r="U9" s="214">
        <v>1</v>
      </c>
      <c r="V9" s="214">
        <f>ROUND(E9*U9,2)</f>
        <v>16</v>
      </c>
      <c r="W9" s="214"/>
      <c r="X9" s="194"/>
      <c r="Y9" s="194"/>
      <c r="Z9" s="194"/>
      <c r="AA9" s="194"/>
      <c r="AB9" s="194"/>
      <c r="AC9" s="194"/>
      <c r="AD9" s="194"/>
      <c r="AE9" s="194"/>
      <c r="AF9" s="194"/>
      <c r="AG9" s="194" t="s">
        <v>163</v>
      </c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1:60" x14ac:dyDescent="0.2">
      <c r="A10" s="217" t="s">
        <v>155</v>
      </c>
      <c r="B10" s="218" t="s">
        <v>128</v>
      </c>
      <c r="C10" s="238" t="s">
        <v>29</v>
      </c>
      <c r="D10" s="219"/>
      <c r="E10" s="220"/>
      <c r="F10" s="221"/>
      <c r="G10" s="222">
        <f>SUMIF(AG11:AG16,"&lt;&gt;NOR",G11:G16)</f>
        <v>0</v>
      </c>
      <c r="H10" s="216"/>
      <c r="I10" s="216">
        <f>SUM(I11:I16)</f>
        <v>0</v>
      </c>
      <c r="J10" s="216"/>
      <c r="K10" s="216">
        <f>SUM(K11:K16)</f>
        <v>0</v>
      </c>
      <c r="L10" s="216"/>
      <c r="M10" s="216">
        <f>SUM(M11:M16)</f>
        <v>0</v>
      </c>
      <c r="N10" s="216"/>
      <c r="O10" s="216">
        <f>SUM(O11:O16)</f>
        <v>0</v>
      </c>
      <c r="P10" s="216"/>
      <c r="Q10" s="216">
        <f>SUM(Q11:Q16)</f>
        <v>0</v>
      </c>
      <c r="R10" s="216"/>
      <c r="S10" s="216"/>
      <c r="T10" s="216"/>
      <c r="U10" s="216"/>
      <c r="V10" s="216">
        <f>SUM(V11:V16)</f>
        <v>0</v>
      </c>
      <c r="W10" s="216"/>
      <c r="AG10" t="s">
        <v>156</v>
      </c>
    </row>
    <row r="11" spans="1:60" outlineLevel="1" x14ac:dyDescent="0.2">
      <c r="A11" s="223">
        <v>2</v>
      </c>
      <c r="B11" s="224" t="s">
        <v>164</v>
      </c>
      <c r="C11" s="240" t="s">
        <v>165</v>
      </c>
      <c r="D11" s="225" t="s">
        <v>166</v>
      </c>
      <c r="E11" s="226">
        <v>1</v>
      </c>
      <c r="F11" s="227"/>
      <c r="G11" s="228">
        <f>ROUND(E11*F11,2)</f>
        <v>0</v>
      </c>
      <c r="H11" s="215"/>
      <c r="I11" s="214">
        <f>ROUND(E11*H11,2)</f>
        <v>0</v>
      </c>
      <c r="J11" s="215"/>
      <c r="K11" s="214">
        <f>ROUND(E11*J11,2)</f>
        <v>0</v>
      </c>
      <c r="L11" s="214">
        <v>21</v>
      </c>
      <c r="M11" s="214">
        <f>G11*(1+L11/100)</f>
        <v>0</v>
      </c>
      <c r="N11" s="214">
        <v>0</v>
      </c>
      <c r="O11" s="214">
        <f>ROUND(E11*N11,2)</f>
        <v>0</v>
      </c>
      <c r="P11" s="214">
        <v>0</v>
      </c>
      <c r="Q11" s="214">
        <f>ROUND(E11*P11,2)</f>
        <v>0</v>
      </c>
      <c r="R11" s="214"/>
      <c r="S11" s="214" t="s">
        <v>161</v>
      </c>
      <c r="T11" s="214" t="s">
        <v>167</v>
      </c>
      <c r="U11" s="214">
        <v>0</v>
      </c>
      <c r="V11" s="214">
        <f>ROUND(E11*U11,2)</f>
        <v>0</v>
      </c>
      <c r="W11" s="214"/>
      <c r="X11" s="194"/>
      <c r="Y11" s="194"/>
      <c r="Z11" s="194"/>
      <c r="AA11" s="194"/>
      <c r="AB11" s="194"/>
      <c r="AC11" s="194"/>
      <c r="AD11" s="194"/>
      <c r="AE11" s="194"/>
      <c r="AF11" s="194"/>
      <c r="AG11" s="194" t="s">
        <v>168</v>
      </c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1:60" outlineLevel="1" x14ac:dyDescent="0.2">
      <c r="A12" s="211"/>
      <c r="B12" s="212"/>
      <c r="C12" s="241" t="s">
        <v>169</v>
      </c>
      <c r="D12" s="235"/>
      <c r="E12" s="235"/>
      <c r="F12" s="235"/>
      <c r="G12" s="235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194"/>
      <c r="Y12" s="194"/>
      <c r="Z12" s="194"/>
      <c r="AA12" s="194"/>
      <c r="AB12" s="194"/>
      <c r="AC12" s="194"/>
      <c r="AD12" s="194"/>
      <c r="AE12" s="194"/>
      <c r="AF12" s="194"/>
      <c r="AG12" s="194" t="s">
        <v>170</v>
      </c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1:60" outlineLevel="1" x14ac:dyDescent="0.2">
      <c r="A13" s="223">
        <v>3</v>
      </c>
      <c r="B13" s="224" t="s">
        <v>171</v>
      </c>
      <c r="C13" s="240" t="s">
        <v>172</v>
      </c>
      <c r="D13" s="225" t="s">
        <v>166</v>
      </c>
      <c r="E13" s="226">
        <v>1</v>
      </c>
      <c r="F13" s="227"/>
      <c r="G13" s="228">
        <f>ROUND(E13*F13,2)</f>
        <v>0</v>
      </c>
      <c r="H13" s="215"/>
      <c r="I13" s="214">
        <f>ROUND(E13*H13,2)</f>
        <v>0</v>
      </c>
      <c r="J13" s="215"/>
      <c r="K13" s="214">
        <f>ROUND(E13*J13,2)</f>
        <v>0</v>
      </c>
      <c r="L13" s="214">
        <v>21</v>
      </c>
      <c r="M13" s="214">
        <f>G13*(1+L13/100)</f>
        <v>0</v>
      </c>
      <c r="N13" s="214">
        <v>0</v>
      </c>
      <c r="O13" s="214">
        <f>ROUND(E13*N13,2)</f>
        <v>0</v>
      </c>
      <c r="P13" s="214">
        <v>0</v>
      </c>
      <c r="Q13" s="214">
        <f>ROUND(E13*P13,2)</f>
        <v>0</v>
      </c>
      <c r="R13" s="214"/>
      <c r="S13" s="214" t="s">
        <v>161</v>
      </c>
      <c r="T13" s="214" t="s">
        <v>167</v>
      </c>
      <c r="U13" s="214">
        <v>0</v>
      </c>
      <c r="V13" s="214">
        <f>ROUND(E13*U13,2)</f>
        <v>0</v>
      </c>
      <c r="W13" s="214"/>
      <c r="X13" s="194"/>
      <c r="Y13" s="194"/>
      <c r="Z13" s="194"/>
      <c r="AA13" s="194"/>
      <c r="AB13" s="194"/>
      <c r="AC13" s="194"/>
      <c r="AD13" s="194"/>
      <c r="AE13" s="194"/>
      <c r="AF13" s="194"/>
      <c r="AG13" s="194" t="s">
        <v>168</v>
      </c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1:60" outlineLevel="1" x14ac:dyDescent="0.2">
      <c r="A14" s="211"/>
      <c r="B14" s="212"/>
      <c r="C14" s="241" t="s">
        <v>173</v>
      </c>
      <c r="D14" s="235"/>
      <c r="E14" s="235"/>
      <c r="F14" s="235"/>
      <c r="G14" s="235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194"/>
      <c r="Y14" s="194"/>
      <c r="Z14" s="194"/>
      <c r="AA14" s="194"/>
      <c r="AB14" s="194"/>
      <c r="AC14" s="194"/>
      <c r="AD14" s="194"/>
      <c r="AE14" s="194"/>
      <c r="AF14" s="194"/>
      <c r="AG14" s="194" t="s">
        <v>170</v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1:60" outlineLevel="1" x14ac:dyDescent="0.2">
      <c r="A15" s="223">
        <v>4</v>
      </c>
      <c r="B15" s="224" t="s">
        <v>174</v>
      </c>
      <c r="C15" s="240" t="s">
        <v>175</v>
      </c>
      <c r="D15" s="225" t="s">
        <v>166</v>
      </c>
      <c r="E15" s="226">
        <v>1</v>
      </c>
      <c r="F15" s="227"/>
      <c r="G15" s="228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161</v>
      </c>
      <c r="T15" s="214" t="s">
        <v>167</v>
      </c>
      <c r="U15" s="214">
        <v>0</v>
      </c>
      <c r="V15" s="214">
        <f>ROUND(E15*U15,2)</f>
        <v>0</v>
      </c>
      <c r="W15" s="214"/>
      <c r="X15" s="194"/>
      <c r="Y15" s="194"/>
      <c r="Z15" s="194"/>
      <c r="AA15" s="194"/>
      <c r="AB15" s="194"/>
      <c r="AC15" s="194"/>
      <c r="AD15" s="194"/>
      <c r="AE15" s="194"/>
      <c r="AF15" s="194"/>
      <c r="AG15" s="194" t="s">
        <v>168</v>
      </c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1:60" outlineLevel="1" x14ac:dyDescent="0.2">
      <c r="A16" s="211"/>
      <c r="B16" s="212"/>
      <c r="C16" s="241" t="s">
        <v>176</v>
      </c>
      <c r="D16" s="235"/>
      <c r="E16" s="235"/>
      <c r="F16" s="235"/>
      <c r="G16" s="235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194"/>
      <c r="Y16" s="194"/>
      <c r="Z16" s="194"/>
      <c r="AA16" s="194"/>
      <c r="AB16" s="194"/>
      <c r="AC16" s="194"/>
      <c r="AD16" s="194"/>
      <c r="AE16" s="194"/>
      <c r="AF16" s="194"/>
      <c r="AG16" s="194" t="s">
        <v>170</v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1:60" x14ac:dyDescent="0.2">
      <c r="A17" s="217" t="s">
        <v>155</v>
      </c>
      <c r="B17" s="218" t="s">
        <v>129</v>
      </c>
      <c r="C17" s="238" t="s">
        <v>30</v>
      </c>
      <c r="D17" s="219"/>
      <c r="E17" s="220"/>
      <c r="F17" s="221"/>
      <c r="G17" s="222">
        <f>SUMIF(AG18:AG23,"&lt;&gt;NOR",G18:G23)</f>
        <v>0</v>
      </c>
      <c r="H17" s="216"/>
      <c r="I17" s="216">
        <f>SUM(I18:I23)</f>
        <v>0</v>
      </c>
      <c r="J17" s="216"/>
      <c r="K17" s="216">
        <f>SUM(K18:K23)</f>
        <v>0</v>
      </c>
      <c r="L17" s="216"/>
      <c r="M17" s="216">
        <f>SUM(M18:M23)</f>
        <v>0</v>
      </c>
      <c r="N17" s="216"/>
      <c r="O17" s="216">
        <f>SUM(O18:O23)</f>
        <v>0</v>
      </c>
      <c r="P17" s="216"/>
      <c r="Q17" s="216">
        <f>SUM(Q18:Q23)</f>
        <v>0</v>
      </c>
      <c r="R17" s="216"/>
      <c r="S17" s="216"/>
      <c r="T17" s="216"/>
      <c r="U17" s="216"/>
      <c r="V17" s="216">
        <f>SUM(V18:V23)</f>
        <v>0</v>
      </c>
      <c r="W17" s="216"/>
      <c r="AG17" t="s">
        <v>156</v>
      </c>
    </row>
    <row r="18" spans="1:60" outlineLevel="1" x14ac:dyDescent="0.2">
      <c r="A18" s="223">
        <v>5</v>
      </c>
      <c r="B18" s="224" t="s">
        <v>177</v>
      </c>
      <c r="C18" s="240" t="s">
        <v>178</v>
      </c>
      <c r="D18" s="225" t="s">
        <v>166</v>
      </c>
      <c r="E18" s="226">
        <v>1</v>
      </c>
      <c r="F18" s="227"/>
      <c r="G18" s="228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161</v>
      </c>
      <c r="T18" s="214" t="s">
        <v>167</v>
      </c>
      <c r="U18" s="214">
        <v>0</v>
      </c>
      <c r="V18" s="214">
        <f>ROUND(E18*U18,2)</f>
        <v>0</v>
      </c>
      <c r="W18" s="214"/>
      <c r="X18" s="194"/>
      <c r="Y18" s="194"/>
      <c r="Z18" s="194"/>
      <c r="AA18" s="194"/>
      <c r="AB18" s="194"/>
      <c r="AC18" s="194"/>
      <c r="AD18" s="194"/>
      <c r="AE18" s="194"/>
      <c r="AF18" s="194"/>
      <c r="AG18" s="194" t="s">
        <v>168</v>
      </c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1:60" ht="33.75" outlineLevel="1" x14ac:dyDescent="0.2">
      <c r="A19" s="211"/>
      <c r="B19" s="212"/>
      <c r="C19" s="241" t="s">
        <v>179</v>
      </c>
      <c r="D19" s="235"/>
      <c r="E19" s="235"/>
      <c r="F19" s="235"/>
      <c r="G19" s="235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194"/>
      <c r="Y19" s="194"/>
      <c r="Z19" s="194"/>
      <c r="AA19" s="194"/>
      <c r="AB19" s="194"/>
      <c r="AC19" s="194"/>
      <c r="AD19" s="194"/>
      <c r="AE19" s="194"/>
      <c r="AF19" s="194"/>
      <c r="AG19" s="194" t="s">
        <v>170</v>
      </c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236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194"/>
      <c r="BC19" s="194"/>
      <c r="BD19" s="194"/>
      <c r="BE19" s="194"/>
      <c r="BF19" s="194"/>
      <c r="BG19" s="194"/>
      <c r="BH19" s="194"/>
    </row>
    <row r="20" spans="1:60" outlineLevel="1" x14ac:dyDescent="0.2">
      <c r="A20" s="223">
        <v>6</v>
      </c>
      <c r="B20" s="224" t="s">
        <v>180</v>
      </c>
      <c r="C20" s="240" t="s">
        <v>181</v>
      </c>
      <c r="D20" s="225" t="s">
        <v>166</v>
      </c>
      <c r="E20" s="226">
        <v>1</v>
      </c>
      <c r="F20" s="227"/>
      <c r="G20" s="228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161</v>
      </c>
      <c r="T20" s="214" t="s">
        <v>167</v>
      </c>
      <c r="U20" s="214">
        <v>0</v>
      </c>
      <c r="V20" s="214">
        <f>ROUND(E20*U20,2)</f>
        <v>0</v>
      </c>
      <c r="W20" s="214"/>
      <c r="X20" s="194"/>
      <c r="Y20" s="194"/>
      <c r="Z20" s="194"/>
      <c r="AA20" s="194"/>
      <c r="AB20" s="194"/>
      <c r="AC20" s="194"/>
      <c r="AD20" s="194"/>
      <c r="AE20" s="194"/>
      <c r="AF20" s="194"/>
      <c r="AG20" s="194" t="s">
        <v>168</v>
      </c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1:60" ht="33.75" outlineLevel="1" x14ac:dyDescent="0.2">
      <c r="A21" s="211"/>
      <c r="B21" s="212"/>
      <c r="C21" s="241" t="s">
        <v>182</v>
      </c>
      <c r="D21" s="235"/>
      <c r="E21" s="235"/>
      <c r="F21" s="235"/>
      <c r="G21" s="235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194"/>
      <c r="Y21" s="194"/>
      <c r="Z21" s="194"/>
      <c r="AA21" s="194"/>
      <c r="AB21" s="194"/>
      <c r="AC21" s="194"/>
      <c r="AD21" s="194"/>
      <c r="AE21" s="194"/>
      <c r="AF21" s="194"/>
      <c r="AG21" s="194" t="s">
        <v>170</v>
      </c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236" t="str">
        <f>C21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1" s="194"/>
      <c r="BC21" s="194"/>
      <c r="BD21" s="194"/>
      <c r="BE21" s="194"/>
      <c r="BF21" s="194"/>
      <c r="BG21" s="194"/>
      <c r="BH21" s="194"/>
    </row>
    <row r="22" spans="1:60" outlineLevel="1" x14ac:dyDescent="0.2">
      <c r="A22" s="223">
        <v>7</v>
      </c>
      <c r="B22" s="224" t="s">
        <v>183</v>
      </c>
      <c r="C22" s="240" t="s">
        <v>184</v>
      </c>
      <c r="D22" s="225" t="s">
        <v>166</v>
      </c>
      <c r="E22" s="226">
        <v>1</v>
      </c>
      <c r="F22" s="227"/>
      <c r="G22" s="228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161</v>
      </c>
      <c r="T22" s="214" t="s">
        <v>167</v>
      </c>
      <c r="U22" s="214">
        <v>0</v>
      </c>
      <c r="V22" s="214">
        <f>ROUND(E22*U22,2)</f>
        <v>0</v>
      </c>
      <c r="W22" s="214"/>
      <c r="X22" s="194"/>
      <c r="Y22" s="194"/>
      <c r="Z22" s="194"/>
      <c r="AA22" s="194"/>
      <c r="AB22" s="194"/>
      <c r="AC22" s="194"/>
      <c r="AD22" s="194"/>
      <c r="AE22" s="194"/>
      <c r="AF22" s="194"/>
      <c r="AG22" s="194" t="s">
        <v>168</v>
      </c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ht="45" outlineLevel="1" x14ac:dyDescent="0.2">
      <c r="A23" s="211"/>
      <c r="B23" s="212"/>
      <c r="C23" s="241" t="s">
        <v>185</v>
      </c>
      <c r="D23" s="235"/>
      <c r="E23" s="235"/>
      <c r="F23" s="235"/>
      <c r="G23" s="235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194"/>
      <c r="Y23" s="194"/>
      <c r="Z23" s="194"/>
      <c r="AA23" s="194"/>
      <c r="AB23" s="194"/>
      <c r="AC23" s="194"/>
      <c r="AD23" s="194"/>
      <c r="AE23" s="194"/>
      <c r="AF23" s="194"/>
      <c r="AG23" s="194" t="s">
        <v>170</v>
      </c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236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194"/>
      <c r="BC23" s="194"/>
      <c r="BD23" s="194"/>
      <c r="BE23" s="194"/>
      <c r="BF23" s="194"/>
      <c r="BG23" s="194"/>
      <c r="BH23" s="194"/>
    </row>
    <row r="24" spans="1:60" x14ac:dyDescent="0.2">
      <c r="A24" s="3"/>
      <c r="B24" s="4"/>
      <c r="C24" s="24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AE24">
        <v>12</v>
      </c>
      <c r="AF24">
        <v>21</v>
      </c>
    </row>
    <row r="25" spans="1:60" x14ac:dyDescent="0.2">
      <c r="A25" s="197"/>
      <c r="B25" s="198" t="s">
        <v>31</v>
      </c>
      <c r="C25" s="243"/>
      <c r="D25" s="199"/>
      <c r="E25" s="200"/>
      <c r="F25" s="200"/>
      <c r="G25" s="237">
        <f>G8+G10+G17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AE25">
        <f>SUMIF(L7:L23,AE24,G7:G23)</f>
        <v>0</v>
      </c>
      <c r="AF25">
        <f>SUMIF(L7:L23,AF24,G7:G23)</f>
        <v>0</v>
      </c>
      <c r="AG25" t="s">
        <v>186</v>
      </c>
    </row>
    <row r="26" spans="1:60" x14ac:dyDescent="0.2">
      <c r="A26" s="3"/>
      <c r="B26" s="4"/>
      <c r="C26" s="24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60" x14ac:dyDescent="0.2">
      <c r="A27" s="3"/>
      <c r="B27" s="4"/>
      <c r="C27" s="24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60" x14ac:dyDescent="0.2">
      <c r="A28" s="201" t="s">
        <v>187</v>
      </c>
      <c r="B28" s="201"/>
      <c r="C28" s="24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60" x14ac:dyDescent="0.2">
      <c r="A29" s="202"/>
      <c r="B29" s="203"/>
      <c r="C29" s="245"/>
      <c r="D29" s="203"/>
      <c r="E29" s="203"/>
      <c r="F29" s="203"/>
      <c r="G29" s="20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AG29" t="s">
        <v>188</v>
      </c>
    </row>
    <row r="30" spans="1:60" x14ac:dyDescent="0.2">
      <c r="A30" s="205"/>
      <c r="B30" s="206"/>
      <c r="C30" s="246"/>
      <c r="D30" s="206"/>
      <c r="E30" s="206"/>
      <c r="F30" s="206"/>
      <c r="G30" s="20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60" x14ac:dyDescent="0.2">
      <c r="A31" s="205"/>
      <c r="B31" s="206"/>
      <c r="C31" s="246"/>
      <c r="D31" s="206"/>
      <c r="E31" s="206"/>
      <c r="F31" s="206"/>
      <c r="G31" s="20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60" x14ac:dyDescent="0.2">
      <c r="A32" s="205"/>
      <c r="B32" s="206"/>
      <c r="C32" s="246"/>
      <c r="D32" s="206"/>
      <c r="E32" s="206"/>
      <c r="F32" s="206"/>
      <c r="G32" s="20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33" x14ac:dyDescent="0.2">
      <c r="A33" s="208"/>
      <c r="B33" s="209"/>
      <c r="C33" s="247"/>
      <c r="D33" s="209"/>
      <c r="E33" s="209"/>
      <c r="F33" s="209"/>
      <c r="G33" s="21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33" x14ac:dyDescent="0.2">
      <c r="A34" s="3"/>
      <c r="B34" s="4"/>
      <c r="C34" s="24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33" x14ac:dyDescent="0.2">
      <c r="C35" s="248"/>
      <c r="D35" s="10"/>
      <c r="AG35" t="s">
        <v>189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C21:G21"/>
    <mergeCell ref="C23:G23"/>
    <mergeCell ref="A1:G1"/>
    <mergeCell ref="C2:G2"/>
    <mergeCell ref="C3:G3"/>
    <mergeCell ref="C4:G4"/>
    <mergeCell ref="A28:C28"/>
    <mergeCell ref="A29:G33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B873-BD17-4BA0-A128-B520B7CAA69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79" t="s">
        <v>7</v>
      </c>
      <c r="B1" s="179"/>
      <c r="C1" s="179"/>
      <c r="D1" s="179"/>
      <c r="E1" s="179"/>
      <c r="F1" s="179"/>
      <c r="G1" s="179"/>
      <c r="AG1" t="s">
        <v>130</v>
      </c>
    </row>
    <row r="2" spans="1:60" ht="24.95" customHeight="1" x14ac:dyDescent="0.2">
      <c r="A2" s="180" t="s">
        <v>8</v>
      </c>
      <c r="B2" s="63" t="s">
        <v>43</v>
      </c>
      <c r="C2" s="183" t="s">
        <v>44</v>
      </c>
      <c r="D2" s="181"/>
      <c r="E2" s="181"/>
      <c r="F2" s="181"/>
      <c r="G2" s="182"/>
      <c r="AG2" t="s">
        <v>131</v>
      </c>
    </row>
    <row r="3" spans="1:60" ht="24.95" customHeight="1" x14ac:dyDescent="0.2">
      <c r="A3" s="180" t="s">
        <v>9</v>
      </c>
      <c r="B3" s="63" t="s">
        <v>61</v>
      </c>
      <c r="C3" s="183" t="s">
        <v>62</v>
      </c>
      <c r="D3" s="181"/>
      <c r="E3" s="181"/>
      <c r="F3" s="181"/>
      <c r="G3" s="182"/>
      <c r="AC3" s="114" t="s">
        <v>131</v>
      </c>
      <c r="AG3" t="s">
        <v>133</v>
      </c>
    </row>
    <row r="4" spans="1:60" ht="24.95" customHeight="1" x14ac:dyDescent="0.2">
      <c r="A4" s="184" t="s">
        <v>10</v>
      </c>
      <c r="B4" s="185" t="s">
        <v>63</v>
      </c>
      <c r="C4" s="186" t="s">
        <v>62</v>
      </c>
      <c r="D4" s="187"/>
      <c r="E4" s="187"/>
      <c r="F4" s="187"/>
      <c r="G4" s="188"/>
      <c r="AG4" t="s">
        <v>134</v>
      </c>
    </row>
    <row r="5" spans="1:60" x14ac:dyDescent="0.2">
      <c r="D5" s="10"/>
    </row>
    <row r="6" spans="1:60" ht="38.25" x14ac:dyDescent="0.2">
      <c r="A6" s="190" t="s">
        <v>135</v>
      </c>
      <c r="B6" s="192" t="s">
        <v>136</v>
      </c>
      <c r="C6" s="192" t="s">
        <v>137</v>
      </c>
      <c r="D6" s="191" t="s">
        <v>138</v>
      </c>
      <c r="E6" s="190" t="s">
        <v>139</v>
      </c>
      <c r="F6" s="189" t="s">
        <v>140</v>
      </c>
      <c r="G6" s="190" t="s">
        <v>31</v>
      </c>
      <c r="H6" s="193" t="s">
        <v>32</v>
      </c>
      <c r="I6" s="193" t="s">
        <v>141</v>
      </c>
      <c r="J6" s="193" t="s">
        <v>33</v>
      </c>
      <c r="K6" s="193" t="s">
        <v>142</v>
      </c>
      <c r="L6" s="193" t="s">
        <v>143</v>
      </c>
      <c r="M6" s="193" t="s">
        <v>144</v>
      </c>
      <c r="N6" s="193" t="s">
        <v>145</v>
      </c>
      <c r="O6" s="193" t="s">
        <v>146</v>
      </c>
      <c r="P6" s="193" t="s">
        <v>147</v>
      </c>
      <c r="Q6" s="193" t="s">
        <v>148</v>
      </c>
      <c r="R6" s="193" t="s">
        <v>149</v>
      </c>
      <c r="S6" s="193" t="s">
        <v>150</v>
      </c>
      <c r="T6" s="193" t="s">
        <v>151</v>
      </c>
      <c r="U6" s="193" t="s">
        <v>152</v>
      </c>
      <c r="V6" s="193" t="s">
        <v>153</v>
      </c>
      <c r="W6" s="193" t="s">
        <v>154</v>
      </c>
    </row>
    <row r="7" spans="1:60" hidden="1" x14ac:dyDescent="0.2">
      <c r="A7" s="3"/>
      <c r="B7" s="4"/>
      <c r="C7" s="4"/>
      <c r="D7" s="6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60" x14ac:dyDescent="0.2">
      <c r="A8" s="217" t="s">
        <v>155</v>
      </c>
      <c r="B8" s="218" t="s">
        <v>76</v>
      </c>
      <c r="C8" s="238" t="s">
        <v>77</v>
      </c>
      <c r="D8" s="219"/>
      <c r="E8" s="220"/>
      <c r="F8" s="221"/>
      <c r="G8" s="222">
        <f>SUMIF(AG9:AG26,"&lt;&gt;NOR",G9:G26)</f>
        <v>0</v>
      </c>
      <c r="H8" s="216"/>
      <c r="I8" s="216">
        <f>SUM(I9:I26)</f>
        <v>0</v>
      </c>
      <c r="J8" s="216"/>
      <c r="K8" s="216">
        <f>SUM(K9:K26)</f>
        <v>0</v>
      </c>
      <c r="L8" s="216"/>
      <c r="M8" s="216">
        <f>SUM(M9:M26)</f>
        <v>0</v>
      </c>
      <c r="N8" s="216"/>
      <c r="O8" s="216">
        <f>SUM(O9:O26)</f>
        <v>1.24</v>
      </c>
      <c r="P8" s="216"/>
      <c r="Q8" s="216">
        <f>SUM(Q9:Q26)</f>
        <v>0</v>
      </c>
      <c r="R8" s="216"/>
      <c r="S8" s="216"/>
      <c r="T8" s="216"/>
      <c r="U8" s="216"/>
      <c r="V8" s="216">
        <f>SUM(V9:V26)</f>
        <v>22.42</v>
      </c>
      <c r="W8" s="216"/>
      <c r="AG8" t="s">
        <v>156</v>
      </c>
    </row>
    <row r="9" spans="1:60" outlineLevel="1" x14ac:dyDescent="0.2">
      <c r="A9" s="223">
        <v>1</v>
      </c>
      <c r="B9" s="224" t="s">
        <v>190</v>
      </c>
      <c r="C9" s="240" t="s">
        <v>191</v>
      </c>
      <c r="D9" s="225" t="s">
        <v>192</v>
      </c>
      <c r="E9" s="226">
        <v>55.239899999999999</v>
      </c>
      <c r="F9" s="227"/>
      <c r="G9" s="228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8.2500000000000004E-3</v>
      </c>
      <c r="O9" s="214">
        <f>ROUND(E9*N9,2)</f>
        <v>0.46</v>
      </c>
      <c r="P9" s="214">
        <v>0</v>
      </c>
      <c r="Q9" s="214">
        <f>ROUND(E9*P9,2)</f>
        <v>0</v>
      </c>
      <c r="R9" s="214"/>
      <c r="S9" s="214" t="s">
        <v>161</v>
      </c>
      <c r="T9" s="214" t="s">
        <v>167</v>
      </c>
      <c r="U9" s="214">
        <v>0.3</v>
      </c>
      <c r="V9" s="214">
        <f>ROUND(E9*U9,2)</f>
        <v>16.57</v>
      </c>
      <c r="W9" s="214"/>
      <c r="X9" s="194"/>
      <c r="Y9" s="194"/>
      <c r="Z9" s="194"/>
      <c r="AA9" s="194"/>
      <c r="AB9" s="194"/>
      <c r="AC9" s="194"/>
      <c r="AD9" s="194"/>
      <c r="AE9" s="194"/>
      <c r="AF9" s="194"/>
      <c r="AG9" s="194" t="s">
        <v>193</v>
      </c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1:60" outlineLevel="1" x14ac:dyDescent="0.2">
      <c r="A10" s="211"/>
      <c r="B10" s="212"/>
      <c r="C10" s="254" t="s">
        <v>194</v>
      </c>
      <c r="D10" s="249"/>
      <c r="E10" s="250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194"/>
      <c r="Y10" s="194"/>
      <c r="Z10" s="194"/>
      <c r="AA10" s="194"/>
      <c r="AB10" s="194"/>
      <c r="AC10" s="194"/>
      <c r="AD10" s="194"/>
      <c r="AE10" s="194"/>
      <c r="AF10" s="194"/>
      <c r="AG10" s="194" t="s">
        <v>195</v>
      </c>
      <c r="AH10" s="194">
        <v>0</v>
      </c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</row>
    <row r="11" spans="1:60" outlineLevel="1" x14ac:dyDescent="0.2">
      <c r="A11" s="211"/>
      <c r="B11" s="212"/>
      <c r="C11" s="254" t="s">
        <v>196</v>
      </c>
      <c r="D11" s="249"/>
      <c r="E11" s="250">
        <v>28.62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194"/>
      <c r="Y11" s="194"/>
      <c r="Z11" s="194"/>
      <c r="AA11" s="194"/>
      <c r="AB11" s="194"/>
      <c r="AC11" s="194"/>
      <c r="AD11" s="194"/>
      <c r="AE11" s="194"/>
      <c r="AF11" s="194"/>
      <c r="AG11" s="194" t="s">
        <v>195</v>
      </c>
      <c r="AH11" s="194">
        <v>0</v>
      </c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1:60" outlineLevel="1" x14ac:dyDescent="0.2">
      <c r="A12" s="211"/>
      <c r="B12" s="212"/>
      <c r="C12" s="254" t="s">
        <v>197</v>
      </c>
      <c r="D12" s="249"/>
      <c r="E12" s="250">
        <v>-2.2480000000000002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194"/>
      <c r="Y12" s="194"/>
      <c r="Z12" s="194"/>
      <c r="AA12" s="194"/>
      <c r="AB12" s="194"/>
      <c r="AC12" s="194"/>
      <c r="AD12" s="194"/>
      <c r="AE12" s="194"/>
      <c r="AF12" s="194"/>
      <c r="AG12" s="194" t="s">
        <v>195</v>
      </c>
      <c r="AH12" s="194">
        <v>0</v>
      </c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1:60" outlineLevel="1" x14ac:dyDescent="0.2">
      <c r="A13" s="211"/>
      <c r="B13" s="212"/>
      <c r="C13" s="255" t="s">
        <v>198</v>
      </c>
      <c r="D13" s="251"/>
      <c r="E13" s="252">
        <v>26.372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194"/>
      <c r="Y13" s="194"/>
      <c r="Z13" s="194"/>
      <c r="AA13" s="194"/>
      <c r="AB13" s="194"/>
      <c r="AC13" s="194"/>
      <c r="AD13" s="194"/>
      <c r="AE13" s="194"/>
      <c r="AF13" s="194"/>
      <c r="AG13" s="194" t="s">
        <v>195</v>
      </c>
      <c r="AH13" s="194">
        <v>1</v>
      </c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1:60" outlineLevel="1" x14ac:dyDescent="0.2">
      <c r="A14" s="211"/>
      <c r="B14" s="212"/>
      <c r="C14" s="254" t="s">
        <v>199</v>
      </c>
      <c r="D14" s="249"/>
      <c r="E14" s="250">
        <v>31.05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194"/>
      <c r="Y14" s="194"/>
      <c r="Z14" s="194"/>
      <c r="AA14" s="194"/>
      <c r="AB14" s="194"/>
      <c r="AC14" s="194"/>
      <c r="AD14" s="194"/>
      <c r="AE14" s="194"/>
      <c r="AF14" s="194"/>
      <c r="AG14" s="194" t="s">
        <v>195</v>
      </c>
      <c r="AH14" s="194">
        <v>0</v>
      </c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1:60" outlineLevel="1" x14ac:dyDescent="0.2">
      <c r="A15" s="211"/>
      <c r="B15" s="212"/>
      <c r="C15" s="254" t="s">
        <v>200</v>
      </c>
      <c r="D15" s="249"/>
      <c r="E15" s="250">
        <v>-2.1821000000000002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194"/>
      <c r="Y15" s="194"/>
      <c r="Z15" s="194"/>
      <c r="AA15" s="194"/>
      <c r="AB15" s="194"/>
      <c r="AC15" s="194"/>
      <c r="AD15" s="194"/>
      <c r="AE15" s="194"/>
      <c r="AF15" s="194"/>
      <c r="AG15" s="194" t="s">
        <v>195</v>
      </c>
      <c r="AH15" s="194">
        <v>0</v>
      </c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1:60" outlineLevel="1" x14ac:dyDescent="0.2">
      <c r="A16" s="211"/>
      <c r="B16" s="212"/>
      <c r="C16" s="255" t="s">
        <v>198</v>
      </c>
      <c r="D16" s="251"/>
      <c r="E16" s="252">
        <v>28.867899999999999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194"/>
      <c r="Y16" s="194"/>
      <c r="Z16" s="194"/>
      <c r="AA16" s="194"/>
      <c r="AB16" s="194"/>
      <c r="AC16" s="194"/>
      <c r="AD16" s="194"/>
      <c r="AE16" s="194"/>
      <c r="AF16" s="194"/>
      <c r="AG16" s="194" t="s">
        <v>195</v>
      </c>
      <c r="AH16" s="194">
        <v>1</v>
      </c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1:60" outlineLevel="1" x14ac:dyDescent="0.2">
      <c r="A17" s="223">
        <v>2</v>
      </c>
      <c r="B17" s="224" t="s">
        <v>201</v>
      </c>
      <c r="C17" s="240" t="s">
        <v>202</v>
      </c>
      <c r="D17" s="225" t="s">
        <v>192</v>
      </c>
      <c r="E17" s="226">
        <v>2.31</v>
      </c>
      <c r="F17" s="227"/>
      <c r="G17" s="228">
        <f>ROUND(E17*F17,2)</f>
        <v>0</v>
      </c>
      <c r="H17" s="215"/>
      <c r="I17" s="214">
        <f>ROUND(E17*H17,2)</f>
        <v>0</v>
      </c>
      <c r="J17" s="215"/>
      <c r="K17" s="214">
        <f>ROUND(E17*J17,2)</f>
        <v>0</v>
      </c>
      <c r="L17" s="214">
        <v>21</v>
      </c>
      <c r="M17" s="214">
        <f>G17*(1+L17/100)</f>
        <v>0</v>
      </c>
      <c r="N17" s="214">
        <v>0.11219</v>
      </c>
      <c r="O17" s="214">
        <f>ROUND(E17*N17,2)</f>
        <v>0.26</v>
      </c>
      <c r="P17" s="214">
        <v>0</v>
      </c>
      <c r="Q17" s="214">
        <f>ROUND(E17*P17,2)</f>
        <v>0</v>
      </c>
      <c r="R17" s="214"/>
      <c r="S17" s="214" t="s">
        <v>161</v>
      </c>
      <c r="T17" s="214" t="s">
        <v>167</v>
      </c>
      <c r="U17" s="214">
        <v>0.55488999999999999</v>
      </c>
      <c r="V17" s="214">
        <f>ROUND(E17*U17,2)</f>
        <v>1.28</v>
      </c>
      <c r="W17" s="214"/>
      <c r="X17" s="194"/>
      <c r="Y17" s="194"/>
      <c r="Z17" s="194"/>
      <c r="AA17" s="194"/>
      <c r="AB17" s="194"/>
      <c r="AC17" s="194"/>
      <c r="AD17" s="194"/>
      <c r="AE17" s="194"/>
      <c r="AF17" s="194"/>
      <c r="AG17" s="194" t="s">
        <v>193</v>
      </c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</row>
    <row r="18" spans="1:60" outlineLevel="1" x14ac:dyDescent="0.2">
      <c r="A18" s="211"/>
      <c r="B18" s="212"/>
      <c r="C18" s="254" t="s">
        <v>203</v>
      </c>
      <c r="D18" s="249"/>
      <c r="E18" s="250">
        <v>2.31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194"/>
      <c r="Y18" s="194"/>
      <c r="Z18" s="194"/>
      <c r="AA18" s="194"/>
      <c r="AB18" s="194"/>
      <c r="AC18" s="194"/>
      <c r="AD18" s="194"/>
      <c r="AE18" s="194"/>
      <c r="AF18" s="194"/>
      <c r="AG18" s="194" t="s">
        <v>195</v>
      </c>
      <c r="AH18" s="194">
        <v>0</v>
      </c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1:60" outlineLevel="1" x14ac:dyDescent="0.2">
      <c r="A19" s="223">
        <v>3</v>
      </c>
      <c r="B19" s="224" t="s">
        <v>204</v>
      </c>
      <c r="C19" s="240" t="s">
        <v>205</v>
      </c>
      <c r="D19" s="225" t="s">
        <v>206</v>
      </c>
      <c r="E19" s="226">
        <v>1.1000000000000001</v>
      </c>
      <c r="F19" s="227"/>
      <c r="G19" s="228">
        <f>ROUND(E19*F19,2)</f>
        <v>0</v>
      </c>
      <c r="H19" s="215"/>
      <c r="I19" s="214">
        <f>ROUND(E19*H19,2)</f>
        <v>0</v>
      </c>
      <c r="J19" s="215"/>
      <c r="K19" s="214">
        <f>ROUND(E19*J19,2)</f>
        <v>0</v>
      </c>
      <c r="L19" s="214">
        <v>21</v>
      </c>
      <c r="M19" s="214">
        <f>G19*(1+L19/100)</f>
        <v>0</v>
      </c>
      <c r="N19" s="214">
        <v>8.0000000000000007E-5</v>
      </c>
      <c r="O19" s="214">
        <f>ROUND(E19*N19,2)</f>
        <v>0</v>
      </c>
      <c r="P19" s="214">
        <v>0</v>
      </c>
      <c r="Q19" s="214">
        <f>ROUND(E19*P19,2)</f>
        <v>0</v>
      </c>
      <c r="R19" s="214"/>
      <c r="S19" s="214" t="s">
        <v>161</v>
      </c>
      <c r="T19" s="214" t="s">
        <v>167</v>
      </c>
      <c r="U19" s="214">
        <v>0.18</v>
      </c>
      <c r="V19" s="214">
        <f>ROUND(E19*U19,2)</f>
        <v>0.2</v>
      </c>
      <c r="W19" s="214"/>
      <c r="X19" s="194"/>
      <c r="Y19" s="194"/>
      <c r="Z19" s="194"/>
      <c r="AA19" s="194"/>
      <c r="AB19" s="194"/>
      <c r="AC19" s="194"/>
      <c r="AD19" s="194"/>
      <c r="AE19" s="194"/>
      <c r="AF19" s="194"/>
      <c r="AG19" s="194" t="s">
        <v>193</v>
      </c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outlineLevel="1" x14ac:dyDescent="0.2">
      <c r="A20" s="211"/>
      <c r="B20" s="212"/>
      <c r="C20" s="254" t="s">
        <v>207</v>
      </c>
      <c r="D20" s="249"/>
      <c r="E20" s="250">
        <v>1.1000000000000001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194"/>
      <c r="Y20" s="194"/>
      <c r="Z20" s="194"/>
      <c r="AA20" s="194"/>
      <c r="AB20" s="194"/>
      <c r="AC20" s="194"/>
      <c r="AD20" s="194"/>
      <c r="AE20" s="194"/>
      <c r="AF20" s="194"/>
      <c r="AG20" s="194" t="s">
        <v>195</v>
      </c>
      <c r="AH20" s="194">
        <v>0</v>
      </c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1:60" outlineLevel="1" x14ac:dyDescent="0.2">
      <c r="A21" s="223">
        <v>4</v>
      </c>
      <c r="B21" s="224" t="s">
        <v>208</v>
      </c>
      <c r="C21" s="240" t="s">
        <v>209</v>
      </c>
      <c r="D21" s="225" t="s">
        <v>206</v>
      </c>
      <c r="E21" s="226">
        <v>4.2</v>
      </c>
      <c r="F21" s="227"/>
      <c r="G21" s="228">
        <f>ROUND(E21*F21,2)</f>
        <v>0</v>
      </c>
      <c r="H21" s="215"/>
      <c r="I21" s="214">
        <f>ROUND(E21*H21,2)</f>
        <v>0</v>
      </c>
      <c r="J21" s="215"/>
      <c r="K21" s="214">
        <f>ROUND(E21*J21,2)</f>
        <v>0</v>
      </c>
      <c r="L21" s="214">
        <v>21</v>
      </c>
      <c r="M21" s="214">
        <f>G21*(1+L21/100)</f>
        <v>0</v>
      </c>
      <c r="N21" s="214">
        <v>1.0200000000000001E-3</v>
      </c>
      <c r="O21" s="214">
        <f>ROUND(E21*N21,2)</f>
        <v>0</v>
      </c>
      <c r="P21" s="214">
        <v>0</v>
      </c>
      <c r="Q21" s="214">
        <f>ROUND(E21*P21,2)</f>
        <v>0</v>
      </c>
      <c r="R21" s="214"/>
      <c r="S21" s="214" t="s">
        <v>161</v>
      </c>
      <c r="T21" s="214" t="s">
        <v>167</v>
      </c>
      <c r="U21" s="214">
        <v>0.123</v>
      </c>
      <c r="V21" s="214">
        <f>ROUND(E21*U21,2)</f>
        <v>0.52</v>
      </c>
      <c r="W21" s="214"/>
      <c r="X21" s="194"/>
      <c r="Y21" s="194"/>
      <c r="Z21" s="194"/>
      <c r="AA21" s="194"/>
      <c r="AB21" s="194"/>
      <c r="AC21" s="194"/>
      <c r="AD21" s="194"/>
      <c r="AE21" s="194"/>
      <c r="AF21" s="194"/>
      <c r="AG21" s="194" t="s">
        <v>193</v>
      </c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</row>
    <row r="22" spans="1:60" outlineLevel="1" x14ac:dyDescent="0.2">
      <c r="A22" s="211"/>
      <c r="B22" s="212"/>
      <c r="C22" s="241" t="s">
        <v>210</v>
      </c>
      <c r="D22" s="235"/>
      <c r="E22" s="235"/>
      <c r="F22" s="235"/>
      <c r="G22" s="235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194"/>
      <c r="Y22" s="194"/>
      <c r="Z22" s="194"/>
      <c r="AA22" s="194"/>
      <c r="AB22" s="194"/>
      <c r="AC22" s="194"/>
      <c r="AD22" s="194"/>
      <c r="AE22" s="194"/>
      <c r="AF22" s="194"/>
      <c r="AG22" s="194" t="s">
        <v>170</v>
      </c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outlineLevel="1" x14ac:dyDescent="0.2">
      <c r="A23" s="211"/>
      <c r="B23" s="212"/>
      <c r="C23" s="254" t="s">
        <v>211</v>
      </c>
      <c r="D23" s="249"/>
      <c r="E23" s="250">
        <v>4.2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194"/>
      <c r="Y23" s="194"/>
      <c r="Z23" s="194"/>
      <c r="AA23" s="194"/>
      <c r="AB23" s="194"/>
      <c r="AC23" s="194"/>
      <c r="AD23" s="194"/>
      <c r="AE23" s="194"/>
      <c r="AF23" s="194"/>
      <c r="AG23" s="194" t="s">
        <v>195</v>
      </c>
      <c r="AH23" s="194">
        <v>0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</row>
    <row r="24" spans="1:60" ht="22.5" outlineLevel="1" x14ac:dyDescent="0.2">
      <c r="A24" s="223">
        <v>5</v>
      </c>
      <c r="B24" s="224" t="s">
        <v>212</v>
      </c>
      <c r="C24" s="240" t="s">
        <v>213</v>
      </c>
      <c r="D24" s="225" t="s">
        <v>192</v>
      </c>
      <c r="E24" s="226">
        <v>4.7039999999999997</v>
      </c>
      <c r="F24" s="227"/>
      <c r="G24" s="228">
        <f>ROUND(E24*F24,2)</f>
        <v>0</v>
      </c>
      <c r="H24" s="215"/>
      <c r="I24" s="214">
        <f>ROUND(E24*H24,2)</f>
        <v>0</v>
      </c>
      <c r="J24" s="215"/>
      <c r="K24" s="214">
        <f>ROUND(E24*J24,2)</f>
        <v>0</v>
      </c>
      <c r="L24" s="214">
        <v>21</v>
      </c>
      <c r="M24" s="214">
        <f>G24*(1+L24/100)</f>
        <v>0</v>
      </c>
      <c r="N24" s="214">
        <v>0.1114</v>
      </c>
      <c r="O24" s="214">
        <f>ROUND(E24*N24,2)</f>
        <v>0.52</v>
      </c>
      <c r="P24" s="214">
        <v>0</v>
      </c>
      <c r="Q24" s="214">
        <f>ROUND(E24*P24,2)</f>
        <v>0</v>
      </c>
      <c r="R24" s="214"/>
      <c r="S24" s="214" t="s">
        <v>161</v>
      </c>
      <c r="T24" s="214" t="s">
        <v>167</v>
      </c>
      <c r="U24" s="214">
        <v>0.81899999999999995</v>
      </c>
      <c r="V24" s="214">
        <f>ROUND(E24*U24,2)</f>
        <v>3.85</v>
      </c>
      <c r="W24" s="214"/>
      <c r="X24" s="194"/>
      <c r="Y24" s="194"/>
      <c r="Z24" s="194"/>
      <c r="AA24" s="194"/>
      <c r="AB24" s="194"/>
      <c r="AC24" s="194"/>
      <c r="AD24" s="194"/>
      <c r="AE24" s="194"/>
      <c r="AF24" s="194"/>
      <c r="AG24" s="194" t="s">
        <v>193</v>
      </c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</row>
    <row r="25" spans="1:60" outlineLevel="1" x14ac:dyDescent="0.2">
      <c r="A25" s="211"/>
      <c r="B25" s="212"/>
      <c r="C25" s="254" t="s">
        <v>214</v>
      </c>
      <c r="D25" s="249"/>
      <c r="E25" s="250">
        <v>2.544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194"/>
      <c r="Y25" s="194"/>
      <c r="Z25" s="194"/>
      <c r="AA25" s="194"/>
      <c r="AB25" s="194"/>
      <c r="AC25" s="194"/>
      <c r="AD25" s="194"/>
      <c r="AE25" s="194"/>
      <c r="AF25" s="194"/>
      <c r="AG25" s="194" t="s">
        <v>195</v>
      </c>
      <c r="AH25" s="194">
        <v>0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</row>
    <row r="26" spans="1:60" outlineLevel="1" x14ac:dyDescent="0.2">
      <c r="A26" s="211"/>
      <c r="B26" s="212"/>
      <c r="C26" s="254" t="s">
        <v>215</v>
      </c>
      <c r="D26" s="249"/>
      <c r="E26" s="250">
        <v>2.16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194"/>
      <c r="Y26" s="194"/>
      <c r="Z26" s="194"/>
      <c r="AA26" s="194"/>
      <c r="AB26" s="194"/>
      <c r="AC26" s="194"/>
      <c r="AD26" s="194"/>
      <c r="AE26" s="194"/>
      <c r="AF26" s="194"/>
      <c r="AG26" s="194" t="s">
        <v>195</v>
      </c>
      <c r="AH26" s="194">
        <v>0</v>
      </c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</row>
    <row r="27" spans="1:60" x14ac:dyDescent="0.2">
      <c r="A27" s="217" t="s">
        <v>155</v>
      </c>
      <c r="B27" s="218" t="s">
        <v>78</v>
      </c>
      <c r="C27" s="238" t="s">
        <v>79</v>
      </c>
      <c r="D27" s="219"/>
      <c r="E27" s="220"/>
      <c r="F27" s="221"/>
      <c r="G27" s="222">
        <f>SUMIF(AG28:AG82,"&lt;&gt;NOR",G28:G82)</f>
        <v>0</v>
      </c>
      <c r="H27" s="216"/>
      <c r="I27" s="216">
        <f>SUM(I28:I82)</f>
        <v>0</v>
      </c>
      <c r="J27" s="216"/>
      <c r="K27" s="216">
        <f>SUM(K28:K82)</f>
        <v>0</v>
      </c>
      <c r="L27" s="216"/>
      <c r="M27" s="216">
        <f>SUM(M28:M82)</f>
        <v>0</v>
      </c>
      <c r="N27" s="216"/>
      <c r="O27" s="216">
        <f>SUM(O28:O82)</f>
        <v>0.47</v>
      </c>
      <c r="P27" s="216"/>
      <c r="Q27" s="216">
        <f>SUM(Q28:Q82)</f>
        <v>0</v>
      </c>
      <c r="R27" s="216"/>
      <c r="S27" s="216"/>
      <c r="T27" s="216"/>
      <c r="U27" s="216"/>
      <c r="V27" s="216">
        <f>SUM(V28:V82)</f>
        <v>27.430000000000003</v>
      </c>
      <c r="W27" s="216"/>
      <c r="AG27" t="s">
        <v>156</v>
      </c>
    </row>
    <row r="28" spans="1:60" outlineLevel="1" x14ac:dyDescent="0.2">
      <c r="A28" s="223">
        <v>6</v>
      </c>
      <c r="B28" s="224" t="s">
        <v>216</v>
      </c>
      <c r="C28" s="240" t="s">
        <v>217</v>
      </c>
      <c r="D28" s="225" t="s">
        <v>192</v>
      </c>
      <c r="E28" s="226">
        <v>1.6301000000000001</v>
      </c>
      <c r="F28" s="227"/>
      <c r="G28" s="228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4.0000000000000003E-5</v>
      </c>
      <c r="O28" s="214">
        <f>ROUND(E28*N28,2)</f>
        <v>0</v>
      </c>
      <c r="P28" s="214">
        <v>0</v>
      </c>
      <c r="Q28" s="214">
        <f>ROUND(E28*P28,2)</f>
        <v>0</v>
      </c>
      <c r="R28" s="214"/>
      <c r="S28" s="214" t="s">
        <v>161</v>
      </c>
      <c r="T28" s="214" t="s">
        <v>167</v>
      </c>
      <c r="U28" s="214">
        <v>7.8E-2</v>
      </c>
      <c r="V28" s="214">
        <f>ROUND(E28*U28,2)</f>
        <v>0.13</v>
      </c>
      <c r="W28" s="214"/>
      <c r="X28" s="194"/>
      <c r="Y28" s="194"/>
      <c r="Z28" s="194"/>
      <c r="AA28" s="194"/>
      <c r="AB28" s="194"/>
      <c r="AC28" s="194"/>
      <c r="AD28" s="194"/>
      <c r="AE28" s="194"/>
      <c r="AF28" s="194"/>
      <c r="AG28" s="194" t="s">
        <v>193</v>
      </c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</row>
    <row r="29" spans="1:60" outlineLevel="1" x14ac:dyDescent="0.2">
      <c r="A29" s="211"/>
      <c r="B29" s="212"/>
      <c r="C29" s="254" t="s">
        <v>218</v>
      </c>
      <c r="D29" s="249"/>
      <c r="E29" s="250">
        <v>1.6301000000000001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194"/>
      <c r="Y29" s="194"/>
      <c r="Z29" s="194"/>
      <c r="AA29" s="194"/>
      <c r="AB29" s="194"/>
      <c r="AC29" s="194"/>
      <c r="AD29" s="194"/>
      <c r="AE29" s="194"/>
      <c r="AF29" s="194"/>
      <c r="AG29" s="194" t="s">
        <v>195</v>
      </c>
      <c r="AH29" s="194">
        <v>0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</row>
    <row r="30" spans="1:60" ht="22.5" outlineLevel="1" x14ac:dyDescent="0.2">
      <c r="A30" s="223">
        <v>7</v>
      </c>
      <c r="B30" s="224" t="s">
        <v>219</v>
      </c>
      <c r="C30" s="240" t="s">
        <v>220</v>
      </c>
      <c r="D30" s="225" t="s">
        <v>192</v>
      </c>
      <c r="E30" s="226">
        <v>12.1</v>
      </c>
      <c r="F30" s="227"/>
      <c r="G30" s="228">
        <f>ROUND(E30*F30,2)</f>
        <v>0</v>
      </c>
      <c r="H30" s="215"/>
      <c r="I30" s="214">
        <f>ROUND(E30*H30,2)</f>
        <v>0</v>
      </c>
      <c r="J30" s="215"/>
      <c r="K30" s="214">
        <f>ROUND(E30*J30,2)</f>
        <v>0</v>
      </c>
      <c r="L30" s="214">
        <v>21</v>
      </c>
      <c r="M30" s="214">
        <f>G30*(1+L30/100)</f>
        <v>0</v>
      </c>
      <c r="N30" s="214">
        <v>1.9300000000000001E-3</v>
      </c>
      <c r="O30" s="214">
        <f>ROUND(E30*N30,2)</f>
        <v>0.02</v>
      </c>
      <c r="P30" s="214">
        <v>0</v>
      </c>
      <c r="Q30" s="214">
        <f>ROUND(E30*P30,2)</f>
        <v>0</v>
      </c>
      <c r="R30" s="214"/>
      <c r="S30" s="214" t="s">
        <v>161</v>
      </c>
      <c r="T30" s="214" t="s">
        <v>167</v>
      </c>
      <c r="U30" s="214">
        <v>0.10764</v>
      </c>
      <c r="V30" s="214">
        <f>ROUND(E30*U30,2)</f>
        <v>1.3</v>
      </c>
      <c r="W30" s="214"/>
      <c r="X30" s="194"/>
      <c r="Y30" s="194"/>
      <c r="Z30" s="194"/>
      <c r="AA30" s="194"/>
      <c r="AB30" s="194"/>
      <c r="AC30" s="194"/>
      <c r="AD30" s="194"/>
      <c r="AE30" s="194"/>
      <c r="AF30" s="194"/>
      <c r="AG30" s="194" t="s">
        <v>193</v>
      </c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</row>
    <row r="31" spans="1:60" outlineLevel="1" x14ac:dyDescent="0.2">
      <c r="A31" s="211"/>
      <c r="B31" s="212"/>
      <c r="C31" s="241" t="s">
        <v>221</v>
      </c>
      <c r="D31" s="235"/>
      <c r="E31" s="235"/>
      <c r="F31" s="235"/>
      <c r="G31" s="235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194"/>
      <c r="Y31" s="194"/>
      <c r="Z31" s="194"/>
      <c r="AA31" s="194"/>
      <c r="AB31" s="194"/>
      <c r="AC31" s="194"/>
      <c r="AD31" s="194"/>
      <c r="AE31" s="194"/>
      <c r="AF31" s="194"/>
      <c r="AG31" s="194" t="s">
        <v>170</v>
      </c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</row>
    <row r="32" spans="1:60" outlineLevel="1" x14ac:dyDescent="0.2">
      <c r="A32" s="211"/>
      <c r="B32" s="212"/>
      <c r="C32" s="254" t="s">
        <v>222</v>
      </c>
      <c r="D32" s="249"/>
      <c r="E32" s="250">
        <v>3.2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194"/>
      <c r="Y32" s="194"/>
      <c r="Z32" s="194"/>
      <c r="AA32" s="194"/>
      <c r="AB32" s="194"/>
      <c r="AC32" s="194"/>
      <c r="AD32" s="194"/>
      <c r="AE32" s="194"/>
      <c r="AF32" s="194"/>
      <c r="AG32" s="194" t="s">
        <v>195</v>
      </c>
      <c r="AH32" s="194">
        <v>0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</row>
    <row r="33" spans="1:60" outlineLevel="1" x14ac:dyDescent="0.2">
      <c r="A33" s="211"/>
      <c r="B33" s="212"/>
      <c r="C33" s="254" t="s">
        <v>223</v>
      </c>
      <c r="D33" s="249"/>
      <c r="E33" s="250">
        <v>1.5</v>
      </c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194"/>
      <c r="Y33" s="194"/>
      <c r="Z33" s="194"/>
      <c r="AA33" s="194"/>
      <c r="AB33" s="194"/>
      <c r="AC33" s="194"/>
      <c r="AD33" s="194"/>
      <c r="AE33" s="194"/>
      <c r="AF33" s="194"/>
      <c r="AG33" s="194" t="s">
        <v>195</v>
      </c>
      <c r="AH33" s="194">
        <v>0</v>
      </c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</row>
    <row r="34" spans="1:60" outlineLevel="1" x14ac:dyDescent="0.2">
      <c r="A34" s="211"/>
      <c r="B34" s="212"/>
      <c r="C34" s="254" t="s">
        <v>224</v>
      </c>
      <c r="D34" s="249"/>
      <c r="E34" s="250">
        <v>1.5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194"/>
      <c r="Y34" s="194"/>
      <c r="Z34" s="194"/>
      <c r="AA34" s="194"/>
      <c r="AB34" s="194"/>
      <c r="AC34" s="194"/>
      <c r="AD34" s="194"/>
      <c r="AE34" s="194"/>
      <c r="AF34" s="194"/>
      <c r="AG34" s="194" t="s">
        <v>195</v>
      </c>
      <c r="AH34" s="194">
        <v>0</v>
      </c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</row>
    <row r="35" spans="1:60" outlineLevel="1" x14ac:dyDescent="0.2">
      <c r="A35" s="211"/>
      <c r="B35" s="212"/>
      <c r="C35" s="254" t="s">
        <v>225</v>
      </c>
      <c r="D35" s="249"/>
      <c r="E35" s="250">
        <v>2.9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194"/>
      <c r="Y35" s="194"/>
      <c r="Z35" s="194"/>
      <c r="AA35" s="194"/>
      <c r="AB35" s="194"/>
      <c r="AC35" s="194"/>
      <c r="AD35" s="194"/>
      <c r="AE35" s="194"/>
      <c r="AF35" s="194"/>
      <c r="AG35" s="194" t="s">
        <v>195</v>
      </c>
      <c r="AH35" s="194">
        <v>0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</row>
    <row r="36" spans="1:60" outlineLevel="1" x14ac:dyDescent="0.2">
      <c r="A36" s="211"/>
      <c r="B36" s="212"/>
      <c r="C36" s="254" t="s">
        <v>226</v>
      </c>
      <c r="D36" s="249"/>
      <c r="E36" s="250">
        <v>1.5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194"/>
      <c r="Y36" s="194"/>
      <c r="Z36" s="194"/>
      <c r="AA36" s="194"/>
      <c r="AB36" s="194"/>
      <c r="AC36" s="194"/>
      <c r="AD36" s="194"/>
      <c r="AE36" s="194"/>
      <c r="AF36" s="194"/>
      <c r="AG36" s="194" t="s">
        <v>195</v>
      </c>
      <c r="AH36" s="194">
        <v>0</v>
      </c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</row>
    <row r="37" spans="1:60" outlineLevel="1" x14ac:dyDescent="0.2">
      <c r="A37" s="211"/>
      <c r="B37" s="212"/>
      <c r="C37" s="254" t="s">
        <v>227</v>
      </c>
      <c r="D37" s="249"/>
      <c r="E37" s="250">
        <v>1.5</v>
      </c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194"/>
      <c r="Y37" s="194"/>
      <c r="Z37" s="194"/>
      <c r="AA37" s="194"/>
      <c r="AB37" s="194"/>
      <c r="AC37" s="194"/>
      <c r="AD37" s="194"/>
      <c r="AE37" s="194"/>
      <c r="AF37" s="194"/>
      <c r="AG37" s="194" t="s">
        <v>195</v>
      </c>
      <c r="AH37" s="194">
        <v>0</v>
      </c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</row>
    <row r="38" spans="1:60" outlineLevel="1" x14ac:dyDescent="0.2">
      <c r="A38" s="211"/>
      <c r="B38" s="212"/>
      <c r="C38" s="255" t="s">
        <v>198</v>
      </c>
      <c r="D38" s="251"/>
      <c r="E38" s="252">
        <v>12.1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194"/>
      <c r="Y38" s="194"/>
      <c r="Z38" s="194"/>
      <c r="AA38" s="194"/>
      <c r="AB38" s="194"/>
      <c r="AC38" s="194"/>
      <c r="AD38" s="194"/>
      <c r="AE38" s="194"/>
      <c r="AF38" s="194"/>
      <c r="AG38" s="194" t="s">
        <v>195</v>
      </c>
      <c r="AH38" s="194">
        <v>1</v>
      </c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</row>
    <row r="39" spans="1:60" ht="22.5" outlineLevel="1" x14ac:dyDescent="0.2">
      <c r="A39" s="223">
        <v>8</v>
      </c>
      <c r="B39" s="224" t="s">
        <v>228</v>
      </c>
      <c r="C39" s="240" t="s">
        <v>229</v>
      </c>
      <c r="D39" s="225" t="s">
        <v>192</v>
      </c>
      <c r="E39" s="226">
        <v>1.7966</v>
      </c>
      <c r="F39" s="227"/>
      <c r="G39" s="228">
        <f>ROUND(E39*F39,2)</f>
        <v>0</v>
      </c>
      <c r="H39" s="215"/>
      <c r="I39" s="214">
        <f>ROUND(E39*H39,2)</f>
        <v>0</v>
      </c>
      <c r="J39" s="215"/>
      <c r="K39" s="214">
        <f>ROUND(E39*J39,2)</f>
        <v>0</v>
      </c>
      <c r="L39" s="214">
        <v>21</v>
      </c>
      <c r="M39" s="214">
        <f>G39*(1+L39/100)</f>
        <v>0</v>
      </c>
      <c r="N39" s="214">
        <v>4.555E-2</v>
      </c>
      <c r="O39" s="214">
        <f>ROUND(E39*N39,2)</f>
        <v>0.08</v>
      </c>
      <c r="P39" s="214">
        <v>0</v>
      </c>
      <c r="Q39" s="214">
        <f>ROUND(E39*P39,2)</f>
        <v>0</v>
      </c>
      <c r="R39" s="214"/>
      <c r="S39" s="214" t="s">
        <v>161</v>
      </c>
      <c r="T39" s="214" t="s">
        <v>167</v>
      </c>
      <c r="U39" s="214">
        <v>2.0917699999999999</v>
      </c>
      <c r="V39" s="214">
        <f>ROUND(E39*U39,2)</f>
        <v>3.76</v>
      </c>
      <c r="W39" s="214"/>
      <c r="X39" s="194"/>
      <c r="Y39" s="194"/>
      <c r="Z39" s="194"/>
      <c r="AA39" s="194"/>
      <c r="AB39" s="194"/>
      <c r="AC39" s="194"/>
      <c r="AD39" s="194"/>
      <c r="AE39" s="194"/>
      <c r="AF39" s="194"/>
      <c r="AG39" s="194" t="s">
        <v>193</v>
      </c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</row>
    <row r="40" spans="1:60" outlineLevel="1" x14ac:dyDescent="0.2">
      <c r="A40" s="211"/>
      <c r="B40" s="212"/>
      <c r="C40" s="254" t="s">
        <v>230</v>
      </c>
      <c r="D40" s="249"/>
      <c r="E40" s="250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194"/>
      <c r="Y40" s="194"/>
      <c r="Z40" s="194"/>
      <c r="AA40" s="194"/>
      <c r="AB40" s="194"/>
      <c r="AC40" s="194"/>
      <c r="AD40" s="194"/>
      <c r="AE40" s="194"/>
      <c r="AF40" s="194"/>
      <c r="AG40" s="194" t="s">
        <v>195</v>
      </c>
      <c r="AH40" s="194">
        <v>0</v>
      </c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</row>
    <row r="41" spans="1:60" outlineLevel="1" x14ac:dyDescent="0.2">
      <c r="A41" s="211"/>
      <c r="B41" s="212"/>
      <c r="C41" s="254" t="s">
        <v>231</v>
      </c>
      <c r="D41" s="249"/>
      <c r="E41" s="250">
        <v>1.0309999999999999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194"/>
      <c r="Y41" s="194"/>
      <c r="Z41" s="194"/>
      <c r="AA41" s="194"/>
      <c r="AB41" s="194"/>
      <c r="AC41" s="194"/>
      <c r="AD41" s="194"/>
      <c r="AE41" s="194"/>
      <c r="AF41" s="194"/>
      <c r="AG41" s="194" t="s">
        <v>195</v>
      </c>
      <c r="AH41" s="194">
        <v>0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</row>
    <row r="42" spans="1:60" outlineLevel="1" x14ac:dyDescent="0.2">
      <c r="A42" s="211"/>
      <c r="B42" s="212"/>
      <c r="C42" s="254" t="s">
        <v>232</v>
      </c>
      <c r="D42" s="249"/>
      <c r="E42" s="250">
        <v>0.76559999999999995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194"/>
      <c r="Y42" s="194"/>
      <c r="Z42" s="194"/>
      <c r="AA42" s="194"/>
      <c r="AB42" s="194"/>
      <c r="AC42" s="194"/>
      <c r="AD42" s="194"/>
      <c r="AE42" s="194"/>
      <c r="AF42" s="194"/>
      <c r="AG42" s="194" t="s">
        <v>195</v>
      </c>
      <c r="AH42" s="194">
        <v>0</v>
      </c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</row>
    <row r="43" spans="1:60" outlineLevel="1" x14ac:dyDescent="0.2">
      <c r="A43" s="211"/>
      <c r="B43" s="212"/>
      <c r="C43" s="255" t="s">
        <v>198</v>
      </c>
      <c r="D43" s="251"/>
      <c r="E43" s="252">
        <v>1.7966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194"/>
      <c r="Y43" s="194"/>
      <c r="Z43" s="194"/>
      <c r="AA43" s="194"/>
      <c r="AB43" s="194"/>
      <c r="AC43" s="194"/>
      <c r="AD43" s="194"/>
      <c r="AE43" s="194"/>
      <c r="AF43" s="194"/>
      <c r="AG43" s="194" t="s">
        <v>195</v>
      </c>
      <c r="AH43" s="194">
        <v>1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</row>
    <row r="44" spans="1:60" outlineLevel="1" x14ac:dyDescent="0.2">
      <c r="A44" s="223">
        <v>9</v>
      </c>
      <c r="B44" s="224" t="s">
        <v>233</v>
      </c>
      <c r="C44" s="240" t="s">
        <v>234</v>
      </c>
      <c r="D44" s="225" t="s">
        <v>192</v>
      </c>
      <c r="E44" s="226">
        <v>12.1</v>
      </c>
      <c r="F44" s="227"/>
      <c r="G44" s="228">
        <f>ROUND(E44*F44,2)</f>
        <v>0</v>
      </c>
      <c r="H44" s="215"/>
      <c r="I44" s="214">
        <f>ROUND(E44*H44,2)</f>
        <v>0</v>
      </c>
      <c r="J44" s="215"/>
      <c r="K44" s="214">
        <f>ROUND(E44*J44,2)</f>
        <v>0</v>
      </c>
      <c r="L44" s="214">
        <v>21</v>
      </c>
      <c r="M44" s="214">
        <f>G44*(1+L44/100)</f>
        <v>0</v>
      </c>
      <c r="N44" s="214">
        <v>7.6800000000000002E-3</v>
      </c>
      <c r="O44" s="214">
        <f>ROUND(E44*N44,2)</f>
        <v>0.09</v>
      </c>
      <c r="P44" s="214">
        <v>0</v>
      </c>
      <c r="Q44" s="214">
        <f>ROUND(E44*P44,2)</f>
        <v>0</v>
      </c>
      <c r="R44" s="214"/>
      <c r="S44" s="214" t="s">
        <v>161</v>
      </c>
      <c r="T44" s="214" t="s">
        <v>167</v>
      </c>
      <c r="U44" s="214">
        <v>0.38100000000000001</v>
      </c>
      <c r="V44" s="214">
        <f>ROUND(E44*U44,2)</f>
        <v>4.6100000000000003</v>
      </c>
      <c r="W44" s="214"/>
      <c r="X44" s="194"/>
      <c r="Y44" s="194"/>
      <c r="Z44" s="194"/>
      <c r="AA44" s="194"/>
      <c r="AB44" s="194"/>
      <c r="AC44" s="194"/>
      <c r="AD44" s="194"/>
      <c r="AE44" s="194"/>
      <c r="AF44" s="194"/>
      <c r="AG44" s="194" t="s">
        <v>193</v>
      </c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</row>
    <row r="45" spans="1:60" outlineLevel="1" x14ac:dyDescent="0.2">
      <c r="A45" s="211"/>
      <c r="B45" s="212"/>
      <c r="C45" s="254" t="s">
        <v>235</v>
      </c>
      <c r="D45" s="249"/>
      <c r="E45" s="250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194"/>
      <c r="Y45" s="194"/>
      <c r="Z45" s="194"/>
      <c r="AA45" s="194"/>
      <c r="AB45" s="194"/>
      <c r="AC45" s="194"/>
      <c r="AD45" s="194"/>
      <c r="AE45" s="194"/>
      <c r="AF45" s="194"/>
      <c r="AG45" s="194" t="s">
        <v>195</v>
      </c>
      <c r="AH45" s="194">
        <v>0</v>
      </c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</row>
    <row r="46" spans="1:60" outlineLevel="1" x14ac:dyDescent="0.2">
      <c r="A46" s="211"/>
      <c r="B46" s="212"/>
      <c r="C46" s="254" t="s">
        <v>222</v>
      </c>
      <c r="D46" s="249"/>
      <c r="E46" s="250">
        <v>3.2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194"/>
      <c r="Y46" s="194"/>
      <c r="Z46" s="194"/>
      <c r="AA46" s="194"/>
      <c r="AB46" s="194"/>
      <c r="AC46" s="194"/>
      <c r="AD46" s="194"/>
      <c r="AE46" s="194"/>
      <c r="AF46" s="194"/>
      <c r="AG46" s="194" t="s">
        <v>195</v>
      </c>
      <c r="AH46" s="194">
        <v>0</v>
      </c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</row>
    <row r="47" spans="1:60" outlineLevel="1" x14ac:dyDescent="0.2">
      <c r="A47" s="211"/>
      <c r="B47" s="212"/>
      <c r="C47" s="254" t="s">
        <v>223</v>
      </c>
      <c r="D47" s="249"/>
      <c r="E47" s="250">
        <v>1.5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194"/>
      <c r="Y47" s="194"/>
      <c r="Z47" s="194"/>
      <c r="AA47" s="194"/>
      <c r="AB47" s="194"/>
      <c r="AC47" s="194"/>
      <c r="AD47" s="194"/>
      <c r="AE47" s="194"/>
      <c r="AF47" s="194"/>
      <c r="AG47" s="194" t="s">
        <v>195</v>
      </c>
      <c r="AH47" s="194">
        <v>0</v>
      </c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</row>
    <row r="48" spans="1:60" outlineLevel="1" x14ac:dyDescent="0.2">
      <c r="A48" s="211"/>
      <c r="B48" s="212"/>
      <c r="C48" s="254" t="s">
        <v>224</v>
      </c>
      <c r="D48" s="249"/>
      <c r="E48" s="250">
        <v>1.5</v>
      </c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194"/>
      <c r="Y48" s="194"/>
      <c r="Z48" s="194"/>
      <c r="AA48" s="194"/>
      <c r="AB48" s="194"/>
      <c r="AC48" s="194"/>
      <c r="AD48" s="194"/>
      <c r="AE48" s="194"/>
      <c r="AF48" s="194"/>
      <c r="AG48" s="194" t="s">
        <v>195</v>
      </c>
      <c r="AH48" s="194">
        <v>0</v>
      </c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</row>
    <row r="49" spans="1:60" outlineLevel="1" x14ac:dyDescent="0.2">
      <c r="A49" s="211"/>
      <c r="B49" s="212"/>
      <c r="C49" s="254" t="s">
        <v>225</v>
      </c>
      <c r="D49" s="249"/>
      <c r="E49" s="250">
        <v>2.9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194"/>
      <c r="Y49" s="194"/>
      <c r="Z49" s="194"/>
      <c r="AA49" s="194"/>
      <c r="AB49" s="194"/>
      <c r="AC49" s="194"/>
      <c r="AD49" s="194"/>
      <c r="AE49" s="194"/>
      <c r="AF49" s="194"/>
      <c r="AG49" s="194" t="s">
        <v>195</v>
      </c>
      <c r="AH49" s="194">
        <v>0</v>
      </c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</row>
    <row r="50" spans="1:60" outlineLevel="1" x14ac:dyDescent="0.2">
      <c r="A50" s="211"/>
      <c r="B50" s="212"/>
      <c r="C50" s="254" t="s">
        <v>226</v>
      </c>
      <c r="D50" s="249"/>
      <c r="E50" s="250">
        <v>1.5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194"/>
      <c r="Y50" s="194"/>
      <c r="Z50" s="194"/>
      <c r="AA50" s="194"/>
      <c r="AB50" s="194"/>
      <c r="AC50" s="194"/>
      <c r="AD50" s="194"/>
      <c r="AE50" s="194"/>
      <c r="AF50" s="194"/>
      <c r="AG50" s="194" t="s">
        <v>195</v>
      </c>
      <c r="AH50" s="194">
        <v>0</v>
      </c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</row>
    <row r="51" spans="1:60" outlineLevel="1" x14ac:dyDescent="0.2">
      <c r="A51" s="211"/>
      <c r="B51" s="212"/>
      <c r="C51" s="254" t="s">
        <v>227</v>
      </c>
      <c r="D51" s="249"/>
      <c r="E51" s="250">
        <v>1.5</v>
      </c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194"/>
      <c r="Y51" s="194"/>
      <c r="Z51" s="194"/>
      <c r="AA51" s="194"/>
      <c r="AB51" s="194"/>
      <c r="AC51" s="194"/>
      <c r="AD51" s="194"/>
      <c r="AE51" s="194"/>
      <c r="AF51" s="194"/>
      <c r="AG51" s="194" t="s">
        <v>195</v>
      </c>
      <c r="AH51" s="194">
        <v>0</v>
      </c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</row>
    <row r="52" spans="1:60" outlineLevel="1" x14ac:dyDescent="0.2">
      <c r="A52" s="211"/>
      <c r="B52" s="212"/>
      <c r="C52" s="255" t="s">
        <v>198</v>
      </c>
      <c r="D52" s="251"/>
      <c r="E52" s="252">
        <v>12.1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194"/>
      <c r="Y52" s="194"/>
      <c r="Z52" s="194"/>
      <c r="AA52" s="194"/>
      <c r="AB52" s="194"/>
      <c r="AC52" s="194"/>
      <c r="AD52" s="194"/>
      <c r="AE52" s="194"/>
      <c r="AF52" s="194"/>
      <c r="AG52" s="194" t="s">
        <v>195</v>
      </c>
      <c r="AH52" s="194">
        <v>1</v>
      </c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</row>
    <row r="53" spans="1:60" ht="22.5" outlineLevel="1" x14ac:dyDescent="0.2">
      <c r="A53" s="223">
        <v>10</v>
      </c>
      <c r="B53" s="224" t="s">
        <v>236</v>
      </c>
      <c r="C53" s="240" t="s">
        <v>237</v>
      </c>
      <c r="D53" s="225" t="s">
        <v>206</v>
      </c>
      <c r="E53" s="226">
        <v>26.657800000000002</v>
      </c>
      <c r="F53" s="227"/>
      <c r="G53" s="228">
        <f>ROUND(E53*F53,2)</f>
        <v>0</v>
      </c>
      <c r="H53" s="215"/>
      <c r="I53" s="214">
        <f>ROUND(E53*H53,2)</f>
        <v>0</v>
      </c>
      <c r="J53" s="215"/>
      <c r="K53" s="214">
        <f>ROUND(E53*J53,2)</f>
        <v>0</v>
      </c>
      <c r="L53" s="214">
        <v>21</v>
      </c>
      <c r="M53" s="214">
        <f>G53*(1+L53/100)</f>
        <v>0</v>
      </c>
      <c r="N53" s="214">
        <v>2.3800000000000002E-3</v>
      </c>
      <c r="O53" s="214">
        <f>ROUND(E53*N53,2)</f>
        <v>0.06</v>
      </c>
      <c r="P53" s="214">
        <v>0</v>
      </c>
      <c r="Q53" s="214">
        <f>ROUND(E53*P53,2)</f>
        <v>0</v>
      </c>
      <c r="R53" s="214"/>
      <c r="S53" s="214" t="s">
        <v>161</v>
      </c>
      <c r="T53" s="214" t="s">
        <v>167</v>
      </c>
      <c r="U53" s="214">
        <v>0.18232999999999999</v>
      </c>
      <c r="V53" s="214">
        <f>ROUND(E53*U53,2)</f>
        <v>4.8600000000000003</v>
      </c>
      <c r="W53" s="214"/>
      <c r="X53" s="194"/>
      <c r="Y53" s="194"/>
      <c r="Z53" s="194"/>
      <c r="AA53" s="194"/>
      <c r="AB53" s="194"/>
      <c r="AC53" s="194"/>
      <c r="AD53" s="194"/>
      <c r="AE53" s="194"/>
      <c r="AF53" s="194"/>
      <c r="AG53" s="194" t="s">
        <v>193</v>
      </c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</row>
    <row r="54" spans="1:60" ht="22.5" outlineLevel="1" x14ac:dyDescent="0.2">
      <c r="A54" s="211"/>
      <c r="B54" s="212"/>
      <c r="C54" s="254" t="s">
        <v>238</v>
      </c>
      <c r="D54" s="249"/>
      <c r="E54" s="250">
        <v>4.5578000000000003</v>
      </c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194"/>
      <c r="Y54" s="194"/>
      <c r="Z54" s="194"/>
      <c r="AA54" s="194"/>
      <c r="AB54" s="194"/>
      <c r="AC54" s="194"/>
      <c r="AD54" s="194"/>
      <c r="AE54" s="194"/>
      <c r="AF54" s="194"/>
      <c r="AG54" s="194" t="s">
        <v>195</v>
      </c>
      <c r="AH54" s="194">
        <v>0</v>
      </c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</row>
    <row r="55" spans="1:60" outlineLevel="1" x14ac:dyDescent="0.2">
      <c r="A55" s="211"/>
      <c r="B55" s="212"/>
      <c r="C55" s="255" t="s">
        <v>198</v>
      </c>
      <c r="D55" s="251"/>
      <c r="E55" s="252">
        <v>4.5578000000000003</v>
      </c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194"/>
      <c r="Y55" s="194"/>
      <c r="Z55" s="194"/>
      <c r="AA55" s="194"/>
      <c r="AB55" s="194"/>
      <c r="AC55" s="194"/>
      <c r="AD55" s="194"/>
      <c r="AE55" s="194"/>
      <c r="AF55" s="194"/>
      <c r="AG55" s="194" t="s">
        <v>195</v>
      </c>
      <c r="AH55" s="194">
        <v>1</v>
      </c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</row>
    <row r="56" spans="1:60" outlineLevel="1" x14ac:dyDescent="0.2">
      <c r="A56" s="211"/>
      <c r="B56" s="212"/>
      <c r="C56" s="254" t="s">
        <v>239</v>
      </c>
      <c r="D56" s="249"/>
      <c r="E56" s="250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194"/>
      <c r="Y56" s="194"/>
      <c r="Z56" s="194"/>
      <c r="AA56" s="194"/>
      <c r="AB56" s="194"/>
      <c r="AC56" s="194"/>
      <c r="AD56" s="194"/>
      <c r="AE56" s="194"/>
      <c r="AF56" s="194"/>
      <c r="AG56" s="194" t="s">
        <v>195</v>
      </c>
      <c r="AH56" s="194">
        <v>0</v>
      </c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</row>
    <row r="57" spans="1:60" outlineLevel="1" x14ac:dyDescent="0.2">
      <c r="A57" s="211"/>
      <c r="B57" s="212"/>
      <c r="C57" s="254" t="s">
        <v>240</v>
      </c>
      <c r="D57" s="249"/>
      <c r="E57" s="250">
        <v>10.6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194"/>
      <c r="Y57" s="194"/>
      <c r="Z57" s="194"/>
      <c r="AA57" s="194"/>
      <c r="AB57" s="194"/>
      <c r="AC57" s="194"/>
      <c r="AD57" s="194"/>
      <c r="AE57" s="194"/>
      <c r="AF57" s="194"/>
      <c r="AG57" s="194" t="s">
        <v>195</v>
      </c>
      <c r="AH57" s="194">
        <v>0</v>
      </c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</row>
    <row r="58" spans="1:60" outlineLevel="1" x14ac:dyDescent="0.2">
      <c r="A58" s="211"/>
      <c r="B58" s="212"/>
      <c r="C58" s="254" t="s">
        <v>241</v>
      </c>
      <c r="D58" s="249"/>
      <c r="E58" s="250">
        <v>11.5</v>
      </c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194"/>
      <c r="Y58" s="194"/>
      <c r="Z58" s="194"/>
      <c r="AA58" s="194"/>
      <c r="AB58" s="194"/>
      <c r="AC58" s="194"/>
      <c r="AD58" s="194"/>
      <c r="AE58" s="194"/>
      <c r="AF58" s="194"/>
      <c r="AG58" s="194" t="s">
        <v>195</v>
      </c>
      <c r="AH58" s="194">
        <v>0</v>
      </c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</row>
    <row r="59" spans="1:60" outlineLevel="1" x14ac:dyDescent="0.2">
      <c r="A59" s="211"/>
      <c r="B59" s="212"/>
      <c r="C59" s="255" t="s">
        <v>198</v>
      </c>
      <c r="D59" s="251"/>
      <c r="E59" s="252">
        <v>22.1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194"/>
      <c r="Y59" s="194"/>
      <c r="Z59" s="194"/>
      <c r="AA59" s="194"/>
      <c r="AB59" s="194"/>
      <c r="AC59" s="194"/>
      <c r="AD59" s="194"/>
      <c r="AE59" s="194"/>
      <c r="AF59" s="194"/>
      <c r="AG59" s="194" t="s">
        <v>195</v>
      </c>
      <c r="AH59" s="194">
        <v>1</v>
      </c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</row>
    <row r="60" spans="1:60" outlineLevel="1" x14ac:dyDescent="0.2">
      <c r="A60" s="223">
        <v>11</v>
      </c>
      <c r="B60" s="224" t="s">
        <v>242</v>
      </c>
      <c r="C60" s="240" t="s">
        <v>243</v>
      </c>
      <c r="D60" s="225" t="s">
        <v>192</v>
      </c>
      <c r="E60" s="226">
        <v>4.42</v>
      </c>
      <c r="F60" s="227"/>
      <c r="G60" s="228">
        <f>ROUND(E60*F60,2)</f>
        <v>0</v>
      </c>
      <c r="H60" s="215"/>
      <c r="I60" s="214">
        <f>ROUND(E60*H60,2)</f>
        <v>0</v>
      </c>
      <c r="J60" s="215"/>
      <c r="K60" s="214">
        <f>ROUND(E60*J60,2)</f>
        <v>0</v>
      </c>
      <c r="L60" s="214">
        <v>21</v>
      </c>
      <c r="M60" s="214">
        <f>G60*(1+L60/100)</f>
        <v>0</v>
      </c>
      <c r="N60" s="214">
        <v>2.9299999999999999E-3</v>
      </c>
      <c r="O60" s="214">
        <f>ROUND(E60*N60,2)</f>
        <v>0.01</v>
      </c>
      <c r="P60" s="214">
        <v>0</v>
      </c>
      <c r="Q60" s="214">
        <f>ROUND(E60*P60,2)</f>
        <v>0</v>
      </c>
      <c r="R60" s="214"/>
      <c r="S60" s="214" t="s">
        <v>161</v>
      </c>
      <c r="T60" s="214" t="s">
        <v>167</v>
      </c>
      <c r="U60" s="214">
        <v>7.3249999999999996E-2</v>
      </c>
      <c r="V60" s="214">
        <f>ROUND(E60*U60,2)</f>
        <v>0.32</v>
      </c>
      <c r="W60" s="214"/>
      <c r="X60" s="194"/>
      <c r="Y60" s="194"/>
      <c r="Z60" s="194"/>
      <c r="AA60" s="194"/>
      <c r="AB60" s="194"/>
      <c r="AC60" s="194"/>
      <c r="AD60" s="194"/>
      <c r="AE60" s="194"/>
      <c r="AF60" s="194"/>
      <c r="AG60" s="194" t="s">
        <v>193</v>
      </c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</row>
    <row r="61" spans="1:60" outlineLevel="1" x14ac:dyDescent="0.2">
      <c r="A61" s="211"/>
      <c r="B61" s="212"/>
      <c r="C61" s="254" t="s">
        <v>244</v>
      </c>
      <c r="D61" s="249"/>
      <c r="E61" s="250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194"/>
      <c r="Y61" s="194"/>
      <c r="Z61" s="194"/>
      <c r="AA61" s="194"/>
      <c r="AB61" s="194"/>
      <c r="AC61" s="194"/>
      <c r="AD61" s="194"/>
      <c r="AE61" s="194"/>
      <c r="AF61" s="194"/>
      <c r="AG61" s="194" t="s">
        <v>195</v>
      </c>
      <c r="AH61" s="194">
        <v>0</v>
      </c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</row>
    <row r="62" spans="1:60" outlineLevel="1" x14ac:dyDescent="0.2">
      <c r="A62" s="211"/>
      <c r="B62" s="212"/>
      <c r="C62" s="254" t="s">
        <v>245</v>
      </c>
      <c r="D62" s="249"/>
      <c r="E62" s="250">
        <v>2.12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194"/>
      <c r="Y62" s="194"/>
      <c r="Z62" s="194"/>
      <c r="AA62" s="194"/>
      <c r="AB62" s="194"/>
      <c r="AC62" s="194"/>
      <c r="AD62" s="194"/>
      <c r="AE62" s="194"/>
      <c r="AF62" s="194"/>
      <c r="AG62" s="194" t="s">
        <v>195</v>
      </c>
      <c r="AH62" s="194">
        <v>0</v>
      </c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</row>
    <row r="63" spans="1:60" outlineLevel="1" x14ac:dyDescent="0.2">
      <c r="A63" s="211"/>
      <c r="B63" s="212"/>
      <c r="C63" s="254" t="s">
        <v>246</v>
      </c>
      <c r="D63" s="249"/>
      <c r="E63" s="250">
        <v>2.2999999999999998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194"/>
      <c r="Y63" s="194"/>
      <c r="Z63" s="194"/>
      <c r="AA63" s="194"/>
      <c r="AB63" s="194"/>
      <c r="AC63" s="194"/>
      <c r="AD63" s="194"/>
      <c r="AE63" s="194"/>
      <c r="AF63" s="194"/>
      <c r="AG63" s="194" t="s">
        <v>195</v>
      </c>
      <c r="AH63" s="194">
        <v>0</v>
      </c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</row>
    <row r="64" spans="1:60" outlineLevel="1" x14ac:dyDescent="0.2">
      <c r="A64" s="211"/>
      <c r="B64" s="212"/>
      <c r="C64" s="255" t="s">
        <v>198</v>
      </c>
      <c r="D64" s="251"/>
      <c r="E64" s="252">
        <v>4.42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194"/>
      <c r="Y64" s="194"/>
      <c r="Z64" s="194"/>
      <c r="AA64" s="194"/>
      <c r="AB64" s="194"/>
      <c r="AC64" s="194"/>
      <c r="AD64" s="194"/>
      <c r="AE64" s="194"/>
      <c r="AF64" s="194"/>
      <c r="AG64" s="194" t="s">
        <v>195</v>
      </c>
      <c r="AH64" s="194">
        <v>1</v>
      </c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</row>
    <row r="65" spans="1:60" ht="22.5" outlineLevel="1" x14ac:dyDescent="0.2">
      <c r="A65" s="223">
        <v>12</v>
      </c>
      <c r="B65" s="224" t="s">
        <v>247</v>
      </c>
      <c r="C65" s="240" t="s">
        <v>248</v>
      </c>
      <c r="D65" s="225" t="s">
        <v>192</v>
      </c>
      <c r="E65" s="226">
        <v>3.0449999999999999</v>
      </c>
      <c r="F65" s="227"/>
      <c r="G65" s="228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3.8289999999999998E-2</v>
      </c>
      <c r="O65" s="214">
        <f>ROUND(E65*N65,2)</f>
        <v>0.12</v>
      </c>
      <c r="P65" s="214">
        <v>0</v>
      </c>
      <c r="Q65" s="214">
        <f>ROUND(E65*P65,2)</f>
        <v>0</v>
      </c>
      <c r="R65" s="214"/>
      <c r="S65" s="214" t="s">
        <v>161</v>
      </c>
      <c r="T65" s="214" t="s">
        <v>167</v>
      </c>
      <c r="U65" s="214">
        <v>1.8764099999999999</v>
      </c>
      <c r="V65" s="214">
        <f>ROUND(E65*U65,2)</f>
        <v>5.71</v>
      </c>
      <c r="W65" s="214"/>
      <c r="X65" s="194"/>
      <c r="Y65" s="194"/>
      <c r="Z65" s="194"/>
      <c r="AA65" s="194"/>
      <c r="AB65" s="194"/>
      <c r="AC65" s="194"/>
      <c r="AD65" s="194"/>
      <c r="AE65" s="194"/>
      <c r="AF65" s="194"/>
      <c r="AG65" s="194" t="s">
        <v>193</v>
      </c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</row>
    <row r="66" spans="1:60" outlineLevel="1" x14ac:dyDescent="0.2">
      <c r="A66" s="211"/>
      <c r="B66" s="212"/>
      <c r="C66" s="254" t="s">
        <v>230</v>
      </c>
      <c r="D66" s="249"/>
      <c r="E66" s="250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194"/>
      <c r="Y66" s="194"/>
      <c r="Z66" s="194"/>
      <c r="AA66" s="194"/>
      <c r="AB66" s="194"/>
      <c r="AC66" s="194"/>
      <c r="AD66" s="194"/>
      <c r="AE66" s="194"/>
      <c r="AF66" s="194"/>
      <c r="AG66" s="194" t="s">
        <v>195</v>
      </c>
      <c r="AH66" s="194">
        <v>0</v>
      </c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</row>
    <row r="67" spans="1:60" outlineLevel="1" x14ac:dyDescent="0.2">
      <c r="A67" s="211"/>
      <c r="B67" s="212"/>
      <c r="C67" s="254" t="s">
        <v>249</v>
      </c>
      <c r="D67" s="249"/>
      <c r="E67" s="250">
        <v>1.74</v>
      </c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194"/>
      <c r="Y67" s="194"/>
      <c r="Z67" s="194"/>
      <c r="AA67" s="194"/>
      <c r="AB67" s="194"/>
      <c r="AC67" s="194"/>
      <c r="AD67" s="194"/>
      <c r="AE67" s="194"/>
      <c r="AF67" s="194"/>
      <c r="AG67" s="194" t="s">
        <v>195</v>
      </c>
      <c r="AH67" s="194">
        <v>0</v>
      </c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</row>
    <row r="68" spans="1:60" outlineLevel="1" x14ac:dyDescent="0.2">
      <c r="A68" s="211"/>
      <c r="B68" s="212"/>
      <c r="C68" s="254" t="s">
        <v>250</v>
      </c>
      <c r="D68" s="249"/>
      <c r="E68" s="250">
        <v>1.3049999999999999</v>
      </c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194"/>
      <c r="Y68" s="194"/>
      <c r="Z68" s="194"/>
      <c r="AA68" s="194"/>
      <c r="AB68" s="194"/>
      <c r="AC68" s="194"/>
      <c r="AD68" s="194"/>
      <c r="AE68" s="194"/>
      <c r="AF68" s="194"/>
      <c r="AG68" s="194" t="s">
        <v>195</v>
      </c>
      <c r="AH68" s="194">
        <v>0</v>
      </c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</row>
    <row r="69" spans="1:60" outlineLevel="1" x14ac:dyDescent="0.2">
      <c r="A69" s="211"/>
      <c r="B69" s="212"/>
      <c r="C69" s="255" t="s">
        <v>198</v>
      </c>
      <c r="D69" s="251"/>
      <c r="E69" s="252">
        <v>3.0449999999999999</v>
      </c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194"/>
      <c r="Y69" s="194"/>
      <c r="Z69" s="194"/>
      <c r="AA69" s="194"/>
      <c r="AB69" s="194"/>
      <c r="AC69" s="194"/>
      <c r="AD69" s="194"/>
      <c r="AE69" s="194"/>
      <c r="AF69" s="194"/>
      <c r="AG69" s="194" t="s">
        <v>195</v>
      </c>
      <c r="AH69" s="194">
        <v>1</v>
      </c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</row>
    <row r="70" spans="1:60" outlineLevel="1" x14ac:dyDescent="0.2">
      <c r="A70" s="223">
        <v>13</v>
      </c>
      <c r="B70" s="224" t="s">
        <v>251</v>
      </c>
      <c r="C70" s="240" t="s">
        <v>252</v>
      </c>
      <c r="D70" s="225" t="s">
        <v>192</v>
      </c>
      <c r="E70" s="226">
        <v>7.42</v>
      </c>
      <c r="F70" s="227"/>
      <c r="G70" s="228">
        <f>ROUND(E70*F70,2)</f>
        <v>0</v>
      </c>
      <c r="H70" s="215"/>
      <c r="I70" s="214">
        <f>ROUND(E70*H70,2)</f>
        <v>0</v>
      </c>
      <c r="J70" s="215"/>
      <c r="K70" s="214">
        <f>ROUND(E70*J70,2)</f>
        <v>0</v>
      </c>
      <c r="L70" s="214">
        <v>21</v>
      </c>
      <c r="M70" s="214">
        <f>G70*(1+L70/100)</f>
        <v>0</v>
      </c>
      <c r="N70" s="214">
        <v>6.3499999999999997E-3</v>
      </c>
      <c r="O70" s="214">
        <f>ROUND(E70*N70,2)</f>
        <v>0.05</v>
      </c>
      <c r="P70" s="214">
        <v>0</v>
      </c>
      <c r="Q70" s="214">
        <f>ROUND(E70*P70,2)</f>
        <v>0</v>
      </c>
      <c r="R70" s="214"/>
      <c r="S70" s="214" t="s">
        <v>161</v>
      </c>
      <c r="T70" s="214" t="s">
        <v>167</v>
      </c>
      <c r="U70" s="214">
        <v>0.31900000000000001</v>
      </c>
      <c r="V70" s="214">
        <f>ROUND(E70*U70,2)</f>
        <v>2.37</v>
      </c>
      <c r="W70" s="214"/>
      <c r="X70" s="194"/>
      <c r="Y70" s="194"/>
      <c r="Z70" s="194"/>
      <c r="AA70" s="194"/>
      <c r="AB70" s="194"/>
      <c r="AC70" s="194"/>
      <c r="AD70" s="194"/>
      <c r="AE70" s="194"/>
      <c r="AF70" s="194"/>
      <c r="AG70" s="194" t="s">
        <v>193</v>
      </c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</row>
    <row r="71" spans="1:60" outlineLevel="1" x14ac:dyDescent="0.2">
      <c r="A71" s="211"/>
      <c r="B71" s="212"/>
      <c r="C71" s="254" t="s">
        <v>244</v>
      </c>
      <c r="D71" s="249"/>
      <c r="E71" s="250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194"/>
      <c r="Y71" s="194"/>
      <c r="Z71" s="194"/>
      <c r="AA71" s="194"/>
      <c r="AB71" s="194"/>
      <c r="AC71" s="194"/>
      <c r="AD71" s="194"/>
      <c r="AE71" s="194"/>
      <c r="AF71" s="194"/>
      <c r="AG71" s="194" t="s">
        <v>195</v>
      </c>
      <c r="AH71" s="194">
        <v>0</v>
      </c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</row>
    <row r="72" spans="1:60" outlineLevel="1" x14ac:dyDescent="0.2">
      <c r="A72" s="211"/>
      <c r="B72" s="212"/>
      <c r="C72" s="254" t="s">
        <v>245</v>
      </c>
      <c r="D72" s="249"/>
      <c r="E72" s="250">
        <v>2.12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194"/>
      <c r="Y72" s="194"/>
      <c r="Z72" s="194"/>
      <c r="AA72" s="194"/>
      <c r="AB72" s="194"/>
      <c r="AC72" s="194"/>
      <c r="AD72" s="194"/>
      <c r="AE72" s="194"/>
      <c r="AF72" s="194"/>
      <c r="AG72" s="194" t="s">
        <v>195</v>
      </c>
      <c r="AH72" s="194">
        <v>0</v>
      </c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</row>
    <row r="73" spans="1:60" outlineLevel="1" x14ac:dyDescent="0.2">
      <c r="A73" s="211"/>
      <c r="B73" s="212"/>
      <c r="C73" s="254" t="s">
        <v>246</v>
      </c>
      <c r="D73" s="249"/>
      <c r="E73" s="250">
        <v>2.2999999999999998</v>
      </c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194"/>
      <c r="Y73" s="194"/>
      <c r="Z73" s="194"/>
      <c r="AA73" s="194"/>
      <c r="AB73" s="194"/>
      <c r="AC73" s="194"/>
      <c r="AD73" s="194"/>
      <c r="AE73" s="194"/>
      <c r="AF73" s="194"/>
      <c r="AG73" s="194" t="s">
        <v>195</v>
      </c>
      <c r="AH73" s="194">
        <v>0</v>
      </c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</row>
    <row r="74" spans="1:60" outlineLevel="1" x14ac:dyDescent="0.2">
      <c r="A74" s="211"/>
      <c r="B74" s="212"/>
      <c r="C74" s="254" t="s">
        <v>253</v>
      </c>
      <c r="D74" s="249"/>
      <c r="E74" s="250">
        <v>3</v>
      </c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194"/>
      <c r="Y74" s="194"/>
      <c r="Z74" s="194"/>
      <c r="AA74" s="194"/>
      <c r="AB74" s="194"/>
      <c r="AC74" s="194"/>
      <c r="AD74" s="194"/>
      <c r="AE74" s="194"/>
      <c r="AF74" s="194"/>
      <c r="AG74" s="194" t="s">
        <v>195</v>
      </c>
      <c r="AH74" s="194">
        <v>0</v>
      </c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</row>
    <row r="75" spans="1:60" outlineLevel="1" x14ac:dyDescent="0.2">
      <c r="A75" s="211"/>
      <c r="B75" s="212"/>
      <c r="C75" s="255" t="s">
        <v>198</v>
      </c>
      <c r="D75" s="251"/>
      <c r="E75" s="252">
        <v>7.42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194"/>
      <c r="Y75" s="194"/>
      <c r="Z75" s="194"/>
      <c r="AA75" s="194"/>
      <c r="AB75" s="194"/>
      <c r="AC75" s="194"/>
      <c r="AD75" s="194"/>
      <c r="AE75" s="194"/>
      <c r="AF75" s="194"/>
      <c r="AG75" s="194" t="s">
        <v>195</v>
      </c>
      <c r="AH75" s="194">
        <v>1</v>
      </c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</row>
    <row r="76" spans="1:60" ht="22.5" outlineLevel="1" x14ac:dyDescent="0.2">
      <c r="A76" s="223">
        <v>14</v>
      </c>
      <c r="B76" s="224" t="s">
        <v>254</v>
      </c>
      <c r="C76" s="240" t="s">
        <v>255</v>
      </c>
      <c r="D76" s="225" t="s">
        <v>192</v>
      </c>
      <c r="E76" s="226">
        <v>12.071199999999999</v>
      </c>
      <c r="F76" s="227"/>
      <c r="G76" s="228">
        <f>ROUND(E76*F76,2)</f>
        <v>0</v>
      </c>
      <c r="H76" s="215"/>
      <c r="I76" s="214">
        <f>ROUND(E76*H76,2)</f>
        <v>0</v>
      </c>
      <c r="J76" s="215"/>
      <c r="K76" s="214">
        <f>ROUND(E76*J76,2)</f>
        <v>0</v>
      </c>
      <c r="L76" s="214">
        <v>21</v>
      </c>
      <c r="M76" s="214">
        <f>G76*(1+L76/100)</f>
        <v>0</v>
      </c>
      <c r="N76" s="214">
        <v>3.6099999999999999E-3</v>
      </c>
      <c r="O76" s="214">
        <f>ROUND(E76*N76,2)</f>
        <v>0.04</v>
      </c>
      <c r="P76" s="214">
        <v>0</v>
      </c>
      <c r="Q76" s="214">
        <f>ROUND(E76*P76,2)</f>
        <v>0</v>
      </c>
      <c r="R76" s="214"/>
      <c r="S76" s="214" t="s">
        <v>161</v>
      </c>
      <c r="T76" s="214" t="s">
        <v>167</v>
      </c>
      <c r="U76" s="214">
        <v>0.36199999999999999</v>
      </c>
      <c r="V76" s="214">
        <f>ROUND(E76*U76,2)</f>
        <v>4.37</v>
      </c>
      <c r="W76" s="214"/>
      <c r="X76" s="194"/>
      <c r="Y76" s="194"/>
      <c r="Z76" s="194"/>
      <c r="AA76" s="194"/>
      <c r="AB76" s="194"/>
      <c r="AC76" s="194"/>
      <c r="AD76" s="194"/>
      <c r="AE76" s="194"/>
      <c r="AF76" s="194"/>
      <c r="AG76" s="194" t="s">
        <v>193</v>
      </c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</row>
    <row r="77" spans="1:60" outlineLevel="1" x14ac:dyDescent="0.2">
      <c r="A77" s="211"/>
      <c r="B77" s="212"/>
      <c r="C77" s="254" t="s">
        <v>256</v>
      </c>
      <c r="D77" s="249"/>
      <c r="E77" s="250">
        <v>6.25</v>
      </c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194"/>
      <c r="Y77" s="194"/>
      <c r="Z77" s="194"/>
      <c r="AA77" s="194"/>
      <c r="AB77" s="194"/>
      <c r="AC77" s="194"/>
      <c r="AD77" s="194"/>
      <c r="AE77" s="194"/>
      <c r="AF77" s="194"/>
      <c r="AG77" s="194" t="s">
        <v>195</v>
      </c>
      <c r="AH77" s="194">
        <v>0</v>
      </c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</row>
    <row r="78" spans="1:60" outlineLevel="1" x14ac:dyDescent="0.2">
      <c r="A78" s="211"/>
      <c r="B78" s="212"/>
      <c r="C78" s="255" t="s">
        <v>198</v>
      </c>
      <c r="D78" s="251"/>
      <c r="E78" s="252">
        <v>6.25</v>
      </c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194"/>
      <c r="Y78" s="194"/>
      <c r="Z78" s="194"/>
      <c r="AA78" s="194"/>
      <c r="AB78" s="194"/>
      <c r="AC78" s="194"/>
      <c r="AD78" s="194"/>
      <c r="AE78" s="194"/>
      <c r="AF78" s="194"/>
      <c r="AG78" s="194" t="s">
        <v>195</v>
      </c>
      <c r="AH78" s="194">
        <v>1</v>
      </c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</row>
    <row r="79" spans="1:60" outlineLevel="1" x14ac:dyDescent="0.2">
      <c r="A79" s="211"/>
      <c r="B79" s="212"/>
      <c r="C79" s="254" t="s">
        <v>257</v>
      </c>
      <c r="D79" s="249"/>
      <c r="E79" s="250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194"/>
      <c r="Y79" s="194"/>
      <c r="Z79" s="194"/>
      <c r="AA79" s="194"/>
      <c r="AB79" s="194"/>
      <c r="AC79" s="194"/>
      <c r="AD79" s="194"/>
      <c r="AE79" s="194"/>
      <c r="AF79" s="194"/>
      <c r="AG79" s="194" t="s">
        <v>195</v>
      </c>
      <c r="AH79" s="194">
        <v>0</v>
      </c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</row>
    <row r="80" spans="1:60" outlineLevel="1" x14ac:dyDescent="0.2">
      <c r="A80" s="211"/>
      <c r="B80" s="212"/>
      <c r="C80" s="254" t="s">
        <v>258</v>
      </c>
      <c r="D80" s="249"/>
      <c r="E80" s="250">
        <v>3.1482000000000001</v>
      </c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194"/>
      <c r="Y80" s="194"/>
      <c r="Z80" s="194"/>
      <c r="AA80" s="194"/>
      <c r="AB80" s="194"/>
      <c r="AC80" s="194"/>
      <c r="AD80" s="194"/>
      <c r="AE80" s="194"/>
      <c r="AF80" s="194"/>
      <c r="AG80" s="194" t="s">
        <v>195</v>
      </c>
      <c r="AH80" s="194">
        <v>0</v>
      </c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</row>
    <row r="81" spans="1:60" outlineLevel="1" x14ac:dyDescent="0.2">
      <c r="A81" s="211"/>
      <c r="B81" s="212"/>
      <c r="C81" s="254" t="s">
        <v>259</v>
      </c>
      <c r="D81" s="249"/>
      <c r="E81" s="250">
        <v>2.673</v>
      </c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194"/>
      <c r="Y81" s="194"/>
      <c r="Z81" s="194"/>
      <c r="AA81" s="194"/>
      <c r="AB81" s="194"/>
      <c r="AC81" s="194"/>
      <c r="AD81" s="194"/>
      <c r="AE81" s="194"/>
      <c r="AF81" s="194"/>
      <c r="AG81" s="194" t="s">
        <v>195</v>
      </c>
      <c r="AH81" s="194">
        <v>0</v>
      </c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</row>
    <row r="82" spans="1:60" outlineLevel="1" x14ac:dyDescent="0.2">
      <c r="A82" s="211"/>
      <c r="B82" s="212"/>
      <c r="C82" s="255" t="s">
        <v>198</v>
      </c>
      <c r="D82" s="251"/>
      <c r="E82" s="252">
        <v>5.8212000000000002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194"/>
      <c r="Y82" s="194"/>
      <c r="Z82" s="194"/>
      <c r="AA82" s="194"/>
      <c r="AB82" s="194"/>
      <c r="AC82" s="194"/>
      <c r="AD82" s="194"/>
      <c r="AE82" s="194"/>
      <c r="AF82" s="194"/>
      <c r="AG82" s="194" t="s">
        <v>195</v>
      </c>
      <c r="AH82" s="194">
        <v>1</v>
      </c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</row>
    <row r="83" spans="1:60" x14ac:dyDescent="0.2">
      <c r="A83" s="217" t="s">
        <v>155</v>
      </c>
      <c r="B83" s="218" t="s">
        <v>80</v>
      </c>
      <c r="C83" s="238" t="s">
        <v>81</v>
      </c>
      <c r="D83" s="219"/>
      <c r="E83" s="220"/>
      <c r="F83" s="221"/>
      <c r="G83" s="222">
        <f>SUMIF(AG84:AG92,"&lt;&gt;NOR",G84:G92)</f>
        <v>0</v>
      </c>
      <c r="H83" s="216"/>
      <c r="I83" s="216">
        <f>SUM(I84:I92)</f>
        <v>0</v>
      </c>
      <c r="J83" s="216"/>
      <c r="K83" s="216">
        <f>SUM(K84:K92)</f>
        <v>0</v>
      </c>
      <c r="L83" s="216"/>
      <c r="M83" s="216">
        <f>SUM(M84:M92)</f>
        <v>0</v>
      </c>
      <c r="N83" s="216"/>
      <c r="O83" s="216">
        <f>SUM(O84:O92)</f>
        <v>7.0000000000000007E-2</v>
      </c>
      <c r="P83" s="216"/>
      <c r="Q83" s="216">
        <f>SUM(Q84:Q92)</f>
        <v>0</v>
      </c>
      <c r="R83" s="216"/>
      <c r="S83" s="216"/>
      <c r="T83" s="216"/>
      <c r="U83" s="216"/>
      <c r="V83" s="216">
        <f>SUM(V84:V92)</f>
        <v>4.1500000000000004</v>
      </c>
      <c r="W83" s="216"/>
      <c r="AG83" t="s">
        <v>156</v>
      </c>
    </row>
    <row r="84" spans="1:60" ht="22.5" outlineLevel="1" x14ac:dyDescent="0.2">
      <c r="A84" s="223">
        <v>15</v>
      </c>
      <c r="B84" s="224" t="s">
        <v>260</v>
      </c>
      <c r="C84" s="240" t="s">
        <v>261</v>
      </c>
      <c r="D84" s="225" t="s">
        <v>192</v>
      </c>
      <c r="E84" s="226">
        <v>12.1</v>
      </c>
      <c r="F84" s="227"/>
      <c r="G84" s="228">
        <f>ROUND(E84*F84,2)</f>
        <v>0</v>
      </c>
      <c r="H84" s="215"/>
      <c r="I84" s="214">
        <f>ROUND(E84*H84,2)</f>
        <v>0</v>
      </c>
      <c r="J84" s="215"/>
      <c r="K84" s="214">
        <f>ROUND(E84*J84,2)</f>
        <v>0</v>
      </c>
      <c r="L84" s="214">
        <v>21</v>
      </c>
      <c r="M84" s="214">
        <f>G84*(1+L84/100)</f>
        <v>0</v>
      </c>
      <c r="N84" s="214">
        <v>5.5700000000000003E-3</v>
      </c>
      <c r="O84" s="214">
        <f>ROUND(E84*N84,2)</f>
        <v>7.0000000000000007E-2</v>
      </c>
      <c r="P84" s="214">
        <v>0</v>
      </c>
      <c r="Q84" s="214">
        <f>ROUND(E84*P84,2)</f>
        <v>0</v>
      </c>
      <c r="R84" s="214"/>
      <c r="S84" s="214" t="s">
        <v>161</v>
      </c>
      <c r="T84" s="214" t="s">
        <v>167</v>
      </c>
      <c r="U84" s="214">
        <v>0.34300000000000003</v>
      </c>
      <c r="V84" s="214">
        <f>ROUND(E84*U84,2)</f>
        <v>4.1500000000000004</v>
      </c>
      <c r="W84" s="214"/>
      <c r="X84" s="194"/>
      <c r="Y84" s="194"/>
      <c r="Z84" s="194"/>
      <c r="AA84" s="194"/>
      <c r="AB84" s="194"/>
      <c r="AC84" s="194"/>
      <c r="AD84" s="194"/>
      <c r="AE84" s="194"/>
      <c r="AF84" s="194"/>
      <c r="AG84" s="194" t="s">
        <v>193</v>
      </c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</row>
    <row r="85" spans="1:60" outlineLevel="1" x14ac:dyDescent="0.2">
      <c r="A85" s="211"/>
      <c r="B85" s="212"/>
      <c r="C85" s="241" t="s">
        <v>262</v>
      </c>
      <c r="D85" s="235"/>
      <c r="E85" s="235"/>
      <c r="F85" s="235"/>
      <c r="G85" s="235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194"/>
      <c r="Y85" s="194"/>
      <c r="Z85" s="194"/>
      <c r="AA85" s="194"/>
      <c r="AB85" s="194"/>
      <c r="AC85" s="194"/>
      <c r="AD85" s="194"/>
      <c r="AE85" s="194"/>
      <c r="AF85" s="194"/>
      <c r="AG85" s="194" t="s">
        <v>170</v>
      </c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</row>
    <row r="86" spans="1:60" outlineLevel="1" x14ac:dyDescent="0.2">
      <c r="A86" s="211"/>
      <c r="B86" s="212"/>
      <c r="C86" s="254" t="s">
        <v>222</v>
      </c>
      <c r="D86" s="249"/>
      <c r="E86" s="250">
        <v>3.2</v>
      </c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194"/>
      <c r="Y86" s="194"/>
      <c r="Z86" s="194"/>
      <c r="AA86" s="194"/>
      <c r="AB86" s="194"/>
      <c r="AC86" s="194"/>
      <c r="AD86" s="194"/>
      <c r="AE86" s="194"/>
      <c r="AF86" s="194"/>
      <c r="AG86" s="194" t="s">
        <v>195</v>
      </c>
      <c r="AH86" s="194">
        <v>0</v>
      </c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</row>
    <row r="87" spans="1:60" outlineLevel="1" x14ac:dyDescent="0.2">
      <c r="A87" s="211"/>
      <c r="B87" s="212"/>
      <c r="C87" s="254" t="s">
        <v>223</v>
      </c>
      <c r="D87" s="249"/>
      <c r="E87" s="250">
        <v>1.5</v>
      </c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194"/>
      <c r="Y87" s="194"/>
      <c r="Z87" s="194"/>
      <c r="AA87" s="194"/>
      <c r="AB87" s="194"/>
      <c r="AC87" s="194"/>
      <c r="AD87" s="194"/>
      <c r="AE87" s="194"/>
      <c r="AF87" s="194"/>
      <c r="AG87" s="194" t="s">
        <v>195</v>
      </c>
      <c r="AH87" s="194">
        <v>0</v>
      </c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</row>
    <row r="88" spans="1:60" outlineLevel="1" x14ac:dyDescent="0.2">
      <c r="A88" s="211"/>
      <c r="B88" s="212"/>
      <c r="C88" s="254" t="s">
        <v>224</v>
      </c>
      <c r="D88" s="249"/>
      <c r="E88" s="250">
        <v>1.5</v>
      </c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194"/>
      <c r="Y88" s="194"/>
      <c r="Z88" s="194"/>
      <c r="AA88" s="194"/>
      <c r="AB88" s="194"/>
      <c r="AC88" s="194"/>
      <c r="AD88" s="194"/>
      <c r="AE88" s="194"/>
      <c r="AF88" s="194"/>
      <c r="AG88" s="194" t="s">
        <v>195</v>
      </c>
      <c r="AH88" s="194">
        <v>0</v>
      </c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</row>
    <row r="89" spans="1:60" outlineLevel="1" x14ac:dyDescent="0.2">
      <c r="A89" s="211"/>
      <c r="B89" s="212"/>
      <c r="C89" s="254" t="s">
        <v>225</v>
      </c>
      <c r="D89" s="249"/>
      <c r="E89" s="250">
        <v>2.9</v>
      </c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194"/>
      <c r="Y89" s="194"/>
      <c r="Z89" s="194"/>
      <c r="AA89" s="194"/>
      <c r="AB89" s="194"/>
      <c r="AC89" s="194"/>
      <c r="AD89" s="194"/>
      <c r="AE89" s="194"/>
      <c r="AF89" s="194"/>
      <c r="AG89" s="194" t="s">
        <v>195</v>
      </c>
      <c r="AH89" s="194">
        <v>0</v>
      </c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</row>
    <row r="90" spans="1:60" outlineLevel="1" x14ac:dyDescent="0.2">
      <c r="A90" s="211"/>
      <c r="B90" s="212"/>
      <c r="C90" s="254" t="s">
        <v>226</v>
      </c>
      <c r="D90" s="249"/>
      <c r="E90" s="250">
        <v>1.5</v>
      </c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194"/>
      <c r="Y90" s="194"/>
      <c r="Z90" s="194"/>
      <c r="AA90" s="194"/>
      <c r="AB90" s="194"/>
      <c r="AC90" s="194"/>
      <c r="AD90" s="194"/>
      <c r="AE90" s="194"/>
      <c r="AF90" s="194"/>
      <c r="AG90" s="194" t="s">
        <v>195</v>
      </c>
      <c r="AH90" s="194">
        <v>0</v>
      </c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</row>
    <row r="91" spans="1:60" outlineLevel="1" x14ac:dyDescent="0.2">
      <c r="A91" s="211"/>
      <c r="B91" s="212"/>
      <c r="C91" s="254" t="s">
        <v>227</v>
      </c>
      <c r="D91" s="249"/>
      <c r="E91" s="250">
        <v>1.5</v>
      </c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194"/>
      <c r="Y91" s="194"/>
      <c r="Z91" s="194"/>
      <c r="AA91" s="194"/>
      <c r="AB91" s="194"/>
      <c r="AC91" s="194"/>
      <c r="AD91" s="194"/>
      <c r="AE91" s="194"/>
      <c r="AF91" s="194"/>
      <c r="AG91" s="194" t="s">
        <v>195</v>
      </c>
      <c r="AH91" s="194">
        <v>0</v>
      </c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</row>
    <row r="92" spans="1:60" outlineLevel="1" x14ac:dyDescent="0.2">
      <c r="A92" s="211"/>
      <c r="B92" s="212"/>
      <c r="C92" s="255" t="s">
        <v>198</v>
      </c>
      <c r="D92" s="251"/>
      <c r="E92" s="252">
        <v>12.1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194"/>
      <c r="Y92" s="194"/>
      <c r="Z92" s="194"/>
      <c r="AA92" s="194"/>
      <c r="AB92" s="194"/>
      <c r="AC92" s="194"/>
      <c r="AD92" s="194"/>
      <c r="AE92" s="194"/>
      <c r="AF92" s="194"/>
      <c r="AG92" s="194" t="s">
        <v>195</v>
      </c>
      <c r="AH92" s="194">
        <v>1</v>
      </c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</row>
    <row r="93" spans="1:60" x14ac:dyDescent="0.2">
      <c r="A93" s="217" t="s">
        <v>155</v>
      </c>
      <c r="B93" s="218" t="s">
        <v>82</v>
      </c>
      <c r="C93" s="238" t="s">
        <v>83</v>
      </c>
      <c r="D93" s="219"/>
      <c r="E93" s="220"/>
      <c r="F93" s="221"/>
      <c r="G93" s="222">
        <f>SUMIF(AG94:AG94,"&lt;&gt;NOR",G94:G94)</f>
        <v>0</v>
      </c>
      <c r="H93" s="216"/>
      <c r="I93" s="216">
        <f>SUM(I94:I94)</f>
        <v>0</v>
      </c>
      <c r="J93" s="216"/>
      <c r="K93" s="216">
        <f>SUM(K94:K94)</f>
        <v>0</v>
      </c>
      <c r="L93" s="216"/>
      <c r="M93" s="216">
        <f>SUM(M94:M94)</f>
        <v>0</v>
      </c>
      <c r="N93" s="216"/>
      <c r="O93" s="216">
        <f>SUM(O94:O94)</f>
        <v>0.01</v>
      </c>
      <c r="P93" s="216"/>
      <c r="Q93" s="216">
        <f>SUM(Q94:Q94)</f>
        <v>0</v>
      </c>
      <c r="R93" s="216"/>
      <c r="S93" s="216"/>
      <c r="T93" s="216"/>
      <c r="U93" s="216"/>
      <c r="V93" s="216">
        <f>SUM(V94:V94)</f>
        <v>2.14</v>
      </c>
      <c r="W93" s="216"/>
      <c r="AG93" t="s">
        <v>156</v>
      </c>
    </row>
    <row r="94" spans="1:60" outlineLevel="1" x14ac:dyDescent="0.2">
      <c r="A94" s="229">
        <v>16</v>
      </c>
      <c r="B94" s="230" t="s">
        <v>263</v>
      </c>
      <c r="C94" s="239" t="s">
        <v>264</v>
      </c>
      <c r="D94" s="231" t="s">
        <v>192</v>
      </c>
      <c r="E94" s="232">
        <v>12.1</v>
      </c>
      <c r="F94" s="233"/>
      <c r="G94" s="234">
        <f>ROUND(E94*F94,2)</f>
        <v>0</v>
      </c>
      <c r="H94" s="215"/>
      <c r="I94" s="214">
        <f>ROUND(E94*H94,2)</f>
        <v>0</v>
      </c>
      <c r="J94" s="215"/>
      <c r="K94" s="214">
        <f>ROUND(E94*J94,2)</f>
        <v>0</v>
      </c>
      <c r="L94" s="214">
        <v>21</v>
      </c>
      <c r="M94" s="214">
        <f>G94*(1+L94/100)</f>
        <v>0</v>
      </c>
      <c r="N94" s="214">
        <v>1.2099999999999999E-3</v>
      </c>
      <c r="O94" s="214">
        <f>ROUND(E94*N94,2)</f>
        <v>0.01</v>
      </c>
      <c r="P94" s="214">
        <v>0</v>
      </c>
      <c r="Q94" s="214">
        <f>ROUND(E94*P94,2)</f>
        <v>0</v>
      </c>
      <c r="R94" s="214"/>
      <c r="S94" s="214" t="s">
        <v>161</v>
      </c>
      <c r="T94" s="214" t="s">
        <v>167</v>
      </c>
      <c r="U94" s="214">
        <v>0.17699999999999999</v>
      </c>
      <c r="V94" s="214">
        <f>ROUND(E94*U94,2)</f>
        <v>2.14</v>
      </c>
      <c r="W94" s="214"/>
      <c r="X94" s="194"/>
      <c r="Y94" s="194"/>
      <c r="Z94" s="194"/>
      <c r="AA94" s="194"/>
      <c r="AB94" s="194"/>
      <c r="AC94" s="194"/>
      <c r="AD94" s="194"/>
      <c r="AE94" s="194"/>
      <c r="AF94" s="194"/>
      <c r="AG94" s="194" t="s">
        <v>193</v>
      </c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</row>
    <row r="95" spans="1:60" ht="25.5" x14ac:dyDescent="0.2">
      <c r="A95" s="217" t="s">
        <v>155</v>
      </c>
      <c r="B95" s="218" t="s">
        <v>84</v>
      </c>
      <c r="C95" s="238" t="s">
        <v>85</v>
      </c>
      <c r="D95" s="219"/>
      <c r="E95" s="220"/>
      <c r="F95" s="221"/>
      <c r="G95" s="222">
        <f>SUMIF(AG96:AG97,"&lt;&gt;NOR",G96:G97)</f>
        <v>0</v>
      </c>
      <c r="H95" s="216"/>
      <c r="I95" s="216">
        <f>SUM(I96:I97)</f>
        <v>0</v>
      </c>
      <c r="J95" s="216"/>
      <c r="K95" s="216">
        <f>SUM(K96:K97)</f>
        <v>0</v>
      </c>
      <c r="L95" s="216"/>
      <c r="M95" s="216">
        <f>SUM(M96:M97)</f>
        <v>0</v>
      </c>
      <c r="N95" s="216"/>
      <c r="O95" s="216">
        <f>SUM(O96:O97)</f>
        <v>0</v>
      </c>
      <c r="P95" s="216"/>
      <c r="Q95" s="216">
        <f>SUM(Q96:Q97)</f>
        <v>0</v>
      </c>
      <c r="R95" s="216"/>
      <c r="S95" s="216"/>
      <c r="T95" s="216"/>
      <c r="U95" s="216"/>
      <c r="V95" s="216">
        <f>SUM(V96:V97)</f>
        <v>9.24</v>
      </c>
      <c r="W95" s="216"/>
      <c r="AG95" t="s">
        <v>156</v>
      </c>
    </row>
    <row r="96" spans="1:60" outlineLevel="1" x14ac:dyDescent="0.2">
      <c r="A96" s="223">
        <v>17</v>
      </c>
      <c r="B96" s="224" t="s">
        <v>265</v>
      </c>
      <c r="C96" s="240" t="s">
        <v>266</v>
      </c>
      <c r="D96" s="225" t="s">
        <v>192</v>
      </c>
      <c r="E96" s="226">
        <v>30</v>
      </c>
      <c r="F96" s="227"/>
      <c r="G96" s="228">
        <f>ROUND(E96*F96,2)</f>
        <v>0</v>
      </c>
      <c r="H96" s="215"/>
      <c r="I96" s="214">
        <f>ROUND(E96*H96,2)</f>
        <v>0</v>
      </c>
      <c r="J96" s="215"/>
      <c r="K96" s="214">
        <f>ROUND(E96*J96,2)</f>
        <v>0</v>
      </c>
      <c r="L96" s="214">
        <v>21</v>
      </c>
      <c r="M96" s="214">
        <f>G96*(1+L96/100)</f>
        <v>0</v>
      </c>
      <c r="N96" s="214">
        <v>4.0000000000000003E-5</v>
      </c>
      <c r="O96" s="214">
        <f>ROUND(E96*N96,2)</f>
        <v>0</v>
      </c>
      <c r="P96" s="214">
        <v>0</v>
      </c>
      <c r="Q96" s="214">
        <f>ROUND(E96*P96,2)</f>
        <v>0</v>
      </c>
      <c r="R96" s="214"/>
      <c r="S96" s="214" t="s">
        <v>161</v>
      </c>
      <c r="T96" s="214" t="s">
        <v>167</v>
      </c>
      <c r="U96" s="214">
        <v>0.308</v>
      </c>
      <c r="V96" s="214">
        <f>ROUND(E96*U96,2)</f>
        <v>9.24</v>
      </c>
      <c r="W96" s="214"/>
      <c r="X96" s="194"/>
      <c r="Y96" s="194"/>
      <c r="Z96" s="194"/>
      <c r="AA96" s="194"/>
      <c r="AB96" s="194"/>
      <c r="AC96" s="194"/>
      <c r="AD96" s="194"/>
      <c r="AE96" s="194"/>
      <c r="AF96" s="194"/>
      <c r="AG96" s="194" t="s">
        <v>193</v>
      </c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</row>
    <row r="97" spans="1:60" outlineLevel="1" x14ac:dyDescent="0.2">
      <c r="A97" s="211"/>
      <c r="B97" s="212"/>
      <c r="C97" s="254" t="s">
        <v>267</v>
      </c>
      <c r="D97" s="249"/>
      <c r="E97" s="250">
        <v>30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194"/>
      <c r="Y97" s="194"/>
      <c r="Z97" s="194"/>
      <c r="AA97" s="194"/>
      <c r="AB97" s="194"/>
      <c r="AC97" s="194"/>
      <c r="AD97" s="194"/>
      <c r="AE97" s="194"/>
      <c r="AF97" s="194"/>
      <c r="AG97" s="194" t="s">
        <v>195</v>
      </c>
      <c r="AH97" s="194">
        <v>0</v>
      </c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</row>
    <row r="98" spans="1:60" x14ac:dyDescent="0.2">
      <c r="A98" s="217" t="s">
        <v>155</v>
      </c>
      <c r="B98" s="218" t="s">
        <v>86</v>
      </c>
      <c r="C98" s="238" t="s">
        <v>87</v>
      </c>
      <c r="D98" s="219"/>
      <c r="E98" s="220"/>
      <c r="F98" s="221"/>
      <c r="G98" s="222">
        <f>SUMIF(AG99:AG168,"&lt;&gt;NOR",G99:G168)</f>
        <v>0</v>
      </c>
      <c r="H98" s="216"/>
      <c r="I98" s="216">
        <f>SUM(I99:I168)</f>
        <v>0</v>
      </c>
      <c r="J98" s="216"/>
      <c r="K98" s="216">
        <f>SUM(K99:K168)</f>
        <v>0</v>
      </c>
      <c r="L98" s="216"/>
      <c r="M98" s="216">
        <f>SUM(M99:M168)</f>
        <v>0</v>
      </c>
      <c r="N98" s="216"/>
      <c r="O98" s="216">
        <f>SUM(O99:O168)</f>
        <v>0.02</v>
      </c>
      <c r="P98" s="216"/>
      <c r="Q98" s="216">
        <f>SUM(Q99:Q168)</f>
        <v>8.77</v>
      </c>
      <c r="R98" s="216"/>
      <c r="S98" s="216"/>
      <c r="T98" s="216"/>
      <c r="U98" s="216"/>
      <c r="V98" s="216">
        <f>SUM(V99:V168)</f>
        <v>39.300000000000004</v>
      </c>
      <c r="W98" s="216"/>
      <c r="AG98" t="s">
        <v>156</v>
      </c>
    </row>
    <row r="99" spans="1:60" outlineLevel="1" x14ac:dyDescent="0.2">
      <c r="A99" s="223">
        <v>18</v>
      </c>
      <c r="B99" s="224" t="s">
        <v>268</v>
      </c>
      <c r="C99" s="240" t="s">
        <v>269</v>
      </c>
      <c r="D99" s="225" t="s">
        <v>192</v>
      </c>
      <c r="E99" s="226">
        <v>16.52</v>
      </c>
      <c r="F99" s="227"/>
      <c r="G99" s="228">
        <f>ROUND(E99*F99,2)</f>
        <v>0</v>
      </c>
      <c r="H99" s="215"/>
      <c r="I99" s="214">
        <f>ROUND(E99*H99,2)</f>
        <v>0</v>
      </c>
      <c r="J99" s="215"/>
      <c r="K99" s="214">
        <f>ROUND(E99*J99,2)</f>
        <v>0</v>
      </c>
      <c r="L99" s="214">
        <v>21</v>
      </c>
      <c r="M99" s="214">
        <f>G99*(1+L99/100)</f>
        <v>0</v>
      </c>
      <c r="N99" s="214">
        <v>0</v>
      </c>
      <c r="O99" s="214">
        <f>ROUND(E99*N99,2)</f>
        <v>0</v>
      </c>
      <c r="P99" s="214">
        <v>8.0000000000000002E-3</v>
      </c>
      <c r="Q99" s="214">
        <f>ROUND(E99*P99,2)</f>
        <v>0.13</v>
      </c>
      <c r="R99" s="214"/>
      <c r="S99" s="214" t="s">
        <v>270</v>
      </c>
      <c r="T99" s="214" t="s">
        <v>167</v>
      </c>
      <c r="U99" s="214">
        <v>0.16</v>
      </c>
      <c r="V99" s="214">
        <f>ROUND(E99*U99,2)</f>
        <v>2.64</v>
      </c>
      <c r="W99" s="214"/>
      <c r="X99" s="194"/>
      <c r="Y99" s="194"/>
      <c r="Z99" s="194"/>
      <c r="AA99" s="194"/>
      <c r="AB99" s="194"/>
      <c r="AC99" s="194"/>
      <c r="AD99" s="194"/>
      <c r="AE99" s="194"/>
      <c r="AF99" s="194"/>
      <c r="AG99" s="194" t="s">
        <v>193</v>
      </c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</row>
    <row r="100" spans="1:60" outlineLevel="1" x14ac:dyDescent="0.2">
      <c r="A100" s="211"/>
      <c r="B100" s="212"/>
      <c r="C100" s="254" t="s">
        <v>235</v>
      </c>
      <c r="D100" s="249"/>
      <c r="E100" s="250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 t="s">
        <v>195</v>
      </c>
      <c r="AH100" s="194">
        <v>0</v>
      </c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</row>
    <row r="101" spans="1:60" outlineLevel="1" x14ac:dyDescent="0.2">
      <c r="A101" s="211"/>
      <c r="B101" s="212"/>
      <c r="C101" s="254" t="s">
        <v>222</v>
      </c>
      <c r="D101" s="249"/>
      <c r="E101" s="250">
        <v>3.2</v>
      </c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 t="s">
        <v>195</v>
      </c>
      <c r="AH101" s="194">
        <v>0</v>
      </c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</row>
    <row r="102" spans="1:60" outlineLevel="1" x14ac:dyDescent="0.2">
      <c r="A102" s="211"/>
      <c r="B102" s="212"/>
      <c r="C102" s="254" t="s">
        <v>223</v>
      </c>
      <c r="D102" s="249"/>
      <c r="E102" s="250">
        <v>1.5</v>
      </c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 t="s">
        <v>195</v>
      </c>
      <c r="AH102" s="194">
        <v>0</v>
      </c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</row>
    <row r="103" spans="1:60" outlineLevel="1" x14ac:dyDescent="0.2">
      <c r="A103" s="211"/>
      <c r="B103" s="212"/>
      <c r="C103" s="254" t="s">
        <v>224</v>
      </c>
      <c r="D103" s="249"/>
      <c r="E103" s="250">
        <v>1.5</v>
      </c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 t="s">
        <v>195</v>
      </c>
      <c r="AH103" s="194">
        <v>0</v>
      </c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</row>
    <row r="104" spans="1:60" outlineLevel="1" x14ac:dyDescent="0.2">
      <c r="A104" s="211"/>
      <c r="B104" s="212"/>
      <c r="C104" s="254" t="s">
        <v>225</v>
      </c>
      <c r="D104" s="249"/>
      <c r="E104" s="250">
        <v>2.9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 t="s">
        <v>195</v>
      </c>
      <c r="AH104" s="194">
        <v>0</v>
      </c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</row>
    <row r="105" spans="1:60" outlineLevel="1" x14ac:dyDescent="0.2">
      <c r="A105" s="211"/>
      <c r="B105" s="212"/>
      <c r="C105" s="254" t="s">
        <v>226</v>
      </c>
      <c r="D105" s="249"/>
      <c r="E105" s="250">
        <v>1.5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 t="s">
        <v>195</v>
      </c>
      <c r="AH105" s="194">
        <v>0</v>
      </c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</row>
    <row r="106" spans="1:60" outlineLevel="1" x14ac:dyDescent="0.2">
      <c r="A106" s="211"/>
      <c r="B106" s="212"/>
      <c r="C106" s="254" t="s">
        <v>227</v>
      </c>
      <c r="D106" s="249"/>
      <c r="E106" s="250">
        <v>1.5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 t="s">
        <v>195</v>
      </c>
      <c r="AH106" s="194">
        <v>0</v>
      </c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</row>
    <row r="107" spans="1:60" outlineLevel="1" x14ac:dyDescent="0.2">
      <c r="A107" s="211"/>
      <c r="B107" s="212"/>
      <c r="C107" s="255" t="s">
        <v>198</v>
      </c>
      <c r="D107" s="251"/>
      <c r="E107" s="252">
        <v>12.1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 t="s">
        <v>195</v>
      </c>
      <c r="AH107" s="194">
        <v>1</v>
      </c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</row>
    <row r="108" spans="1:60" outlineLevel="1" x14ac:dyDescent="0.2">
      <c r="A108" s="211"/>
      <c r="B108" s="212"/>
      <c r="C108" s="254" t="s">
        <v>244</v>
      </c>
      <c r="D108" s="249"/>
      <c r="E108" s="250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 t="s">
        <v>195</v>
      </c>
      <c r="AH108" s="194">
        <v>0</v>
      </c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</row>
    <row r="109" spans="1:60" outlineLevel="1" x14ac:dyDescent="0.2">
      <c r="A109" s="211"/>
      <c r="B109" s="212"/>
      <c r="C109" s="254" t="s">
        <v>245</v>
      </c>
      <c r="D109" s="249"/>
      <c r="E109" s="250">
        <v>2.12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 t="s">
        <v>195</v>
      </c>
      <c r="AH109" s="194">
        <v>0</v>
      </c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</row>
    <row r="110" spans="1:60" outlineLevel="1" x14ac:dyDescent="0.2">
      <c r="A110" s="211"/>
      <c r="B110" s="212"/>
      <c r="C110" s="254" t="s">
        <v>246</v>
      </c>
      <c r="D110" s="249"/>
      <c r="E110" s="250">
        <v>2.2999999999999998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 t="s">
        <v>195</v>
      </c>
      <c r="AH110" s="194">
        <v>0</v>
      </c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</row>
    <row r="111" spans="1:60" outlineLevel="1" x14ac:dyDescent="0.2">
      <c r="A111" s="211"/>
      <c r="B111" s="212"/>
      <c r="C111" s="255" t="s">
        <v>198</v>
      </c>
      <c r="D111" s="251"/>
      <c r="E111" s="252">
        <v>4.42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 t="s">
        <v>195</v>
      </c>
      <c r="AH111" s="194">
        <v>1</v>
      </c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</row>
    <row r="112" spans="1:60" outlineLevel="1" x14ac:dyDescent="0.2">
      <c r="A112" s="223">
        <v>19</v>
      </c>
      <c r="B112" s="224" t="s">
        <v>271</v>
      </c>
      <c r="C112" s="240" t="s">
        <v>272</v>
      </c>
      <c r="D112" s="225" t="s">
        <v>192</v>
      </c>
      <c r="E112" s="226">
        <v>21.250699999999998</v>
      </c>
      <c r="F112" s="227"/>
      <c r="G112" s="228">
        <f>ROUND(E112*F112,2)</f>
        <v>0</v>
      </c>
      <c r="H112" s="215"/>
      <c r="I112" s="214">
        <f>ROUND(E112*H112,2)</f>
        <v>0</v>
      </c>
      <c r="J112" s="215"/>
      <c r="K112" s="214">
        <f>ROUND(E112*J112,2)</f>
        <v>0</v>
      </c>
      <c r="L112" s="214">
        <v>21</v>
      </c>
      <c r="M112" s="214">
        <f>G112*(1+L112/100)</f>
        <v>0</v>
      </c>
      <c r="N112" s="214">
        <v>6.7000000000000002E-4</v>
      </c>
      <c r="O112" s="214">
        <f>ROUND(E112*N112,2)</f>
        <v>0.01</v>
      </c>
      <c r="P112" s="214">
        <v>0.184</v>
      </c>
      <c r="Q112" s="214">
        <f>ROUND(E112*P112,2)</f>
        <v>3.91</v>
      </c>
      <c r="R112" s="214"/>
      <c r="S112" s="214" t="s">
        <v>161</v>
      </c>
      <c r="T112" s="214" t="s">
        <v>167</v>
      </c>
      <c r="U112" s="214">
        <v>0.22700000000000001</v>
      </c>
      <c r="V112" s="214">
        <f>ROUND(E112*U112,2)</f>
        <v>4.82</v>
      </c>
      <c r="W112" s="21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 t="s">
        <v>193</v>
      </c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</row>
    <row r="113" spans="1:60" outlineLevel="1" x14ac:dyDescent="0.2">
      <c r="A113" s="211"/>
      <c r="B113" s="212"/>
      <c r="C113" s="254" t="s">
        <v>273</v>
      </c>
      <c r="D113" s="249"/>
      <c r="E113" s="250">
        <v>14.9495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 t="s">
        <v>195</v>
      </c>
      <c r="AH113" s="194">
        <v>0</v>
      </c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</row>
    <row r="114" spans="1:60" outlineLevel="1" x14ac:dyDescent="0.2">
      <c r="A114" s="211"/>
      <c r="B114" s="212"/>
      <c r="C114" s="254" t="s">
        <v>274</v>
      </c>
      <c r="D114" s="249"/>
      <c r="E114" s="250">
        <v>-2.4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 t="s">
        <v>195</v>
      </c>
      <c r="AH114" s="194">
        <v>0</v>
      </c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</row>
    <row r="115" spans="1:60" outlineLevel="1" x14ac:dyDescent="0.2">
      <c r="A115" s="211"/>
      <c r="B115" s="212"/>
      <c r="C115" s="255" t="s">
        <v>198</v>
      </c>
      <c r="D115" s="251"/>
      <c r="E115" s="252">
        <v>12.5495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 t="s">
        <v>195</v>
      </c>
      <c r="AH115" s="194">
        <v>1</v>
      </c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</row>
    <row r="116" spans="1:60" outlineLevel="1" x14ac:dyDescent="0.2">
      <c r="A116" s="211"/>
      <c r="B116" s="212"/>
      <c r="C116" s="254" t="s">
        <v>275</v>
      </c>
      <c r="D116" s="249"/>
      <c r="E116" s="250">
        <v>11.1012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 t="s">
        <v>195</v>
      </c>
      <c r="AH116" s="194">
        <v>0</v>
      </c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</row>
    <row r="117" spans="1:60" outlineLevel="1" x14ac:dyDescent="0.2">
      <c r="A117" s="211"/>
      <c r="B117" s="212"/>
      <c r="C117" s="254" t="s">
        <v>274</v>
      </c>
      <c r="D117" s="249"/>
      <c r="E117" s="250">
        <v>-2.4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 t="s">
        <v>195</v>
      </c>
      <c r="AH117" s="194">
        <v>0</v>
      </c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</row>
    <row r="118" spans="1:60" outlineLevel="1" x14ac:dyDescent="0.2">
      <c r="A118" s="211"/>
      <c r="B118" s="212"/>
      <c r="C118" s="255" t="s">
        <v>198</v>
      </c>
      <c r="D118" s="251"/>
      <c r="E118" s="252">
        <v>8.7012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 t="s">
        <v>195</v>
      </c>
      <c r="AH118" s="194">
        <v>1</v>
      </c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</row>
    <row r="119" spans="1:60" outlineLevel="1" x14ac:dyDescent="0.2">
      <c r="A119" s="223">
        <v>20</v>
      </c>
      <c r="B119" s="224" t="s">
        <v>276</v>
      </c>
      <c r="C119" s="240" t="s">
        <v>277</v>
      </c>
      <c r="D119" s="225" t="s">
        <v>192</v>
      </c>
      <c r="E119" s="226">
        <v>12.1</v>
      </c>
      <c r="F119" s="227"/>
      <c r="G119" s="228">
        <f>ROUND(E119*F119,2)</f>
        <v>0</v>
      </c>
      <c r="H119" s="215"/>
      <c r="I119" s="214">
        <f>ROUND(E119*H119,2)</f>
        <v>0</v>
      </c>
      <c r="J119" s="215"/>
      <c r="K119" s="214">
        <f>ROUND(E119*J119,2)</f>
        <v>0</v>
      </c>
      <c r="L119" s="214">
        <v>21</v>
      </c>
      <c r="M119" s="214">
        <f>G119*(1+L119/100)</f>
        <v>0</v>
      </c>
      <c r="N119" s="214">
        <v>0</v>
      </c>
      <c r="O119" s="214">
        <f>ROUND(E119*N119,2)</f>
        <v>0</v>
      </c>
      <c r="P119" s="214">
        <v>1.75E-3</v>
      </c>
      <c r="Q119" s="214">
        <f>ROUND(E119*P119,2)</f>
        <v>0.02</v>
      </c>
      <c r="R119" s="214"/>
      <c r="S119" s="214" t="s">
        <v>161</v>
      </c>
      <c r="T119" s="214" t="s">
        <v>167</v>
      </c>
      <c r="U119" s="214">
        <v>0.16500000000000001</v>
      </c>
      <c r="V119" s="214">
        <f>ROUND(E119*U119,2)</f>
        <v>2</v>
      </c>
      <c r="W119" s="21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 t="s">
        <v>193</v>
      </c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</row>
    <row r="120" spans="1:60" outlineLevel="1" x14ac:dyDescent="0.2">
      <c r="A120" s="211"/>
      <c r="B120" s="212"/>
      <c r="C120" s="254" t="s">
        <v>222</v>
      </c>
      <c r="D120" s="249"/>
      <c r="E120" s="250">
        <v>3.2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 t="s">
        <v>195</v>
      </c>
      <c r="AH120" s="194">
        <v>0</v>
      </c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</row>
    <row r="121" spans="1:60" outlineLevel="1" x14ac:dyDescent="0.2">
      <c r="A121" s="211"/>
      <c r="B121" s="212"/>
      <c r="C121" s="254" t="s">
        <v>223</v>
      </c>
      <c r="D121" s="249"/>
      <c r="E121" s="250">
        <v>1.5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 t="s">
        <v>195</v>
      </c>
      <c r="AH121" s="194">
        <v>0</v>
      </c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</row>
    <row r="122" spans="1:60" outlineLevel="1" x14ac:dyDescent="0.2">
      <c r="A122" s="211"/>
      <c r="B122" s="212"/>
      <c r="C122" s="254" t="s">
        <v>224</v>
      </c>
      <c r="D122" s="249"/>
      <c r="E122" s="250">
        <v>1.5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 t="s">
        <v>195</v>
      </c>
      <c r="AH122" s="194">
        <v>0</v>
      </c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</row>
    <row r="123" spans="1:60" outlineLevel="1" x14ac:dyDescent="0.2">
      <c r="A123" s="211"/>
      <c r="B123" s="212"/>
      <c r="C123" s="254" t="s">
        <v>225</v>
      </c>
      <c r="D123" s="249"/>
      <c r="E123" s="250">
        <v>2.9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 t="s">
        <v>195</v>
      </c>
      <c r="AH123" s="194">
        <v>0</v>
      </c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</row>
    <row r="124" spans="1:60" outlineLevel="1" x14ac:dyDescent="0.2">
      <c r="A124" s="211"/>
      <c r="B124" s="212"/>
      <c r="C124" s="254" t="s">
        <v>226</v>
      </c>
      <c r="D124" s="249"/>
      <c r="E124" s="250">
        <v>1.5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 t="s">
        <v>195</v>
      </c>
      <c r="AH124" s="194">
        <v>0</v>
      </c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</row>
    <row r="125" spans="1:60" outlineLevel="1" x14ac:dyDescent="0.2">
      <c r="A125" s="211"/>
      <c r="B125" s="212"/>
      <c r="C125" s="254" t="s">
        <v>227</v>
      </c>
      <c r="D125" s="249"/>
      <c r="E125" s="250">
        <v>1.5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 t="s">
        <v>195</v>
      </c>
      <c r="AH125" s="194">
        <v>0</v>
      </c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</row>
    <row r="126" spans="1:60" outlineLevel="1" x14ac:dyDescent="0.2">
      <c r="A126" s="211"/>
      <c r="B126" s="212"/>
      <c r="C126" s="255" t="s">
        <v>198</v>
      </c>
      <c r="D126" s="251"/>
      <c r="E126" s="252">
        <v>12.1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 t="s">
        <v>195</v>
      </c>
      <c r="AH126" s="194">
        <v>1</v>
      </c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</row>
    <row r="127" spans="1:60" outlineLevel="1" x14ac:dyDescent="0.2">
      <c r="A127" s="223">
        <v>21</v>
      </c>
      <c r="B127" s="224" t="s">
        <v>278</v>
      </c>
      <c r="C127" s="240" t="s">
        <v>279</v>
      </c>
      <c r="D127" s="225" t="s">
        <v>192</v>
      </c>
      <c r="E127" s="226">
        <v>12.1</v>
      </c>
      <c r="F127" s="227"/>
      <c r="G127" s="228">
        <f>ROUND(E127*F127,2)</f>
        <v>0</v>
      </c>
      <c r="H127" s="215"/>
      <c r="I127" s="214">
        <f>ROUND(E127*H127,2)</f>
        <v>0</v>
      </c>
      <c r="J127" s="215"/>
      <c r="K127" s="214">
        <f>ROUND(E127*J127,2)</f>
        <v>0</v>
      </c>
      <c r="L127" s="214">
        <v>21</v>
      </c>
      <c r="M127" s="214">
        <f>G127*(1+L127/100)</f>
        <v>0</v>
      </c>
      <c r="N127" s="214">
        <v>0</v>
      </c>
      <c r="O127" s="214">
        <f>ROUND(E127*N127,2)</f>
        <v>0</v>
      </c>
      <c r="P127" s="214">
        <v>1.26E-2</v>
      </c>
      <c r="Q127" s="214">
        <f>ROUND(E127*P127,2)</f>
        <v>0.15</v>
      </c>
      <c r="R127" s="214"/>
      <c r="S127" s="214" t="s">
        <v>161</v>
      </c>
      <c r="T127" s="214" t="s">
        <v>167</v>
      </c>
      <c r="U127" s="214">
        <v>0.33</v>
      </c>
      <c r="V127" s="214">
        <f>ROUND(E127*U127,2)</f>
        <v>3.99</v>
      </c>
      <c r="W127" s="21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 t="s">
        <v>193</v>
      </c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</row>
    <row r="128" spans="1:60" outlineLevel="1" x14ac:dyDescent="0.2">
      <c r="A128" s="211"/>
      <c r="B128" s="212"/>
      <c r="C128" s="254" t="s">
        <v>222</v>
      </c>
      <c r="D128" s="249"/>
      <c r="E128" s="250">
        <v>3.2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 t="s">
        <v>195</v>
      </c>
      <c r="AH128" s="194">
        <v>0</v>
      </c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</row>
    <row r="129" spans="1:60" outlineLevel="1" x14ac:dyDescent="0.2">
      <c r="A129" s="211"/>
      <c r="B129" s="212"/>
      <c r="C129" s="254" t="s">
        <v>223</v>
      </c>
      <c r="D129" s="249"/>
      <c r="E129" s="250">
        <v>1.5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 t="s">
        <v>195</v>
      </c>
      <c r="AH129" s="194">
        <v>0</v>
      </c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</row>
    <row r="130" spans="1:60" outlineLevel="1" x14ac:dyDescent="0.2">
      <c r="A130" s="211"/>
      <c r="B130" s="212"/>
      <c r="C130" s="254" t="s">
        <v>224</v>
      </c>
      <c r="D130" s="249"/>
      <c r="E130" s="250">
        <v>1.5</v>
      </c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 t="s">
        <v>195</v>
      </c>
      <c r="AH130" s="194">
        <v>0</v>
      </c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</row>
    <row r="131" spans="1:60" outlineLevel="1" x14ac:dyDescent="0.2">
      <c r="A131" s="211"/>
      <c r="B131" s="212"/>
      <c r="C131" s="254" t="s">
        <v>225</v>
      </c>
      <c r="D131" s="249"/>
      <c r="E131" s="250">
        <v>2.9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 t="s">
        <v>195</v>
      </c>
      <c r="AH131" s="194">
        <v>0</v>
      </c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</row>
    <row r="132" spans="1:60" outlineLevel="1" x14ac:dyDescent="0.2">
      <c r="A132" s="211"/>
      <c r="B132" s="212"/>
      <c r="C132" s="254" t="s">
        <v>226</v>
      </c>
      <c r="D132" s="249"/>
      <c r="E132" s="250">
        <v>1.5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 t="s">
        <v>195</v>
      </c>
      <c r="AH132" s="194">
        <v>0</v>
      </c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</row>
    <row r="133" spans="1:60" outlineLevel="1" x14ac:dyDescent="0.2">
      <c r="A133" s="211"/>
      <c r="B133" s="212"/>
      <c r="C133" s="254" t="s">
        <v>227</v>
      </c>
      <c r="D133" s="249"/>
      <c r="E133" s="250">
        <v>1.5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 t="s">
        <v>195</v>
      </c>
      <c r="AH133" s="194">
        <v>0</v>
      </c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</row>
    <row r="134" spans="1:60" outlineLevel="1" x14ac:dyDescent="0.2">
      <c r="A134" s="211"/>
      <c r="B134" s="212"/>
      <c r="C134" s="255" t="s">
        <v>198</v>
      </c>
      <c r="D134" s="251"/>
      <c r="E134" s="252">
        <v>12.1</v>
      </c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 t="s">
        <v>195</v>
      </c>
      <c r="AH134" s="194">
        <v>1</v>
      </c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</row>
    <row r="135" spans="1:60" outlineLevel="1" x14ac:dyDescent="0.2">
      <c r="A135" s="223">
        <v>22</v>
      </c>
      <c r="B135" s="224" t="s">
        <v>280</v>
      </c>
      <c r="C135" s="240" t="s">
        <v>281</v>
      </c>
      <c r="D135" s="225" t="s">
        <v>192</v>
      </c>
      <c r="E135" s="226">
        <v>12.1</v>
      </c>
      <c r="F135" s="227"/>
      <c r="G135" s="228">
        <f>ROUND(E135*F135,2)</f>
        <v>0</v>
      </c>
      <c r="H135" s="215"/>
      <c r="I135" s="214">
        <f>ROUND(E135*H135,2)</f>
        <v>0</v>
      </c>
      <c r="J135" s="215"/>
      <c r="K135" s="214">
        <f>ROUND(E135*J135,2)</f>
        <v>0</v>
      </c>
      <c r="L135" s="214">
        <v>21</v>
      </c>
      <c r="M135" s="214">
        <f>G135*(1+L135/100)</f>
        <v>0</v>
      </c>
      <c r="N135" s="214">
        <v>0</v>
      </c>
      <c r="O135" s="214">
        <f>ROUND(E135*N135,2)</f>
        <v>0</v>
      </c>
      <c r="P135" s="214">
        <v>0.02</v>
      </c>
      <c r="Q135" s="214">
        <f>ROUND(E135*P135,2)</f>
        <v>0.24</v>
      </c>
      <c r="R135" s="214"/>
      <c r="S135" s="214" t="s">
        <v>161</v>
      </c>
      <c r="T135" s="214" t="s">
        <v>167</v>
      </c>
      <c r="U135" s="214">
        <v>0.14699999999999999</v>
      </c>
      <c r="V135" s="214">
        <f>ROUND(E135*U135,2)</f>
        <v>1.78</v>
      </c>
      <c r="W135" s="21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 t="s">
        <v>193</v>
      </c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</row>
    <row r="136" spans="1:60" outlineLevel="1" x14ac:dyDescent="0.2">
      <c r="A136" s="211"/>
      <c r="B136" s="212"/>
      <c r="C136" s="254" t="s">
        <v>222</v>
      </c>
      <c r="D136" s="249"/>
      <c r="E136" s="250">
        <v>3.2</v>
      </c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 t="s">
        <v>195</v>
      </c>
      <c r="AH136" s="194">
        <v>0</v>
      </c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</row>
    <row r="137" spans="1:60" outlineLevel="1" x14ac:dyDescent="0.2">
      <c r="A137" s="211"/>
      <c r="B137" s="212"/>
      <c r="C137" s="254" t="s">
        <v>223</v>
      </c>
      <c r="D137" s="249"/>
      <c r="E137" s="250">
        <v>1.5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 t="s">
        <v>195</v>
      </c>
      <c r="AH137" s="194">
        <v>0</v>
      </c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</row>
    <row r="138" spans="1:60" outlineLevel="1" x14ac:dyDescent="0.2">
      <c r="A138" s="211"/>
      <c r="B138" s="212"/>
      <c r="C138" s="254" t="s">
        <v>224</v>
      </c>
      <c r="D138" s="249"/>
      <c r="E138" s="250">
        <v>1.5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 t="s">
        <v>195</v>
      </c>
      <c r="AH138" s="194">
        <v>0</v>
      </c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</row>
    <row r="139" spans="1:60" outlineLevel="1" x14ac:dyDescent="0.2">
      <c r="A139" s="211"/>
      <c r="B139" s="212"/>
      <c r="C139" s="254" t="s">
        <v>225</v>
      </c>
      <c r="D139" s="249"/>
      <c r="E139" s="250">
        <v>2.9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 t="s">
        <v>195</v>
      </c>
      <c r="AH139" s="194">
        <v>0</v>
      </c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</row>
    <row r="140" spans="1:60" outlineLevel="1" x14ac:dyDescent="0.2">
      <c r="A140" s="211"/>
      <c r="B140" s="212"/>
      <c r="C140" s="254" t="s">
        <v>226</v>
      </c>
      <c r="D140" s="249"/>
      <c r="E140" s="250">
        <v>1.5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 t="s">
        <v>195</v>
      </c>
      <c r="AH140" s="194">
        <v>0</v>
      </c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</row>
    <row r="141" spans="1:60" outlineLevel="1" x14ac:dyDescent="0.2">
      <c r="A141" s="211"/>
      <c r="B141" s="212"/>
      <c r="C141" s="254" t="s">
        <v>227</v>
      </c>
      <c r="D141" s="249"/>
      <c r="E141" s="250">
        <v>1.5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 t="s">
        <v>195</v>
      </c>
      <c r="AH141" s="194">
        <v>0</v>
      </c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</row>
    <row r="142" spans="1:60" outlineLevel="1" x14ac:dyDescent="0.2">
      <c r="A142" s="211"/>
      <c r="B142" s="212"/>
      <c r="C142" s="255" t="s">
        <v>198</v>
      </c>
      <c r="D142" s="251"/>
      <c r="E142" s="252">
        <v>12.1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 t="s">
        <v>195</v>
      </c>
      <c r="AH142" s="194">
        <v>1</v>
      </c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</row>
    <row r="143" spans="1:60" outlineLevel="1" x14ac:dyDescent="0.2">
      <c r="A143" s="223">
        <v>23</v>
      </c>
      <c r="B143" s="224" t="s">
        <v>282</v>
      </c>
      <c r="C143" s="240" t="s">
        <v>283</v>
      </c>
      <c r="D143" s="225" t="s">
        <v>284</v>
      </c>
      <c r="E143" s="226">
        <v>3</v>
      </c>
      <c r="F143" s="227"/>
      <c r="G143" s="228">
        <f>ROUND(E143*F143,2)</f>
        <v>0</v>
      </c>
      <c r="H143" s="215"/>
      <c r="I143" s="214">
        <f>ROUND(E143*H143,2)</f>
        <v>0</v>
      </c>
      <c r="J143" s="215"/>
      <c r="K143" s="214">
        <f>ROUND(E143*J143,2)</f>
        <v>0</v>
      </c>
      <c r="L143" s="214">
        <v>21</v>
      </c>
      <c r="M143" s="214">
        <f>G143*(1+L143/100)</f>
        <v>0</v>
      </c>
      <c r="N143" s="214">
        <v>0</v>
      </c>
      <c r="O143" s="214">
        <f>ROUND(E143*N143,2)</f>
        <v>0</v>
      </c>
      <c r="P143" s="214">
        <v>0</v>
      </c>
      <c r="Q143" s="214">
        <f>ROUND(E143*P143,2)</f>
        <v>0</v>
      </c>
      <c r="R143" s="214"/>
      <c r="S143" s="214" t="s">
        <v>161</v>
      </c>
      <c r="T143" s="214" t="s">
        <v>167</v>
      </c>
      <c r="U143" s="214">
        <v>0.03</v>
      </c>
      <c r="V143" s="214">
        <f>ROUND(E143*U143,2)</f>
        <v>0.09</v>
      </c>
      <c r="W143" s="21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 t="s">
        <v>193</v>
      </c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</row>
    <row r="144" spans="1:60" outlineLevel="1" x14ac:dyDescent="0.2">
      <c r="A144" s="211"/>
      <c r="B144" s="212"/>
      <c r="C144" s="254" t="s">
        <v>76</v>
      </c>
      <c r="D144" s="249"/>
      <c r="E144" s="250">
        <v>3</v>
      </c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 t="s">
        <v>195</v>
      </c>
      <c r="AH144" s="194">
        <v>0</v>
      </c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</row>
    <row r="145" spans="1:60" outlineLevel="1" x14ac:dyDescent="0.2">
      <c r="A145" s="223">
        <v>24</v>
      </c>
      <c r="B145" s="224" t="s">
        <v>285</v>
      </c>
      <c r="C145" s="240" t="s">
        <v>286</v>
      </c>
      <c r="D145" s="225" t="s">
        <v>284</v>
      </c>
      <c r="E145" s="226">
        <v>7</v>
      </c>
      <c r="F145" s="227"/>
      <c r="G145" s="228">
        <f>ROUND(E145*F145,2)</f>
        <v>0</v>
      </c>
      <c r="H145" s="215"/>
      <c r="I145" s="214">
        <f>ROUND(E145*H145,2)</f>
        <v>0</v>
      </c>
      <c r="J145" s="215"/>
      <c r="K145" s="214">
        <f>ROUND(E145*J145,2)</f>
        <v>0</v>
      </c>
      <c r="L145" s="214">
        <v>21</v>
      </c>
      <c r="M145" s="214">
        <f>G145*(1+L145/100)</f>
        <v>0</v>
      </c>
      <c r="N145" s="214">
        <v>0</v>
      </c>
      <c r="O145" s="214">
        <f>ROUND(E145*N145,2)</f>
        <v>0</v>
      </c>
      <c r="P145" s="214">
        <v>0</v>
      </c>
      <c r="Q145" s="214">
        <f>ROUND(E145*P145,2)</f>
        <v>0</v>
      </c>
      <c r="R145" s="214"/>
      <c r="S145" s="214" t="s">
        <v>161</v>
      </c>
      <c r="T145" s="214" t="s">
        <v>167</v>
      </c>
      <c r="U145" s="214">
        <v>0.05</v>
      </c>
      <c r="V145" s="214">
        <f>ROUND(E145*U145,2)</f>
        <v>0.35</v>
      </c>
      <c r="W145" s="21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 t="s">
        <v>193</v>
      </c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</row>
    <row r="146" spans="1:60" outlineLevel="1" x14ac:dyDescent="0.2">
      <c r="A146" s="211"/>
      <c r="B146" s="212"/>
      <c r="C146" s="254" t="s">
        <v>287</v>
      </c>
      <c r="D146" s="249"/>
      <c r="E146" s="250">
        <v>2</v>
      </c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 t="s">
        <v>195</v>
      </c>
      <c r="AH146" s="194">
        <v>0</v>
      </c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</row>
    <row r="147" spans="1:60" outlineLevel="1" x14ac:dyDescent="0.2">
      <c r="A147" s="211"/>
      <c r="B147" s="212"/>
      <c r="C147" s="254" t="s">
        <v>288</v>
      </c>
      <c r="D147" s="249"/>
      <c r="E147" s="250">
        <v>2</v>
      </c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 t="s">
        <v>195</v>
      </c>
      <c r="AH147" s="194">
        <v>0</v>
      </c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</row>
    <row r="148" spans="1:60" outlineLevel="1" x14ac:dyDescent="0.2">
      <c r="A148" s="211"/>
      <c r="B148" s="212"/>
      <c r="C148" s="254" t="s">
        <v>289</v>
      </c>
      <c r="D148" s="249"/>
      <c r="E148" s="250">
        <v>1</v>
      </c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 t="s">
        <v>195</v>
      </c>
      <c r="AH148" s="194">
        <v>0</v>
      </c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</row>
    <row r="149" spans="1:60" outlineLevel="1" x14ac:dyDescent="0.2">
      <c r="A149" s="211"/>
      <c r="B149" s="212"/>
      <c r="C149" s="254" t="s">
        <v>290</v>
      </c>
      <c r="D149" s="249"/>
      <c r="E149" s="250">
        <v>1</v>
      </c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 t="s">
        <v>195</v>
      </c>
      <c r="AH149" s="194">
        <v>0</v>
      </c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</row>
    <row r="150" spans="1:60" outlineLevel="1" x14ac:dyDescent="0.2">
      <c r="A150" s="211"/>
      <c r="B150" s="212"/>
      <c r="C150" s="254" t="s">
        <v>291</v>
      </c>
      <c r="D150" s="249"/>
      <c r="E150" s="250">
        <v>1</v>
      </c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 t="s">
        <v>195</v>
      </c>
      <c r="AH150" s="194">
        <v>0</v>
      </c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</row>
    <row r="151" spans="1:60" outlineLevel="1" x14ac:dyDescent="0.2">
      <c r="A151" s="223">
        <v>25</v>
      </c>
      <c r="B151" s="224" t="s">
        <v>292</v>
      </c>
      <c r="C151" s="240" t="s">
        <v>293</v>
      </c>
      <c r="D151" s="225" t="s">
        <v>192</v>
      </c>
      <c r="E151" s="226">
        <v>1.6301000000000001</v>
      </c>
      <c r="F151" s="227"/>
      <c r="G151" s="228">
        <f>ROUND(E151*F151,2)</f>
        <v>0</v>
      </c>
      <c r="H151" s="215"/>
      <c r="I151" s="214">
        <f>ROUND(E151*H151,2)</f>
        <v>0</v>
      </c>
      <c r="J151" s="215"/>
      <c r="K151" s="214">
        <f>ROUND(E151*J151,2)</f>
        <v>0</v>
      </c>
      <c r="L151" s="214">
        <v>21</v>
      </c>
      <c r="M151" s="214">
        <f>G151*(1+L151/100)</f>
        <v>0</v>
      </c>
      <c r="N151" s="214">
        <v>2.1900000000000001E-3</v>
      </c>
      <c r="O151" s="214">
        <f>ROUND(E151*N151,2)</f>
        <v>0</v>
      </c>
      <c r="P151" s="214">
        <v>4.1000000000000002E-2</v>
      </c>
      <c r="Q151" s="214">
        <f>ROUND(E151*P151,2)</f>
        <v>7.0000000000000007E-2</v>
      </c>
      <c r="R151" s="214"/>
      <c r="S151" s="214" t="s">
        <v>161</v>
      </c>
      <c r="T151" s="214" t="s">
        <v>167</v>
      </c>
      <c r="U151" s="214">
        <v>0.52</v>
      </c>
      <c r="V151" s="214">
        <f>ROUND(E151*U151,2)</f>
        <v>0.85</v>
      </c>
      <c r="W151" s="21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 t="s">
        <v>193</v>
      </c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</row>
    <row r="152" spans="1:60" outlineLevel="1" x14ac:dyDescent="0.2">
      <c r="A152" s="211"/>
      <c r="B152" s="212"/>
      <c r="C152" s="254" t="s">
        <v>218</v>
      </c>
      <c r="D152" s="249"/>
      <c r="E152" s="250">
        <v>1.6301000000000001</v>
      </c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 t="s">
        <v>195</v>
      </c>
      <c r="AH152" s="194">
        <v>0</v>
      </c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</row>
    <row r="153" spans="1:60" outlineLevel="1" x14ac:dyDescent="0.2">
      <c r="A153" s="223">
        <v>26</v>
      </c>
      <c r="B153" s="224" t="s">
        <v>294</v>
      </c>
      <c r="C153" s="240" t="s">
        <v>295</v>
      </c>
      <c r="D153" s="225" t="s">
        <v>192</v>
      </c>
      <c r="E153" s="226">
        <v>6.4</v>
      </c>
      <c r="F153" s="227"/>
      <c r="G153" s="228">
        <f>ROUND(E153*F153,2)</f>
        <v>0</v>
      </c>
      <c r="H153" s="215"/>
      <c r="I153" s="214">
        <f>ROUND(E153*H153,2)</f>
        <v>0</v>
      </c>
      <c r="J153" s="215"/>
      <c r="K153" s="214">
        <f>ROUND(E153*J153,2)</f>
        <v>0</v>
      </c>
      <c r="L153" s="214">
        <v>21</v>
      </c>
      <c r="M153" s="214">
        <f>G153*(1+L153/100)</f>
        <v>0</v>
      </c>
      <c r="N153" s="214">
        <v>1.17E-3</v>
      </c>
      <c r="O153" s="214">
        <f>ROUND(E153*N153,2)</f>
        <v>0.01</v>
      </c>
      <c r="P153" s="214">
        <v>7.5999999999999998E-2</v>
      </c>
      <c r="Q153" s="214">
        <f>ROUND(E153*P153,2)</f>
        <v>0.49</v>
      </c>
      <c r="R153" s="214"/>
      <c r="S153" s="214" t="s">
        <v>161</v>
      </c>
      <c r="T153" s="214" t="s">
        <v>167</v>
      </c>
      <c r="U153" s="214">
        <v>0.93899999999999995</v>
      </c>
      <c r="V153" s="214">
        <f>ROUND(E153*U153,2)</f>
        <v>6.01</v>
      </c>
      <c r="W153" s="21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 t="s">
        <v>193</v>
      </c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</row>
    <row r="154" spans="1:60" outlineLevel="1" x14ac:dyDescent="0.2">
      <c r="A154" s="211"/>
      <c r="B154" s="212"/>
      <c r="C154" s="254" t="s">
        <v>296</v>
      </c>
      <c r="D154" s="249"/>
      <c r="E154" s="250">
        <v>2.4</v>
      </c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 t="s">
        <v>195</v>
      </c>
      <c r="AH154" s="194">
        <v>0</v>
      </c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</row>
    <row r="155" spans="1:60" outlineLevel="1" x14ac:dyDescent="0.2">
      <c r="A155" s="211"/>
      <c r="B155" s="212"/>
      <c r="C155" s="254" t="s">
        <v>297</v>
      </c>
      <c r="D155" s="249"/>
      <c r="E155" s="250">
        <v>2.4</v>
      </c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 t="s">
        <v>195</v>
      </c>
      <c r="AH155" s="194">
        <v>0</v>
      </c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</row>
    <row r="156" spans="1:60" outlineLevel="1" x14ac:dyDescent="0.2">
      <c r="A156" s="211"/>
      <c r="B156" s="212"/>
      <c r="C156" s="254" t="s">
        <v>298</v>
      </c>
      <c r="D156" s="249"/>
      <c r="E156" s="250">
        <v>1.6</v>
      </c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 t="s">
        <v>195</v>
      </c>
      <c r="AH156" s="194">
        <v>0</v>
      </c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</row>
    <row r="157" spans="1:60" outlineLevel="1" x14ac:dyDescent="0.2">
      <c r="A157" s="211"/>
      <c r="B157" s="212"/>
      <c r="C157" s="255" t="s">
        <v>198</v>
      </c>
      <c r="D157" s="251"/>
      <c r="E157" s="252">
        <v>6.4</v>
      </c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 t="s">
        <v>195</v>
      </c>
      <c r="AH157" s="194">
        <v>1</v>
      </c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</row>
    <row r="158" spans="1:60" outlineLevel="1" x14ac:dyDescent="0.2">
      <c r="A158" s="223">
        <v>27</v>
      </c>
      <c r="B158" s="224" t="s">
        <v>299</v>
      </c>
      <c r="C158" s="240" t="s">
        <v>300</v>
      </c>
      <c r="D158" s="225" t="s">
        <v>192</v>
      </c>
      <c r="E158" s="226">
        <v>55.239899999999999</v>
      </c>
      <c r="F158" s="227"/>
      <c r="G158" s="228">
        <f>ROUND(E158*F158,2)</f>
        <v>0</v>
      </c>
      <c r="H158" s="215"/>
      <c r="I158" s="214">
        <f>ROUND(E158*H158,2)</f>
        <v>0</v>
      </c>
      <c r="J158" s="215"/>
      <c r="K158" s="214">
        <f>ROUND(E158*J158,2)</f>
        <v>0</v>
      </c>
      <c r="L158" s="214">
        <v>21</v>
      </c>
      <c r="M158" s="214">
        <f>G158*(1+L158/100)</f>
        <v>0</v>
      </c>
      <c r="N158" s="214">
        <v>0</v>
      </c>
      <c r="O158" s="214">
        <f>ROUND(E158*N158,2)</f>
        <v>0</v>
      </c>
      <c r="P158" s="214">
        <v>6.8000000000000005E-2</v>
      </c>
      <c r="Q158" s="214">
        <f>ROUND(E158*P158,2)</f>
        <v>3.76</v>
      </c>
      <c r="R158" s="214"/>
      <c r="S158" s="214" t="s">
        <v>161</v>
      </c>
      <c r="T158" s="214" t="s">
        <v>167</v>
      </c>
      <c r="U158" s="214">
        <v>0.3</v>
      </c>
      <c r="V158" s="214">
        <f>ROUND(E158*U158,2)</f>
        <v>16.57</v>
      </c>
      <c r="W158" s="21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 t="s">
        <v>193</v>
      </c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</row>
    <row r="159" spans="1:60" outlineLevel="1" x14ac:dyDescent="0.2">
      <c r="A159" s="211"/>
      <c r="B159" s="212"/>
      <c r="C159" s="254" t="s">
        <v>196</v>
      </c>
      <c r="D159" s="249"/>
      <c r="E159" s="250">
        <v>28.62</v>
      </c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 t="s">
        <v>195</v>
      </c>
      <c r="AH159" s="194">
        <v>0</v>
      </c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</row>
    <row r="160" spans="1:60" outlineLevel="1" x14ac:dyDescent="0.2">
      <c r="A160" s="211"/>
      <c r="B160" s="212"/>
      <c r="C160" s="254" t="s">
        <v>197</v>
      </c>
      <c r="D160" s="249"/>
      <c r="E160" s="250">
        <v>-2.2480000000000002</v>
      </c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 t="s">
        <v>195</v>
      </c>
      <c r="AH160" s="194">
        <v>0</v>
      </c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</row>
    <row r="161" spans="1:60" outlineLevel="1" x14ac:dyDescent="0.2">
      <c r="A161" s="211"/>
      <c r="B161" s="212"/>
      <c r="C161" s="255" t="s">
        <v>198</v>
      </c>
      <c r="D161" s="251"/>
      <c r="E161" s="252">
        <v>26.372</v>
      </c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 t="s">
        <v>195</v>
      </c>
      <c r="AH161" s="194">
        <v>1</v>
      </c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</row>
    <row r="162" spans="1:60" outlineLevel="1" x14ac:dyDescent="0.2">
      <c r="A162" s="211"/>
      <c r="B162" s="212"/>
      <c r="C162" s="254" t="s">
        <v>199</v>
      </c>
      <c r="D162" s="249"/>
      <c r="E162" s="250">
        <v>31.05</v>
      </c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 t="s">
        <v>195</v>
      </c>
      <c r="AH162" s="194">
        <v>0</v>
      </c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</row>
    <row r="163" spans="1:60" outlineLevel="1" x14ac:dyDescent="0.2">
      <c r="A163" s="211"/>
      <c r="B163" s="212"/>
      <c r="C163" s="254" t="s">
        <v>200</v>
      </c>
      <c r="D163" s="249"/>
      <c r="E163" s="250">
        <v>-2.1821000000000002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 t="s">
        <v>195</v>
      </c>
      <c r="AH163" s="194">
        <v>0</v>
      </c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</row>
    <row r="164" spans="1:60" outlineLevel="1" x14ac:dyDescent="0.2">
      <c r="A164" s="211"/>
      <c r="B164" s="212"/>
      <c r="C164" s="255" t="s">
        <v>198</v>
      </c>
      <c r="D164" s="251"/>
      <c r="E164" s="252">
        <v>28.867899999999999</v>
      </c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 t="s">
        <v>195</v>
      </c>
      <c r="AH164" s="194">
        <v>1</v>
      </c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</row>
    <row r="165" spans="1:60" ht="22.5" outlineLevel="1" x14ac:dyDescent="0.2">
      <c r="A165" s="223">
        <v>28</v>
      </c>
      <c r="B165" s="224" t="s">
        <v>301</v>
      </c>
      <c r="C165" s="240" t="s">
        <v>302</v>
      </c>
      <c r="D165" s="225" t="s">
        <v>206</v>
      </c>
      <c r="E165" s="226">
        <v>2.2000000000000002</v>
      </c>
      <c r="F165" s="227"/>
      <c r="G165" s="228">
        <f>ROUND(E165*F165,2)</f>
        <v>0</v>
      </c>
      <c r="H165" s="215"/>
      <c r="I165" s="214">
        <f>ROUND(E165*H165,2)</f>
        <v>0</v>
      </c>
      <c r="J165" s="215"/>
      <c r="K165" s="214">
        <f>ROUND(E165*J165,2)</f>
        <v>0</v>
      </c>
      <c r="L165" s="214">
        <v>21</v>
      </c>
      <c r="M165" s="214">
        <f>G165*(1+L165/100)</f>
        <v>0</v>
      </c>
      <c r="N165" s="214">
        <v>0</v>
      </c>
      <c r="O165" s="214">
        <f>ROUND(E165*N165,2)</f>
        <v>0</v>
      </c>
      <c r="P165" s="214">
        <v>1.3500000000000001E-3</v>
      </c>
      <c r="Q165" s="214">
        <f>ROUND(E165*P165,2)</f>
        <v>0</v>
      </c>
      <c r="R165" s="214"/>
      <c r="S165" s="214" t="s">
        <v>161</v>
      </c>
      <c r="T165" s="214" t="s">
        <v>167</v>
      </c>
      <c r="U165" s="214">
        <v>9.1999999999999998E-2</v>
      </c>
      <c r="V165" s="214">
        <f>ROUND(E165*U165,2)</f>
        <v>0.2</v>
      </c>
      <c r="W165" s="21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 t="s">
        <v>193</v>
      </c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</row>
    <row r="166" spans="1:60" outlineLevel="1" x14ac:dyDescent="0.2">
      <c r="A166" s="211"/>
      <c r="B166" s="212"/>
      <c r="C166" s="254" t="s">
        <v>303</v>
      </c>
      <c r="D166" s="249"/>
      <c r="E166" s="250">
        <v>0.6</v>
      </c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 t="s">
        <v>195</v>
      </c>
      <c r="AH166" s="194">
        <v>0</v>
      </c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</row>
    <row r="167" spans="1:60" outlineLevel="1" x14ac:dyDescent="0.2">
      <c r="A167" s="211"/>
      <c r="B167" s="212"/>
      <c r="C167" s="254" t="s">
        <v>304</v>
      </c>
      <c r="D167" s="249"/>
      <c r="E167" s="250">
        <v>0.81</v>
      </c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 t="s">
        <v>195</v>
      </c>
      <c r="AH167" s="194">
        <v>0</v>
      </c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</row>
    <row r="168" spans="1:60" outlineLevel="1" x14ac:dyDescent="0.2">
      <c r="A168" s="211"/>
      <c r="B168" s="212"/>
      <c r="C168" s="254" t="s">
        <v>305</v>
      </c>
      <c r="D168" s="249"/>
      <c r="E168" s="250">
        <v>0.79</v>
      </c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 t="s">
        <v>195</v>
      </c>
      <c r="AH168" s="194">
        <v>0</v>
      </c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</row>
    <row r="169" spans="1:60" x14ac:dyDescent="0.2">
      <c r="A169" s="217" t="s">
        <v>155</v>
      </c>
      <c r="B169" s="218" t="s">
        <v>88</v>
      </c>
      <c r="C169" s="238" t="s">
        <v>89</v>
      </c>
      <c r="D169" s="219"/>
      <c r="E169" s="220"/>
      <c r="F169" s="221"/>
      <c r="G169" s="222">
        <f>SUMIF(AG170:AG170,"&lt;&gt;NOR",G170:G170)</f>
        <v>0</v>
      </c>
      <c r="H169" s="216"/>
      <c r="I169" s="216">
        <f>SUM(I170:I170)</f>
        <v>0</v>
      </c>
      <c r="J169" s="216"/>
      <c r="K169" s="216">
        <f>SUM(K170:K170)</f>
        <v>0</v>
      </c>
      <c r="L169" s="216"/>
      <c r="M169" s="216">
        <f>SUM(M170:M170)</f>
        <v>0</v>
      </c>
      <c r="N169" s="216"/>
      <c r="O169" s="216">
        <f>SUM(O170:O170)</f>
        <v>0</v>
      </c>
      <c r="P169" s="216"/>
      <c r="Q169" s="216">
        <f>SUM(Q170:Q170)</f>
        <v>0</v>
      </c>
      <c r="R169" s="216"/>
      <c r="S169" s="216"/>
      <c r="T169" s="216"/>
      <c r="U169" s="216"/>
      <c r="V169" s="216">
        <f>SUM(V170:V170)</f>
        <v>0.57999999999999996</v>
      </c>
      <c r="W169" s="216"/>
      <c r="AG169" t="s">
        <v>156</v>
      </c>
    </row>
    <row r="170" spans="1:60" ht="22.5" outlineLevel="1" x14ac:dyDescent="0.2">
      <c r="A170" s="229">
        <v>29</v>
      </c>
      <c r="B170" s="230" t="s">
        <v>306</v>
      </c>
      <c r="C170" s="239" t="s">
        <v>307</v>
      </c>
      <c r="D170" s="231" t="s">
        <v>308</v>
      </c>
      <c r="E170" s="232">
        <v>0.27505000000000002</v>
      </c>
      <c r="F170" s="233"/>
      <c r="G170" s="234">
        <f>ROUND(E170*F170,2)</f>
        <v>0</v>
      </c>
      <c r="H170" s="215"/>
      <c r="I170" s="214">
        <f>ROUND(E170*H170,2)</f>
        <v>0</v>
      </c>
      <c r="J170" s="215"/>
      <c r="K170" s="214">
        <f>ROUND(E170*J170,2)</f>
        <v>0</v>
      </c>
      <c r="L170" s="214">
        <v>21</v>
      </c>
      <c r="M170" s="214">
        <f>G170*(1+L170/100)</f>
        <v>0</v>
      </c>
      <c r="N170" s="214">
        <v>0</v>
      </c>
      <c r="O170" s="214">
        <f>ROUND(E170*N170,2)</f>
        <v>0</v>
      </c>
      <c r="P170" s="214">
        <v>0</v>
      </c>
      <c r="Q170" s="214">
        <f>ROUND(E170*P170,2)</f>
        <v>0</v>
      </c>
      <c r="R170" s="214"/>
      <c r="S170" s="214" t="s">
        <v>161</v>
      </c>
      <c r="T170" s="214" t="s">
        <v>167</v>
      </c>
      <c r="U170" s="214">
        <v>2.1</v>
      </c>
      <c r="V170" s="214">
        <f>ROUND(E170*U170,2)</f>
        <v>0.57999999999999996</v>
      </c>
      <c r="W170" s="21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 t="s">
        <v>309</v>
      </c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</row>
    <row r="171" spans="1:60" x14ac:dyDescent="0.2">
      <c r="A171" s="217" t="s">
        <v>155</v>
      </c>
      <c r="B171" s="218" t="s">
        <v>98</v>
      </c>
      <c r="C171" s="238" t="s">
        <v>99</v>
      </c>
      <c r="D171" s="219"/>
      <c r="E171" s="220"/>
      <c r="F171" s="221"/>
      <c r="G171" s="222">
        <f>SUMIF(AG172:AG181,"&lt;&gt;NOR",G172:G181)</f>
        <v>0</v>
      </c>
      <c r="H171" s="216"/>
      <c r="I171" s="216">
        <f>SUM(I172:I181)</f>
        <v>0</v>
      </c>
      <c r="J171" s="216"/>
      <c r="K171" s="216">
        <f>SUM(K172:K181)</f>
        <v>0</v>
      </c>
      <c r="L171" s="216"/>
      <c r="M171" s="216">
        <f>SUM(M172:M181)</f>
        <v>0</v>
      </c>
      <c r="N171" s="216"/>
      <c r="O171" s="216">
        <f>SUM(O172:O181)</f>
        <v>0</v>
      </c>
      <c r="P171" s="216"/>
      <c r="Q171" s="216">
        <f>SUM(Q172:Q181)</f>
        <v>0</v>
      </c>
      <c r="R171" s="216"/>
      <c r="S171" s="216"/>
      <c r="T171" s="216"/>
      <c r="U171" s="216"/>
      <c r="V171" s="216">
        <f>SUM(V172:V181)</f>
        <v>1.8199999999999998</v>
      </c>
      <c r="W171" s="216"/>
      <c r="AG171" t="s">
        <v>156</v>
      </c>
    </row>
    <row r="172" spans="1:60" outlineLevel="1" x14ac:dyDescent="0.2">
      <c r="A172" s="223">
        <v>30</v>
      </c>
      <c r="B172" s="224" t="s">
        <v>310</v>
      </c>
      <c r="C172" s="240" t="s">
        <v>311</v>
      </c>
      <c r="D172" s="225" t="s">
        <v>206</v>
      </c>
      <c r="E172" s="226">
        <v>0.52</v>
      </c>
      <c r="F172" s="227"/>
      <c r="G172" s="228">
        <f>ROUND(E172*F172,2)</f>
        <v>0</v>
      </c>
      <c r="H172" s="215"/>
      <c r="I172" s="214">
        <f>ROUND(E172*H172,2)</f>
        <v>0</v>
      </c>
      <c r="J172" s="215"/>
      <c r="K172" s="214">
        <f>ROUND(E172*J172,2)</f>
        <v>0</v>
      </c>
      <c r="L172" s="214">
        <v>21</v>
      </c>
      <c r="M172" s="214">
        <f>G172*(1+L172/100)</f>
        <v>0</v>
      </c>
      <c r="N172" s="214">
        <v>3.6900000000000001E-3</v>
      </c>
      <c r="O172" s="214">
        <f>ROUND(E172*N172,2)</f>
        <v>0</v>
      </c>
      <c r="P172" s="214">
        <v>0</v>
      </c>
      <c r="Q172" s="214">
        <f>ROUND(E172*P172,2)</f>
        <v>0</v>
      </c>
      <c r="R172" s="214"/>
      <c r="S172" s="214" t="s">
        <v>161</v>
      </c>
      <c r="T172" s="214" t="s">
        <v>167</v>
      </c>
      <c r="U172" s="214">
        <v>0.94499999999999995</v>
      </c>
      <c r="V172" s="214">
        <f>ROUND(E172*U172,2)</f>
        <v>0.49</v>
      </c>
      <c r="W172" s="21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 t="s">
        <v>193</v>
      </c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</row>
    <row r="173" spans="1:60" ht="22.5" outlineLevel="1" x14ac:dyDescent="0.2">
      <c r="A173" s="211"/>
      <c r="B173" s="212"/>
      <c r="C173" s="254" t="s">
        <v>312</v>
      </c>
      <c r="D173" s="249"/>
      <c r="E173" s="250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 t="s">
        <v>195</v>
      </c>
      <c r="AH173" s="194">
        <v>0</v>
      </c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</row>
    <row r="174" spans="1:60" outlineLevel="1" x14ac:dyDescent="0.2">
      <c r="A174" s="211"/>
      <c r="B174" s="212"/>
      <c r="C174" s="254" t="s">
        <v>313</v>
      </c>
      <c r="D174" s="249"/>
      <c r="E174" s="250">
        <v>0.52</v>
      </c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 t="s">
        <v>195</v>
      </c>
      <c r="AH174" s="194">
        <v>0</v>
      </c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</row>
    <row r="175" spans="1:60" outlineLevel="1" x14ac:dyDescent="0.2">
      <c r="A175" s="223">
        <v>31</v>
      </c>
      <c r="B175" s="224" t="s">
        <v>314</v>
      </c>
      <c r="C175" s="240" t="s">
        <v>315</v>
      </c>
      <c r="D175" s="225" t="s">
        <v>206</v>
      </c>
      <c r="E175" s="226">
        <v>0.71</v>
      </c>
      <c r="F175" s="227"/>
      <c r="G175" s="228">
        <f>ROUND(E175*F175,2)</f>
        <v>0</v>
      </c>
      <c r="H175" s="215"/>
      <c r="I175" s="214">
        <f>ROUND(E175*H175,2)</f>
        <v>0</v>
      </c>
      <c r="J175" s="215"/>
      <c r="K175" s="214">
        <f>ROUND(E175*J175,2)</f>
        <v>0</v>
      </c>
      <c r="L175" s="214">
        <v>21</v>
      </c>
      <c r="M175" s="214">
        <f>G175*(1+L175/100)</f>
        <v>0</v>
      </c>
      <c r="N175" s="214">
        <v>4.5799999999999999E-3</v>
      </c>
      <c r="O175" s="214">
        <f>ROUND(E175*N175,2)</f>
        <v>0</v>
      </c>
      <c r="P175" s="214">
        <v>0</v>
      </c>
      <c r="Q175" s="214">
        <f>ROUND(E175*P175,2)</f>
        <v>0</v>
      </c>
      <c r="R175" s="214"/>
      <c r="S175" s="214" t="s">
        <v>161</v>
      </c>
      <c r="T175" s="214" t="s">
        <v>167</v>
      </c>
      <c r="U175" s="214">
        <v>1.00135</v>
      </c>
      <c r="V175" s="214">
        <f>ROUND(E175*U175,2)</f>
        <v>0.71</v>
      </c>
      <c r="W175" s="21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 t="s">
        <v>193</v>
      </c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</row>
    <row r="176" spans="1:60" ht="22.5" outlineLevel="1" x14ac:dyDescent="0.2">
      <c r="A176" s="211"/>
      <c r="B176" s="212"/>
      <c r="C176" s="254" t="s">
        <v>316</v>
      </c>
      <c r="D176" s="249"/>
      <c r="E176" s="250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 t="s">
        <v>195</v>
      </c>
      <c r="AH176" s="194">
        <v>0</v>
      </c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</row>
    <row r="177" spans="1:60" outlineLevel="1" x14ac:dyDescent="0.2">
      <c r="A177" s="211"/>
      <c r="B177" s="212"/>
      <c r="C177" s="254" t="s">
        <v>317</v>
      </c>
      <c r="D177" s="249"/>
      <c r="E177" s="250">
        <v>0.71</v>
      </c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 t="s">
        <v>195</v>
      </c>
      <c r="AH177" s="194">
        <v>0</v>
      </c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</row>
    <row r="178" spans="1:60" outlineLevel="1" x14ac:dyDescent="0.2">
      <c r="A178" s="223">
        <v>32</v>
      </c>
      <c r="B178" s="224" t="s">
        <v>318</v>
      </c>
      <c r="C178" s="240" t="s">
        <v>319</v>
      </c>
      <c r="D178" s="225" t="s">
        <v>206</v>
      </c>
      <c r="E178" s="226">
        <v>0.6</v>
      </c>
      <c r="F178" s="227"/>
      <c r="G178" s="228">
        <f>ROUND(E178*F178,2)</f>
        <v>0</v>
      </c>
      <c r="H178" s="215"/>
      <c r="I178" s="214">
        <f>ROUND(E178*H178,2)</f>
        <v>0</v>
      </c>
      <c r="J178" s="215"/>
      <c r="K178" s="214">
        <f>ROUND(E178*J178,2)</f>
        <v>0</v>
      </c>
      <c r="L178" s="214">
        <v>21</v>
      </c>
      <c r="M178" s="214">
        <f>G178*(1+L178/100)</f>
        <v>0</v>
      </c>
      <c r="N178" s="214">
        <v>5.1700000000000001E-3</v>
      </c>
      <c r="O178" s="214">
        <f>ROUND(E178*N178,2)</f>
        <v>0</v>
      </c>
      <c r="P178" s="214">
        <v>0</v>
      </c>
      <c r="Q178" s="214">
        <f>ROUND(E178*P178,2)</f>
        <v>0</v>
      </c>
      <c r="R178" s="214"/>
      <c r="S178" s="214" t="s">
        <v>161</v>
      </c>
      <c r="T178" s="214" t="s">
        <v>167</v>
      </c>
      <c r="U178" s="214">
        <v>1.0381499999999999</v>
      </c>
      <c r="V178" s="214">
        <f>ROUND(E178*U178,2)</f>
        <v>0.62</v>
      </c>
      <c r="W178" s="21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 t="s">
        <v>193</v>
      </c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</row>
    <row r="179" spans="1:60" ht="22.5" outlineLevel="1" x14ac:dyDescent="0.2">
      <c r="A179" s="211"/>
      <c r="B179" s="212"/>
      <c r="C179" s="254" t="s">
        <v>320</v>
      </c>
      <c r="D179" s="249"/>
      <c r="E179" s="250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 t="s">
        <v>195</v>
      </c>
      <c r="AH179" s="194">
        <v>0</v>
      </c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</row>
    <row r="180" spans="1:60" outlineLevel="1" x14ac:dyDescent="0.2">
      <c r="A180" s="211"/>
      <c r="B180" s="212"/>
      <c r="C180" s="254" t="s">
        <v>321</v>
      </c>
      <c r="D180" s="249"/>
      <c r="E180" s="250">
        <v>0.6</v>
      </c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 t="s">
        <v>195</v>
      </c>
      <c r="AH180" s="194">
        <v>0</v>
      </c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</row>
    <row r="181" spans="1:60" outlineLevel="1" x14ac:dyDescent="0.2">
      <c r="A181" s="211">
        <v>33</v>
      </c>
      <c r="B181" s="212" t="s">
        <v>322</v>
      </c>
      <c r="C181" s="256" t="s">
        <v>323</v>
      </c>
      <c r="D181" s="213" t="s">
        <v>0</v>
      </c>
      <c r="E181" s="253"/>
      <c r="F181" s="215"/>
      <c r="G181" s="214">
        <f>ROUND(E181*F181,2)</f>
        <v>0</v>
      </c>
      <c r="H181" s="215"/>
      <c r="I181" s="214">
        <f>ROUND(E181*H181,2)</f>
        <v>0</v>
      </c>
      <c r="J181" s="215"/>
      <c r="K181" s="214">
        <f>ROUND(E181*J181,2)</f>
        <v>0</v>
      </c>
      <c r="L181" s="214">
        <v>21</v>
      </c>
      <c r="M181" s="214">
        <f>G181*(1+L181/100)</f>
        <v>0</v>
      </c>
      <c r="N181" s="214">
        <v>0</v>
      </c>
      <c r="O181" s="214">
        <f>ROUND(E181*N181,2)</f>
        <v>0</v>
      </c>
      <c r="P181" s="214">
        <v>0</v>
      </c>
      <c r="Q181" s="214">
        <f>ROUND(E181*P181,2)</f>
        <v>0</v>
      </c>
      <c r="R181" s="214"/>
      <c r="S181" s="214" t="s">
        <v>161</v>
      </c>
      <c r="T181" s="214" t="s">
        <v>167</v>
      </c>
      <c r="U181" s="214">
        <v>0</v>
      </c>
      <c r="V181" s="214">
        <f>ROUND(E181*U181,2)</f>
        <v>0</v>
      </c>
      <c r="W181" s="21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 t="s">
        <v>309</v>
      </c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</row>
    <row r="182" spans="1:60" x14ac:dyDescent="0.2">
      <c r="A182" s="217" t="s">
        <v>155</v>
      </c>
      <c r="B182" s="218" t="s">
        <v>100</v>
      </c>
      <c r="C182" s="238" t="s">
        <v>101</v>
      </c>
      <c r="D182" s="219"/>
      <c r="E182" s="220"/>
      <c r="F182" s="221"/>
      <c r="G182" s="222">
        <f>SUMIF(AG183:AG199,"&lt;&gt;NOR",G183:G199)</f>
        <v>0</v>
      </c>
      <c r="H182" s="216"/>
      <c r="I182" s="216">
        <f>SUM(I183:I199)</f>
        <v>0</v>
      </c>
      <c r="J182" s="216"/>
      <c r="K182" s="216">
        <f>SUM(K183:K199)</f>
        <v>0</v>
      </c>
      <c r="L182" s="216"/>
      <c r="M182" s="216">
        <f>SUM(M183:M199)</f>
        <v>0</v>
      </c>
      <c r="N182" s="216"/>
      <c r="O182" s="216">
        <f>SUM(O183:O199)</f>
        <v>0.1</v>
      </c>
      <c r="P182" s="216"/>
      <c r="Q182" s="216">
        <f>SUM(Q183:Q199)</f>
        <v>0</v>
      </c>
      <c r="R182" s="216"/>
      <c r="S182" s="216"/>
      <c r="T182" s="216"/>
      <c r="U182" s="216"/>
      <c r="V182" s="216">
        <f>SUM(V183:V199)</f>
        <v>13.09</v>
      </c>
      <c r="W182" s="216"/>
      <c r="AG182" t="s">
        <v>156</v>
      </c>
    </row>
    <row r="183" spans="1:60" outlineLevel="1" x14ac:dyDescent="0.2">
      <c r="A183" s="223">
        <v>34</v>
      </c>
      <c r="B183" s="224" t="s">
        <v>324</v>
      </c>
      <c r="C183" s="240" t="s">
        <v>325</v>
      </c>
      <c r="D183" s="225" t="s">
        <v>284</v>
      </c>
      <c r="E183" s="226">
        <v>2</v>
      </c>
      <c r="F183" s="227"/>
      <c r="G183" s="228">
        <f>ROUND(E183*F183,2)</f>
        <v>0</v>
      </c>
      <c r="H183" s="215"/>
      <c r="I183" s="214">
        <f>ROUND(E183*H183,2)</f>
        <v>0</v>
      </c>
      <c r="J183" s="215"/>
      <c r="K183" s="214">
        <f>ROUND(E183*J183,2)</f>
        <v>0</v>
      </c>
      <c r="L183" s="214">
        <v>21</v>
      </c>
      <c r="M183" s="214">
        <f>G183*(1+L183/100)</f>
        <v>0</v>
      </c>
      <c r="N183" s="214">
        <v>0</v>
      </c>
      <c r="O183" s="214">
        <f>ROUND(E183*N183,2)</f>
        <v>0</v>
      </c>
      <c r="P183" s="214">
        <v>0</v>
      </c>
      <c r="Q183" s="214">
        <f>ROUND(E183*P183,2)</f>
        <v>0</v>
      </c>
      <c r="R183" s="214"/>
      <c r="S183" s="214" t="s">
        <v>161</v>
      </c>
      <c r="T183" s="214" t="s">
        <v>167</v>
      </c>
      <c r="U183" s="214">
        <v>1.45</v>
      </c>
      <c r="V183" s="214">
        <f>ROUND(E183*U183,2)</f>
        <v>2.9</v>
      </c>
      <c r="W183" s="21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 t="s">
        <v>193</v>
      </c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</row>
    <row r="184" spans="1:60" ht="22.5" outlineLevel="1" x14ac:dyDescent="0.2">
      <c r="A184" s="211"/>
      <c r="B184" s="212"/>
      <c r="C184" s="254" t="s">
        <v>326</v>
      </c>
      <c r="D184" s="249"/>
      <c r="E184" s="250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 t="s">
        <v>195</v>
      </c>
      <c r="AH184" s="194">
        <v>0</v>
      </c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</row>
    <row r="185" spans="1:60" outlineLevel="1" x14ac:dyDescent="0.2">
      <c r="A185" s="211"/>
      <c r="B185" s="212"/>
      <c r="C185" s="254" t="s">
        <v>327</v>
      </c>
      <c r="D185" s="249"/>
      <c r="E185" s="250">
        <v>2</v>
      </c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 t="s">
        <v>195</v>
      </c>
      <c r="AH185" s="194">
        <v>0</v>
      </c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</row>
    <row r="186" spans="1:60" outlineLevel="1" x14ac:dyDescent="0.2">
      <c r="A186" s="229">
        <v>35</v>
      </c>
      <c r="B186" s="230" t="s">
        <v>328</v>
      </c>
      <c r="C186" s="239" t="s">
        <v>329</v>
      </c>
      <c r="D186" s="231" t="s">
        <v>284</v>
      </c>
      <c r="E186" s="232">
        <v>2</v>
      </c>
      <c r="F186" s="233"/>
      <c r="G186" s="234">
        <f>ROUND(E186*F186,2)</f>
        <v>0</v>
      </c>
      <c r="H186" s="215"/>
      <c r="I186" s="214">
        <f>ROUND(E186*H186,2)</f>
        <v>0</v>
      </c>
      <c r="J186" s="215"/>
      <c r="K186" s="214">
        <f>ROUND(E186*J186,2)</f>
        <v>0</v>
      </c>
      <c r="L186" s="214">
        <v>21</v>
      </c>
      <c r="M186" s="214">
        <f>G186*(1+L186/100)</f>
        <v>0</v>
      </c>
      <c r="N186" s="214">
        <v>0</v>
      </c>
      <c r="O186" s="214">
        <f>ROUND(E186*N186,2)</f>
        <v>0</v>
      </c>
      <c r="P186" s="214">
        <v>0</v>
      </c>
      <c r="Q186" s="214">
        <f>ROUND(E186*P186,2)</f>
        <v>0</v>
      </c>
      <c r="R186" s="214"/>
      <c r="S186" s="214" t="s">
        <v>161</v>
      </c>
      <c r="T186" s="214" t="s">
        <v>167</v>
      </c>
      <c r="U186" s="214">
        <v>0.77500000000000002</v>
      </c>
      <c r="V186" s="214">
        <f>ROUND(E186*U186,2)</f>
        <v>1.55</v>
      </c>
      <c r="W186" s="21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 t="s">
        <v>193</v>
      </c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</row>
    <row r="187" spans="1:60" ht="33.75" outlineLevel="1" x14ac:dyDescent="0.2">
      <c r="A187" s="223">
        <v>36</v>
      </c>
      <c r="B187" s="224" t="s">
        <v>330</v>
      </c>
      <c r="C187" s="240" t="s">
        <v>331</v>
      </c>
      <c r="D187" s="225" t="s">
        <v>284</v>
      </c>
      <c r="E187" s="226">
        <v>1</v>
      </c>
      <c r="F187" s="227"/>
      <c r="G187" s="228">
        <f>ROUND(E187*F187,2)</f>
        <v>0</v>
      </c>
      <c r="H187" s="215"/>
      <c r="I187" s="214">
        <f>ROUND(E187*H187,2)</f>
        <v>0</v>
      </c>
      <c r="J187" s="215"/>
      <c r="K187" s="214">
        <f>ROUND(E187*J187,2)</f>
        <v>0</v>
      </c>
      <c r="L187" s="214">
        <v>21</v>
      </c>
      <c r="M187" s="214">
        <f>G187*(1+L187/100)</f>
        <v>0</v>
      </c>
      <c r="N187" s="214">
        <v>5.2850000000000001E-2</v>
      </c>
      <c r="O187" s="214">
        <f>ROUND(E187*N187,2)</f>
        <v>0.05</v>
      </c>
      <c r="P187" s="214">
        <v>0</v>
      </c>
      <c r="Q187" s="214">
        <f>ROUND(E187*P187,2)</f>
        <v>0</v>
      </c>
      <c r="R187" s="214"/>
      <c r="S187" s="214" t="s">
        <v>270</v>
      </c>
      <c r="T187" s="214" t="s">
        <v>167</v>
      </c>
      <c r="U187" s="214">
        <v>4.3179499999999997</v>
      </c>
      <c r="V187" s="214">
        <f>ROUND(E187*U187,2)</f>
        <v>4.32</v>
      </c>
      <c r="W187" s="21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 t="s">
        <v>193</v>
      </c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</row>
    <row r="188" spans="1:60" outlineLevel="1" x14ac:dyDescent="0.2">
      <c r="A188" s="211"/>
      <c r="B188" s="212"/>
      <c r="C188" s="254" t="s">
        <v>332</v>
      </c>
      <c r="D188" s="249"/>
      <c r="E188" s="250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 t="s">
        <v>195</v>
      </c>
      <c r="AH188" s="194">
        <v>0</v>
      </c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</row>
    <row r="189" spans="1:60" outlineLevel="1" x14ac:dyDescent="0.2">
      <c r="A189" s="211"/>
      <c r="B189" s="212"/>
      <c r="C189" s="254" t="s">
        <v>333</v>
      </c>
      <c r="D189" s="249"/>
      <c r="E189" s="250">
        <v>1</v>
      </c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 t="s">
        <v>195</v>
      </c>
      <c r="AH189" s="194">
        <v>0</v>
      </c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</row>
    <row r="190" spans="1:60" ht="33.75" outlineLevel="1" x14ac:dyDescent="0.2">
      <c r="A190" s="223">
        <v>37</v>
      </c>
      <c r="B190" s="224" t="s">
        <v>334</v>
      </c>
      <c r="C190" s="240" t="s">
        <v>335</v>
      </c>
      <c r="D190" s="225" t="s">
        <v>284</v>
      </c>
      <c r="E190" s="226">
        <v>1</v>
      </c>
      <c r="F190" s="227"/>
      <c r="G190" s="228">
        <f>ROUND(E190*F190,2)</f>
        <v>0</v>
      </c>
      <c r="H190" s="215"/>
      <c r="I190" s="214">
        <f>ROUND(E190*H190,2)</f>
        <v>0</v>
      </c>
      <c r="J190" s="215"/>
      <c r="K190" s="214">
        <f>ROUND(E190*J190,2)</f>
        <v>0</v>
      </c>
      <c r="L190" s="214">
        <v>21</v>
      </c>
      <c r="M190" s="214">
        <f>G190*(1+L190/100)</f>
        <v>0</v>
      </c>
      <c r="N190" s="214">
        <v>5.2850000000000001E-2</v>
      </c>
      <c r="O190" s="214">
        <f>ROUND(E190*N190,2)</f>
        <v>0.05</v>
      </c>
      <c r="P190" s="214">
        <v>0</v>
      </c>
      <c r="Q190" s="214">
        <f>ROUND(E190*P190,2)</f>
        <v>0</v>
      </c>
      <c r="R190" s="214"/>
      <c r="S190" s="214" t="s">
        <v>270</v>
      </c>
      <c r="T190" s="214" t="s">
        <v>167</v>
      </c>
      <c r="U190" s="214">
        <v>4.3179499999999997</v>
      </c>
      <c r="V190" s="214">
        <f>ROUND(E190*U190,2)</f>
        <v>4.32</v>
      </c>
      <c r="W190" s="21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 t="s">
        <v>193</v>
      </c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</row>
    <row r="191" spans="1:60" outlineLevel="1" x14ac:dyDescent="0.2">
      <c r="A191" s="211"/>
      <c r="B191" s="212"/>
      <c r="C191" s="254" t="s">
        <v>336</v>
      </c>
      <c r="D191" s="249"/>
      <c r="E191" s="250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 t="s">
        <v>195</v>
      </c>
      <c r="AH191" s="194">
        <v>0</v>
      </c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</row>
    <row r="192" spans="1:60" outlineLevel="1" x14ac:dyDescent="0.2">
      <c r="A192" s="211"/>
      <c r="B192" s="212"/>
      <c r="C192" s="254" t="s">
        <v>333</v>
      </c>
      <c r="D192" s="249"/>
      <c r="E192" s="250">
        <v>1</v>
      </c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 t="s">
        <v>195</v>
      </c>
      <c r="AH192" s="194">
        <v>0</v>
      </c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</row>
    <row r="193" spans="1:60" ht="22.5" outlineLevel="1" x14ac:dyDescent="0.2">
      <c r="A193" s="223">
        <v>38</v>
      </c>
      <c r="B193" s="224" t="s">
        <v>337</v>
      </c>
      <c r="C193" s="240" t="s">
        <v>338</v>
      </c>
      <c r="D193" s="225" t="s">
        <v>339</v>
      </c>
      <c r="E193" s="226">
        <v>1</v>
      </c>
      <c r="F193" s="227"/>
      <c r="G193" s="228">
        <f>ROUND(E193*F193,2)</f>
        <v>0</v>
      </c>
      <c r="H193" s="215"/>
      <c r="I193" s="214">
        <f>ROUND(E193*H193,2)</f>
        <v>0</v>
      </c>
      <c r="J193" s="215"/>
      <c r="K193" s="214">
        <f>ROUND(E193*J193,2)</f>
        <v>0</v>
      </c>
      <c r="L193" s="214">
        <v>21</v>
      </c>
      <c r="M193" s="214">
        <f>G193*(1+L193/100)</f>
        <v>0</v>
      </c>
      <c r="N193" s="214">
        <v>0</v>
      </c>
      <c r="O193" s="214">
        <f>ROUND(E193*N193,2)</f>
        <v>0</v>
      </c>
      <c r="P193" s="214">
        <v>0</v>
      </c>
      <c r="Q193" s="214">
        <f>ROUND(E193*P193,2)</f>
        <v>0</v>
      </c>
      <c r="R193" s="214"/>
      <c r="S193" s="214" t="s">
        <v>270</v>
      </c>
      <c r="T193" s="214" t="s">
        <v>167</v>
      </c>
      <c r="U193" s="214">
        <v>0</v>
      </c>
      <c r="V193" s="214">
        <f>ROUND(E193*U193,2)</f>
        <v>0</v>
      </c>
      <c r="W193" s="21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 t="s">
        <v>193</v>
      </c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</row>
    <row r="194" spans="1:60" outlineLevel="1" x14ac:dyDescent="0.2">
      <c r="A194" s="211"/>
      <c r="B194" s="212"/>
      <c r="C194" s="254" t="s">
        <v>340</v>
      </c>
      <c r="D194" s="249"/>
      <c r="E194" s="250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 t="s">
        <v>195</v>
      </c>
      <c r="AH194" s="194">
        <v>0</v>
      </c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</row>
    <row r="195" spans="1:60" outlineLevel="1" x14ac:dyDescent="0.2">
      <c r="A195" s="211"/>
      <c r="B195" s="212"/>
      <c r="C195" s="254" t="s">
        <v>333</v>
      </c>
      <c r="D195" s="249"/>
      <c r="E195" s="250">
        <v>1</v>
      </c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 t="s">
        <v>195</v>
      </c>
      <c r="AH195" s="194">
        <v>0</v>
      </c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</row>
    <row r="196" spans="1:60" ht="22.5" outlineLevel="1" x14ac:dyDescent="0.2">
      <c r="A196" s="223">
        <v>39</v>
      </c>
      <c r="B196" s="224" t="s">
        <v>341</v>
      </c>
      <c r="C196" s="240" t="s">
        <v>342</v>
      </c>
      <c r="D196" s="225" t="s">
        <v>339</v>
      </c>
      <c r="E196" s="226">
        <v>1</v>
      </c>
      <c r="F196" s="227"/>
      <c r="G196" s="228">
        <f>ROUND(E196*F196,2)</f>
        <v>0</v>
      </c>
      <c r="H196" s="215"/>
      <c r="I196" s="214">
        <f>ROUND(E196*H196,2)</f>
        <v>0</v>
      </c>
      <c r="J196" s="215"/>
      <c r="K196" s="214">
        <f>ROUND(E196*J196,2)</f>
        <v>0</v>
      </c>
      <c r="L196" s="214">
        <v>21</v>
      </c>
      <c r="M196" s="214">
        <f>G196*(1+L196/100)</f>
        <v>0</v>
      </c>
      <c r="N196" s="214">
        <v>0</v>
      </c>
      <c r="O196" s="214">
        <f>ROUND(E196*N196,2)</f>
        <v>0</v>
      </c>
      <c r="P196" s="214">
        <v>0</v>
      </c>
      <c r="Q196" s="214">
        <f>ROUND(E196*P196,2)</f>
        <v>0</v>
      </c>
      <c r="R196" s="214"/>
      <c r="S196" s="214" t="s">
        <v>270</v>
      </c>
      <c r="T196" s="214" t="s">
        <v>167</v>
      </c>
      <c r="U196" s="214">
        <v>0</v>
      </c>
      <c r="V196" s="214">
        <f>ROUND(E196*U196,2)</f>
        <v>0</v>
      </c>
      <c r="W196" s="21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 t="s">
        <v>193</v>
      </c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</row>
    <row r="197" spans="1:60" outlineLevel="1" x14ac:dyDescent="0.2">
      <c r="A197" s="211"/>
      <c r="B197" s="212"/>
      <c r="C197" s="254" t="s">
        <v>343</v>
      </c>
      <c r="D197" s="249"/>
      <c r="E197" s="250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 t="s">
        <v>195</v>
      </c>
      <c r="AH197" s="194">
        <v>0</v>
      </c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</row>
    <row r="198" spans="1:60" outlineLevel="1" x14ac:dyDescent="0.2">
      <c r="A198" s="211"/>
      <c r="B198" s="212"/>
      <c r="C198" s="254" t="s">
        <v>333</v>
      </c>
      <c r="D198" s="249"/>
      <c r="E198" s="250">
        <v>1</v>
      </c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 t="s">
        <v>195</v>
      </c>
      <c r="AH198" s="194">
        <v>0</v>
      </c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</row>
    <row r="199" spans="1:60" outlineLevel="1" x14ac:dyDescent="0.2">
      <c r="A199" s="211">
        <v>40</v>
      </c>
      <c r="B199" s="212" t="s">
        <v>344</v>
      </c>
      <c r="C199" s="256" t="s">
        <v>345</v>
      </c>
      <c r="D199" s="213" t="s">
        <v>0</v>
      </c>
      <c r="E199" s="253"/>
      <c r="F199" s="215"/>
      <c r="G199" s="214">
        <f>ROUND(E199*F199,2)</f>
        <v>0</v>
      </c>
      <c r="H199" s="215"/>
      <c r="I199" s="214">
        <f>ROUND(E199*H199,2)</f>
        <v>0</v>
      </c>
      <c r="J199" s="215"/>
      <c r="K199" s="214">
        <f>ROUND(E199*J199,2)</f>
        <v>0</v>
      </c>
      <c r="L199" s="214">
        <v>21</v>
      </c>
      <c r="M199" s="214">
        <f>G199*(1+L199/100)</f>
        <v>0</v>
      </c>
      <c r="N199" s="214">
        <v>0</v>
      </c>
      <c r="O199" s="214">
        <f>ROUND(E199*N199,2)</f>
        <v>0</v>
      </c>
      <c r="P199" s="214">
        <v>0</v>
      </c>
      <c r="Q199" s="214">
        <f>ROUND(E199*P199,2)</f>
        <v>0</v>
      </c>
      <c r="R199" s="214"/>
      <c r="S199" s="214" t="s">
        <v>161</v>
      </c>
      <c r="T199" s="214" t="s">
        <v>167</v>
      </c>
      <c r="U199" s="214">
        <v>0</v>
      </c>
      <c r="V199" s="214">
        <f>ROUND(E199*U199,2)</f>
        <v>0</v>
      </c>
      <c r="W199" s="21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 t="s">
        <v>309</v>
      </c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</row>
    <row r="200" spans="1:60" x14ac:dyDescent="0.2">
      <c r="A200" s="217" t="s">
        <v>155</v>
      </c>
      <c r="B200" s="218" t="s">
        <v>102</v>
      </c>
      <c r="C200" s="238" t="s">
        <v>103</v>
      </c>
      <c r="D200" s="219"/>
      <c r="E200" s="220"/>
      <c r="F200" s="221"/>
      <c r="G200" s="222">
        <f>SUMIF(AG201:AG213,"&lt;&gt;NOR",G201:G213)</f>
        <v>0</v>
      </c>
      <c r="H200" s="216"/>
      <c r="I200" s="216">
        <f>SUM(I201:I213)</f>
        <v>0</v>
      </c>
      <c r="J200" s="216"/>
      <c r="K200" s="216">
        <f>SUM(K201:K213)</f>
        <v>0</v>
      </c>
      <c r="L200" s="216"/>
      <c r="M200" s="216">
        <f>SUM(M201:M213)</f>
        <v>0</v>
      </c>
      <c r="N200" s="216"/>
      <c r="O200" s="216">
        <f>SUM(O201:O213)</f>
        <v>0.03</v>
      </c>
      <c r="P200" s="216"/>
      <c r="Q200" s="216">
        <f>SUM(Q201:Q213)</f>
        <v>0</v>
      </c>
      <c r="R200" s="216"/>
      <c r="S200" s="216"/>
      <c r="T200" s="216"/>
      <c r="U200" s="216"/>
      <c r="V200" s="216">
        <f>SUM(V201:V213)</f>
        <v>6.87</v>
      </c>
      <c r="W200" s="216"/>
      <c r="AG200" t="s">
        <v>156</v>
      </c>
    </row>
    <row r="201" spans="1:60" outlineLevel="1" x14ac:dyDescent="0.2">
      <c r="A201" s="223">
        <v>41</v>
      </c>
      <c r="B201" s="224" t="s">
        <v>346</v>
      </c>
      <c r="C201" s="240" t="s">
        <v>347</v>
      </c>
      <c r="D201" s="225" t="s">
        <v>284</v>
      </c>
      <c r="E201" s="226">
        <v>3</v>
      </c>
      <c r="F201" s="227"/>
      <c r="G201" s="228">
        <f>ROUND(E201*F201,2)</f>
        <v>0</v>
      </c>
      <c r="H201" s="215"/>
      <c r="I201" s="214">
        <f>ROUND(E201*H201,2)</f>
        <v>0</v>
      </c>
      <c r="J201" s="215"/>
      <c r="K201" s="214">
        <f>ROUND(E201*J201,2)</f>
        <v>0</v>
      </c>
      <c r="L201" s="214">
        <v>21</v>
      </c>
      <c r="M201" s="214">
        <f>G201*(1+L201/100)</f>
        <v>0</v>
      </c>
      <c r="N201" s="214">
        <v>8.9999999999999998E-4</v>
      </c>
      <c r="O201" s="214">
        <f>ROUND(E201*N201,2)</f>
        <v>0</v>
      </c>
      <c r="P201" s="214">
        <v>0</v>
      </c>
      <c r="Q201" s="214">
        <f>ROUND(E201*P201,2)</f>
        <v>0</v>
      </c>
      <c r="R201" s="214"/>
      <c r="S201" s="214" t="s">
        <v>270</v>
      </c>
      <c r="T201" s="214" t="s">
        <v>167</v>
      </c>
      <c r="U201" s="214">
        <v>2.29</v>
      </c>
      <c r="V201" s="214">
        <f>ROUND(E201*U201,2)</f>
        <v>6.87</v>
      </c>
      <c r="W201" s="21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 t="s">
        <v>193</v>
      </c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</row>
    <row r="202" spans="1:60" ht="22.5" outlineLevel="1" x14ac:dyDescent="0.2">
      <c r="A202" s="211"/>
      <c r="B202" s="212"/>
      <c r="C202" s="254" t="s">
        <v>348</v>
      </c>
      <c r="D202" s="249"/>
      <c r="E202" s="250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 t="s">
        <v>195</v>
      </c>
      <c r="AH202" s="194">
        <v>0</v>
      </c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</row>
    <row r="203" spans="1:60" outlineLevel="1" x14ac:dyDescent="0.2">
      <c r="A203" s="211"/>
      <c r="B203" s="212"/>
      <c r="C203" s="254" t="s">
        <v>349</v>
      </c>
      <c r="D203" s="249"/>
      <c r="E203" s="250">
        <v>3</v>
      </c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 t="s">
        <v>195</v>
      </c>
      <c r="AH203" s="194">
        <v>0</v>
      </c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</row>
    <row r="204" spans="1:60" ht="22.5" outlineLevel="1" x14ac:dyDescent="0.2">
      <c r="A204" s="223">
        <v>42</v>
      </c>
      <c r="B204" s="224" t="s">
        <v>350</v>
      </c>
      <c r="C204" s="240" t="s">
        <v>351</v>
      </c>
      <c r="D204" s="225" t="s">
        <v>284</v>
      </c>
      <c r="E204" s="226">
        <v>1</v>
      </c>
      <c r="F204" s="227"/>
      <c r="G204" s="228">
        <f>ROUND(E204*F204,2)</f>
        <v>0</v>
      </c>
      <c r="H204" s="215"/>
      <c r="I204" s="214">
        <f>ROUND(E204*H204,2)</f>
        <v>0</v>
      </c>
      <c r="J204" s="215"/>
      <c r="K204" s="214">
        <f>ROUND(E204*J204,2)</f>
        <v>0</v>
      </c>
      <c r="L204" s="214">
        <v>21</v>
      </c>
      <c r="M204" s="214">
        <f>G204*(1+L204/100)</f>
        <v>0</v>
      </c>
      <c r="N204" s="214">
        <v>7.1000000000000004E-3</v>
      </c>
      <c r="O204" s="214">
        <f>ROUND(E204*N204,2)</f>
        <v>0.01</v>
      </c>
      <c r="P204" s="214">
        <v>0</v>
      </c>
      <c r="Q204" s="214">
        <f>ROUND(E204*P204,2)</f>
        <v>0</v>
      </c>
      <c r="R204" s="214"/>
      <c r="S204" s="214" t="s">
        <v>270</v>
      </c>
      <c r="T204" s="214" t="s">
        <v>167</v>
      </c>
      <c r="U204" s="214">
        <v>0</v>
      </c>
      <c r="V204" s="214">
        <f>ROUND(E204*U204,2)</f>
        <v>0</v>
      </c>
      <c r="W204" s="21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 t="s">
        <v>352</v>
      </c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</row>
    <row r="205" spans="1:60" outlineLevel="1" x14ac:dyDescent="0.2">
      <c r="A205" s="211"/>
      <c r="B205" s="212"/>
      <c r="C205" s="254" t="s">
        <v>353</v>
      </c>
      <c r="D205" s="249"/>
      <c r="E205" s="250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 t="s">
        <v>195</v>
      </c>
      <c r="AH205" s="194">
        <v>0</v>
      </c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</row>
    <row r="206" spans="1:60" outlineLevel="1" x14ac:dyDescent="0.2">
      <c r="A206" s="211"/>
      <c r="B206" s="212"/>
      <c r="C206" s="254" t="s">
        <v>333</v>
      </c>
      <c r="D206" s="249"/>
      <c r="E206" s="250">
        <v>1</v>
      </c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 t="s">
        <v>195</v>
      </c>
      <c r="AH206" s="194">
        <v>0</v>
      </c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</row>
    <row r="207" spans="1:60" ht="22.5" outlineLevel="1" x14ac:dyDescent="0.2">
      <c r="A207" s="223">
        <v>43</v>
      </c>
      <c r="B207" s="224" t="s">
        <v>354</v>
      </c>
      <c r="C207" s="240" t="s">
        <v>355</v>
      </c>
      <c r="D207" s="225" t="s">
        <v>284</v>
      </c>
      <c r="E207" s="226">
        <v>1</v>
      </c>
      <c r="F207" s="227"/>
      <c r="G207" s="228">
        <f>ROUND(E207*F207,2)</f>
        <v>0</v>
      </c>
      <c r="H207" s="215"/>
      <c r="I207" s="214">
        <f>ROUND(E207*H207,2)</f>
        <v>0</v>
      </c>
      <c r="J207" s="215"/>
      <c r="K207" s="214">
        <f>ROUND(E207*J207,2)</f>
        <v>0</v>
      </c>
      <c r="L207" s="214">
        <v>21</v>
      </c>
      <c r="M207" s="214">
        <f>G207*(1+L207/100)</f>
        <v>0</v>
      </c>
      <c r="N207" s="214">
        <v>7.1000000000000004E-3</v>
      </c>
      <c r="O207" s="214">
        <f>ROUND(E207*N207,2)</f>
        <v>0.01</v>
      </c>
      <c r="P207" s="214">
        <v>0</v>
      </c>
      <c r="Q207" s="214">
        <f>ROUND(E207*P207,2)</f>
        <v>0</v>
      </c>
      <c r="R207" s="214"/>
      <c r="S207" s="214" t="s">
        <v>270</v>
      </c>
      <c r="T207" s="214" t="s">
        <v>167</v>
      </c>
      <c r="U207" s="214">
        <v>0</v>
      </c>
      <c r="V207" s="214">
        <f>ROUND(E207*U207,2)</f>
        <v>0</v>
      </c>
      <c r="W207" s="21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 t="s">
        <v>352</v>
      </c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</row>
    <row r="208" spans="1:60" outlineLevel="1" x14ac:dyDescent="0.2">
      <c r="A208" s="211"/>
      <c r="B208" s="212"/>
      <c r="C208" s="254" t="s">
        <v>356</v>
      </c>
      <c r="D208" s="249"/>
      <c r="E208" s="250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 t="s">
        <v>195</v>
      </c>
      <c r="AH208" s="194">
        <v>0</v>
      </c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</row>
    <row r="209" spans="1:60" outlineLevel="1" x14ac:dyDescent="0.2">
      <c r="A209" s="211"/>
      <c r="B209" s="212"/>
      <c r="C209" s="254" t="s">
        <v>333</v>
      </c>
      <c r="D209" s="249"/>
      <c r="E209" s="250">
        <v>1</v>
      </c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 t="s">
        <v>195</v>
      </c>
      <c r="AH209" s="194">
        <v>0</v>
      </c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</row>
    <row r="210" spans="1:60" ht="22.5" outlineLevel="1" x14ac:dyDescent="0.2">
      <c r="A210" s="223">
        <v>44</v>
      </c>
      <c r="B210" s="224" t="s">
        <v>357</v>
      </c>
      <c r="C210" s="240" t="s">
        <v>358</v>
      </c>
      <c r="D210" s="225" t="s">
        <v>284</v>
      </c>
      <c r="E210" s="226">
        <v>1</v>
      </c>
      <c r="F210" s="227"/>
      <c r="G210" s="228">
        <f>ROUND(E210*F210,2)</f>
        <v>0</v>
      </c>
      <c r="H210" s="215"/>
      <c r="I210" s="214">
        <f>ROUND(E210*H210,2)</f>
        <v>0</v>
      </c>
      <c r="J210" s="215"/>
      <c r="K210" s="214">
        <f>ROUND(E210*J210,2)</f>
        <v>0</v>
      </c>
      <c r="L210" s="214">
        <v>21</v>
      </c>
      <c r="M210" s="214">
        <f>G210*(1+L210/100)</f>
        <v>0</v>
      </c>
      <c r="N210" s="214">
        <v>7.1000000000000004E-3</v>
      </c>
      <c r="O210" s="214">
        <f>ROUND(E210*N210,2)</f>
        <v>0.01</v>
      </c>
      <c r="P210" s="214">
        <v>0</v>
      </c>
      <c r="Q210" s="214">
        <f>ROUND(E210*P210,2)</f>
        <v>0</v>
      </c>
      <c r="R210" s="214"/>
      <c r="S210" s="214" t="s">
        <v>270</v>
      </c>
      <c r="T210" s="214" t="s">
        <v>167</v>
      </c>
      <c r="U210" s="214">
        <v>0</v>
      </c>
      <c r="V210" s="214">
        <f>ROUND(E210*U210,2)</f>
        <v>0</v>
      </c>
      <c r="W210" s="21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 t="s">
        <v>352</v>
      </c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</row>
    <row r="211" spans="1:60" outlineLevel="1" x14ac:dyDescent="0.2">
      <c r="A211" s="211"/>
      <c r="B211" s="212"/>
      <c r="C211" s="254" t="s">
        <v>359</v>
      </c>
      <c r="D211" s="249"/>
      <c r="E211" s="250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 t="s">
        <v>195</v>
      </c>
      <c r="AH211" s="194">
        <v>0</v>
      </c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</row>
    <row r="212" spans="1:60" outlineLevel="1" x14ac:dyDescent="0.2">
      <c r="A212" s="211"/>
      <c r="B212" s="212"/>
      <c r="C212" s="254" t="s">
        <v>333</v>
      </c>
      <c r="D212" s="249"/>
      <c r="E212" s="250">
        <v>1</v>
      </c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 t="s">
        <v>195</v>
      </c>
      <c r="AH212" s="194">
        <v>0</v>
      </c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</row>
    <row r="213" spans="1:60" outlineLevel="1" x14ac:dyDescent="0.2">
      <c r="A213" s="211">
        <v>45</v>
      </c>
      <c r="B213" s="212" t="s">
        <v>344</v>
      </c>
      <c r="C213" s="256" t="s">
        <v>345</v>
      </c>
      <c r="D213" s="213" t="s">
        <v>0</v>
      </c>
      <c r="E213" s="253"/>
      <c r="F213" s="215"/>
      <c r="G213" s="214">
        <f>ROUND(E213*F213,2)</f>
        <v>0</v>
      </c>
      <c r="H213" s="215"/>
      <c r="I213" s="214">
        <f>ROUND(E213*H213,2)</f>
        <v>0</v>
      </c>
      <c r="J213" s="215"/>
      <c r="K213" s="214">
        <f>ROUND(E213*J213,2)</f>
        <v>0</v>
      </c>
      <c r="L213" s="214">
        <v>21</v>
      </c>
      <c r="M213" s="214">
        <f>G213*(1+L213/100)</f>
        <v>0</v>
      </c>
      <c r="N213" s="214">
        <v>0</v>
      </c>
      <c r="O213" s="214">
        <f>ROUND(E213*N213,2)</f>
        <v>0</v>
      </c>
      <c r="P213" s="214">
        <v>0</v>
      </c>
      <c r="Q213" s="214">
        <f>ROUND(E213*P213,2)</f>
        <v>0</v>
      </c>
      <c r="R213" s="214"/>
      <c r="S213" s="214" t="s">
        <v>161</v>
      </c>
      <c r="T213" s="214" t="s">
        <v>167</v>
      </c>
      <c r="U213" s="214">
        <v>0</v>
      </c>
      <c r="V213" s="214">
        <f>ROUND(E213*U213,2)</f>
        <v>0</v>
      </c>
      <c r="W213" s="21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 t="s">
        <v>309</v>
      </c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</row>
    <row r="214" spans="1:60" x14ac:dyDescent="0.2">
      <c r="A214" s="217" t="s">
        <v>155</v>
      </c>
      <c r="B214" s="218" t="s">
        <v>104</v>
      </c>
      <c r="C214" s="238" t="s">
        <v>105</v>
      </c>
      <c r="D214" s="219"/>
      <c r="E214" s="220"/>
      <c r="F214" s="221"/>
      <c r="G214" s="222">
        <f>SUMIF(AG215:AG244,"&lt;&gt;NOR",G215:G244)</f>
        <v>0</v>
      </c>
      <c r="H214" s="216"/>
      <c r="I214" s="216">
        <f>SUM(I215:I244)</f>
        <v>0</v>
      </c>
      <c r="J214" s="216"/>
      <c r="K214" s="216">
        <f>SUM(K215:K244)</f>
        <v>0</v>
      </c>
      <c r="L214" s="216"/>
      <c r="M214" s="216">
        <f>SUM(M215:M244)</f>
        <v>0</v>
      </c>
      <c r="N214" s="216"/>
      <c r="O214" s="216">
        <f>SUM(O215:O244)</f>
        <v>0.27</v>
      </c>
      <c r="P214" s="216"/>
      <c r="Q214" s="216">
        <f>SUM(Q215:Q244)</f>
        <v>0</v>
      </c>
      <c r="R214" s="216"/>
      <c r="S214" s="216"/>
      <c r="T214" s="216"/>
      <c r="U214" s="216"/>
      <c r="V214" s="216">
        <f>SUM(V215:V244)</f>
        <v>19.010000000000002</v>
      </c>
      <c r="W214" s="216"/>
      <c r="AG214" t="s">
        <v>156</v>
      </c>
    </row>
    <row r="215" spans="1:60" outlineLevel="1" x14ac:dyDescent="0.2">
      <c r="A215" s="223">
        <v>46</v>
      </c>
      <c r="B215" s="224" t="s">
        <v>360</v>
      </c>
      <c r="C215" s="240" t="s">
        <v>361</v>
      </c>
      <c r="D215" s="225" t="s">
        <v>192</v>
      </c>
      <c r="E215" s="226">
        <v>67.3399</v>
      </c>
      <c r="F215" s="227"/>
      <c r="G215" s="228">
        <f>ROUND(E215*F215,2)</f>
        <v>0</v>
      </c>
      <c r="H215" s="215"/>
      <c r="I215" s="214">
        <f>ROUND(E215*H215,2)</f>
        <v>0</v>
      </c>
      <c r="J215" s="215"/>
      <c r="K215" s="214">
        <f>ROUND(E215*J215,2)</f>
        <v>0</v>
      </c>
      <c r="L215" s="214">
        <v>21</v>
      </c>
      <c r="M215" s="214">
        <f>G215*(1+L215/100)</f>
        <v>0</v>
      </c>
      <c r="N215" s="214">
        <v>0</v>
      </c>
      <c r="O215" s="214">
        <f>ROUND(E215*N215,2)</f>
        <v>0</v>
      </c>
      <c r="P215" s="214">
        <v>0</v>
      </c>
      <c r="Q215" s="214">
        <f>ROUND(E215*P215,2)</f>
        <v>0</v>
      </c>
      <c r="R215" s="214"/>
      <c r="S215" s="214" t="s">
        <v>161</v>
      </c>
      <c r="T215" s="214" t="s">
        <v>167</v>
      </c>
      <c r="U215" s="214">
        <v>0.05</v>
      </c>
      <c r="V215" s="214">
        <f>ROUND(E215*U215,2)</f>
        <v>3.37</v>
      </c>
      <c r="W215" s="21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 t="s">
        <v>193</v>
      </c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</row>
    <row r="216" spans="1:60" outlineLevel="1" x14ac:dyDescent="0.2">
      <c r="A216" s="211"/>
      <c r="B216" s="212"/>
      <c r="C216" s="254" t="s">
        <v>362</v>
      </c>
      <c r="D216" s="249"/>
      <c r="E216" s="250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 t="s">
        <v>195</v>
      </c>
      <c r="AH216" s="194">
        <v>0</v>
      </c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</row>
    <row r="217" spans="1:60" outlineLevel="1" x14ac:dyDescent="0.2">
      <c r="A217" s="211"/>
      <c r="B217" s="212"/>
      <c r="C217" s="254" t="s">
        <v>222</v>
      </c>
      <c r="D217" s="249"/>
      <c r="E217" s="250">
        <v>3.2</v>
      </c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 t="s">
        <v>195</v>
      </c>
      <c r="AH217" s="194">
        <v>0</v>
      </c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</row>
    <row r="218" spans="1:60" outlineLevel="1" x14ac:dyDescent="0.2">
      <c r="A218" s="211"/>
      <c r="B218" s="212"/>
      <c r="C218" s="254" t="s">
        <v>223</v>
      </c>
      <c r="D218" s="249"/>
      <c r="E218" s="250">
        <v>1.5</v>
      </c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 t="s">
        <v>195</v>
      </c>
      <c r="AH218" s="194">
        <v>0</v>
      </c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</row>
    <row r="219" spans="1:60" outlineLevel="1" x14ac:dyDescent="0.2">
      <c r="A219" s="211"/>
      <c r="B219" s="212"/>
      <c r="C219" s="254" t="s">
        <v>224</v>
      </c>
      <c r="D219" s="249"/>
      <c r="E219" s="250">
        <v>1.5</v>
      </c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 t="s">
        <v>195</v>
      </c>
      <c r="AH219" s="194">
        <v>0</v>
      </c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</row>
    <row r="220" spans="1:60" outlineLevel="1" x14ac:dyDescent="0.2">
      <c r="A220" s="211"/>
      <c r="B220" s="212"/>
      <c r="C220" s="254" t="s">
        <v>225</v>
      </c>
      <c r="D220" s="249"/>
      <c r="E220" s="250">
        <v>2.9</v>
      </c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 t="s">
        <v>195</v>
      </c>
      <c r="AH220" s="194">
        <v>0</v>
      </c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</row>
    <row r="221" spans="1:60" outlineLevel="1" x14ac:dyDescent="0.2">
      <c r="A221" s="211"/>
      <c r="B221" s="212"/>
      <c r="C221" s="254" t="s">
        <v>226</v>
      </c>
      <c r="D221" s="249"/>
      <c r="E221" s="250">
        <v>1.5</v>
      </c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 t="s">
        <v>195</v>
      </c>
      <c r="AH221" s="194">
        <v>0</v>
      </c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</row>
    <row r="222" spans="1:60" outlineLevel="1" x14ac:dyDescent="0.2">
      <c r="A222" s="211"/>
      <c r="B222" s="212"/>
      <c r="C222" s="254" t="s">
        <v>227</v>
      </c>
      <c r="D222" s="249"/>
      <c r="E222" s="250">
        <v>1.5</v>
      </c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 t="s">
        <v>195</v>
      </c>
      <c r="AH222" s="194">
        <v>0</v>
      </c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</row>
    <row r="223" spans="1:60" outlineLevel="1" x14ac:dyDescent="0.2">
      <c r="A223" s="211"/>
      <c r="B223" s="212"/>
      <c r="C223" s="255" t="s">
        <v>198</v>
      </c>
      <c r="D223" s="251"/>
      <c r="E223" s="252">
        <v>12.1</v>
      </c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 t="s">
        <v>195</v>
      </c>
      <c r="AH223" s="194">
        <v>1</v>
      </c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</row>
    <row r="224" spans="1:60" outlineLevel="1" x14ac:dyDescent="0.2">
      <c r="A224" s="211"/>
      <c r="B224" s="212"/>
      <c r="C224" s="254" t="s">
        <v>363</v>
      </c>
      <c r="D224" s="249"/>
      <c r="E224" s="250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 t="s">
        <v>195</v>
      </c>
      <c r="AH224" s="194">
        <v>0</v>
      </c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</row>
    <row r="225" spans="1:60" outlineLevel="1" x14ac:dyDescent="0.2">
      <c r="A225" s="211"/>
      <c r="B225" s="212"/>
      <c r="C225" s="254" t="s">
        <v>196</v>
      </c>
      <c r="D225" s="249"/>
      <c r="E225" s="250">
        <v>28.62</v>
      </c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 t="s">
        <v>195</v>
      </c>
      <c r="AH225" s="194">
        <v>0</v>
      </c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</row>
    <row r="226" spans="1:60" outlineLevel="1" x14ac:dyDescent="0.2">
      <c r="A226" s="211"/>
      <c r="B226" s="212"/>
      <c r="C226" s="254" t="s">
        <v>197</v>
      </c>
      <c r="D226" s="249"/>
      <c r="E226" s="250">
        <v>-2.2480000000000002</v>
      </c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 t="s">
        <v>195</v>
      </c>
      <c r="AH226" s="194">
        <v>0</v>
      </c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</row>
    <row r="227" spans="1:60" outlineLevel="1" x14ac:dyDescent="0.2">
      <c r="A227" s="211"/>
      <c r="B227" s="212"/>
      <c r="C227" s="254" t="s">
        <v>199</v>
      </c>
      <c r="D227" s="249"/>
      <c r="E227" s="250">
        <v>31.05</v>
      </c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 t="s">
        <v>195</v>
      </c>
      <c r="AH227" s="194">
        <v>0</v>
      </c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</row>
    <row r="228" spans="1:60" outlineLevel="1" x14ac:dyDescent="0.2">
      <c r="A228" s="211"/>
      <c r="B228" s="212"/>
      <c r="C228" s="254" t="s">
        <v>200</v>
      </c>
      <c r="D228" s="249"/>
      <c r="E228" s="250">
        <v>-2.1821000000000002</v>
      </c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 t="s">
        <v>195</v>
      </c>
      <c r="AH228" s="194">
        <v>0</v>
      </c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</row>
    <row r="229" spans="1:60" outlineLevel="1" x14ac:dyDescent="0.2">
      <c r="A229" s="211"/>
      <c r="B229" s="212"/>
      <c r="C229" s="255" t="s">
        <v>198</v>
      </c>
      <c r="D229" s="251"/>
      <c r="E229" s="252">
        <v>55.239899999999999</v>
      </c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 t="s">
        <v>195</v>
      </c>
      <c r="AH229" s="194">
        <v>1</v>
      </c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</row>
    <row r="230" spans="1:60" ht="22.5" outlineLevel="1" x14ac:dyDescent="0.2">
      <c r="A230" s="223">
        <v>47</v>
      </c>
      <c r="B230" s="224" t="s">
        <v>364</v>
      </c>
      <c r="C230" s="240" t="s">
        <v>365</v>
      </c>
      <c r="D230" s="225" t="s">
        <v>192</v>
      </c>
      <c r="E230" s="226">
        <v>12.1</v>
      </c>
      <c r="F230" s="227"/>
      <c r="G230" s="228">
        <f>ROUND(E230*F230,2)</f>
        <v>0</v>
      </c>
      <c r="H230" s="215"/>
      <c r="I230" s="214">
        <f>ROUND(E230*H230,2)</f>
        <v>0</v>
      </c>
      <c r="J230" s="215"/>
      <c r="K230" s="214">
        <f>ROUND(E230*J230,2)</f>
        <v>0</v>
      </c>
      <c r="L230" s="214">
        <v>21</v>
      </c>
      <c r="M230" s="214">
        <f>G230*(1+L230/100)</f>
        <v>0</v>
      </c>
      <c r="N230" s="214">
        <v>0</v>
      </c>
      <c r="O230" s="214">
        <f>ROUND(E230*N230,2)</f>
        <v>0</v>
      </c>
      <c r="P230" s="214">
        <v>0</v>
      </c>
      <c r="Q230" s="214">
        <f>ROUND(E230*P230,2)</f>
        <v>0</v>
      </c>
      <c r="R230" s="214"/>
      <c r="S230" s="214" t="s">
        <v>161</v>
      </c>
      <c r="T230" s="214" t="s">
        <v>167</v>
      </c>
      <c r="U230" s="214">
        <v>1.26</v>
      </c>
      <c r="V230" s="214">
        <f>ROUND(E230*U230,2)</f>
        <v>15.25</v>
      </c>
      <c r="W230" s="21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 t="s">
        <v>193</v>
      </c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</row>
    <row r="231" spans="1:60" outlineLevel="1" x14ac:dyDescent="0.2">
      <c r="A231" s="211"/>
      <c r="B231" s="212"/>
      <c r="C231" s="254" t="s">
        <v>222</v>
      </c>
      <c r="D231" s="249"/>
      <c r="E231" s="250">
        <v>3.2</v>
      </c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 t="s">
        <v>195</v>
      </c>
      <c r="AH231" s="194">
        <v>0</v>
      </c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</row>
    <row r="232" spans="1:60" outlineLevel="1" x14ac:dyDescent="0.2">
      <c r="A232" s="211"/>
      <c r="B232" s="212"/>
      <c r="C232" s="254" t="s">
        <v>223</v>
      </c>
      <c r="D232" s="249"/>
      <c r="E232" s="250">
        <v>1.5</v>
      </c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 t="s">
        <v>195</v>
      </c>
      <c r="AH232" s="194">
        <v>0</v>
      </c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</row>
    <row r="233" spans="1:60" outlineLevel="1" x14ac:dyDescent="0.2">
      <c r="A233" s="211"/>
      <c r="B233" s="212"/>
      <c r="C233" s="254" t="s">
        <v>224</v>
      </c>
      <c r="D233" s="249"/>
      <c r="E233" s="250">
        <v>1.5</v>
      </c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 t="s">
        <v>195</v>
      </c>
      <c r="AH233" s="194">
        <v>0</v>
      </c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</row>
    <row r="234" spans="1:60" outlineLevel="1" x14ac:dyDescent="0.2">
      <c r="A234" s="211"/>
      <c r="B234" s="212"/>
      <c r="C234" s="254" t="s">
        <v>225</v>
      </c>
      <c r="D234" s="249"/>
      <c r="E234" s="250">
        <v>2.9</v>
      </c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 t="s">
        <v>195</v>
      </c>
      <c r="AH234" s="194">
        <v>0</v>
      </c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</row>
    <row r="235" spans="1:60" outlineLevel="1" x14ac:dyDescent="0.2">
      <c r="A235" s="211"/>
      <c r="B235" s="212"/>
      <c r="C235" s="254" t="s">
        <v>226</v>
      </c>
      <c r="D235" s="249"/>
      <c r="E235" s="250">
        <v>1.5</v>
      </c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 t="s">
        <v>195</v>
      </c>
      <c r="AH235" s="194">
        <v>0</v>
      </c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</row>
    <row r="236" spans="1:60" outlineLevel="1" x14ac:dyDescent="0.2">
      <c r="A236" s="211"/>
      <c r="B236" s="212"/>
      <c r="C236" s="254" t="s">
        <v>227</v>
      </c>
      <c r="D236" s="249"/>
      <c r="E236" s="250">
        <v>1.5</v>
      </c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 t="s">
        <v>195</v>
      </c>
      <c r="AH236" s="194">
        <v>0</v>
      </c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</row>
    <row r="237" spans="1:60" outlineLevel="1" x14ac:dyDescent="0.2">
      <c r="A237" s="211"/>
      <c r="B237" s="212"/>
      <c r="C237" s="255" t="s">
        <v>198</v>
      </c>
      <c r="D237" s="251"/>
      <c r="E237" s="252">
        <v>12.1</v>
      </c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 t="s">
        <v>195</v>
      </c>
      <c r="AH237" s="194">
        <v>1</v>
      </c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</row>
    <row r="238" spans="1:60" ht="22.5" outlineLevel="1" x14ac:dyDescent="0.2">
      <c r="A238" s="223">
        <v>48</v>
      </c>
      <c r="B238" s="224" t="s">
        <v>366</v>
      </c>
      <c r="C238" s="240" t="s">
        <v>367</v>
      </c>
      <c r="D238" s="225" t="s">
        <v>206</v>
      </c>
      <c r="E238" s="226">
        <v>1.4</v>
      </c>
      <c r="F238" s="227"/>
      <c r="G238" s="228">
        <f>ROUND(E238*F238,2)</f>
        <v>0</v>
      </c>
      <c r="H238" s="215"/>
      <c r="I238" s="214">
        <f>ROUND(E238*H238,2)</f>
        <v>0</v>
      </c>
      <c r="J238" s="215"/>
      <c r="K238" s="214">
        <f>ROUND(E238*J238,2)</f>
        <v>0</v>
      </c>
      <c r="L238" s="214">
        <v>21</v>
      </c>
      <c r="M238" s="214">
        <f>G238*(1+L238/100)</f>
        <v>0</v>
      </c>
      <c r="N238" s="214">
        <v>2.3000000000000001E-4</v>
      </c>
      <c r="O238" s="214">
        <f>ROUND(E238*N238,2)</f>
        <v>0</v>
      </c>
      <c r="P238" s="214">
        <v>0</v>
      </c>
      <c r="Q238" s="214">
        <f>ROUND(E238*P238,2)</f>
        <v>0</v>
      </c>
      <c r="R238" s="214"/>
      <c r="S238" s="214" t="s">
        <v>161</v>
      </c>
      <c r="T238" s="214" t="s">
        <v>167</v>
      </c>
      <c r="U238" s="214">
        <v>0.28000000000000003</v>
      </c>
      <c r="V238" s="214">
        <f>ROUND(E238*U238,2)</f>
        <v>0.39</v>
      </c>
      <c r="W238" s="21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 t="s">
        <v>193</v>
      </c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</row>
    <row r="239" spans="1:60" outlineLevel="1" x14ac:dyDescent="0.2">
      <c r="A239" s="211"/>
      <c r="B239" s="212"/>
      <c r="C239" s="254" t="s">
        <v>368</v>
      </c>
      <c r="D239" s="249"/>
      <c r="E239" s="250">
        <v>1.4</v>
      </c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 t="s">
        <v>195</v>
      </c>
      <c r="AH239" s="194">
        <v>0</v>
      </c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</row>
    <row r="240" spans="1:60" outlineLevel="1" x14ac:dyDescent="0.2">
      <c r="A240" s="223">
        <v>49</v>
      </c>
      <c r="B240" s="224" t="s">
        <v>369</v>
      </c>
      <c r="C240" s="240" t="s">
        <v>370</v>
      </c>
      <c r="D240" s="225" t="s">
        <v>371</v>
      </c>
      <c r="E240" s="226">
        <v>17</v>
      </c>
      <c r="F240" s="227"/>
      <c r="G240" s="228">
        <f>ROUND(E240*F240,2)</f>
        <v>0</v>
      </c>
      <c r="H240" s="215"/>
      <c r="I240" s="214">
        <f>ROUND(E240*H240,2)</f>
        <v>0</v>
      </c>
      <c r="J240" s="215"/>
      <c r="K240" s="214">
        <f>ROUND(E240*J240,2)</f>
        <v>0</v>
      </c>
      <c r="L240" s="214">
        <v>21</v>
      </c>
      <c r="M240" s="214">
        <f>G240*(1+L240/100)</f>
        <v>0</v>
      </c>
      <c r="N240" s="214">
        <v>9.5E-4</v>
      </c>
      <c r="O240" s="214">
        <f>ROUND(E240*N240,2)</f>
        <v>0.02</v>
      </c>
      <c r="P240" s="214">
        <v>0</v>
      </c>
      <c r="Q240" s="214">
        <f>ROUND(E240*P240,2)</f>
        <v>0</v>
      </c>
      <c r="R240" s="214" t="s">
        <v>372</v>
      </c>
      <c r="S240" s="214" t="s">
        <v>161</v>
      </c>
      <c r="T240" s="214" t="s">
        <v>167</v>
      </c>
      <c r="U240" s="214">
        <v>0</v>
      </c>
      <c r="V240" s="214">
        <f>ROUND(E240*U240,2)</f>
        <v>0</v>
      </c>
      <c r="W240" s="21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 t="s">
        <v>352</v>
      </c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</row>
    <row r="241" spans="1:60" outlineLevel="1" x14ac:dyDescent="0.2">
      <c r="A241" s="211"/>
      <c r="B241" s="212"/>
      <c r="C241" s="254" t="s">
        <v>373</v>
      </c>
      <c r="D241" s="249"/>
      <c r="E241" s="250">
        <v>17</v>
      </c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 t="s">
        <v>195</v>
      </c>
      <c r="AH241" s="194">
        <v>0</v>
      </c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</row>
    <row r="242" spans="1:60" ht="33.75" outlineLevel="1" x14ac:dyDescent="0.2">
      <c r="A242" s="223">
        <v>50</v>
      </c>
      <c r="B242" s="224" t="s">
        <v>374</v>
      </c>
      <c r="C242" s="240" t="s">
        <v>375</v>
      </c>
      <c r="D242" s="225" t="s">
        <v>192</v>
      </c>
      <c r="E242" s="226">
        <v>13.068</v>
      </c>
      <c r="F242" s="227"/>
      <c r="G242" s="228">
        <f>ROUND(E242*F242,2)</f>
        <v>0</v>
      </c>
      <c r="H242" s="215"/>
      <c r="I242" s="214">
        <f>ROUND(E242*H242,2)</f>
        <v>0</v>
      </c>
      <c r="J242" s="215"/>
      <c r="K242" s="214">
        <f>ROUND(E242*J242,2)</f>
        <v>0</v>
      </c>
      <c r="L242" s="214">
        <v>21</v>
      </c>
      <c r="M242" s="214">
        <f>G242*(1+L242/100)</f>
        <v>0</v>
      </c>
      <c r="N242" s="214">
        <v>1.9199999999999998E-2</v>
      </c>
      <c r="O242" s="214">
        <f>ROUND(E242*N242,2)</f>
        <v>0.25</v>
      </c>
      <c r="P242" s="214">
        <v>0</v>
      </c>
      <c r="Q242" s="214">
        <f>ROUND(E242*P242,2)</f>
        <v>0</v>
      </c>
      <c r="R242" s="214" t="s">
        <v>372</v>
      </c>
      <c r="S242" s="214" t="s">
        <v>161</v>
      </c>
      <c r="T242" s="214" t="s">
        <v>167</v>
      </c>
      <c r="U242" s="214">
        <v>0</v>
      </c>
      <c r="V242" s="214">
        <f>ROUND(E242*U242,2)</f>
        <v>0</v>
      </c>
      <c r="W242" s="21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 t="s">
        <v>352</v>
      </c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</row>
    <row r="243" spans="1:60" outlineLevel="1" x14ac:dyDescent="0.2">
      <c r="A243" s="211"/>
      <c r="B243" s="212"/>
      <c r="C243" s="254" t="s">
        <v>376</v>
      </c>
      <c r="D243" s="249"/>
      <c r="E243" s="250">
        <v>13.068</v>
      </c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 t="s">
        <v>195</v>
      </c>
      <c r="AH243" s="194">
        <v>0</v>
      </c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</row>
    <row r="244" spans="1:60" outlineLevel="1" x14ac:dyDescent="0.2">
      <c r="A244" s="211">
        <v>51</v>
      </c>
      <c r="B244" s="212" t="s">
        <v>377</v>
      </c>
      <c r="C244" s="256" t="s">
        <v>378</v>
      </c>
      <c r="D244" s="213" t="s">
        <v>0</v>
      </c>
      <c r="E244" s="253"/>
      <c r="F244" s="215"/>
      <c r="G244" s="214">
        <f>ROUND(E244*F244,2)</f>
        <v>0</v>
      </c>
      <c r="H244" s="215"/>
      <c r="I244" s="214">
        <f>ROUND(E244*H244,2)</f>
        <v>0</v>
      </c>
      <c r="J244" s="215"/>
      <c r="K244" s="214">
        <f>ROUND(E244*J244,2)</f>
        <v>0</v>
      </c>
      <c r="L244" s="214">
        <v>21</v>
      </c>
      <c r="M244" s="214">
        <f>G244*(1+L244/100)</f>
        <v>0</v>
      </c>
      <c r="N244" s="214">
        <v>0</v>
      </c>
      <c r="O244" s="214">
        <f>ROUND(E244*N244,2)</f>
        <v>0</v>
      </c>
      <c r="P244" s="214">
        <v>0</v>
      </c>
      <c r="Q244" s="214">
        <f>ROUND(E244*P244,2)</f>
        <v>0</v>
      </c>
      <c r="R244" s="214"/>
      <c r="S244" s="214" t="s">
        <v>161</v>
      </c>
      <c r="T244" s="214" t="s">
        <v>167</v>
      </c>
      <c r="U244" s="214">
        <v>0</v>
      </c>
      <c r="V244" s="214">
        <f>ROUND(E244*U244,2)</f>
        <v>0</v>
      </c>
      <c r="W244" s="21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 t="s">
        <v>309</v>
      </c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</row>
    <row r="245" spans="1:60" x14ac:dyDescent="0.2">
      <c r="A245" s="217" t="s">
        <v>155</v>
      </c>
      <c r="B245" s="218" t="s">
        <v>106</v>
      </c>
      <c r="C245" s="238" t="s">
        <v>107</v>
      </c>
      <c r="D245" s="219"/>
      <c r="E245" s="220"/>
      <c r="F245" s="221"/>
      <c r="G245" s="222">
        <f>SUMIF(AG246:AG255,"&lt;&gt;NOR",G246:G255)</f>
        <v>0</v>
      </c>
      <c r="H245" s="216"/>
      <c r="I245" s="216">
        <f>SUM(I246:I255)</f>
        <v>0</v>
      </c>
      <c r="J245" s="216"/>
      <c r="K245" s="216">
        <f>SUM(K246:K255)</f>
        <v>0</v>
      </c>
      <c r="L245" s="216"/>
      <c r="M245" s="216">
        <f>SUM(M246:M255)</f>
        <v>0</v>
      </c>
      <c r="N245" s="216"/>
      <c r="O245" s="216">
        <f>SUM(O246:O255)</f>
        <v>1.48</v>
      </c>
      <c r="P245" s="216"/>
      <c r="Q245" s="216">
        <f>SUM(Q246:Q255)</f>
        <v>0</v>
      </c>
      <c r="R245" s="216"/>
      <c r="S245" s="216"/>
      <c r="T245" s="216"/>
      <c r="U245" s="216"/>
      <c r="V245" s="216">
        <f>SUM(V246:V255)</f>
        <v>71.150000000000006</v>
      </c>
      <c r="W245" s="216"/>
      <c r="AG245" t="s">
        <v>156</v>
      </c>
    </row>
    <row r="246" spans="1:60" outlineLevel="1" x14ac:dyDescent="0.2">
      <c r="A246" s="223">
        <v>52</v>
      </c>
      <c r="B246" s="224" t="s">
        <v>379</v>
      </c>
      <c r="C246" s="240" t="s">
        <v>380</v>
      </c>
      <c r="D246" s="225" t="s">
        <v>192</v>
      </c>
      <c r="E246" s="226">
        <v>55.239899999999999</v>
      </c>
      <c r="F246" s="227"/>
      <c r="G246" s="228">
        <f>ROUND(E246*F246,2)</f>
        <v>0</v>
      </c>
      <c r="H246" s="215"/>
      <c r="I246" s="214">
        <f>ROUND(E246*H246,2)</f>
        <v>0</v>
      </c>
      <c r="J246" s="215"/>
      <c r="K246" s="214">
        <f>ROUND(E246*J246,2)</f>
        <v>0</v>
      </c>
      <c r="L246" s="214">
        <v>21</v>
      </c>
      <c r="M246" s="214">
        <f>G246*(1+L246/100)</f>
        <v>0</v>
      </c>
      <c r="N246" s="214">
        <v>5.3499999999999997E-3</v>
      </c>
      <c r="O246" s="214">
        <f>ROUND(E246*N246,2)</f>
        <v>0.3</v>
      </c>
      <c r="P246" s="214">
        <v>0</v>
      </c>
      <c r="Q246" s="214">
        <f>ROUND(E246*P246,2)</f>
        <v>0</v>
      </c>
      <c r="R246" s="214"/>
      <c r="S246" s="214" t="s">
        <v>161</v>
      </c>
      <c r="T246" s="214" t="s">
        <v>167</v>
      </c>
      <c r="U246" s="214">
        <v>1.288</v>
      </c>
      <c r="V246" s="214">
        <f>ROUND(E246*U246,2)</f>
        <v>71.150000000000006</v>
      </c>
      <c r="W246" s="21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 t="s">
        <v>193</v>
      </c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</row>
    <row r="247" spans="1:60" outlineLevel="1" x14ac:dyDescent="0.2">
      <c r="A247" s="211"/>
      <c r="B247" s="212"/>
      <c r="C247" s="254" t="s">
        <v>196</v>
      </c>
      <c r="D247" s="249"/>
      <c r="E247" s="250">
        <v>28.62</v>
      </c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 t="s">
        <v>195</v>
      </c>
      <c r="AH247" s="194">
        <v>0</v>
      </c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</row>
    <row r="248" spans="1:60" outlineLevel="1" x14ac:dyDescent="0.2">
      <c r="A248" s="211"/>
      <c r="B248" s="212"/>
      <c r="C248" s="254" t="s">
        <v>197</v>
      </c>
      <c r="D248" s="249"/>
      <c r="E248" s="250">
        <v>-2.2480000000000002</v>
      </c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 t="s">
        <v>195</v>
      </c>
      <c r="AH248" s="194">
        <v>0</v>
      </c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</row>
    <row r="249" spans="1:60" outlineLevel="1" x14ac:dyDescent="0.2">
      <c r="A249" s="211"/>
      <c r="B249" s="212"/>
      <c r="C249" s="255" t="s">
        <v>198</v>
      </c>
      <c r="D249" s="251"/>
      <c r="E249" s="252">
        <v>26.372</v>
      </c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 t="s">
        <v>195</v>
      </c>
      <c r="AH249" s="194">
        <v>1</v>
      </c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</row>
    <row r="250" spans="1:60" outlineLevel="1" x14ac:dyDescent="0.2">
      <c r="A250" s="211"/>
      <c r="B250" s="212"/>
      <c r="C250" s="254" t="s">
        <v>199</v>
      </c>
      <c r="D250" s="249"/>
      <c r="E250" s="250">
        <v>31.05</v>
      </c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 t="s">
        <v>195</v>
      </c>
      <c r="AH250" s="194">
        <v>0</v>
      </c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</row>
    <row r="251" spans="1:60" outlineLevel="1" x14ac:dyDescent="0.2">
      <c r="A251" s="211"/>
      <c r="B251" s="212"/>
      <c r="C251" s="254" t="s">
        <v>200</v>
      </c>
      <c r="D251" s="249"/>
      <c r="E251" s="250">
        <v>-2.1821000000000002</v>
      </c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 t="s">
        <v>195</v>
      </c>
      <c r="AH251" s="194">
        <v>0</v>
      </c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</row>
    <row r="252" spans="1:60" outlineLevel="1" x14ac:dyDescent="0.2">
      <c r="A252" s="211"/>
      <c r="B252" s="212"/>
      <c r="C252" s="255" t="s">
        <v>198</v>
      </c>
      <c r="D252" s="251"/>
      <c r="E252" s="252">
        <v>28.867899999999999</v>
      </c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 t="s">
        <v>195</v>
      </c>
      <c r="AH252" s="194">
        <v>1</v>
      </c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</row>
    <row r="253" spans="1:60" ht="22.5" outlineLevel="1" x14ac:dyDescent="0.2">
      <c r="A253" s="223">
        <v>53</v>
      </c>
      <c r="B253" s="224" t="s">
        <v>381</v>
      </c>
      <c r="C253" s="240" t="s">
        <v>382</v>
      </c>
      <c r="D253" s="225" t="s">
        <v>192</v>
      </c>
      <c r="E253" s="226">
        <v>63.594999999999999</v>
      </c>
      <c r="F253" s="227"/>
      <c r="G253" s="228">
        <f>ROUND(E253*F253,2)</f>
        <v>0</v>
      </c>
      <c r="H253" s="215"/>
      <c r="I253" s="214">
        <f>ROUND(E253*H253,2)</f>
        <v>0</v>
      </c>
      <c r="J253" s="215"/>
      <c r="K253" s="214">
        <f>ROUND(E253*J253,2)</f>
        <v>0</v>
      </c>
      <c r="L253" s="214">
        <v>21</v>
      </c>
      <c r="M253" s="214">
        <f>G253*(1+L253/100)</f>
        <v>0</v>
      </c>
      <c r="N253" s="214">
        <v>1.8499999999999999E-2</v>
      </c>
      <c r="O253" s="214">
        <f>ROUND(E253*N253,2)</f>
        <v>1.18</v>
      </c>
      <c r="P253" s="214">
        <v>0</v>
      </c>
      <c r="Q253" s="214">
        <f>ROUND(E253*P253,2)</f>
        <v>0</v>
      </c>
      <c r="R253" s="214"/>
      <c r="S253" s="214" t="s">
        <v>270</v>
      </c>
      <c r="T253" s="214" t="s">
        <v>167</v>
      </c>
      <c r="U253" s="214">
        <v>0</v>
      </c>
      <c r="V253" s="214">
        <f>ROUND(E253*U253,2)</f>
        <v>0</v>
      </c>
      <c r="W253" s="21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 t="s">
        <v>352</v>
      </c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</row>
    <row r="254" spans="1:60" outlineLevel="1" x14ac:dyDescent="0.2">
      <c r="A254" s="211"/>
      <c r="B254" s="212"/>
      <c r="C254" s="254" t="s">
        <v>383</v>
      </c>
      <c r="D254" s="249"/>
      <c r="E254" s="250">
        <v>63.594999999999999</v>
      </c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 t="s">
        <v>195</v>
      </c>
      <c r="AH254" s="194">
        <v>0</v>
      </c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</row>
    <row r="255" spans="1:60" outlineLevel="1" x14ac:dyDescent="0.2">
      <c r="A255" s="211">
        <v>54</v>
      </c>
      <c r="B255" s="212" t="s">
        <v>384</v>
      </c>
      <c r="C255" s="256" t="s">
        <v>385</v>
      </c>
      <c r="D255" s="213" t="s">
        <v>0</v>
      </c>
      <c r="E255" s="253"/>
      <c r="F255" s="215"/>
      <c r="G255" s="214">
        <f>ROUND(E255*F255,2)</f>
        <v>0</v>
      </c>
      <c r="H255" s="215"/>
      <c r="I255" s="214">
        <f>ROUND(E255*H255,2)</f>
        <v>0</v>
      </c>
      <c r="J255" s="215"/>
      <c r="K255" s="214">
        <f>ROUND(E255*J255,2)</f>
        <v>0</v>
      </c>
      <c r="L255" s="214">
        <v>21</v>
      </c>
      <c r="M255" s="214">
        <f>G255*(1+L255/100)</f>
        <v>0</v>
      </c>
      <c r="N255" s="214">
        <v>0</v>
      </c>
      <c r="O255" s="214">
        <f>ROUND(E255*N255,2)</f>
        <v>0</v>
      </c>
      <c r="P255" s="214">
        <v>0</v>
      </c>
      <c r="Q255" s="214">
        <f>ROUND(E255*P255,2)</f>
        <v>0</v>
      </c>
      <c r="R255" s="214"/>
      <c r="S255" s="214" t="s">
        <v>161</v>
      </c>
      <c r="T255" s="214" t="s">
        <v>161</v>
      </c>
      <c r="U255" s="214">
        <v>0</v>
      </c>
      <c r="V255" s="214">
        <f>ROUND(E255*U255,2)</f>
        <v>0</v>
      </c>
      <c r="W255" s="21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 t="s">
        <v>309</v>
      </c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</row>
    <row r="256" spans="1:60" x14ac:dyDescent="0.2">
      <c r="A256" s="217" t="s">
        <v>155</v>
      </c>
      <c r="B256" s="218" t="s">
        <v>108</v>
      </c>
      <c r="C256" s="238" t="s">
        <v>109</v>
      </c>
      <c r="D256" s="219"/>
      <c r="E256" s="220"/>
      <c r="F256" s="221"/>
      <c r="G256" s="222">
        <f>SUMIF(AG257:AG261,"&lt;&gt;NOR",G257:G261)</f>
        <v>0</v>
      </c>
      <c r="H256" s="216"/>
      <c r="I256" s="216">
        <f>SUM(I257:I261)</f>
        <v>0</v>
      </c>
      <c r="J256" s="216"/>
      <c r="K256" s="216">
        <f>SUM(K257:K261)</f>
        <v>0</v>
      </c>
      <c r="L256" s="216"/>
      <c r="M256" s="216">
        <f>SUM(M257:M261)</f>
        <v>0</v>
      </c>
      <c r="N256" s="216"/>
      <c r="O256" s="216">
        <f>SUM(O257:O261)</f>
        <v>0</v>
      </c>
      <c r="P256" s="216"/>
      <c r="Q256" s="216">
        <f>SUM(Q257:Q261)</f>
        <v>0</v>
      </c>
      <c r="R256" s="216"/>
      <c r="S256" s="216"/>
      <c r="T256" s="216"/>
      <c r="U256" s="216"/>
      <c r="V256" s="216">
        <f>SUM(V257:V261)</f>
        <v>0.8</v>
      </c>
      <c r="W256" s="216"/>
      <c r="AG256" t="s">
        <v>156</v>
      </c>
    </row>
    <row r="257" spans="1:60" ht="22.5" outlineLevel="1" x14ac:dyDescent="0.2">
      <c r="A257" s="223">
        <v>55</v>
      </c>
      <c r="B257" s="224" t="s">
        <v>386</v>
      </c>
      <c r="C257" s="240" t="s">
        <v>387</v>
      </c>
      <c r="D257" s="225" t="s">
        <v>192</v>
      </c>
      <c r="E257" s="226">
        <v>1.88</v>
      </c>
      <c r="F257" s="227"/>
      <c r="G257" s="228">
        <f>ROUND(E257*F257,2)</f>
        <v>0</v>
      </c>
      <c r="H257" s="215"/>
      <c r="I257" s="214">
        <f>ROUND(E257*H257,2)</f>
        <v>0</v>
      </c>
      <c r="J257" s="215"/>
      <c r="K257" s="214">
        <f>ROUND(E257*J257,2)</f>
        <v>0</v>
      </c>
      <c r="L257" s="214">
        <v>21</v>
      </c>
      <c r="M257" s="214">
        <f>G257*(1+L257/100)</f>
        <v>0</v>
      </c>
      <c r="N257" s="214">
        <v>2.7E-4</v>
      </c>
      <c r="O257" s="214">
        <f>ROUND(E257*N257,2)</f>
        <v>0</v>
      </c>
      <c r="P257" s="214">
        <v>0</v>
      </c>
      <c r="Q257" s="214">
        <f>ROUND(E257*P257,2)</f>
        <v>0</v>
      </c>
      <c r="R257" s="214"/>
      <c r="S257" s="214" t="s">
        <v>161</v>
      </c>
      <c r="T257" s="214" t="s">
        <v>167</v>
      </c>
      <c r="U257" s="214">
        <v>0.42299999999999999</v>
      </c>
      <c r="V257" s="214">
        <f>ROUND(E257*U257,2)</f>
        <v>0.8</v>
      </c>
      <c r="W257" s="21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 t="s">
        <v>388</v>
      </c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</row>
    <row r="258" spans="1:60" outlineLevel="1" x14ac:dyDescent="0.2">
      <c r="A258" s="211"/>
      <c r="B258" s="212"/>
      <c r="C258" s="254" t="s">
        <v>389</v>
      </c>
      <c r="D258" s="249"/>
      <c r="E258" s="250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 t="s">
        <v>195</v>
      </c>
      <c r="AH258" s="194">
        <v>0</v>
      </c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</row>
    <row r="259" spans="1:60" outlineLevel="1" x14ac:dyDescent="0.2">
      <c r="A259" s="211"/>
      <c r="B259" s="212"/>
      <c r="C259" s="254" t="s">
        <v>390</v>
      </c>
      <c r="D259" s="249"/>
      <c r="E259" s="250">
        <v>0.96</v>
      </c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 t="s">
        <v>195</v>
      </c>
      <c r="AH259" s="194">
        <v>0</v>
      </c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</row>
    <row r="260" spans="1:60" outlineLevel="1" x14ac:dyDescent="0.2">
      <c r="A260" s="211"/>
      <c r="B260" s="212"/>
      <c r="C260" s="254" t="s">
        <v>391</v>
      </c>
      <c r="D260" s="249"/>
      <c r="E260" s="250">
        <v>0.92</v>
      </c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 t="s">
        <v>195</v>
      </c>
      <c r="AH260" s="194">
        <v>0</v>
      </c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</row>
    <row r="261" spans="1:60" outlineLevel="1" x14ac:dyDescent="0.2">
      <c r="A261" s="211"/>
      <c r="B261" s="212"/>
      <c r="C261" s="255" t="s">
        <v>198</v>
      </c>
      <c r="D261" s="251"/>
      <c r="E261" s="252">
        <v>1.88</v>
      </c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 t="s">
        <v>195</v>
      </c>
      <c r="AH261" s="194">
        <v>1</v>
      </c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</row>
    <row r="262" spans="1:60" x14ac:dyDescent="0.2">
      <c r="A262" s="217" t="s">
        <v>155</v>
      </c>
      <c r="B262" s="218" t="s">
        <v>110</v>
      </c>
      <c r="C262" s="238" t="s">
        <v>111</v>
      </c>
      <c r="D262" s="219"/>
      <c r="E262" s="220"/>
      <c r="F262" s="221"/>
      <c r="G262" s="222">
        <f>SUMIF(AG263:AG278,"&lt;&gt;NOR",G263:G278)</f>
        <v>0</v>
      </c>
      <c r="H262" s="216"/>
      <c r="I262" s="216">
        <f>SUM(I263:I278)</f>
        <v>0</v>
      </c>
      <c r="J262" s="216"/>
      <c r="K262" s="216">
        <f>SUM(K263:K278)</f>
        <v>0</v>
      </c>
      <c r="L262" s="216"/>
      <c r="M262" s="216">
        <f>SUM(M263:M278)</f>
        <v>0</v>
      </c>
      <c r="N262" s="216"/>
      <c r="O262" s="216">
        <f>SUM(O263:O278)</f>
        <v>0.01</v>
      </c>
      <c r="P262" s="216"/>
      <c r="Q262" s="216">
        <f>SUM(Q263:Q278)</f>
        <v>0</v>
      </c>
      <c r="R262" s="216"/>
      <c r="S262" s="216"/>
      <c r="T262" s="216"/>
      <c r="U262" s="216"/>
      <c r="V262" s="216">
        <f>SUM(V263:V278)</f>
        <v>2.8899999999999997</v>
      </c>
      <c r="W262" s="216"/>
      <c r="AG262" t="s">
        <v>156</v>
      </c>
    </row>
    <row r="263" spans="1:60" outlineLevel="1" x14ac:dyDescent="0.2">
      <c r="A263" s="223">
        <v>56</v>
      </c>
      <c r="B263" s="224" t="s">
        <v>392</v>
      </c>
      <c r="C263" s="240" t="s">
        <v>393</v>
      </c>
      <c r="D263" s="225" t="s">
        <v>192</v>
      </c>
      <c r="E263" s="226">
        <v>21.52</v>
      </c>
      <c r="F263" s="227"/>
      <c r="G263" s="228">
        <f>ROUND(E263*F263,2)</f>
        <v>0</v>
      </c>
      <c r="H263" s="215"/>
      <c r="I263" s="214">
        <f>ROUND(E263*H263,2)</f>
        <v>0</v>
      </c>
      <c r="J263" s="215"/>
      <c r="K263" s="214">
        <f>ROUND(E263*J263,2)</f>
        <v>0</v>
      </c>
      <c r="L263" s="214">
        <v>21</v>
      </c>
      <c r="M263" s="214">
        <f>G263*(1+L263/100)</f>
        <v>0</v>
      </c>
      <c r="N263" s="214">
        <v>1E-4</v>
      </c>
      <c r="O263" s="214">
        <f>ROUND(E263*N263,2)</f>
        <v>0</v>
      </c>
      <c r="P263" s="214">
        <v>0</v>
      </c>
      <c r="Q263" s="214">
        <f>ROUND(E263*P263,2)</f>
        <v>0</v>
      </c>
      <c r="R263" s="214"/>
      <c r="S263" s="214" t="s">
        <v>161</v>
      </c>
      <c r="T263" s="214" t="s">
        <v>167</v>
      </c>
      <c r="U263" s="214">
        <v>3.2480000000000002E-2</v>
      </c>
      <c r="V263" s="214">
        <f>ROUND(E263*U263,2)</f>
        <v>0.7</v>
      </c>
      <c r="W263" s="21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 t="s">
        <v>193</v>
      </c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</row>
    <row r="264" spans="1:60" outlineLevel="1" x14ac:dyDescent="0.2">
      <c r="A264" s="211"/>
      <c r="B264" s="212"/>
      <c r="C264" s="254" t="s">
        <v>235</v>
      </c>
      <c r="D264" s="249"/>
      <c r="E264" s="250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 t="s">
        <v>195</v>
      </c>
      <c r="AH264" s="194">
        <v>0</v>
      </c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</row>
    <row r="265" spans="1:60" outlineLevel="1" x14ac:dyDescent="0.2">
      <c r="A265" s="211"/>
      <c r="B265" s="212"/>
      <c r="C265" s="254" t="s">
        <v>222</v>
      </c>
      <c r="D265" s="249"/>
      <c r="E265" s="250">
        <v>3.2</v>
      </c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 t="s">
        <v>195</v>
      </c>
      <c r="AH265" s="194">
        <v>0</v>
      </c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</row>
    <row r="266" spans="1:60" outlineLevel="1" x14ac:dyDescent="0.2">
      <c r="A266" s="211"/>
      <c r="B266" s="212"/>
      <c r="C266" s="254" t="s">
        <v>223</v>
      </c>
      <c r="D266" s="249"/>
      <c r="E266" s="250">
        <v>1.5</v>
      </c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 t="s">
        <v>195</v>
      </c>
      <c r="AH266" s="194">
        <v>0</v>
      </c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</row>
    <row r="267" spans="1:60" outlineLevel="1" x14ac:dyDescent="0.2">
      <c r="A267" s="211"/>
      <c r="B267" s="212"/>
      <c r="C267" s="254" t="s">
        <v>224</v>
      </c>
      <c r="D267" s="249"/>
      <c r="E267" s="250">
        <v>1.5</v>
      </c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 t="s">
        <v>195</v>
      </c>
      <c r="AH267" s="194">
        <v>0</v>
      </c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</row>
    <row r="268" spans="1:60" outlineLevel="1" x14ac:dyDescent="0.2">
      <c r="A268" s="211"/>
      <c r="B268" s="212"/>
      <c r="C268" s="254" t="s">
        <v>225</v>
      </c>
      <c r="D268" s="249"/>
      <c r="E268" s="250">
        <v>2.9</v>
      </c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 t="s">
        <v>195</v>
      </c>
      <c r="AH268" s="194">
        <v>0</v>
      </c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</row>
    <row r="269" spans="1:60" outlineLevel="1" x14ac:dyDescent="0.2">
      <c r="A269" s="211"/>
      <c r="B269" s="212"/>
      <c r="C269" s="254" t="s">
        <v>226</v>
      </c>
      <c r="D269" s="249"/>
      <c r="E269" s="250">
        <v>1.5</v>
      </c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 t="s">
        <v>195</v>
      </c>
      <c r="AH269" s="194">
        <v>0</v>
      </c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194"/>
      <c r="BH269" s="194"/>
    </row>
    <row r="270" spans="1:60" outlineLevel="1" x14ac:dyDescent="0.2">
      <c r="A270" s="211"/>
      <c r="B270" s="212"/>
      <c r="C270" s="254" t="s">
        <v>227</v>
      </c>
      <c r="D270" s="249"/>
      <c r="E270" s="250">
        <v>1.5</v>
      </c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 t="s">
        <v>195</v>
      </c>
      <c r="AH270" s="194">
        <v>0</v>
      </c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4"/>
      <c r="BH270" s="194"/>
    </row>
    <row r="271" spans="1:60" outlineLevel="1" x14ac:dyDescent="0.2">
      <c r="A271" s="211"/>
      <c r="B271" s="212"/>
      <c r="C271" s="255" t="s">
        <v>198</v>
      </c>
      <c r="D271" s="251"/>
      <c r="E271" s="252">
        <v>12.1</v>
      </c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 t="s">
        <v>195</v>
      </c>
      <c r="AH271" s="194">
        <v>1</v>
      </c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</row>
    <row r="272" spans="1:60" outlineLevel="1" x14ac:dyDescent="0.2">
      <c r="A272" s="211"/>
      <c r="B272" s="212"/>
      <c r="C272" s="254" t="s">
        <v>244</v>
      </c>
      <c r="D272" s="249"/>
      <c r="E272" s="250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 t="s">
        <v>195</v>
      </c>
      <c r="AH272" s="194">
        <v>0</v>
      </c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</row>
    <row r="273" spans="1:60" outlineLevel="1" x14ac:dyDescent="0.2">
      <c r="A273" s="211"/>
      <c r="B273" s="212"/>
      <c r="C273" s="254" t="s">
        <v>245</v>
      </c>
      <c r="D273" s="249"/>
      <c r="E273" s="250">
        <v>2.12</v>
      </c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 t="s">
        <v>195</v>
      </c>
      <c r="AH273" s="194">
        <v>0</v>
      </c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</row>
    <row r="274" spans="1:60" outlineLevel="1" x14ac:dyDescent="0.2">
      <c r="A274" s="211"/>
      <c r="B274" s="212"/>
      <c r="C274" s="254" t="s">
        <v>246</v>
      </c>
      <c r="D274" s="249"/>
      <c r="E274" s="250">
        <v>2.2999999999999998</v>
      </c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 t="s">
        <v>195</v>
      </c>
      <c r="AH274" s="194">
        <v>0</v>
      </c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</row>
    <row r="275" spans="1:60" outlineLevel="1" x14ac:dyDescent="0.2">
      <c r="A275" s="211"/>
      <c r="B275" s="212"/>
      <c r="C275" s="255" t="s">
        <v>198</v>
      </c>
      <c r="D275" s="251"/>
      <c r="E275" s="252">
        <v>4.42</v>
      </c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 t="s">
        <v>195</v>
      </c>
      <c r="AH275" s="194">
        <v>1</v>
      </c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</row>
    <row r="276" spans="1:60" outlineLevel="1" x14ac:dyDescent="0.2">
      <c r="A276" s="211"/>
      <c r="B276" s="212"/>
      <c r="C276" s="254" t="s">
        <v>394</v>
      </c>
      <c r="D276" s="249"/>
      <c r="E276" s="250">
        <v>5</v>
      </c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 t="s">
        <v>195</v>
      </c>
      <c r="AH276" s="194">
        <v>0</v>
      </c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</row>
    <row r="277" spans="1:60" outlineLevel="1" x14ac:dyDescent="0.2">
      <c r="A277" s="211"/>
      <c r="B277" s="212"/>
      <c r="C277" s="255" t="s">
        <v>198</v>
      </c>
      <c r="D277" s="251"/>
      <c r="E277" s="252">
        <v>5</v>
      </c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 t="s">
        <v>195</v>
      </c>
      <c r="AH277" s="194">
        <v>1</v>
      </c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4"/>
      <c r="BH277" s="194"/>
    </row>
    <row r="278" spans="1:60" outlineLevel="1" x14ac:dyDescent="0.2">
      <c r="A278" s="229">
        <v>57</v>
      </c>
      <c r="B278" s="230" t="s">
        <v>395</v>
      </c>
      <c r="C278" s="239" t="s">
        <v>396</v>
      </c>
      <c r="D278" s="231" t="s">
        <v>192</v>
      </c>
      <c r="E278" s="232">
        <v>21.52</v>
      </c>
      <c r="F278" s="233"/>
      <c r="G278" s="234">
        <f>ROUND(E278*F278,2)</f>
        <v>0</v>
      </c>
      <c r="H278" s="215"/>
      <c r="I278" s="214">
        <f>ROUND(E278*H278,2)</f>
        <v>0</v>
      </c>
      <c r="J278" s="215"/>
      <c r="K278" s="214">
        <f>ROUND(E278*J278,2)</f>
        <v>0</v>
      </c>
      <c r="L278" s="214">
        <v>21</v>
      </c>
      <c r="M278" s="214">
        <f>G278*(1+L278/100)</f>
        <v>0</v>
      </c>
      <c r="N278" s="214">
        <v>3.1E-4</v>
      </c>
      <c r="O278" s="214">
        <f>ROUND(E278*N278,2)</f>
        <v>0.01</v>
      </c>
      <c r="P278" s="214">
        <v>0</v>
      </c>
      <c r="Q278" s="214">
        <f>ROUND(E278*P278,2)</f>
        <v>0</v>
      </c>
      <c r="R278" s="214"/>
      <c r="S278" s="214" t="s">
        <v>161</v>
      </c>
      <c r="T278" s="214" t="s">
        <v>167</v>
      </c>
      <c r="U278" s="214">
        <v>0.10191</v>
      </c>
      <c r="V278" s="214">
        <f>ROUND(E278*U278,2)</f>
        <v>2.19</v>
      </c>
      <c r="W278" s="21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 t="s">
        <v>193</v>
      </c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4"/>
      <c r="BH278" s="194"/>
    </row>
    <row r="279" spans="1:60" x14ac:dyDescent="0.2">
      <c r="A279" s="217" t="s">
        <v>155</v>
      </c>
      <c r="B279" s="218" t="s">
        <v>125</v>
      </c>
      <c r="C279" s="238" t="s">
        <v>126</v>
      </c>
      <c r="D279" s="219"/>
      <c r="E279" s="220"/>
      <c r="F279" s="221"/>
      <c r="G279" s="222">
        <f>SUMIF(AG280:AG287,"&lt;&gt;NOR",G280:G287)</f>
        <v>0</v>
      </c>
      <c r="H279" s="216"/>
      <c r="I279" s="216">
        <f>SUM(I280:I287)</f>
        <v>0</v>
      </c>
      <c r="J279" s="216"/>
      <c r="K279" s="216">
        <f>SUM(K280:K287)</f>
        <v>0</v>
      </c>
      <c r="L279" s="216"/>
      <c r="M279" s="216">
        <f>SUM(M280:M287)</f>
        <v>0</v>
      </c>
      <c r="N279" s="216"/>
      <c r="O279" s="216">
        <f>SUM(O280:O287)</f>
        <v>0</v>
      </c>
      <c r="P279" s="216"/>
      <c r="Q279" s="216">
        <f>SUM(Q280:Q287)</f>
        <v>0</v>
      </c>
      <c r="R279" s="216"/>
      <c r="S279" s="216"/>
      <c r="T279" s="216"/>
      <c r="U279" s="216"/>
      <c r="V279" s="216">
        <f>SUM(V280:V287)</f>
        <v>20.899999999999995</v>
      </c>
      <c r="W279" s="216"/>
      <c r="AG279" t="s">
        <v>156</v>
      </c>
    </row>
    <row r="280" spans="1:60" outlineLevel="1" x14ac:dyDescent="0.2">
      <c r="A280" s="229">
        <v>58</v>
      </c>
      <c r="B280" s="230" t="s">
        <v>397</v>
      </c>
      <c r="C280" s="239" t="s">
        <v>398</v>
      </c>
      <c r="D280" s="231" t="s">
        <v>308</v>
      </c>
      <c r="E280" s="232">
        <v>8.7704400000000007</v>
      </c>
      <c r="F280" s="233"/>
      <c r="G280" s="234">
        <f>ROUND(E280*F280,2)</f>
        <v>0</v>
      </c>
      <c r="H280" s="215"/>
      <c r="I280" s="214">
        <f>ROUND(E280*H280,2)</f>
        <v>0</v>
      </c>
      <c r="J280" s="215"/>
      <c r="K280" s="214">
        <f>ROUND(E280*J280,2)</f>
        <v>0</v>
      </c>
      <c r="L280" s="214">
        <v>21</v>
      </c>
      <c r="M280" s="214">
        <f>G280*(1+L280/100)</f>
        <v>0</v>
      </c>
      <c r="N280" s="214">
        <v>0</v>
      </c>
      <c r="O280" s="214">
        <f>ROUND(E280*N280,2)</f>
        <v>0</v>
      </c>
      <c r="P280" s="214">
        <v>0</v>
      </c>
      <c r="Q280" s="214">
        <f>ROUND(E280*P280,2)</f>
        <v>0</v>
      </c>
      <c r="R280" s="214"/>
      <c r="S280" s="214" t="s">
        <v>161</v>
      </c>
      <c r="T280" s="214" t="s">
        <v>167</v>
      </c>
      <c r="U280" s="214">
        <v>0.16400000000000001</v>
      </c>
      <c r="V280" s="214">
        <f>ROUND(E280*U280,2)</f>
        <v>1.44</v>
      </c>
      <c r="W280" s="21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 t="s">
        <v>399</v>
      </c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</row>
    <row r="281" spans="1:60" outlineLevel="1" x14ac:dyDescent="0.2">
      <c r="A281" s="229">
        <v>59</v>
      </c>
      <c r="B281" s="230" t="s">
        <v>400</v>
      </c>
      <c r="C281" s="239" t="s">
        <v>401</v>
      </c>
      <c r="D281" s="231" t="s">
        <v>308</v>
      </c>
      <c r="E281" s="232">
        <v>4.3852200000000003</v>
      </c>
      <c r="F281" s="233"/>
      <c r="G281" s="234">
        <f>ROUND(E281*F281,2)</f>
        <v>0</v>
      </c>
      <c r="H281" s="215"/>
      <c r="I281" s="214">
        <f>ROUND(E281*H281,2)</f>
        <v>0</v>
      </c>
      <c r="J281" s="215"/>
      <c r="K281" s="214">
        <f>ROUND(E281*J281,2)</f>
        <v>0</v>
      </c>
      <c r="L281" s="214">
        <v>21</v>
      </c>
      <c r="M281" s="214">
        <f>G281*(1+L281/100)</f>
        <v>0</v>
      </c>
      <c r="N281" s="214">
        <v>0</v>
      </c>
      <c r="O281" s="214">
        <f>ROUND(E281*N281,2)</f>
        <v>0</v>
      </c>
      <c r="P281" s="214">
        <v>0</v>
      </c>
      <c r="Q281" s="214">
        <f>ROUND(E281*P281,2)</f>
        <v>0</v>
      </c>
      <c r="R281" s="214"/>
      <c r="S281" s="214" t="s">
        <v>161</v>
      </c>
      <c r="T281" s="214" t="s">
        <v>167</v>
      </c>
      <c r="U281" s="214">
        <v>0.93300000000000005</v>
      </c>
      <c r="V281" s="214">
        <f>ROUND(E281*U281,2)</f>
        <v>4.09</v>
      </c>
      <c r="W281" s="21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 t="s">
        <v>399</v>
      </c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94"/>
      <c r="BH281" s="194"/>
    </row>
    <row r="282" spans="1:60" outlineLevel="1" x14ac:dyDescent="0.2">
      <c r="A282" s="229">
        <v>60</v>
      </c>
      <c r="B282" s="230" t="s">
        <v>402</v>
      </c>
      <c r="C282" s="239" t="s">
        <v>403</v>
      </c>
      <c r="D282" s="231" t="s">
        <v>308</v>
      </c>
      <c r="E282" s="232">
        <v>8.7704400000000007</v>
      </c>
      <c r="F282" s="233"/>
      <c r="G282" s="234">
        <f>ROUND(E282*F282,2)</f>
        <v>0</v>
      </c>
      <c r="H282" s="215"/>
      <c r="I282" s="214">
        <f>ROUND(E282*H282,2)</f>
        <v>0</v>
      </c>
      <c r="J282" s="215"/>
      <c r="K282" s="214">
        <f>ROUND(E282*J282,2)</f>
        <v>0</v>
      </c>
      <c r="L282" s="214">
        <v>21</v>
      </c>
      <c r="M282" s="214">
        <f>G282*(1+L282/100)</f>
        <v>0</v>
      </c>
      <c r="N282" s="214">
        <v>0</v>
      </c>
      <c r="O282" s="214">
        <f>ROUND(E282*N282,2)</f>
        <v>0</v>
      </c>
      <c r="P282" s="214">
        <v>0</v>
      </c>
      <c r="Q282" s="214">
        <f>ROUND(E282*P282,2)</f>
        <v>0</v>
      </c>
      <c r="R282" s="214"/>
      <c r="S282" s="214" t="s">
        <v>161</v>
      </c>
      <c r="T282" s="214" t="s">
        <v>167</v>
      </c>
      <c r="U282" s="214">
        <v>0.49</v>
      </c>
      <c r="V282" s="214">
        <f>ROUND(E282*U282,2)</f>
        <v>4.3</v>
      </c>
      <c r="W282" s="21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 t="s">
        <v>399</v>
      </c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94"/>
      <c r="BH282" s="194"/>
    </row>
    <row r="283" spans="1:60" outlineLevel="1" x14ac:dyDescent="0.2">
      <c r="A283" s="229">
        <v>61</v>
      </c>
      <c r="B283" s="230" t="s">
        <v>404</v>
      </c>
      <c r="C283" s="239" t="s">
        <v>405</v>
      </c>
      <c r="D283" s="231" t="s">
        <v>308</v>
      </c>
      <c r="E283" s="232">
        <v>131.55662000000001</v>
      </c>
      <c r="F283" s="233"/>
      <c r="G283" s="234">
        <f>ROUND(E283*F283,2)</f>
        <v>0</v>
      </c>
      <c r="H283" s="215"/>
      <c r="I283" s="214">
        <f>ROUND(E283*H283,2)</f>
        <v>0</v>
      </c>
      <c r="J283" s="215"/>
      <c r="K283" s="214">
        <f>ROUND(E283*J283,2)</f>
        <v>0</v>
      </c>
      <c r="L283" s="214">
        <v>21</v>
      </c>
      <c r="M283" s="214">
        <f>G283*(1+L283/100)</f>
        <v>0</v>
      </c>
      <c r="N283" s="214">
        <v>0</v>
      </c>
      <c r="O283" s="214">
        <f>ROUND(E283*N283,2)</f>
        <v>0</v>
      </c>
      <c r="P283" s="214">
        <v>0</v>
      </c>
      <c r="Q283" s="214">
        <f>ROUND(E283*P283,2)</f>
        <v>0</v>
      </c>
      <c r="R283" s="214"/>
      <c r="S283" s="214" t="s">
        <v>161</v>
      </c>
      <c r="T283" s="214" t="s">
        <v>167</v>
      </c>
      <c r="U283" s="214">
        <v>0</v>
      </c>
      <c r="V283" s="214">
        <f>ROUND(E283*U283,2)</f>
        <v>0</v>
      </c>
      <c r="W283" s="21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 t="s">
        <v>399</v>
      </c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94"/>
      <c r="BH283" s="194"/>
    </row>
    <row r="284" spans="1:60" outlineLevel="1" x14ac:dyDescent="0.2">
      <c r="A284" s="229">
        <v>62</v>
      </c>
      <c r="B284" s="230" t="s">
        <v>406</v>
      </c>
      <c r="C284" s="239" t="s">
        <v>407</v>
      </c>
      <c r="D284" s="231" t="s">
        <v>308</v>
      </c>
      <c r="E284" s="232">
        <v>8.7704400000000007</v>
      </c>
      <c r="F284" s="233"/>
      <c r="G284" s="234">
        <f>ROUND(E284*F284,2)</f>
        <v>0</v>
      </c>
      <c r="H284" s="215"/>
      <c r="I284" s="214">
        <f>ROUND(E284*H284,2)</f>
        <v>0</v>
      </c>
      <c r="J284" s="215"/>
      <c r="K284" s="214">
        <f>ROUND(E284*J284,2)</f>
        <v>0</v>
      </c>
      <c r="L284" s="214">
        <v>21</v>
      </c>
      <c r="M284" s="214">
        <f>G284*(1+L284/100)</f>
        <v>0</v>
      </c>
      <c r="N284" s="214">
        <v>0</v>
      </c>
      <c r="O284" s="214">
        <f>ROUND(E284*N284,2)</f>
        <v>0</v>
      </c>
      <c r="P284" s="214">
        <v>0</v>
      </c>
      <c r="Q284" s="214">
        <f>ROUND(E284*P284,2)</f>
        <v>0</v>
      </c>
      <c r="R284" s="214"/>
      <c r="S284" s="214" t="s">
        <v>161</v>
      </c>
      <c r="T284" s="214" t="s">
        <v>167</v>
      </c>
      <c r="U284" s="214">
        <v>0.94199999999999995</v>
      </c>
      <c r="V284" s="214">
        <f>ROUND(E284*U284,2)</f>
        <v>8.26</v>
      </c>
      <c r="W284" s="21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 t="s">
        <v>399</v>
      </c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94"/>
      <c r="BH284" s="194"/>
    </row>
    <row r="285" spans="1:60" outlineLevel="1" x14ac:dyDescent="0.2">
      <c r="A285" s="229">
        <v>63</v>
      </c>
      <c r="B285" s="230" t="s">
        <v>408</v>
      </c>
      <c r="C285" s="239" t="s">
        <v>409</v>
      </c>
      <c r="D285" s="231" t="s">
        <v>308</v>
      </c>
      <c r="E285" s="232">
        <v>26.311319999999998</v>
      </c>
      <c r="F285" s="233"/>
      <c r="G285" s="234">
        <f>ROUND(E285*F285,2)</f>
        <v>0</v>
      </c>
      <c r="H285" s="215"/>
      <c r="I285" s="214">
        <f>ROUND(E285*H285,2)</f>
        <v>0</v>
      </c>
      <c r="J285" s="215"/>
      <c r="K285" s="214">
        <f>ROUND(E285*J285,2)</f>
        <v>0</v>
      </c>
      <c r="L285" s="214">
        <v>21</v>
      </c>
      <c r="M285" s="214">
        <f>G285*(1+L285/100)</f>
        <v>0</v>
      </c>
      <c r="N285" s="214">
        <v>0</v>
      </c>
      <c r="O285" s="214">
        <f>ROUND(E285*N285,2)</f>
        <v>0</v>
      </c>
      <c r="P285" s="214">
        <v>0</v>
      </c>
      <c r="Q285" s="214">
        <f>ROUND(E285*P285,2)</f>
        <v>0</v>
      </c>
      <c r="R285" s="214"/>
      <c r="S285" s="214" t="s">
        <v>161</v>
      </c>
      <c r="T285" s="214" t="s">
        <v>167</v>
      </c>
      <c r="U285" s="214">
        <v>0.105</v>
      </c>
      <c r="V285" s="214">
        <f>ROUND(E285*U285,2)</f>
        <v>2.76</v>
      </c>
      <c r="W285" s="21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 t="s">
        <v>399</v>
      </c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</row>
    <row r="286" spans="1:60" outlineLevel="1" x14ac:dyDescent="0.2">
      <c r="A286" s="229">
        <v>64</v>
      </c>
      <c r="B286" s="230" t="s">
        <v>410</v>
      </c>
      <c r="C286" s="239" t="s">
        <v>411</v>
      </c>
      <c r="D286" s="231" t="s">
        <v>308</v>
      </c>
      <c r="E286" s="232">
        <v>8.7704400000000007</v>
      </c>
      <c r="F286" s="233"/>
      <c r="G286" s="234">
        <f>ROUND(E286*F286,2)</f>
        <v>0</v>
      </c>
      <c r="H286" s="215"/>
      <c r="I286" s="214">
        <f>ROUND(E286*H286,2)</f>
        <v>0</v>
      </c>
      <c r="J286" s="215"/>
      <c r="K286" s="214">
        <f>ROUND(E286*J286,2)</f>
        <v>0</v>
      </c>
      <c r="L286" s="214">
        <v>21</v>
      </c>
      <c r="M286" s="214">
        <f>G286*(1+L286/100)</f>
        <v>0</v>
      </c>
      <c r="N286" s="214">
        <v>0</v>
      </c>
      <c r="O286" s="214">
        <f>ROUND(E286*N286,2)</f>
        <v>0</v>
      </c>
      <c r="P286" s="214">
        <v>0</v>
      </c>
      <c r="Q286" s="214">
        <f>ROUND(E286*P286,2)</f>
        <v>0</v>
      </c>
      <c r="R286" s="214"/>
      <c r="S286" s="214" t="s">
        <v>161</v>
      </c>
      <c r="T286" s="214" t="s">
        <v>167</v>
      </c>
      <c r="U286" s="214">
        <v>0</v>
      </c>
      <c r="V286" s="214">
        <f>ROUND(E286*U286,2)</f>
        <v>0</v>
      </c>
      <c r="W286" s="21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 t="s">
        <v>399</v>
      </c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94"/>
      <c r="BH286" s="194"/>
    </row>
    <row r="287" spans="1:60" outlineLevel="1" x14ac:dyDescent="0.2">
      <c r="A287" s="223">
        <v>65</v>
      </c>
      <c r="B287" s="224" t="s">
        <v>412</v>
      </c>
      <c r="C287" s="240" t="s">
        <v>413</v>
      </c>
      <c r="D287" s="225" t="s">
        <v>308</v>
      </c>
      <c r="E287" s="226">
        <v>8.7704400000000007</v>
      </c>
      <c r="F287" s="227"/>
      <c r="G287" s="228">
        <f>ROUND(E287*F287,2)</f>
        <v>0</v>
      </c>
      <c r="H287" s="215"/>
      <c r="I287" s="214">
        <f>ROUND(E287*H287,2)</f>
        <v>0</v>
      </c>
      <c r="J287" s="215"/>
      <c r="K287" s="214">
        <f>ROUND(E287*J287,2)</f>
        <v>0</v>
      </c>
      <c r="L287" s="214">
        <v>21</v>
      </c>
      <c r="M287" s="214">
        <f>G287*(1+L287/100)</f>
        <v>0</v>
      </c>
      <c r="N287" s="214">
        <v>0</v>
      </c>
      <c r="O287" s="214">
        <f>ROUND(E287*N287,2)</f>
        <v>0</v>
      </c>
      <c r="P287" s="214">
        <v>0</v>
      </c>
      <c r="Q287" s="214">
        <f>ROUND(E287*P287,2)</f>
        <v>0</v>
      </c>
      <c r="R287" s="214"/>
      <c r="S287" s="214" t="s">
        <v>161</v>
      </c>
      <c r="T287" s="214" t="s">
        <v>162</v>
      </c>
      <c r="U287" s="214">
        <v>6.0000000000000001E-3</v>
      </c>
      <c r="V287" s="214">
        <f>ROUND(E287*U287,2)</f>
        <v>0.05</v>
      </c>
      <c r="W287" s="21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 t="s">
        <v>399</v>
      </c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</row>
    <row r="288" spans="1:60" x14ac:dyDescent="0.2">
      <c r="A288" s="3"/>
      <c r="B288" s="4"/>
      <c r="C288" s="242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AE288">
        <v>15</v>
      </c>
      <c r="AF288">
        <v>21</v>
      </c>
    </row>
    <row r="289" spans="1:33" x14ac:dyDescent="0.2">
      <c r="A289" s="197"/>
      <c r="B289" s="198" t="s">
        <v>31</v>
      </c>
      <c r="C289" s="243"/>
      <c r="D289" s="199"/>
      <c r="E289" s="200"/>
      <c r="F289" s="200"/>
      <c r="G289" s="237">
        <f>G8+G27+G83+G93+G95+G98+G169+G171+G182+G200+G214+G245+G256+G262+G279</f>
        <v>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AE289">
        <f>SUMIF(L7:L287,AE288,G7:G287)</f>
        <v>0</v>
      </c>
      <c r="AF289">
        <f>SUMIF(L7:L287,AF288,G7:G287)</f>
        <v>0</v>
      </c>
      <c r="AG289" t="s">
        <v>186</v>
      </c>
    </row>
    <row r="290" spans="1:33" x14ac:dyDescent="0.2">
      <c r="A290" s="3"/>
      <c r="B290" s="4"/>
      <c r="C290" s="242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33" x14ac:dyDescent="0.2">
      <c r="A291" s="3"/>
      <c r="B291" s="4"/>
      <c r="C291" s="242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33" x14ac:dyDescent="0.2">
      <c r="A292" s="201" t="s">
        <v>187</v>
      </c>
      <c r="B292" s="201"/>
      <c r="C292" s="244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33" x14ac:dyDescent="0.2">
      <c r="A293" s="202"/>
      <c r="B293" s="203"/>
      <c r="C293" s="245"/>
      <c r="D293" s="203"/>
      <c r="E293" s="203"/>
      <c r="F293" s="203"/>
      <c r="G293" s="20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AG293" t="s">
        <v>188</v>
      </c>
    </row>
    <row r="294" spans="1:33" x14ac:dyDescent="0.2">
      <c r="A294" s="205"/>
      <c r="B294" s="206"/>
      <c r="C294" s="246"/>
      <c r="D294" s="206"/>
      <c r="E294" s="206"/>
      <c r="F294" s="206"/>
      <c r="G294" s="20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33" x14ac:dyDescent="0.2">
      <c r="A295" s="205"/>
      <c r="B295" s="206"/>
      <c r="C295" s="246"/>
      <c r="D295" s="206"/>
      <c r="E295" s="206"/>
      <c r="F295" s="206"/>
      <c r="G295" s="20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33" x14ac:dyDescent="0.2">
      <c r="A296" s="205"/>
      <c r="B296" s="206"/>
      <c r="C296" s="246"/>
      <c r="D296" s="206"/>
      <c r="E296" s="206"/>
      <c r="F296" s="206"/>
      <c r="G296" s="20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33" x14ac:dyDescent="0.2">
      <c r="A297" s="208"/>
      <c r="B297" s="209"/>
      <c r="C297" s="247"/>
      <c r="D297" s="209"/>
      <c r="E297" s="209"/>
      <c r="F297" s="209"/>
      <c r="G297" s="21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33" x14ac:dyDescent="0.2">
      <c r="A298" s="3"/>
      <c r="B298" s="4"/>
      <c r="C298" s="242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33" x14ac:dyDescent="0.2">
      <c r="C299" s="248"/>
      <c r="D299" s="10"/>
      <c r="AG299" t="s">
        <v>189</v>
      </c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1:G1"/>
    <mergeCell ref="C2:G2"/>
    <mergeCell ref="C3:G3"/>
    <mergeCell ref="C4:G4"/>
    <mergeCell ref="A292:C292"/>
    <mergeCell ref="A293:G297"/>
    <mergeCell ref="C22:G22"/>
    <mergeCell ref="C31:G31"/>
    <mergeCell ref="C85:G8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2CB4-F390-4593-B139-126285E7F6B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79" t="s">
        <v>7</v>
      </c>
      <c r="B1" s="179"/>
      <c r="C1" s="179"/>
      <c r="D1" s="179"/>
      <c r="E1" s="179"/>
      <c r="F1" s="179"/>
      <c r="G1" s="179"/>
      <c r="AG1" t="s">
        <v>130</v>
      </c>
    </row>
    <row r="2" spans="1:60" ht="24.95" customHeight="1" x14ac:dyDescent="0.2">
      <c r="A2" s="180" t="s">
        <v>8</v>
      </c>
      <c r="B2" s="63" t="s">
        <v>43</v>
      </c>
      <c r="C2" s="183" t="s">
        <v>44</v>
      </c>
      <c r="D2" s="181"/>
      <c r="E2" s="181"/>
      <c r="F2" s="181"/>
      <c r="G2" s="182"/>
      <c r="AG2" t="s">
        <v>131</v>
      </c>
    </row>
    <row r="3" spans="1:60" ht="24.95" customHeight="1" x14ac:dyDescent="0.2">
      <c r="A3" s="180" t="s">
        <v>9</v>
      </c>
      <c r="B3" s="63" t="s">
        <v>64</v>
      </c>
      <c r="C3" s="183" t="s">
        <v>65</v>
      </c>
      <c r="D3" s="181"/>
      <c r="E3" s="181"/>
      <c r="F3" s="181"/>
      <c r="G3" s="182"/>
      <c r="AC3" s="114" t="s">
        <v>131</v>
      </c>
      <c r="AG3" t="s">
        <v>133</v>
      </c>
    </row>
    <row r="4" spans="1:60" ht="24.95" customHeight="1" x14ac:dyDescent="0.2">
      <c r="A4" s="184" t="s">
        <v>10</v>
      </c>
      <c r="B4" s="185" t="s">
        <v>66</v>
      </c>
      <c r="C4" s="186" t="s">
        <v>65</v>
      </c>
      <c r="D4" s="187"/>
      <c r="E4" s="187"/>
      <c r="F4" s="187"/>
      <c r="G4" s="188"/>
      <c r="AG4" t="s">
        <v>134</v>
      </c>
    </row>
    <row r="5" spans="1:60" x14ac:dyDescent="0.2">
      <c r="D5" s="10"/>
    </row>
    <row r="6" spans="1:60" ht="38.25" x14ac:dyDescent="0.2">
      <c r="A6" s="190" t="s">
        <v>135</v>
      </c>
      <c r="B6" s="192" t="s">
        <v>136</v>
      </c>
      <c r="C6" s="192" t="s">
        <v>137</v>
      </c>
      <c r="D6" s="191" t="s">
        <v>138</v>
      </c>
      <c r="E6" s="190" t="s">
        <v>139</v>
      </c>
      <c r="F6" s="189" t="s">
        <v>140</v>
      </c>
      <c r="G6" s="190" t="s">
        <v>31</v>
      </c>
      <c r="H6" s="193" t="s">
        <v>32</v>
      </c>
      <c r="I6" s="193" t="s">
        <v>141</v>
      </c>
      <c r="J6" s="193" t="s">
        <v>33</v>
      </c>
      <c r="K6" s="193" t="s">
        <v>142</v>
      </c>
      <c r="L6" s="193" t="s">
        <v>143</v>
      </c>
      <c r="M6" s="193" t="s">
        <v>144</v>
      </c>
      <c r="N6" s="193" t="s">
        <v>145</v>
      </c>
      <c r="O6" s="193" t="s">
        <v>146</v>
      </c>
      <c r="P6" s="193" t="s">
        <v>147</v>
      </c>
      <c r="Q6" s="193" t="s">
        <v>148</v>
      </c>
      <c r="R6" s="193" t="s">
        <v>149</v>
      </c>
      <c r="S6" s="193" t="s">
        <v>150</v>
      </c>
      <c r="T6" s="193" t="s">
        <v>151</v>
      </c>
      <c r="U6" s="193" t="s">
        <v>152</v>
      </c>
      <c r="V6" s="193" t="s">
        <v>153</v>
      </c>
      <c r="W6" s="193" t="s">
        <v>154</v>
      </c>
    </row>
    <row r="7" spans="1:60" hidden="1" x14ac:dyDescent="0.2">
      <c r="A7" s="3"/>
      <c r="B7" s="4"/>
      <c r="C7" s="4"/>
      <c r="D7" s="6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60" x14ac:dyDescent="0.2">
      <c r="A8" s="217" t="s">
        <v>155</v>
      </c>
      <c r="B8" s="218" t="s">
        <v>90</v>
      </c>
      <c r="C8" s="238" t="s">
        <v>91</v>
      </c>
      <c r="D8" s="219"/>
      <c r="E8" s="220"/>
      <c r="F8" s="221"/>
      <c r="G8" s="222">
        <f>SUMIF(AG9:AG23,"&lt;&gt;NOR",G9:G23)</f>
        <v>0</v>
      </c>
      <c r="H8" s="216"/>
      <c r="I8" s="216">
        <f>SUM(I9:I23)</f>
        <v>0</v>
      </c>
      <c r="J8" s="216"/>
      <c r="K8" s="216">
        <f>SUM(K9:K23)</f>
        <v>0</v>
      </c>
      <c r="L8" s="216"/>
      <c r="M8" s="216">
        <f>SUM(M9:M23)</f>
        <v>0</v>
      </c>
      <c r="N8" s="216"/>
      <c r="O8" s="216">
        <f>SUM(O9:O23)</f>
        <v>0.02</v>
      </c>
      <c r="P8" s="216"/>
      <c r="Q8" s="216">
        <f>SUM(Q9:Q23)</f>
        <v>0.14000000000000001</v>
      </c>
      <c r="R8" s="216"/>
      <c r="S8" s="216"/>
      <c r="T8" s="216"/>
      <c r="U8" s="216"/>
      <c r="V8" s="216">
        <f>SUM(V9:V23)</f>
        <v>19.41</v>
      </c>
      <c r="W8" s="216"/>
      <c r="AG8" t="s">
        <v>156</v>
      </c>
    </row>
    <row r="9" spans="1:60" outlineLevel="1" x14ac:dyDescent="0.2">
      <c r="A9" s="229">
        <v>1</v>
      </c>
      <c r="B9" s="230" t="s">
        <v>414</v>
      </c>
      <c r="C9" s="239" t="s">
        <v>415</v>
      </c>
      <c r="D9" s="231" t="s">
        <v>206</v>
      </c>
      <c r="E9" s="232">
        <v>8</v>
      </c>
      <c r="F9" s="233"/>
      <c r="G9" s="23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1.4919999999999999E-2</v>
      </c>
      <c r="Q9" s="214">
        <f>ROUND(E9*P9,2)</f>
        <v>0.12</v>
      </c>
      <c r="R9" s="214"/>
      <c r="S9" s="214" t="s">
        <v>161</v>
      </c>
      <c r="T9" s="214" t="s">
        <v>167</v>
      </c>
      <c r="U9" s="214">
        <v>0.41299999999999998</v>
      </c>
      <c r="V9" s="214">
        <f>ROUND(E9*U9,2)</f>
        <v>3.3</v>
      </c>
      <c r="W9" s="214"/>
      <c r="X9" s="194"/>
      <c r="Y9" s="194"/>
      <c r="Z9" s="194"/>
      <c r="AA9" s="194"/>
      <c r="AB9" s="194"/>
      <c r="AC9" s="194"/>
      <c r="AD9" s="194"/>
      <c r="AE9" s="194"/>
      <c r="AF9" s="194"/>
      <c r="AG9" s="194" t="s">
        <v>416</v>
      </c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1:60" outlineLevel="1" x14ac:dyDescent="0.2">
      <c r="A10" s="229">
        <v>2</v>
      </c>
      <c r="B10" s="230" t="s">
        <v>417</v>
      </c>
      <c r="C10" s="239" t="s">
        <v>418</v>
      </c>
      <c r="D10" s="231" t="s">
        <v>206</v>
      </c>
      <c r="E10" s="232">
        <v>6</v>
      </c>
      <c r="F10" s="233"/>
      <c r="G10" s="234">
        <f>ROUND(E10*F10,2)</f>
        <v>0</v>
      </c>
      <c r="H10" s="215"/>
      <c r="I10" s="214">
        <f>ROUND(E10*H10,2)</f>
        <v>0</v>
      </c>
      <c r="J10" s="215"/>
      <c r="K10" s="214">
        <f>ROUND(E10*J10,2)</f>
        <v>0</v>
      </c>
      <c r="L10" s="214">
        <v>21</v>
      </c>
      <c r="M10" s="214">
        <f>G10*(1+L10/100)</f>
        <v>0</v>
      </c>
      <c r="N10" s="214">
        <v>0</v>
      </c>
      <c r="O10" s="214">
        <f>ROUND(E10*N10,2)</f>
        <v>0</v>
      </c>
      <c r="P10" s="214">
        <v>2.0999999999999999E-3</v>
      </c>
      <c r="Q10" s="214">
        <f>ROUND(E10*P10,2)</f>
        <v>0.01</v>
      </c>
      <c r="R10" s="214"/>
      <c r="S10" s="214" t="s">
        <v>161</v>
      </c>
      <c r="T10" s="214" t="s">
        <v>167</v>
      </c>
      <c r="U10" s="214">
        <v>3.1E-2</v>
      </c>
      <c r="V10" s="214">
        <f>ROUND(E10*U10,2)</f>
        <v>0.19</v>
      </c>
      <c r="W10" s="214"/>
      <c r="X10" s="194"/>
      <c r="Y10" s="194"/>
      <c r="Z10" s="194"/>
      <c r="AA10" s="194"/>
      <c r="AB10" s="194"/>
      <c r="AC10" s="194"/>
      <c r="AD10" s="194"/>
      <c r="AE10" s="194"/>
      <c r="AF10" s="194"/>
      <c r="AG10" s="194" t="s">
        <v>416</v>
      </c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</row>
    <row r="11" spans="1:60" outlineLevel="1" x14ac:dyDescent="0.2">
      <c r="A11" s="229">
        <v>3</v>
      </c>
      <c r="B11" s="230" t="s">
        <v>419</v>
      </c>
      <c r="C11" s="239" t="s">
        <v>420</v>
      </c>
      <c r="D11" s="231" t="s">
        <v>206</v>
      </c>
      <c r="E11" s="232">
        <v>3</v>
      </c>
      <c r="F11" s="233"/>
      <c r="G11" s="234">
        <f>ROUND(E11*F11,2)</f>
        <v>0</v>
      </c>
      <c r="H11" s="215"/>
      <c r="I11" s="214">
        <f>ROUND(E11*H11,2)</f>
        <v>0</v>
      </c>
      <c r="J11" s="215"/>
      <c r="K11" s="214">
        <f>ROUND(E11*J11,2)</f>
        <v>0</v>
      </c>
      <c r="L11" s="214">
        <v>21</v>
      </c>
      <c r="M11" s="214">
        <f>G11*(1+L11/100)</f>
        <v>0</v>
      </c>
      <c r="N11" s="214">
        <v>0</v>
      </c>
      <c r="O11" s="214">
        <f>ROUND(E11*N11,2)</f>
        <v>0</v>
      </c>
      <c r="P11" s="214">
        <v>1.98E-3</v>
      </c>
      <c r="Q11" s="214">
        <f>ROUND(E11*P11,2)</f>
        <v>0.01</v>
      </c>
      <c r="R11" s="214"/>
      <c r="S11" s="214" t="s">
        <v>161</v>
      </c>
      <c r="T11" s="214" t="s">
        <v>167</v>
      </c>
      <c r="U11" s="214">
        <v>8.3000000000000004E-2</v>
      </c>
      <c r="V11" s="214">
        <f>ROUND(E11*U11,2)</f>
        <v>0.25</v>
      </c>
      <c r="W11" s="214"/>
      <c r="X11" s="194"/>
      <c r="Y11" s="194"/>
      <c r="Z11" s="194"/>
      <c r="AA11" s="194"/>
      <c r="AB11" s="194"/>
      <c r="AC11" s="194"/>
      <c r="AD11" s="194"/>
      <c r="AE11" s="194"/>
      <c r="AF11" s="194"/>
      <c r="AG11" s="194" t="s">
        <v>416</v>
      </c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1:60" outlineLevel="1" x14ac:dyDescent="0.2">
      <c r="A12" s="223">
        <v>4</v>
      </c>
      <c r="B12" s="224" t="s">
        <v>421</v>
      </c>
      <c r="C12" s="240" t="s">
        <v>422</v>
      </c>
      <c r="D12" s="225" t="s">
        <v>206</v>
      </c>
      <c r="E12" s="226">
        <v>7</v>
      </c>
      <c r="F12" s="227"/>
      <c r="G12" s="228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3.8000000000000002E-4</v>
      </c>
      <c r="O12" s="214">
        <f>ROUND(E12*N12,2)</f>
        <v>0</v>
      </c>
      <c r="P12" s="214">
        <v>0</v>
      </c>
      <c r="Q12" s="214">
        <f>ROUND(E12*P12,2)</f>
        <v>0</v>
      </c>
      <c r="R12" s="214"/>
      <c r="S12" s="214" t="s">
        <v>161</v>
      </c>
      <c r="T12" s="214" t="s">
        <v>167</v>
      </c>
      <c r="U12" s="214">
        <v>0.32</v>
      </c>
      <c r="V12" s="214">
        <f>ROUND(E12*U12,2)</f>
        <v>2.2400000000000002</v>
      </c>
      <c r="W12" s="214"/>
      <c r="X12" s="194"/>
      <c r="Y12" s="194"/>
      <c r="Z12" s="194"/>
      <c r="AA12" s="194"/>
      <c r="AB12" s="194"/>
      <c r="AC12" s="194"/>
      <c r="AD12" s="194"/>
      <c r="AE12" s="194"/>
      <c r="AF12" s="194"/>
      <c r="AG12" s="194" t="s">
        <v>416</v>
      </c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1:60" outlineLevel="1" x14ac:dyDescent="0.2">
      <c r="A13" s="211"/>
      <c r="B13" s="212"/>
      <c r="C13" s="241" t="s">
        <v>423</v>
      </c>
      <c r="D13" s="235"/>
      <c r="E13" s="235"/>
      <c r="F13" s="235"/>
      <c r="G13" s="235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194"/>
      <c r="Y13" s="194"/>
      <c r="Z13" s="194"/>
      <c r="AA13" s="194"/>
      <c r="AB13" s="194"/>
      <c r="AC13" s="194"/>
      <c r="AD13" s="194"/>
      <c r="AE13" s="194"/>
      <c r="AF13" s="194"/>
      <c r="AG13" s="194" t="s">
        <v>170</v>
      </c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1:60" outlineLevel="1" x14ac:dyDescent="0.2">
      <c r="A14" s="223">
        <v>5</v>
      </c>
      <c r="B14" s="224" t="s">
        <v>424</v>
      </c>
      <c r="C14" s="240" t="s">
        <v>425</v>
      </c>
      <c r="D14" s="225" t="s">
        <v>206</v>
      </c>
      <c r="E14" s="226">
        <v>2</v>
      </c>
      <c r="F14" s="227"/>
      <c r="G14" s="228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4.6999999999999999E-4</v>
      </c>
      <c r="O14" s="214">
        <f>ROUND(E14*N14,2)</f>
        <v>0</v>
      </c>
      <c r="P14" s="214">
        <v>0</v>
      </c>
      <c r="Q14" s="214">
        <f>ROUND(E14*P14,2)</f>
        <v>0</v>
      </c>
      <c r="R14" s="214"/>
      <c r="S14" s="214" t="s">
        <v>161</v>
      </c>
      <c r="T14" s="214" t="s">
        <v>167</v>
      </c>
      <c r="U14" s="214">
        <v>0.35899999999999999</v>
      </c>
      <c r="V14" s="214">
        <f>ROUND(E14*U14,2)</f>
        <v>0.72</v>
      </c>
      <c r="W14" s="214"/>
      <c r="X14" s="194"/>
      <c r="Y14" s="194"/>
      <c r="Z14" s="194"/>
      <c r="AA14" s="194"/>
      <c r="AB14" s="194"/>
      <c r="AC14" s="194"/>
      <c r="AD14" s="194"/>
      <c r="AE14" s="194"/>
      <c r="AF14" s="194"/>
      <c r="AG14" s="194" t="s">
        <v>416</v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1:60" outlineLevel="1" x14ac:dyDescent="0.2">
      <c r="A15" s="211"/>
      <c r="B15" s="212"/>
      <c r="C15" s="241" t="s">
        <v>423</v>
      </c>
      <c r="D15" s="235"/>
      <c r="E15" s="235"/>
      <c r="F15" s="235"/>
      <c r="G15" s="23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194"/>
      <c r="Y15" s="194"/>
      <c r="Z15" s="194"/>
      <c r="AA15" s="194"/>
      <c r="AB15" s="194"/>
      <c r="AC15" s="194"/>
      <c r="AD15" s="194"/>
      <c r="AE15" s="194"/>
      <c r="AF15" s="194"/>
      <c r="AG15" s="194" t="s">
        <v>170</v>
      </c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1:60" outlineLevel="1" x14ac:dyDescent="0.2">
      <c r="A16" s="223">
        <v>6</v>
      </c>
      <c r="B16" s="224" t="s">
        <v>426</v>
      </c>
      <c r="C16" s="240" t="s">
        <v>427</v>
      </c>
      <c r="D16" s="225" t="s">
        <v>206</v>
      </c>
      <c r="E16" s="226">
        <v>13</v>
      </c>
      <c r="F16" s="227"/>
      <c r="G16" s="228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1.31E-3</v>
      </c>
      <c r="O16" s="214">
        <f>ROUND(E16*N16,2)</f>
        <v>0.02</v>
      </c>
      <c r="P16" s="214">
        <v>0</v>
      </c>
      <c r="Q16" s="214">
        <f>ROUND(E16*P16,2)</f>
        <v>0</v>
      </c>
      <c r="R16" s="214"/>
      <c r="S16" s="214" t="s">
        <v>161</v>
      </c>
      <c r="T16" s="214" t="s">
        <v>167</v>
      </c>
      <c r="U16" s="214">
        <v>0.79700000000000004</v>
      </c>
      <c r="V16" s="214">
        <f>ROUND(E16*U16,2)</f>
        <v>10.36</v>
      </c>
      <c r="W16" s="214"/>
      <c r="X16" s="194"/>
      <c r="Y16" s="194"/>
      <c r="Z16" s="194"/>
      <c r="AA16" s="194"/>
      <c r="AB16" s="194"/>
      <c r="AC16" s="194"/>
      <c r="AD16" s="194"/>
      <c r="AE16" s="194"/>
      <c r="AF16" s="194"/>
      <c r="AG16" s="194" t="s">
        <v>416</v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1:60" outlineLevel="1" x14ac:dyDescent="0.2">
      <c r="A17" s="211"/>
      <c r="B17" s="212"/>
      <c r="C17" s="241" t="s">
        <v>428</v>
      </c>
      <c r="D17" s="235"/>
      <c r="E17" s="235"/>
      <c r="F17" s="235"/>
      <c r="G17" s="235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194"/>
      <c r="Y17" s="194"/>
      <c r="Z17" s="194"/>
      <c r="AA17" s="194"/>
      <c r="AB17" s="194"/>
      <c r="AC17" s="194"/>
      <c r="AD17" s="194"/>
      <c r="AE17" s="194"/>
      <c r="AF17" s="194"/>
      <c r="AG17" s="194" t="s">
        <v>170</v>
      </c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</row>
    <row r="18" spans="1:60" outlineLevel="1" x14ac:dyDescent="0.2">
      <c r="A18" s="211"/>
      <c r="B18" s="212"/>
      <c r="C18" s="258" t="s">
        <v>429</v>
      </c>
      <c r="D18" s="257"/>
      <c r="E18" s="257"/>
      <c r="F18" s="257"/>
      <c r="G18" s="257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194"/>
      <c r="Y18" s="194"/>
      <c r="Z18" s="194"/>
      <c r="AA18" s="194"/>
      <c r="AB18" s="194"/>
      <c r="AC18" s="194"/>
      <c r="AD18" s="194"/>
      <c r="AE18" s="194"/>
      <c r="AF18" s="194"/>
      <c r="AG18" s="194" t="s">
        <v>170</v>
      </c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1:60" outlineLevel="1" x14ac:dyDescent="0.2">
      <c r="A19" s="229">
        <v>7</v>
      </c>
      <c r="B19" s="230" t="s">
        <v>430</v>
      </c>
      <c r="C19" s="239" t="s">
        <v>431</v>
      </c>
      <c r="D19" s="231" t="s">
        <v>284</v>
      </c>
      <c r="E19" s="232">
        <v>2</v>
      </c>
      <c r="F19" s="233"/>
      <c r="G19" s="234">
        <f>ROUND(E19*F19,2)</f>
        <v>0</v>
      </c>
      <c r="H19" s="215"/>
      <c r="I19" s="214">
        <f>ROUND(E19*H19,2)</f>
        <v>0</v>
      </c>
      <c r="J19" s="215"/>
      <c r="K19" s="214">
        <f>ROUND(E19*J19,2)</f>
        <v>0</v>
      </c>
      <c r="L19" s="214">
        <v>21</v>
      </c>
      <c r="M19" s="214">
        <f>G19*(1+L19/100)</f>
        <v>0</v>
      </c>
      <c r="N19" s="214">
        <v>0</v>
      </c>
      <c r="O19" s="214">
        <f>ROUND(E19*N19,2)</f>
        <v>0</v>
      </c>
      <c r="P19" s="214">
        <v>0</v>
      </c>
      <c r="Q19" s="214">
        <f>ROUND(E19*P19,2)</f>
        <v>0</v>
      </c>
      <c r="R19" s="214"/>
      <c r="S19" s="214" t="s">
        <v>161</v>
      </c>
      <c r="T19" s="214" t="s">
        <v>167</v>
      </c>
      <c r="U19" s="214">
        <v>0.157</v>
      </c>
      <c r="V19" s="214">
        <f>ROUND(E19*U19,2)</f>
        <v>0.31</v>
      </c>
      <c r="W19" s="214"/>
      <c r="X19" s="194"/>
      <c r="Y19" s="194"/>
      <c r="Z19" s="194"/>
      <c r="AA19" s="194"/>
      <c r="AB19" s="194"/>
      <c r="AC19" s="194"/>
      <c r="AD19" s="194"/>
      <c r="AE19" s="194"/>
      <c r="AF19" s="194"/>
      <c r="AG19" s="194" t="s">
        <v>416</v>
      </c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outlineLevel="1" x14ac:dyDescent="0.2">
      <c r="A20" s="229">
        <v>8</v>
      </c>
      <c r="B20" s="230" t="s">
        <v>432</v>
      </c>
      <c r="C20" s="239" t="s">
        <v>433</v>
      </c>
      <c r="D20" s="231" t="s">
        <v>284</v>
      </c>
      <c r="E20" s="232">
        <v>1</v>
      </c>
      <c r="F20" s="233"/>
      <c r="G20" s="23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161</v>
      </c>
      <c r="T20" s="214" t="s">
        <v>167</v>
      </c>
      <c r="U20" s="214">
        <v>0.17399999999999999</v>
      </c>
      <c r="V20" s="214">
        <f>ROUND(E20*U20,2)</f>
        <v>0.17</v>
      </c>
      <c r="W20" s="214"/>
      <c r="X20" s="194"/>
      <c r="Y20" s="194"/>
      <c r="Z20" s="194"/>
      <c r="AA20" s="194"/>
      <c r="AB20" s="194"/>
      <c r="AC20" s="194"/>
      <c r="AD20" s="194"/>
      <c r="AE20" s="194"/>
      <c r="AF20" s="194"/>
      <c r="AG20" s="194" t="s">
        <v>416</v>
      </c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1:60" outlineLevel="1" x14ac:dyDescent="0.2">
      <c r="A21" s="229">
        <v>9</v>
      </c>
      <c r="B21" s="230" t="s">
        <v>434</v>
      </c>
      <c r="C21" s="239" t="s">
        <v>435</v>
      </c>
      <c r="D21" s="231" t="s">
        <v>284</v>
      </c>
      <c r="E21" s="232">
        <v>3</v>
      </c>
      <c r="F21" s="233"/>
      <c r="G21" s="234">
        <f>ROUND(E21*F21,2)</f>
        <v>0</v>
      </c>
      <c r="H21" s="215"/>
      <c r="I21" s="214">
        <f>ROUND(E21*H21,2)</f>
        <v>0</v>
      </c>
      <c r="J21" s="215"/>
      <c r="K21" s="214">
        <f>ROUND(E21*J21,2)</f>
        <v>0</v>
      </c>
      <c r="L21" s="214">
        <v>21</v>
      </c>
      <c r="M21" s="214">
        <f>G21*(1+L21/100)</f>
        <v>0</v>
      </c>
      <c r="N21" s="214">
        <v>0</v>
      </c>
      <c r="O21" s="214">
        <f>ROUND(E21*N21,2)</f>
        <v>0</v>
      </c>
      <c r="P21" s="214">
        <v>0</v>
      </c>
      <c r="Q21" s="214">
        <f>ROUND(E21*P21,2)</f>
        <v>0</v>
      </c>
      <c r="R21" s="214"/>
      <c r="S21" s="214" t="s">
        <v>161</v>
      </c>
      <c r="T21" s="214" t="s">
        <v>167</v>
      </c>
      <c r="U21" s="214">
        <v>0.25900000000000001</v>
      </c>
      <c r="V21" s="214">
        <f>ROUND(E21*U21,2)</f>
        <v>0.78</v>
      </c>
      <c r="W21" s="214"/>
      <c r="X21" s="194"/>
      <c r="Y21" s="194"/>
      <c r="Z21" s="194"/>
      <c r="AA21" s="194"/>
      <c r="AB21" s="194"/>
      <c r="AC21" s="194"/>
      <c r="AD21" s="194"/>
      <c r="AE21" s="194"/>
      <c r="AF21" s="194"/>
      <c r="AG21" s="194" t="s">
        <v>416</v>
      </c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</row>
    <row r="22" spans="1:60" outlineLevel="1" x14ac:dyDescent="0.2">
      <c r="A22" s="229">
        <v>10</v>
      </c>
      <c r="B22" s="230" t="s">
        <v>436</v>
      </c>
      <c r="C22" s="239" t="s">
        <v>437</v>
      </c>
      <c r="D22" s="231" t="s">
        <v>206</v>
      </c>
      <c r="E22" s="232">
        <v>22</v>
      </c>
      <c r="F22" s="233"/>
      <c r="G22" s="23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161</v>
      </c>
      <c r="T22" s="214" t="s">
        <v>167</v>
      </c>
      <c r="U22" s="214">
        <v>4.8000000000000001E-2</v>
      </c>
      <c r="V22" s="214">
        <f>ROUND(E22*U22,2)</f>
        <v>1.06</v>
      </c>
      <c r="W22" s="214"/>
      <c r="X22" s="194"/>
      <c r="Y22" s="194"/>
      <c r="Z22" s="194"/>
      <c r="AA22" s="194"/>
      <c r="AB22" s="194"/>
      <c r="AC22" s="194"/>
      <c r="AD22" s="194"/>
      <c r="AE22" s="194"/>
      <c r="AF22" s="194"/>
      <c r="AG22" s="194" t="s">
        <v>416</v>
      </c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outlineLevel="1" x14ac:dyDescent="0.2">
      <c r="A23" s="229">
        <v>11</v>
      </c>
      <c r="B23" s="230" t="s">
        <v>438</v>
      </c>
      <c r="C23" s="239" t="s">
        <v>439</v>
      </c>
      <c r="D23" s="231" t="s">
        <v>308</v>
      </c>
      <c r="E23" s="232">
        <v>2.0629999999999999E-2</v>
      </c>
      <c r="F23" s="233"/>
      <c r="G23" s="234">
        <f>ROUND(E23*F23,2)</f>
        <v>0</v>
      </c>
      <c r="H23" s="215"/>
      <c r="I23" s="214">
        <f>ROUND(E23*H23,2)</f>
        <v>0</v>
      </c>
      <c r="J23" s="215"/>
      <c r="K23" s="214">
        <f>ROUND(E23*J23,2)</f>
        <v>0</v>
      </c>
      <c r="L23" s="214">
        <v>21</v>
      </c>
      <c r="M23" s="214">
        <f>G23*(1+L23/100)</f>
        <v>0</v>
      </c>
      <c r="N23" s="214">
        <v>0</v>
      </c>
      <c r="O23" s="214">
        <f>ROUND(E23*N23,2)</f>
        <v>0</v>
      </c>
      <c r="P23" s="214">
        <v>0</v>
      </c>
      <c r="Q23" s="214">
        <f>ROUND(E23*P23,2)</f>
        <v>0</v>
      </c>
      <c r="R23" s="214"/>
      <c r="S23" s="214" t="s">
        <v>161</v>
      </c>
      <c r="T23" s="214" t="s">
        <v>167</v>
      </c>
      <c r="U23" s="214">
        <v>1.47</v>
      </c>
      <c r="V23" s="214">
        <f>ROUND(E23*U23,2)</f>
        <v>0.03</v>
      </c>
      <c r="W23" s="214"/>
      <c r="X23" s="194"/>
      <c r="Y23" s="194"/>
      <c r="Z23" s="194"/>
      <c r="AA23" s="194"/>
      <c r="AB23" s="194"/>
      <c r="AC23" s="194"/>
      <c r="AD23" s="194"/>
      <c r="AE23" s="194"/>
      <c r="AF23" s="194"/>
      <c r="AG23" s="194" t="s">
        <v>416</v>
      </c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</row>
    <row r="24" spans="1:60" x14ac:dyDescent="0.2">
      <c r="A24" s="217" t="s">
        <v>155</v>
      </c>
      <c r="B24" s="218" t="s">
        <v>92</v>
      </c>
      <c r="C24" s="238" t="s">
        <v>93</v>
      </c>
      <c r="D24" s="219"/>
      <c r="E24" s="220"/>
      <c r="F24" s="221"/>
      <c r="G24" s="222">
        <f>SUMIF(AG25:AG41,"&lt;&gt;NOR",G25:G41)</f>
        <v>0</v>
      </c>
      <c r="H24" s="216"/>
      <c r="I24" s="216">
        <f>SUM(I25:I41)</f>
        <v>0</v>
      </c>
      <c r="J24" s="216"/>
      <c r="K24" s="216">
        <f>SUM(K25:K41)</f>
        <v>0</v>
      </c>
      <c r="L24" s="216"/>
      <c r="M24" s="216">
        <f>SUM(M25:M41)</f>
        <v>0</v>
      </c>
      <c r="N24" s="216"/>
      <c r="O24" s="216">
        <f>SUM(O25:O41)</f>
        <v>0.2</v>
      </c>
      <c r="P24" s="216"/>
      <c r="Q24" s="216">
        <f>SUM(Q25:Q41)</f>
        <v>0.04</v>
      </c>
      <c r="R24" s="216"/>
      <c r="S24" s="216"/>
      <c r="T24" s="216"/>
      <c r="U24" s="216"/>
      <c r="V24" s="216">
        <f>SUM(V25:V41)</f>
        <v>35.92</v>
      </c>
      <c r="W24" s="216"/>
      <c r="AG24" t="s">
        <v>156</v>
      </c>
    </row>
    <row r="25" spans="1:60" outlineLevel="1" x14ac:dyDescent="0.2">
      <c r="A25" s="229">
        <v>12</v>
      </c>
      <c r="B25" s="230" t="s">
        <v>440</v>
      </c>
      <c r="C25" s="239" t="s">
        <v>441</v>
      </c>
      <c r="D25" s="231" t="s">
        <v>206</v>
      </c>
      <c r="E25" s="232">
        <v>20</v>
      </c>
      <c r="F25" s="233"/>
      <c r="G25" s="234">
        <f>ROUND(E25*F25,2)</f>
        <v>0</v>
      </c>
      <c r="H25" s="215"/>
      <c r="I25" s="214">
        <f>ROUND(E25*H25,2)</f>
        <v>0</v>
      </c>
      <c r="J25" s="215"/>
      <c r="K25" s="214">
        <f>ROUND(E25*J25,2)</f>
        <v>0</v>
      </c>
      <c r="L25" s="214">
        <v>21</v>
      </c>
      <c r="M25" s="214">
        <f>G25*(1+L25/100)</f>
        <v>0</v>
      </c>
      <c r="N25" s="214">
        <v>0</v>
      </c>
      <c r="O25" s="214">
        <f>ROUND(E25*N25,2)</f>
        <v>0</v>
      </c>
      <c r="P25" s="214">
        <v>2.1299999999999999E-3</v>
      </c>
      <c r="Q25" s="214">
        <f>ROUND(E25*P25,2)</f>
        <v>0.04</v>
      </c>
      <c r="R25" s="214"/>
      <c r="S25" s="214" t="s">
        <v>161</v>
      </c>
      <c r="T25" s="214" t="s">
        <v>167</v>
      </c>
      <c r="U25" s="214">
        <v>0.17299999999999999</v>
      </c>
      <c r="V25" s="214">
        <f>ROUND(E25*U25,2)</f>
        <v>3.46</v>
      </c>
      <c r="W25" s="214"/>
      <c r="X25" s="194"/>
      <c r="Y25" s="194"/>
      <c r="Z25" s="194"/>
      <c r="AA25" s="194"/>
      <c r="AB25" s="194"/>
      <c r="AC25" s="194"/>
      <c r="AD25" s="194"/>
      <c r="AE25" s="194"/>
      <c r="AF25" s="194"/>
      <c r="AG25" s="194" t="s">
        <v>416</v>
      </c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</row>
    <row r="26" spans="1:60" ht="22.5" outlineLevel="1" x14ac:dyDescent="0.2">
      <c r="A26" s="223">
        <v>13</v>
      </c>
      <c r="B26" s="224" t="s">
        <v>442</v>
      </c>
      <c r="C26" s="240" t="s">
        <v>443</v>
      </c>
      <c r="D26" s="225" t="s">
        <v>206</v>
      </c>
      <c r="E26" s="226">
        <v>26</v>
      </c>
      <c r="F26" s="227"/>
      <c r="G26" s="228">
        <f>ROUND(E26*F26,2)</f>
        <v>0</v>
      </c>
      <c r="H26" s="215"/>
      <c r="I26" s="214">
        <f>ROUND(E26*H26,2)</f>
        <v>0</v>
      </c>
      <c r="J26" s="215"/>
      <c r="K26" s="214">
        <f>ROUND(E26*J26,2)</f>
        <v>0</v>
      </c>
      <c r="L26" s="214">
        <v>21</v>
      </c>
      <c r="M26" s="214">
        <f>G26*(1+L26/100)</f>
        <v>0</v>
      </c>
      <c r="N26" s="214">
        <v>5.2199999999999998E-3</v>
      </c>
      <c r="O26" s="214">
        <f>ROUND(E26*N26,2)</f>
        <v>0.14000000000000001</v>
      </c>
      <c r="P26" s="214">
        <v>0</v>
      </c>
      <c r="Q26" s="214">
        <f>ROUND(E26*P26,2)</f>
        <v>0</v>
      </c>
      <c r="R26" s="214"/>
      <c r="S26" s="214" t="s">
        <v>161</v>
      </c>
      <c r="T26" s="214" t="s">
        <v>167</v>
      </c>
      <c r="U26" s="214">
        <v>0.63429999999999997</v>
      </c>
      <c r="V26" s="214">
        <f>ROUND(E26*U26,2)</f>
        <v>16.489999999999998</v>
      </c>
      <c r="W26" s="214"/>
      <c r="X26" s="194"/>
      <c r="Y26" s="194"/>
      <c r="Z26" s="194"/>
      <c r="AA26" s="194"/>
      <c r="AB26" s="194"/>
      <c r="AC26" s="194"/>
      <c r="AD26" s="194"/>
      <c r="AE26" s="194"/>
      <c r="AF26" s="194"/>
      <c r="AG26" s="194" t="s">
        <v>416</v>
      </c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</row>
    <row r="27" spans="1:60" outlineLevel="1" x14ac:dyDescent="0.2">
      <c r="A27" s="211"/>
      <c r="B27" s="212"/>
      <c r="C27" s="241" t="s">
        <v>444</v>
      </c>
      <c r="D27" s="235"/>
      <c r="E27" s="235"/>
      <c r="F27" s="235"/>
      <c r="G27" s="235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194"/>
      <c r="Y27" s="194"/>
      <c r="Z27" s="194"/>
      <c r="AA27" s="194"/>
      <c r="AB27" s="194"/>
      <c r="AC27" s="194"/>
      <c r="AD27" s="194"/>
      <c r="AE27" s="194"/>
      <c r="AF27" s="194"/>
      <c r="AG27" s="194" t="s">
        <v>170</v>
      </c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</row>
    <row r="28" spans="1:60" outlineLevel="1" x14ac:dyDescent="0.2">
      <c r="A28" s="211"/>
      <c r="B28" s="212"/>
      <c r="C28" s="258" t="s">
        <v>445</v>
      </c>
      <c r="D28" s="257"/>
      <c r="E28" s="257"/>
      <c r="F28" s="257"/>
      <c r="G28" s="257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194"/>
      <c r="Y28" s="194"/>
      <c r="Z28" s="194"/>
      <c r="AA28" s="194"/>
      <c r="AB28" s="194"/>
      <c r="AC28" s="194"/>
      <c r="AD28" s="194"/>
      <c r="AE28" s="194"/>
      <c r="AF28" s="194"/>
      <c r="AG28" s="194" t="s">
        <v>170</v>
      </c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</row>
    <row r="29" spans="1:60" ht="22.5" outlineLevel="1" x14ac:dyDescent="0.2">
      <c r="A29" s="223">
        <v>14</v>
      </c>
      <c r="B29" s="224" t="s">
        <v>446</v>
      </c>
      <c r="C29" s="240" t="s">
        <v>447</v>
      </c>
      <c r="D29" s="225" t="s">
        <v>206</v>
      </c>
      <c r="E29" s="226">
        <v>9</v>
      </c>
      <c r="F29" s="227"/>
      <c r="G29" s="228">
        <f>ROUND(E29*F29,2)</f>
        <v>0</v>
      </c>
      <c r="H29" s="215"/>
      <c r="I29" s="214">
        <f>ROUND(E29*H29,2)</f>
        <v>0</v>
      </c>
      <c r="J29" s="215"/>
      <c r="K29" s="214">
        <f>ROUND(E29*J29,2)</f>
        <v>0</v>
      </c>
      <c r="L29" s="214">
        <v>21</v>
      </c>
      <c r="M29" s="214">
        <f>G29*(1+L29/100)</f>
        <v>0</v>
      </c>
      <c r="N29" s="214">
        <v>5.4299999999999999E-3</v>
      </c>
      <c r="O29" s="214">
        <f>ROUND(E29*N29,2)</f>
        <v>0.05</v>
      </c>
      <c r="P29" s="214">
        <v>0</v>
      </c>
      <c r="Q29" s="214">
        <f>ROUND(E29*P29,2)</f>
        <v>0</v>
      </c>
      <c r="R29" s="214"/>
      <c r="S29" s="214" t="s">
        <v>161</v>
      </c>
      <c r="T29" s="214" t="s">
        <v>167</v>
      </c>
      <c r="U29" s="214">
        <v>0.68279999999999996</v>
      </c>
      <c r="V29" s="214">
        <f>ROUND(E29*U29,2)</f>
        <v>6.15</v>
      </c>
      <c r="W29" s="214"/>
      <c r="X29" s="194"/>
      <c r="Y29" s="194"/>
      <c r="Z29" s="194"/>
      <c r="AA29" s="194"/>
      <c r="AB29" s="194"/>
      <c r="AC29" s="194"/>
      <c r="AD29" s="194"/>
      <c r="AE29" s="194"/>
      <c r="AF29" s="194"/>
      <c r="AG29" s="194" t="s">
        <v>416</v>
      </c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</row>
    <row r="30" spans="1:60" outlineLevel="1" x14ac:dyDescent="0.2">
      <c r="A30" s="211"/>
      <c r="B30" s="212"/>
      <c r="C30" s="241" t="s">
        <v>444</v>
      </c>
      <c r="D30" s="235"/>
      <c r="E30" s="235"/>
      <c r="F30" s="235"/>
      <c r="G30" s="235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194"/>
      <c r="Y30" s="194"/>
      <c r="Z30" s="194"/>
      <c r="AA30" s="194"/>
      <c r="AB30" s="194"/>
      <c r="AC30" s="194"/>
      <c r="AD30" s="194"/>
      <c r="AE30" s="194"/>
      <c r="AF30" s="194"/>
      <c r="AG30" s="194" t="s">
        <v>170</v>
      </c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</row>
    <row r="31" spans="1:60" outlineLevel="1" x14ac:dyDescent="0.2">
      <c r="A31" s="211"/>
      <c r="B31" s="212"/>
      <c r="C31" s="258" t="s">
        <v>445</v>
      </c>
      <c r="D31" s="257"/>
      <c r="E31" s="257"/>
      <c r="F31" s="257"/>
      <c r="G31" s="257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194"/>
      <c r="Y31" s="194"/>
      <c r="Z31" s="194"/>
      <c r="AA31" s="194"/>
      <c r="AB31" s="194"/>
      <c r="AC31" s="194"/>
      <c r="AD31" s="194"/>
      <c r="AE31" s="194"/>
      <c r="AF31" s="194"/>
      <c r="AG31" s="194" t="s">
        <v>170</v>
      </c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</row>
    <row r="32" spans="1:60" ht="22.5" outlineLevel="1" x14ac:dyDescent="0.2">
      <c r="A32" s="223">
        <v>15</v>
      </c>
      <c r="B32" s="224" t="s">
        <v>448</v>
      </c>
      <c r="C32" s="240" t="s">
        <v>449</v>
      </c>
      <c r="D32" s="225" t="s">
        <v>206</v>
      </c>
      <c r="E32" s="226">
        <v>26</v>
      </c>
      <c r="F32" s="227"/>
      <c r="G32" s="228">
        <f>ROUND(E32*F32,2)</f>
        <v>0</v>
      </c>
      <c r="H32" s="215"/>
      <c r="I32" s="214">
        <f>ROUND(E32*H32,2)</f>
        <v>0</v>
      </c>
      <c r="J32" s="215"/>
      <c r="K32" s="214">
        <f>ROUND(E32*J32,2)</f>
        <v>0</v>
      </c>
      <c r="L32" s="214">
        <v>21</v>
      </c>
      <c r="M32" s="214">
        <f>G32*(1+L32/100)</f>
        <v>0</v>
      </c>
      <c r="N32" s="214">
        <v>8.0000000000000007E-5</v>
      </c>
      <c r="O32" s="214">
        <f>ROUND(E32*N32,2)</f>
        <v>0</v>
      </c>
      <c r="P32" s="214">
        <v>0</v>
      </c>
      <c r="Q32" s="214">
        <f>ROUND(E32*P32,2)</f>
        <v>0</v>
      </c>
      <c r="R32" s="214"/>
      <c r="S32" s="214" t="s">
        <v>161</v>
      </c>
      <c r="T32" s="214" t="s">
        <v>167</v>
      </c>
      <c r="U32" s="214">
        <v>0.129</v>
      </c>
      <c r="V32" s="214">
        <f>ROUND(E32*U32,2)</f>
        <v>3.35</v>
      </c>
      <c r="W32" s="214"/>
      <c r="X32" s="194"/>
      <c r="Y32" s="194"/>
      <c r="Z32" s="194"/>
      <c r="AA32" s="194"/>
      <c r="AB32" s="194"/>
      <c r="AC32" s="194"/>
      <c r="AD32" s="194"/>
      <c r="AE32" s="194"/>
      <c r="AF32" s="194"/>
      <c r="AG32" s="194" t="s">
        <v>416</v>
      </c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</row>
    <row r="33" spans="1:60" outlineLevel="1" x14ac:dyDescent="0.2">
      <c r="A33" s="211"/>
      <c r="B33" s="212"/>
      <c r="C33" s="241" t="s">
        <v>450</v>
      </c>
      <c r="D33" s="235"/>
      <c r="E33" s="235"/>
      <c r="F33" s="235"/>
      <c r="G33" s="235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194"/>
      <c r="Y33" s="194"/>
      <c r="Z33" s="194"/>
      <c r="AA33" s="194"/>
      <c r="AB33" s="194"/>
      <c r="AC33" s="194"/>
      <c r="AD33" s="194"/>
      <c r="AE33" s="194"/>
      <c r="AF33" s="194"/>
      <c r="AG33" s="194" t="s">
        <v>170</v>
      </c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</row>
    <row r="34" spans="1:60" ht="22.5" outlineLevel="1" x14ac:dyDescent="0.2">
      <c r="A34" s="223">
        <v>16</v>
      </c>
      <c r="B34" s="224" t="s">
        <v>451</v>
      </c>
      <c r="C34" s="240" t="s">
        <v>452</v>
      </c>
      <c r="D34" s="225" t="s">
        <v>206</v>
      </c>
      <c r="E34" s="226">
        <v>9</v>
      </c>
      <c r="F34" s="227"/>
      <c r="G34" s="228">
        <f>ROUND(E34*F34,2)</f>
        <v>0</v>
      </c>
      <c r="H34" s="215"/>
      <c r="I34" s="214">
        <f>ROUND(E34*H34,2)</f>
        <v>0</v>
      </c>
      <c r="J34" s="215"/>
      <c r="K34" s="214">
        <f>ROUND(E34*J34,2)</f>
        <v>0</v>
      </c>
      <c r="L34" s="214">
        <v>21</v>
      </c>
      <c r="M34" s="214">
        <f>G34*(1+L34/100)</f>
        <v>0</v>
      </c>
      <c r="N34" s="214">
        <v>8.0000000000000007E-5</v>
      </c>
      <c r="O34" s="214">
        <f>ROUND(E34*N34,2)</f>
        <v>0</v>
      </c>
      <c r="P34" s="214">
        <v>0</v>
      </c>
      <c r="Q34" s="214">
        <f>ROUND(E34*P34,2)</f>
        <v>0</v>
      </c>
      <c r="R34" s="214"/>
      <c r="S34" s="214" t="s">
        <v>161</v>
      </c>
      <c r="T34" s="214" t="s">
        <v>167</v>
      </c>
      <c r="U34" s="214">
        <v>0.14199999999999999</v>
      </c>
      <c r="V34" s="214">
        <f>ROUND(E34*U34,2)</f>
        <v>1.28</v>
      </c>
      <c r="W34" s="214"/>
      <c r="X34" s="194"/>
      <c r="Y34" s="194"/>
      <c r="Z34" s="194"/>
      <c r="AA34" s="194"/>
      <c r="AB34" s="194"/>
      <c r="AC34" s="194"/>
      <c r="AD34" s="194"/>
      <c r="AE34" s="194"/>
      <c r="AF34" s="194"/>
      <c r="AG34" s="194" t="s">
        <v>416</v>
      </c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</row>
    <row r="35" spans="1:60" outlineLevel="1" x14ac:dyDescent="0.2">
      <c r="A35" s="211"/>
      <c r="B35" s="212"/>
      <c r="C35" s="241" t="s">
        <v>450</v>
      </c>
      <c r="D35" s="235"/>
      <c r="E35" s="235"/>
      <c r="F35" s="235"/>
      <c r="G35" s="235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194"/>
      <c r="Y35" s="194"/>
      <c r="Z35" s="194"/>
      <c r="AA35" s="194"/>
      <c r="AB35" s="194"/>
      <c r="AC35" s="194"/>
      <c r="AD35" s="194"/>
      <c r="AE35" s="194"/>
      <c r="AF35" s="194"/>
      <c r="AG35" s="194" t="s">
        <v>170</v>
      </c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</row>
    <row r="36" spans="1:60" ht="22.5" outlineLevel="1" x14ac:dyDescent="0.2">
      <c r="A36" s="229">
        <v>17</v>
      </c>
      <c r="B36" s="230" t="s">
        <v>453</v>
      </c>
      <c r="C36" s="239" t="s">
        <v>454</v>
      </c>
      <c r="D36" s="231" t="s">
        <v>284</v>
      </c>
      <c r="E36" s="232">
        <v>2</v>
      </c>
      <c r="F36" s="233"/>
      <c r="G36" s="23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3.1E-4</v>
      </c>
      <c r="O36" s="214">
        <f>ROUND(E36*N36,2)</f>
        <v>0</v>
      </c>
      <c r="P36" s="214">
        <v>0</v>
      </c>
      <c r="Q36" s="214">
        <f>ROUND(E36*P36,2)</f>
        <v>0</v>
      </c>
      <c r="R36" s="214"/>
      <c r="S36" s="214" t="s">
        <v>161</v>
      </c>
      <c r="T36" s="214" t="s">
        <v>167</v>
      </c>
      <c r="U36" s="214">
        <v>0.20699999999999999</v>
      </c>
      <c r="V36" s="214">
        <f>ROUND(E36*U36,2)</f>
        <v>0.41</v>
      </c>
      <c r="W36" s="214"/>
      <c r="X36" s="194"/>
      <c r="Y36" s="194"/>
      <c r="Z36" s="194"/>
      <c r="AA36" s="194"/>
      <c r="AB36" s="194"/>
      <c r="AC36" s="194"/>
      <c r="AD36" s="194"/>
      <c r="AE36" s="194"/>
      <c r="AF36" s="194"/>
      <c r="AG36" s="194" t="s">
        <v>416</v>
      </c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</row>
    <row r="37" spans="1:60" outlineLevel="1" x14ac:dyDescent="0.2">
      <c r="A37" s="223">
        <v>18</v>
      </c>
      <c r="B37" s="224" t="s">
        <v>455</v>
      </c>
      <c r="C37" s="240" t="s">
        <v>456</v>
      </c>
      <c r="D37" s="225" t="s">
        <v>206</v>
      </c>
      <c r="E37" s="226">
        <v>35</v>
      </c>
      <c r="F37" s="227"/>
      <c r="G37" s="228">
        <f>ROUND(E37*F37,2)</f>
        <v>0</v>
      </c>
      <c r="H37" s="215"/>
      <c r="I37" s="214">
        <f>ROUND(E37*H37,2)</f>
        <v>0</v>
      </c>
      <c r="J37" s="215"/>
      <c r="K37" s="214">
        <f>ROUND(E37*J37,2)</f>
        <v>0</v>
      </c>
      <c r="L37" s="214">
        <v>21</v>
      </c>
      <c r="M37" s="214">
        <f>G37*(1+L37/100)</f>
        <v>0</v>
      </c>
      <c r="N37" s="214">
        <v>1.8000000000000001E-4</v>
      </c>
      <c r="O37" s="214">
        <f>ROUND(E37*N37,2)</f>
        <v>0.01</v>
      </c>
      <c r="P37" s="214">
        <v>0</v>
      </c>
      <c r="Q37" s="214">
        <f>ROUND(E37*P37,2)</f>
        <v>0</v>
      </c>
      <c r="R37" s="214"/>
      <c r="S37" s="214" t="s">
        <v>161</v>
      </c>
      <c r="T37" s="214" t="s">
        <v>167</v>
      </c>
      <c r="U37" s="214">
        <v>6.7000000000000004E-2</v>
      </c>
      <c r="V37" s="214">
        <f>ROUND(E37*U37,2)</f>
        <v>2.35</v>
      </c>
      <c r="W37" s="214"/>
      <c r="X37" s="194"/>
      <c r="Y37" s="194"/>
      <c r="Z37" s="194"/>
      <c r="AA37" s="194"/>
      <c r="AB37" s="194"/>
      <c r="AC37" s="194"/>
      <c r="AD37" s="194"/>
      <c r="AE37" s="194"/>
      <c r="AF37" s="194"/>
      <c r="AG37" s="194" t="s">
        <v>416</v>
      </c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</row>
    <row r="38" spans="1:60" outlineLevel="1" x14ac:dyDescent="0.2">
      <c r="A38" s="211"/>
      <c r="B38" s="212"/>
      <c r="C38" s="241" t="s">
        <v>457</v>
      </c>
      <c r="D38" s="235"/>
      <c r="E38" s="235"/>
      <c r="F38" s="235"/>
      <c r="G38" s="235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194"/>
      <c r="Y38" s="194"/>
      <c r="Z38" s="194"/>
      <c r="AA38" s="194"/>
      <c r="AB38" s="194"/>
      <c r="AC38" s="194"/>
      <c r="AD38" s="194"/>
      <c r="AE38" s="194"/>
      <c r="AF38" s="194"/>
      <c r="AG38" s="194" t="s">
        <v>170</v>
      </c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</row>
    <row r="39" spans="1:60" outlineLevel="1" x14ac:dyDescent="0.2">
      <c r="A39" s="223">
        <v>19</v>
      </c>
      <c r="B39" s="224" t="s">
        <v>458</v>
      </c>
      <c r="C39" s="240" t="s">
        <v>459</v>
      </c>
      <c r="D39" s="225" t="s">
        <v>206</v>
      </c>
      <c r="E39" s="226">
        <v>35</v>
      </c>
      <c r="F39" s="227"/>
      <c r="G39" s="228">
        <f>ROUND(E39*F39,2)</f>
        <v>0</v>
      </c>
      <c r="H39" s="215"/>
      <c r="I39" s="214">
        <f>ROUND(E39*H39,2)</f>
        <v>0</v>
      </c>
      <c r="J39" s="215"/>
      <c r="K39" s="214">
        <f>ROUND(E39*J39,2)</f>
        <v>0</v>
      </c>
      <c r="L39" s="214">
        <v>21</v>
      </c>
      <c r="M39" s="214">
        <f>G39*(1+L39/100)</f>
        <v>0</v>
      </c>
      <c r="N39" s="214">
        <v>1.0000000000000001E-5</v>
      </c>
      <c r="O39" s="214">
        <f>ROUND(E39*N39,2)</f>
        <v>0</v>
      </c>
      <c r="P39" s="214">
        <v>0</v>
      </c>
      <c r="Q39" s="214">
        <f>ROUND(E39*P39,2)</f>
        <v>0</v>
      </c>
      <c r="R39" s="214"/>
      <c r="S39" s="214" t="s">
        <v>161</v>
      </c>
      <c r="T39" s="214" t="s">
        <v>167</v>
      </c>
      <c r="U39" s="214">
        <v>6.2E-2</v>
      </c>
      <c r="V39" s="214">
        <f>ROUND(E39*U39,2)</f>
        <v>2.17</v>
      </c>
      <c r="W39" s="214"/>
      <c r="X39" s="194"/>
      <c r="Y39" s="194"/>
      <c r="Z39" s="194"/>
      <c r="AA39" s="194"/>
      <c r="AB39" s="194"/>
      <c r="AC39" s="194"/>
      <c r="AD39" s="194"/>
      <c r="AE39" s="194"/>
      <c r="AF39" s="194"/>
      <c r="AG39" s="194" t="s">
        <v>416</v>
      </c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</row>
    <row r="40" spans="1:60" outlineLevel="1" x14ac:dyDescent="0.2">
      <c r="A40" s="211"/>
      <c r="B40" s="212"/>
      <c r="C40" s="241" t="s">
        <v>460</v>
      </c>
      <c r="D40" s="235"/>
      <c r="E40" s="235"/>
      <c r="F40" s="235"/>
      <c r="G40" s="235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194"/>
      <c r="Y40" s="194"/>
      <c r="Z40" s="194"/>
      <c r="AA40" s="194"/>
      <c r="AB40" s="194"/>
      <c r="AC40" s="194"/>
      <c r="AD40" s="194"/>
      <c r="AE40" s="194"/>
      <c r="AF40" s="194"/>
      <c r="AG40" s="194" t="s">
        <v>170</v>
      </c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</row>
    <row r="41" spans="1:60" outlineLevel="1" x14ac:dyDescent="0.2">
      <c r="A41" s="229">
        <v>20</v>
      </c>
      <c r="B41" s="230" t="s">
        <v>461</v>
      </c>
      <c r="C41" s="239" t="s">
        <v>462</v>
      </c>
      <c r="D41" s="231" t="s">
        <v>308</v>
      </c>
      <c r="E41" s="232">
        <v>0.19466</v>
      </c>
      <c r="F41" s="233"/>
      <c r="G41" s="234">
        <f>ROUND(E41*F41,2)</f>
        <v>0</v>
      </c>
      <c r="H41" s="215"/>
      <c r="I41" s="214">
        <f>ROUND(E41*H41,2)</f>
        <v>0</v>
      </c>
      <c r="J41" s="215"/>
      <c r="K41" s="214">
        <f>ROUND(E41*J41,2)</f>
        <v>0</v>
      </c>
      <c r="L41" s="214">
        <v>21</v>
      </c>
      <c r="M41" s="214">
        <f>G41*(1+L41/100)</f>
        <v>0</v>
      </c>
      <c r="N41" s="214">
        <v>0</v>
      </c>
      <c r="O41" s="214">
        <f>ROUND(E41*N41,2)</f>
        <v>0</v>
      </c>
      <c r="P41" s="214">
        <v>0</v>
      </c>
      <c r="Q41" s="214">
        <f>ROUND(E41*P41,2)</f>
        <v>0</v>
      </c>
      <c r="R41" s="214"/>
      <c r="S41" s="214" t="s">
        <v>161</v>
      </c>
      <c r="T41" s="214" t="s">
        <v>167</v>
      </c>
      <c r="U41" s="214">
        <v>1.327</v>
      </c>
      <c r="V41" s="214">
        <f>ROUND(E41*U41,2)</f>
        <v>0.26</v>
      </c>
      <c r="W41" s="214"/>
      <c r="X41" s="194"/>
      <c r="Y41" s="194"/>
      <c r="Z41" s="194"/>
      <c r="AA41" s="194"/>
      <c r="AB41" s="194"/>
      <c r="AC41" s="194"/>
      <c r="AD41" s="194"/>
      <c r="AE41" s="194"/>
      <c r="AF41" s="194"/>
      <c r="AG41" s="194" t="s">
        <v>416</v>
      </c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</row>
    <row r="42" spans="1:60" x14ac:dyDescent="0.2">
      <c r="A42" s="217" t="s">
        <v>155</v>
      </c>
      <c r="B42" s="218" t="s">
        <v>94</v>
      </c>
      <c r="C42" s="238" t="s">
        <v>95</v>
      </c>
      <c r="D42" s="219"/>
      <c r="E42" s="220"/>
      <c r="F42" s="221"/>
      <c r="G42" s="222">
        <f>SUMIF(AG43:AG60,"&lt;&gt;NOR",G43:G60)</f>
        <v>0</v>
      </c>
      <c r="H42" s="216"/>
      <c r="I42" s="216">
        <f>SUM(I43:I60)</f>
        <v>0</v>
      </c>
      <c r="J42" s="216"/>
      <c r="K42" s="216">
        <f>SUM(K43:K60)</f>
        <v>0</v>
      </c>
      <c r="L42" s="216"/>
      <c r="M42" s="216">
        <f>SUM(M43:M60)</f>
        <v>0</v>
      </c>
      <c r="N42" s="216"/>
      <c r="O42" s="216">
        <f>SUM(O43:O60)</f>
        <v>0.15000000000000002</v>
      </c>
      <c r="P42" s="216"/>
      <c r="Q42" s="216">
        <f>SUM(Q43:Q60)</f>
        <v>0.19</v>
      </c>
      <c r="R42" s="216"/>
      <c r="S42" s="216"/>
      <c r="T42" s="216"/>
      <c r="U42" s="216"/>
      <c r="V42" s="216">
        <f>SUM(V43:V60)</f>
        <v>20.619999999999997</v>
      </c>
      <c r="W42" s="216"/>
      <c r="AG42" t="s">
        <v>156</v>
      </c>
    </row>
    <row r="43" spans="1:60" outlineLevel="1" x14ac:dyDescent="0.2">
      <c r="A43" s="229">
        <v>21</v>
      </c>
      <c r="B43" s="230" t="s">
        <v>463</v>
      </c>
      <c r="C43" s="239" t="s">
        <v>464</v>
      </c>
      <c r="D43" s="231" t="s">
        <v>465</v>
      </c>
      <c r="E43" s="232">
        <v>1</v>
      </c>
      <c r="F43" s="233"/>
      <c r="G43" s="23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0</v>
      </c>
      <c r="O43" s="214">
        <f>ROUND(E43*N43,2)</f>
        <v>0</v>
      </c>
      <c r="P43" s="214">
        <v>1.933E-2</v>
      </c>
      <c r="Q43" s="214">
        <f>ROUND(E43*P43,2)</f>
        <v>0.02</v>
      </c>
      <c r="R43" s="214"/>
      <c r="S43" s="214" t="s">
        <v>161</v>
      </c>
      <c r="T43" s="214" t="s">
        <v>167</v>
      </c>
      <c r="U43" s="214">
        <v>0.59</v>
      </c>
      <c r="V43" s="214">
        <f>ROUND(E43*U43,2)</f>
        <v>0.59</v>
      </c>
      <c r="W43" s="214"/>
      <c r="X43" s="194"/>
      <c r="Y43" s="194"/>
      <c r="Z43" s="194"/>
      <c r="AA43" s="194"/>
      <c r="AB43" s="194"/>
      <c r="AC43" s="194"/>
      <c r="AD43" s="194"/>
      <c r="AE43" s="194"/>
      <c r="AF43" s="194"/>
      <c r="AG43" s="194" t="s">
        <v>416</v>
      </c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</row>
    <row r="44" spans="1:60" outlineLevel="1" x14ac:dyDescent="0.2">
      <c r="A44" s="229">
        <v>22</v>
      </c>
      <c r="B44" s="230" t="s">
        <v>466</v>
      </c>
      <c r="C44" s="239" t="s">
        <v>467</v>
      </c>
      <c r="D44" s="231" t="s">
        <v>465</v>
      </c>
      <c r="E44" s="232">
        <v>3</v>
      </c>
      <c r="F44" s="233"/>
      <c r="G44" s="234">
        <f>ROUND(E44*F44,2)</f>
        <v>0</v>
      </c>
      <c r="H44" s="215"/>
      <c r="I44" s="214">
        <f>ROUND(E44*H44,2)</f>
        <v>0</v>
      </c>
      <c r="J44" s="215"/>
      <c r="K44" s="214">
        <f>ROUND(E44*J44,2)</f>
        <v>0</v>
      </c>
      <c r="L44" s="214">
        <v>21</v>
      </c>
      <c r="M44" s="214">
        <f>G44*(1+L44/100)</f>
        <v>0</v>
      </c>
      <c r="N44" s="214">
        <v>0</v>
      </c>
      <c r="O44" s="214">
        <f>ROUND(E44*N44,2)</f>
        <v>0</v>
      </c>
      <c r="P44" s="214">
        <v>3.4200000000000001E-2</v>
      </c>
      <c r="Q44" s="214">
        <f>ROUND(E44*P44,2)</f>
        <v>0.1</v>
      </c>
      <c r="R44" s="214"/>
      <c r="S44" s="214" t="s">
        <v>161</v>
      </c>
      <c r="T44" s="214" t="s">
        <v>167</v>
      </c>
      <c r="U44" s="214">
        <v>0.46500000000000002</v>
      </c>
      <c r="V44" s="214">
        <f>ROUND(E44*U44,2)</f>
        <v>1.4</v>
      </c>
      <c r="W44" s="214"/>
      <c r="X44" s="194"/>
      <c r="Y44" s="194"/>
      <c r="Z44" s="194"/>
      <c r="AA44" s="194"/>
      <c r="AB44" s="194"/>
      <c r="AC44" s="194"/>
      <c r="AD44" s="194"/>
      <c r="AE44" s="194"/>
      <c r="AF44" s="194"/>
      <c r="AG44" s="194" t="s">
        <v>416</v>
      </c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</row>
    <row r="45" spans="1:60" outlineLevel="1" x14ac:dyDescent="0.2">
      <c r="A45" s="229">
        <v>23</v>
      </c>
      <c r="B45" s="230" t="s">
        <v>468</v>
      </c>
      <c r="C45" s="239" t="s">
        <v>469</v>
      </c>
      <c r="D45" s="231" t="s">
        <v>465</v>
      </c>
      <c r="E45" s="232">
        <v>3</v>
      </c>
      <c r="F45" s="233"/>
      <c r="G45" s="234">
        <f>ROUND(E45*F45,2)</f>
        <v>0</v>
      </c>
      <c r="H45" s="215"/>
      <c r="I45" s="214">
        <f>ROUND(E45*H45,2)</f>
        <v>0</v>
      </c>
      <c r="J45" s="215"/>
      <c r="K45" s="214">
        <f>ROUND(E45*J45,2)</f>
        <v>0</v>
      </c>
      <c r="L45" s="214">
        <v>21</v>
      </c>
      <c r="M45" s="214">
        <f>G45*(1+L45/100)</f>
        <v>0</v>
      </c>
      <c r="N45" s="214">
        <v>8.8999999999999995E-4</v>
      </c>
      <c r="O45" s="214">
        <f>ROUND(E45*N45,2)</f>
        <v>0</v>
      </c>
      <c r="P45" s="214">
        <v>0</v>
      </c>
      <c r="Q45" s="214">
        <f>ROUND(E45*P45,2)</f>
        <v>0</v>
      </c>
      <c r="R45" s="214"/>
      <c r="S45" s="214" t="s">
        <v>161</v>
      </c>
      <c r="T45" s="214" t="s">
        <v>167</v>
      </c>
      <c r="U45" s="214">
        <v>1.1200000000000001</v>
      </c>
      <c r="V45" s="214">
        <f>ROUND(E45*U45,2)</f>
        <v>3.36</v>
      </c>
      <c r="W45" s="214"/>
      <c r="X45" s="194"/>
      <c r="Y45" s="194"/>
      <c r="Z45" s="194"/>
      <c r="AA45" s="194"/>
      <c r="AB45" s="194"/>
      <c r="AC45" s="194"/>
      <c r="AD45" s="194"/>
      <c r="AE45" s="194"/>
      <c r="AF45" s="194"/>
      <c r="AG45" s="194" t="s">
        <v>416</v>
      </c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</row>
    <row r="46" spans="1:60" outlineLevel="1" x14ac:dyDescent="0.2">
      <c r="A46" s="229">
        <v>24</v>
      </c>
      <c r="B46" s="230" t="s">
        <v>470</v>
      </c>
      <c r="C46" s="239" t="s">
        <v>471</v>
      </c>
      <c r="D46" s="231" t="s">
        <v>465</v>
      </c>
      <c r="E46" s="232">
        <v>4</v>
      </c>
      <c r="F46" s="233"/>
      <c r="G46" s="234">
        <f>ROUND(E46*F46,2)</f>
        <v>0</v>
      </c>
      <c r="H46" s="215"/>
      <c r="I46" s="214">
        <f>ROUND(E46*H46,2)</f>
        <v>0</v>
      </c>
      <c r="J46" s="215"/>
      <c r="K46" s="214">
        <f>ROUND(E46*J46,2)</f>
        <v>0</v>
      </c>
      <c r="L46" s="214">
        <v>21</v>
      </c>
      <c r="M46" s="214">
        <f>G46*(1+L46/100)</f>
        <v>0</v>
      </c>
      <c r="N46" s="214">
        <v>0</v>
      </c>
      <c r="O46" s="214">
        <f>ROUND(E46*N46,2)</f>
        <v>0</v>
      </c>
      <c r="P46" s="214">
        <v>0</v>
      </c>
      <c r="Q46" s="214">
        <f>ROUND(E46*P46,2)</f>
        <v>0</v>
      </c>
      <c r="R46" s="214"/>
      <c r="S46" s="214" t="s">
        <v>161</v>
      </c>
      <c r="T46" s="214" t="s">
        <v>167</v>
      </c>
      <c r="U46" s="214">
        <v>1.77</v>
      </c>
      <c r="V46" s="214">
        <f>ROUND(E46*U46,2)</f>
        <v>7.08</v>
      </c>
      <c r="W46" s="214"/>
      <c r="X46" s="194"/>
      <c r="Y46" s="194"/>
      <c r="Z46" s="194"/>
      <c r="AA46" s="194"/>
      <c r="AB46" s="194"/>
      <c r="AC46" s="194"/>
      <c r="AD46" s="194"/>
      <c r="AE46" s="194"/>
      <c r="AF46" s="194"/>
      <c r="AG46" s="194" t="s">
        <v>416</v>
      </c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</row>
    <row r="47" spans="1:60" ht="22.5" outlineLevel="1" x14ac:dyDescent="0.2">
      <c r="A47" s="229">
        <v>25</v>
      </c>
      <c r="B47" s="230" t="s">
        <v>472</v>
      </c>
      <c r="C47" s="239" t="s">
        <v>473</v>
      </c>
      <c r="D47" s="231" t="s">
        <v>465</v>
      </c>
      <c r="E47" s="232">
        <v>1</v>
      </c>
      <c r="F47" s="233"/>
      <c r="G47" s="234">
        <f>ROUND(E47*F47,2)</f>
        <v>0</v>
      </c>
      <c r="H47" s="215"/>
      <c r="I47" s="214">
        <f>ROUND(E47*H47,2)</f>
        <v>0</v>
      </c>
      <c r="J47" s="215"/>
      <c r="K47" s="214">
        <f>ROUND(E47*J47,2)</f>
        <v>0</v>
      </c>
      <c r="L47" s="214">
        <v>21</v>
      </c>
      <c r="M47" s="214">
        <f>G47*(1+L47/100)</f>
        <v>0</v>
      </c>
      <c r="N47" s="214">
        <v>2.0539999999999999E-2</v>
      </c>
      <c r="O47" s="214">
        <f>ROUND(E47*N47,2)</f>
        <v>0.02</v>
      </c>
      <c r="P47" s="214">
        <v>0</v>
      </c>
      <c r="Q47" s="214">
        <f>ROUND(E47*P47,2)</f>
        <v>0</v>
      </c>
      <c r="R47" s="214"/>
      <c r="S47" s="214" t="s">
        <v>161</v>
      </c>
      <c r="T47" s="214" t="s">
        <v>167</v>
      </c>
      <c r="U47" s="214">
        <v>0.95499999999999996</v>
      </c>
      <c r="V47" s="214">
        <f>ROUND(E47*U47,2)</f>
        <v>0.96</v>
      </c>
      <c r="W47" s="214"/>
      <c r="X47" s="194"/>
      <c r="Y47" s="194"/>
      <c r="Z47" s="194"/>
      <c r="AA47" s="194"/>
      <c r="AB47" s="194"/>
      <c r="AC47" s="194"/>
      <c r="AD47" s="194"/>
      <c r="AE47" s="194"/>
      <c r="AF47" s="194"/>
      <c r="AG47" s="194" t="s">
        <v>416</v>
      </c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</row>
    <row r="48" spans="1:60" outlineLevel="1" x14ac:dyDescent="0.2">
      <c r="A48" s="229">
        <v>26</v>
      </c>
      <c r="B48" s="230" t="s">
        <v>474</v>
      </c>
      <c r="C48" s="239" t="s">
        <v>475</v>
      </c>
      <c r="D48" s="231" t="s">
        <v>465</v>
      </c>
      <c r="E48" s="232">
        <v>3</v>
      </c>
      <c r="F48" s="233"/>
      <c r="G48" s="23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0</v>
      </c>
      <c r="O48" s="214">
        <f>ROUND(E48*N48,2)</f>
        <v>0</v>
      </c>
      <c r="P48" s="214">
        <v>1.9460000000000002E-2</v>
      </c>
      <c r="Q48" s="214">
        <f>ROUND(E48*P48,2)</f>
        <v>0.06</v>
      </c>
      <c r="R48" s="214"/>
      <c r="S48" s="214" t="s">
        <v>161</v>
      </c>
      <c r="T48" s="214" t="s">
        <v>167</v>
      </c>
      <c r="U48" s="214">
        <v>0.38200000000000001</v>
      </c>
      <c r="V48" s="214">
        <f>ROUND(E48*U48,2)</f>
        <v>1.1499999999999999</v>
      </c>
      <c r="W48" s="214"/>
      <c r="X48" s="194"/>
      <c r="Y48" s="194"/>
      <c r="Z48" s="194"/>
      <c r="AA48" s="194"/>
      <c r="AB48" s="194"/>
      <c r="AC48" s="194"/>
      <c r="AD48" s="194"/>
      <c r="AE48" s="194"/>
      <c r="AF48" s="194"/>
      <c r="AG48" s="194" t="s">
        <v>416</v>
      </c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</row>
    <row r="49" spans="1:60" outlineLevel="1" x14ac:dyDescent="0.2">
      <c r="A49" s="223">
        <v>27</v>
      </c>
      <c r="B49" s="224" t="s">
        <v>476</v>
      </c>
      <c r="C49" s="240" t="s">
        <v>477</v>
      </c>
      <c r="D49" s="225" t="s">
        <v>465</v>
      </c>
      <c r="E49" s="226">
        <v>2</v>
      </c>
      <c r="F49" s="227"/>
      <c r="G49" s="228">
        <f>ROUND(E49*F49,2)</f>
        <v>0</v>
      </c>
      <c r="H49" s="215"/>
      <c r="I49" s="214">
        <f>ROUND(E49*H49,2)</f>
        <v>0</v>
      </c>
      <c r="J49" s="215"/>
      <c r="K49" s="214">
        <f>ROUND(E49*J49,2)</f>
        <v>0</v>
      </c>
      <c r="L49" s="214">
        <v>21</v>
      </c>
      <c r="M49" s="214">
        <f>G49*(1+L49/100)</f>
        <v>0</v>
      </c>
      <c r="N49" s="214">
        <v>1.41E-3</v>
      </c>
      <c r="O49" s="214">
        <f>ROUND(E49*N49,2)</f>
        <v>0</v>
      </c>
      <c r="P49" s="214">
        <v>0</v>
      </c>
      <c r="Q49" s="214">
        <f>ROUND(E49*P49,2)</f>
        <v>0</v>
      </c>
      <c r="R49" s="214"/>
      <c r="S49" s="214" t="s">
        <v>161</v>
      </c>
      <c r="T49" s="214" t="s">
        <v>167</v>
      </c>
      <c r="U49" s="214">
        <v>1.575</v>
      </c>
      <c r="V49" s="214">
        <f>ROUND(E49*U49,2)</f>
        <v>3.15</v>
      </c>
      <c r="W49" s="214"/>
      <c r="X49" s="194"/>
      <c r="Y49" s="194"/>
      <c r="Z49" s="194"/>
      <c r="AA49" s="194"/>
      <c r="AB49" s="194"/>
      <c r="AC49" s="194"/>
      <c r="AD49" s="194"/>
      <c r="AE49" s="194"/>
      <c r="AF49" s="194"/>
      <c r="AG49" s="194" t="s">
        <v>416</v>
      </c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</row>
    <row r="50" spans="1:60" outlineLevel="1" x14ac:dyDescent="0.2">
      <c r="A50" s="211"/>
      <c r="B50" s="212"/>
      <c r="C50" s="241" t="s">
        <v>478</v>
      </c>
      <c r="D50" s="235"/>
      <c r="E50" s="235"/>
      <c r="F50" s="235"/>
      <c r="G50" s="235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194"/>
      <c r="Y50" s="194"/>
      <c r="Z50" s="194"/>
      <c r="AA50" s="194"/>
      <c r="AB50" s="194"/>
      <c r="AC50" s="194"/>
      <c r="AD50" s="194"/>
      <c r="AE50" s="194"/>
      <c r="AF50" s="194"/>
      <c r="AG50" s="194" t="s">
        <v>170</v>
      </c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</row>
    <row r="51" spans="1:60" outlineLevel="1" x14ac:dyDescent="0.2">
      <c r="A51" s="229">
        <v>28</v>
      </c>
      <c r="B51" s="230" t="s">
        <v>479</v>
      </c>
      <c r="C51" s="239" t="s">
        <v>480</v>
      </c>
      <c r="D51" s="231" t="s">
        <v>465</v>
      </c>
      <c r="E51" s="232">
        <v>1</v>
      </c>
      <c r="F51" s="233"/>
      <c r="G51" s="234">
        <f>ROUND(E51*F51,2)</f>
        <v>0</v>
      </c>
      <c r="H51" s="215"/>
      <c r="I51" s="214">
        <f>ROUND(E51*H51,2)</f>
        <v>0</v>
      </c>
      <c r="J51" s="215"/>
      <c r="K51" s="214">
        <f>ROUND(E51*J51,2)</f>
        <v>0</v>
      </c>
      <c r="L51" s="214">
        <v>21</v>
      </c>
      <c r="M51" s="214">
        <f>G51*(1+L51/100)</f>
        <v>0</v>
      </c>
      <c r="N51" s="214">
        <v>0</v>
      </c>
      <c r="O51" s="214">
        <f>ROUND(E51*N51,2)</f>
        <v>0</v>
      </c>
      <c r="P51" s="214">
        <v>1.4930000000000001E-2</v>
      </c>
      <c r="Q51" s="214">
        <f>ROUND(E51*P51,2)</f>
        <v>0.01</v>
      </c>
      <c r="R51" s="214"/>
      <c r="S51" s="214" t="s">
        <v>161</v>
      </c>
      <c r="T51" s="214" t="s">
        <v>167</v>
      </c>
      <c r="U51" s="214">
        <v>0.23799999999999999</v>
      </c>
      <c r="V51" s="214">
        <f>ROUND(E51*U51,2)</f>
        <v>0.24</v>
      </c>
      <c r="W51" s="214"/>
      <c r="X51" s="194"/>
      <c r="Y51" s="194"/>
      <c r="Z51" s="194"/>
      <c r="AA51" s="194"/>
      <c r="AB51" s="194"/>
      <c r="AC51" s="194"/>
      <c r="AD51" s="194"/>
      <c r="AE51" s="194"/>
      <c r="AF51" s="194"/>
      <c r="AG51" s="194" t="s">
        <v>416</v>
      </c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</row>
    <row r="52" spans="1:60" outlineLevel="1" x14ac:dyDescent="0.2">
      <c r="A52" s="229">
        <v>29</v>
      </c>
      <c r="B52" s="230" t="s">
        <v>481</v>
      </c>
      <c r="C52" s="239" t="s">
        <v>482</v>
      </c>
      <c r="D52" s="231" t="s">
        <v>465</v>
      </c>
      <c r="E52" s="232">
        <v>4</v>
      </c>
      <c r="F52" s="233"/>
      <c r="G52" s="23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1.7000000000000001E-4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161</v>
      </c>
      <c r="T52" s="214" t="s">
        <v>167</v>
      </c>
      <c r="U52" s="214">
        <v>0.22700000000000001</v>
      </c>
      <c r="V52" s="214">
        <f>ROUND(E52*U52,2)</f>
        <v>0.91</v>
      </c>
      <c r="W52" s="214"/>
      <c r="X52" s="194"/>
      <c r="Y52" s="194"/>
      <c r="Z52" s="194"/>
      <c r="AA52" s="194"/>
      <c r="AB52" s="194"/>
      <c r="AC52" s="194"/>
      <c r="AD52" s="194"/>
      <c r="AE52" s="194"/>
      <c r="AF52" s="194"/>
      <c r="AG52" s="194" t="s">
        <v>416</v>
      </c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</row>
    <row r="53" spans="1:60" ht="22.5" outlineLevel="1" x14ac:dyDescent="0.2">
      <c r="A53" s="229">
        <v>30</v>
      </c>
      <c r="B53" s="230" t="s">
        <v>483</v>
      </c>
      <c r="C53" s="239" t="s">
        <v>484</v>
      </c>
      <c r="D53" s="231" t="s">
        <v>284</v>
      </c>
      <c r="E53" s="232">
        <v>2</v>
      </c>
      <c r="F53" s="233"/>
      <c r="G53" s="234">
        <f>ROUND(E53*F53,2)</f>
        <v>0</v>
      </c>
      <c r="H53" s="215"/>
      <c r="I53" s="214">
        <f>ROUND(E53*H53,2)</f>
        <v>0</v>
      </c>
      <c r="J53" s="215"/>
      <c r="K53" s="214">
        <f>ROUND(E53*J53,2)</f>
        <v>0</v>
      </c>
      <c r="L53" s="214">
        <v>21</v>
      </c>
      <c r="M53" s="214">
        <f>G53*(1+L53/100)</f>
        <v>0</v>
      </c>
      <c r="N53" s="214">
        <v>1.0399999999999999E-3</v>
      </c>
      <c r="O53" s="214">
        <f>ROUND(E53*N53,2)</f>
        <v>0</v>
      </c>
      <c r="P53" s="214">
        <v>0</v>
      </c>
      <c r="Q53" s="214">
        <f>ROUND(E53*P53,2)</f>
        <v>0</v>
      </c>
      <c r="R53" s="214"/>
      <c r="S53" s="214" t="s">
        <v>161</v>
      </c>
      <c r="T53" s="214" t="s">
        <v>167</v>
      </c>
      <c r="U53" s="214">
        <v>0.44500000000000001</v>
      </c>
      <c r="V53" s="214">
        <f>ROUND(E53*U53,2)</f>
        <v>0.89</v>
      </c>
      <c r="W53" s="214"/>
      <c r="X53" s="194"/>
      <c r="Y53" s="194"/>
      <c r="Z53" s="194"/>
      <c r="AA53" s="194"/>
      <c r="AB53" s="194"/>
      <c r="AC53" s="194"/>
      <c r="AD53" s="194"/>
      <c r="AE53" s="194"/>
      <c r="AF53" s="194"/>
      <c r="AG53" s="194" t="s">
        <v>416</v>
      </c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</row>
    <row r="54" spans="1:60" outlineLevel="1" x14ac:dyDescent="0.2">
      <c r="A54" s="229">
        <v>31</v>
      </c>
      <c r="B54" s="230" t="s">
        <v>485</v>
      </c>
      <c r="C54" s="239" t="s">
        <v>486</v>
      </c>
      <c r="D54" s="231" t="s">
        <v>465</v>
      </c>
      <c r="E54" s="232">
        <v>3</v>
      </c>
      <c r="F54" s="233"/>
      <c r="G54" s="234">
        <f>ROUND(E54*F54,2)</f>
        <v>0</v>
      </c>
      <c r="H54" s="215"/>
      <c r="I54" s="214">
        <f>ROUND(E54*H54,2)</f>
        <v>0</v>
      </c>
      <c r="J54" s="215"/>
      <c r="K54" s="214">
        <f>ROUND(E54*J54,2)</f>
        <v>0</v>
      </c>
      <c r="L54" s="214">
        <v>21</v>
      </c>
      <c r="M54" s="214">
        <f>G54*(1+L54/100)</f>
        <v>0</v>
      </c>
      <c r="N54" s="214">
        <v>0</v>
      </c>
      <c r="O54" s="214">
        <f>ROUND(E54*N54,2)</f>
        <v>0</v>
      </c>
      <c r="P54" s="214">
        <v>1.56E-3</v>
      </c>
      <c r="Q54" s="214">
        <f>ROUND(E54*P54,2)</f>
        <v>0</v>
      </c>
      <c r="R54" s="214"/>
      <c r="S54" s="214" t="s">
        <v>161</v>
      </c>
      <c r="T54" s="214" t="s">
        <v>167</v>
      </c>
      <c r="U54" s="214">
        <v>0.217</v>
      </c>
      <c r="V54" s="214">
        <f>ROUND(E54*U54,2)</f>
        <v>0.65</v>
      </c>
      <c r="W54" s="214"/>
      <c r="X54" s="194"/>
      <c r="Y54" s="194"/>
      <c r="Z54" s="194"/>
      <c r="AA54" s="194"/>
      <c r="AB54" s="194"/>
      <c r="AC54" s="194"/>
      <c r="AD54" s="194"/>
      <c r="AE54" s="194"/>
      <c r="AF54" s="194"/>
      <c r="AG54" s="194" t="s">
        <v>416</v>
      </c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</row>
    <row r="55" spans="1:60" ht="22.5" outlineLevel="1" x14ac:dyDescent="0.2">
      <c r="A55" s="229">
        <v>32</v>
      </c>
      <c r="B55" s="230" t="s">
        <v>487</v>
      </c>
      <c r="C55" s="239" t="s">
        <v>488</v>
      </c>
      <c r="D55" s="231" t="s">
        <v>465</v>
      </c>
      <c r="E55" s="232">
        <v>2</v>
      </c>
      <c r="F55" s="233"/>
      <c r="G55" s="23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5.0000000000000001E-3</v>
      </c>
      <c r="O55" s="214">
        <f>ROUND(E55*N55,2)</f>
        <v>0.01</v>
      </c>
      <c r="P55" s="214">
        <v>0</v>
      </c>
      <c r="Q55" s="214">
        <f>ROUND(E55*P55,2)</f>
        <v>0</v>
      </c>
      <c r="R55" s="214"/>
      <c r="S55" s="214" t="s">
        <v>270</v>
      </c>
      <c r="T55" s="214" t="s">
        <v>167</v>
      </c>
      <c r="U55" s="214">
        <v>0</v>
      </c>
      <c r="V55" s="214">
        <f>ROUND(E55*U55,2)</f>
        <v>0</v>
      </c>
      <c r="W55" s="214"/>
      <c r="X55" s="194"/>
      <c r="Y55" s="194"/>
      <c r="Z55" s="194"/>
      <c r="AA55" s="194"/>
      <c r="AB55" s="194"/>
      <c r="AC55" s="194"/>
      <c r="AD55" s="194"/>
      <c r="AE55" s="194"/>
      <c r="AF55" s="194"/>
      <c r="AG55" s="194" t="s">
        <v>489</v>
      </c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</row>
    <row r="56" spans="1:60" ht="33.75" outlineLevel="1" x14ac:dyDescent="0.2">
      <c r="A56" s="229">
        <v>33</v>
      </c>
      <c r="B56" s="230" t="s">
        <v>490</v>
      </c>
      <c r="C56" s="239" t="s">
        <v>491</v>
      </c>
      <c r="D56" s="231" t="s">
        <v>465</v>
      </c>
      <c r="E56" s="232">
        <v>3</v>
      </c>
      <c r="F56" s="233"/>
      <c r="G56" s="234">
        <f>ROUND(E56*F56,2)</f>
        <v>0</v>
      </c>
      <c r="H56" s="215"/>
      <c r="I56" s="214">
        <f>ROUND(E56*H56,2)</f>
        <v>0</v>
      </c>
      <c r="J56" s="215"/>
      <c r="K56" s="214">
        <f>ROUND(E56*J56,2)</f>
        <v>0</v>
      </c>
      <c r="L56" s="214">
        <v>21</v>
      </c>
      <c r="M56" s="214">
        <f>G56*(1+L56/100)</f>
        <v>0</v>
      </c>
      <c r="N56" s="214">
        <v>2.1999999999999999E-2</v>
      </c>
      <c r="O56" s="214">
        <f>ROUND(E56*N56,2)</f>
        <v>7.0000000000000007E-2</v>
      </c>
      <c r="P56" s="214">
        <v>0</v>
      </c>
      <c r="Q56" s="214">
        <f>ROUND(E56*P56,2)</f>
        <v>0</v>
      </c>
      <c r="R56" s="214"/>
      <c r="S56" s="214" t="s">
        <v>270</v>
      </c>
      <c r="T56" s="214" t="s">
        <v>167</v>
      </c>
      <c r="U56" s="214">
        <v>0</v>
      </c>
      <c r="V56" s="214">
        <f>ROUND(E56*U56,2)</f>
        <v>0</v>
      </c>
      <c r="W56" s="214"/>
      <c r="X56" s="194"/>
      <c r="Y56" s="194"/>
      <c r="Z56" s="194"/>
      <c r="AA56" s="194"/>
      <c r="AB56" s="194"/>
      <c r="AC56" s="194"/>
      <c r="AD56" s="194"/>
      <c r="AE56" s="194"/>
      <c r="AF56" s="194"/>
      <c r="AG56" s="194" t="s">
        <v>489</v>
      </c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</row>
    <row r="57" spans="1:60" ht="22.5" outlineLevel="1" x14ac:dyDescent="0.2">
      <c r="A57" s="229">
        <v>34</v>
      </c>
      <c r="B57" s="230" t="s">
        <v>492</v>
      </c>
      <c r="C57" s="239" t="s">
        <v>493</v>
      </c>
      <c r="D57" s="231" t="s">
        <v>465</v>
      </c>
      <c r="E57" s="232">
        <v>3</v>
      </c>
      <c r="F57" s="233"/>
      <c r="G57" s="234">
        <f>ROUND(E57*F57,2)</f>
        <v>0</v>
      </c>
      <c r="H57" s="215"/>
      <c r="I57" s="214">
        <f>ROUND(E57*H57,2)</f>
        <v>0</v>
      </c>
      <c r="J57" s="215"/>
      <c r="K57" s="214">
        <f>ROUND(E57*J57,2)</f>
        <v>0</v>
      </c>
      <c r="L57" s="214">
        <v>21</v>
      </c>
      <c r="M57" s="214">
        <f>G57*(1+L57/100)</f>
        <v>0</v>
      </c>
      <c r="N57" s="214">
        <v>2.5000000000000001E-3</v>
      </c>
      <c r="O57" s="214">
        <f>ROUND(E57*N57,2)</f>
        <v>0.01</v>
      </c>
      <c r="P57" s="214">
        <v>0</v>
      </c>
      <c r="Q57" s="214">
        <f>ROUND(E57*P57,2)</f>
        <v>0</v>
      </c>
      <c r="R57" s="214"/>
      <c r="S57" s="214" t="s">
        <v>270</v>
      </c>
      <c r="T57" s="214" t="s">
        <v>167</v>
      </c>
      <c r="U57" s="214">
        <v>0</v>
      </c>
      <c r="V57" s="214">
        <f>ROUND(E57*U57,2)</f>
        <v>0</v>
      </c>
      <c r="W57" s="214"/>
      <c r="X57" s="194"/>
      <c r="Y57" s="194"/>
      <c r="Z57" s="194"/>
      <c r="AA57" s="194"/>
      <c r="AB57" s="194"/>
      <c r="AC57" s="194"/>
      <c r="AD57" s="194"/>
      <c r="AE57" s="194"/>
      <c r="AF57" s="194"/>
      <c r="AG57" s="194" t="s">
        <v>489</v>
      </c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</row>
    <row r="58" spans="1:60" outlineLevel="1" x14ac:dyDescent="0.2">
      <c r="A58" s="229">
        <v>35</v>
      </c>
      <c r="B58" s="230" t="s">
        <v>494</v>
      </c>
      <c r="C58" s="239" t="s">
        <v>495</v>
      </c>
      <c r="D58" s="231" t="s">
        <v>465</v>
      </c>
      <c r="E58" s="232">
        <v>2</v>
      </c>
      <c r="F58" s="233"/>
      <c r="G58" s="23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1.6799999999999999E-2</v>
      </c>
      <c r="O58" s="214">
        <f>ROUND(E58*N58,2)</f>
        <v>0.03</v>
      </c>
      <c r="P58" s="214">
        <v>0</v>
      </c>
      <c r="Q58" s="214">
        <f>ROUND(E58*P58,2)</f>
        <v>0</v>
      </c>
      <c r="R58" s="214"/>
      <c r="S58" s="214" t="s">
        <v>270</v>
      </c>
      <c r="T58" s="214" t="s">
        <v>167</v>
      </c>
      <c r="U58" s="214">
        <v>0</v>
      </c>
      <c r="V58" s="214">
        <f>ROUND(E58*U58,2)</f>
        <v>0</v>
      </c>
      <c r="W58" s="214"/>
      <c r="X58" s="194"/>
      <c r="Y58" s="194"/>
      <c r="Z58" s="194"/>
      <c r="AA58" s="194"/>
      <c r="AB58" s="194"/>
      <c r="AC58" s="194"/>
      <c r="AD58" s="194"/>
      <c r="AE58" s="194"/>
      <c r="AF58" s="194"/>
      <c r="AG58" s="194" t="s">
        <v>489</v>
      </c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</row>
    <row r="59" spans="1:60" ht="22.5" outlineLevel="1" x14ac:dyDescent="0.2">
      <c r="A59" s="229">
        <v>36</v>
      </c>
      <c r="B59" s="230" t="s">
        <v>496</v>
      </c>
      <c r="C59" s="239" t="s">
        <v>497</v>
      </c>
      <c r="D59" s="231" t="s">
        <v>465</v>
      </c>
      <c r="E59" s="232">
        <v>2</v>
      </c>
      <c r="F59" s="233"/>
      <c r="G59" s="234">
        <f>ROUND(E59*F59,2)</f>
        <v>0</v>
      </c>
      <c r="H59" s="215"/>
      <c r="I59" s="214">
        <f>ROUND(E59*H59,2)</f>
        <v>0</v>
      </c>
      <c r="J59" s="215"/>
      <c r="K59" s="214">
        <f>ROUND(E59*J59,2)</f>
        <v>0</v>
      </c>
      <c r="L59" s="214">
        <v>21</v>
      </c>
      <c r="M59" s="214">
        <f>G59*(1+L59/100)</f>
        <v>0</v>
      </c>
      <c r="N59" s="214">
        <v>7.1000000000000004E-3</v>
      </c>
      <c r="O59" s="214">
        <f>ROUND(E59*N59,2)</f>
        <v>0.01</v>
      </c>
      <c r="P59" s="214">
        <v>0</v>
      </c>
      <c r="Q59" s="214">
        <f>ROUND(E59*P59,2)</f>
        <v>0</v>
      </c>
      <c r="R59" s="214"/>
      <c r="S59" s="214" t="s">
        <v>270</v>
      </c>
      <c r="T59" s="214" t="s">
        <v>167</v>
      </c>
      <c r="U59" s="214">
        <v>0</v>
      </c>
      <c r="V59" s="214">
        <f>ROUND(E59*U59,2)</f>
        <v>0</v>
      </c>
      <c r="W59" s="214"/>
      <c r="X59" s="194"/>
      <c r="Y59" s="194"/>
      <c r="Z59" s="194"/>
      <c r="AA59" s="194"/>
      <c r="AB59" s="194"/>
      <c r="AC59" s="194"/>
      <c r="AD59" s="194"/>
      <c r="AE59" s="194"/>
      <c r="AF59" s="194"/>
      <c r="AG59" s="194" t="s">
        <v>489</v>
      </c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</row>
    <row r="60" spans="1:60" outlineLevel="1" x14ac:dyDescent="0.2">
      <c r="A60" s="229">
        <v>37</v>
      </c>
      <c r="B60" s="230" t="s">
        <v>498</v>
      </c>
      <c r="C60" s="239" t="s">
        <v>499</v>
      </c>
      <c r="D60" s="231" t="s">
        <v>308</v>
      </c>
      <c r="E60" s="232">
        <v>0.16009000000000001</v>
      </c>
      <c r="F60" s="233"/>
      <c r="G60" s="234">
        <f>ROUND(E60*F60,2)</f>
        <v>0</v>
      </c>
      <c r="H60" s="215"/>
      <c r="I60" s="214">
        <f>ROUND(E60*H60,2)</f>
        <v>0</v>
      </c>
      <c r="J60" s="215"/>
      <c r="K60" s="214">
        <f>ROUND(E60*J60,2)</f>
        <v>0</v>
      </c>
      <c r="L60" s="214">
        <v>21</v>
      </c>
      <c r="M60" s="214">
        <f>G60*(1+L60/100)</f>
        <v>0</v>
      </c>
      <c r="N60" s="214">
        <v>0</v>
      </c>
      <c r="O60" s="214">
        <f>ROUND(E60*N60,2)</f>
        <v>0</v>
      </c>
      <c r="P60" s="214">
        <v>0</v>
      </c>
      <c r="Q60" s="214">
        <f>ROUND(E60*P60,2)</f>
        <v>0</v>
      </c>
      <c r="R60" s="214"/>
      <c r="S60" s="214" t="s">
        <v>161</v>
      </c>
      <c r="T60" s="214" t="s">
        <v>167</v>
      </c>
      <c r="U60" s="214">
        <v>1.5169999999999999</v>
      </c>
      <c r="V60" s="214">
        <f>ROUND(E60*U60,2)</f>
        <v>0.24</v>
      </c>
      <c r="W60" s="214"/>
      <c r="X60" s="194"/>
      <c r="Y60" s="194"/>
      <c r="Z60" s="194"/>
      <c r="AA60" s="194"/>
      <c r="AB60" s="194"/>
      <c r="AC60" s="194"/>
      <c r="AD60" s="194"/>
      <c r="AE60" s="194"/>
      <c r="AF60" s="194"/>
      <c r="AG60" s="194" t="s">
        <v>416</v>
      </c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</row>
    <row r="61" spans="1:60" x14ac:dyDescent="0.2">
      <c r="A61" s="217" t="s">
        <v>155</v>
      </c>
      <c r="B61" s="218" t="s">
        <v>96</v>
      </c>
      <c r="C61" s="238" t="s">
        <v>97</v>
      </c>
      <c r="D61" s="219"/>
      <c r="E61" s="220"/>
      <c r="F61" s="221"/>
      <c r="G61" s="222">
        <f>SUMIF(AG62:AG65,"&lt;&gt;NOR",G62:G65)</f>
        <v>0</v>
      </c>
      <c r="H61" s="216"/>
      <c r="I61" s="216">
        <f>SUM(I62:I65)</f>
        <v>0</v>
      </c>
      <c r="J61" s="216"/>
      <c r="K61" s="216">
        <f>SUM(K62:K65)</f>
        <v>0</v>
      </c>
      <c r="L61" s="216"/>
      <c r="M61" s="216">
        <f>SUM(M62:M65)</f>
        <v>0</v>
      </c>
      <c r="N61" s="216"/>
      <c r="O61" s="216">
        <f>SUM(O62:O65)</f>
        <v>0.04</v>
      </c>
      <c r="P61" s="216"/>
      <c r="Q61" s="216">
        <f>SUM(Q62:Q65)</f>
        <v>0</v>
      </c>
      <c r="R61" s="216"/>
      <c r="S61" s="216"/>
      <c r="T61" s="216"/>
      <c r="U61" s="216"/>
      <c r="V61" s="216">
        <f>SUM(V62:V65)</f>
        <v>6.7799999999999994</v>
      </c>
      <c r="W61" s="216"/>
      <c r="AG61" t="s">
        <v>156</v>
      </c>
    </row>
    <row r="62" spans="1:60" outlineLevel="1" x14ac:dyDescent="0.2">
      <c r="A62" s="223">
        <v>38</v>
      </c>
      <c r="B62" s="224" t="s">
        <v>500</v>
      </c>
      <c r="C62" s="240" t="s">
        <v>501</v>
      </c>
      <c r="D62" s="225" t="s">
        <v>465</v>
      </c>
      <c r="E62" s="226">
        <v>3</v>
      </c>
      <c r="F62" s="227"/>
      <c r="G62" s="228">
        <f>ROUND(E62*F62,2)</f>
        <v>0</v>
      </c>
      <c r="H62" s="215"/>
      <c r="I62" s="214">
        <f>ROUND(E62*H62,2)</f>
        <v>0</v>
      </c>
      <c r="J62" s="215"/>
      <c r="K62" s="214">
        <f>ROUND(E62*J62,2)</f>
        <v>0</v>
      </c>
      <c r="L62" s="214">
        <v>21</v>
      </c>
      <c r="M62" s="214">
        <f>G62*(1+L62/100)</f>
        <v>0</v>
      </c>
      <c r="N62" s="214">
        <v>8.9999999999999993E-3</v>
      </c>
      <c r="O62" s="214">
        <f>ROUND(E62*N62,2)</f>
        <v>0.03</v>
      </c>
      <c r="P62" s="214">
        <v>0</v>
      </c>
      <c r="Q62" s="214">
        <f>ROUND(E62*P62,2)</f>
        <v>0</v>
      </c>
      <c r="R62" s="214"/>
      <c r="S62" s="214" t="s">
        <v>161</v>
      </c>
      <c r="T62" s="214" t="s">
        <v>167</v>
      </c>
      <c r="U62" s="214">
        <v>1.77</v>
      </c>
      <c r="V62" s="214">
        <f>ROUND(E62*U62,2)</f>
        <v>5.31</v>
      </c>
      <c r="W62" s="214"/>
      <c r="X62" s="194"/>
      <c r="Y62" s="194"/>
      <c r="Z62" s="194"/>
      <c r="AA62" s="194"/>
      <c r="AB62" s="194"/>
      <c r="AC62" s="194"/>
      <c r="AD62" s="194"/>
      <c r="AE62" s="194"/>
      <c r="AF62" s="194"/>
      <c r="AG62" s="194" t="s">
        <v>416</v>
      </c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</row>
    <row r="63" spans="1:60" outlineLevel="1" x14ac:dyDescent="0.2">
      <c r="A63" s="211"/>
      <c r="B63" s="212"/>
      <c r="C63" s="241" t="s">
        <v>502</v>
      </c>
      <c r="D63" s="235"/>
      <c r="E63" s="235"/>
      <c r="F63" s="235"/>
      <c r="G63" s="235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194"/>
      <c r="Y63" s="194"/>
      <c r="Z63" s="194"/>
      <c r="AA63" s="194"/>
      <c r="AB63" s="194"/>
      <c r="AC63" s="194"/>
      <c r="AD63" s="194"/>
      <c r="AE63" s="194"/>
      <c r="AF63" s="194"/>
      <c r="AG63" s="194" t="s">
        <v>170</v>
      </c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</row>
    <row r="64" spans="1:60" ht="22.5" outlineLevel="1" x14ac:dyDescent="0.2">
      <c r="A64" s="223">
        <v>39</v>
      </c>
      <c r="B64" s="224" t="s">
        <v>503</v>
      </c>
      <c r="C64" s="240" t="s">
        <v>504</v>
      </c>
      <c r="D64" s="225" t="s">
        <v>465</v>
      </c>
      <c r="E64" s="226">
        <v>1</v>
      </c>
      <c r="F64" s="227"/>
      <c r="G64" s="228">
        <f>ROUND(E64*F64,2)</f>
        <v>0</v>
      </c>
      <c r="H64" s="215"/>
      <c r="I64" s="214">
        <f>ROUND(E64*H64,2)</f>
        <v>0</v>
      </c>
      <c r="J64" s="215"/>
      <c r="K64" s="214">
        <f>ROUND(E64*J64,2)</f>
        <v>0</v>
      </c>
      <c r="L64" s="214">
        <v>21</v>
      </c>
      <c r="M64" s="214">
        <f>G64*(1+L64/100)</f>
        <v>0</v>
      </c>
      <c r="N64" s="214">
        <v>7.0000000000000001E-3</v>
      </c>
      <c r="O64" s="214">
        <f>ROUND(E64*N64,2)</f>
        <v>0.01</v>
      </c>
      <c r="P64" s="214">
        <v>0</v>
      </c>
      <c r="Q64" s="214">
        <f>ROUND(E64*P64,2)</f>
        <v>0</v>
      </c>
      <c r="R64" s="214"/>
      <c r="S64" s="214" t="s">
        <v>161</v>
      </c>
      <c r="T64" s="214" t="s">
        <v>167</v>
      </c>
      <c r="U64" s="214">
        <v>1.47</v>
      </c>
      <c r="V64" s="214">
        <f>ROUND(E64*U64,2)</f>
        <v>1.47</v>
      </c>
      <c r="W64" s="214"/>
      <c r="X64" s="194"/>
      <c r="Y64" s="194"/>
      <c r="Z64" s="194"/>
      <c r="AA64" s="194"/>
      <c r="AB64" s="194"/>
      <c r="AC64" s="194"/>
      <c r="AD64" s="194"/>
      <c r="AE64" s="194"/>
      <c r="AF64" s="194"/>
      <c r="AG64" s="194" t="s">
        <v>416</v>
      </c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</row>
    <row r="65" spans="1:60" outlineLevel="1" x14ac:dyDescent="0.2">
      <c r="A65" s="211"/>
      <c r="B65" s="212"/>
      <c r="C65" s="241" t="s">
        <v>502</v>
      </c>
      <c r="D65" s="235"/>
      <c r="E65" s="235"/>
      <c r="F65" s="235"/>
      <c r="G65" s="235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194"/>
      <c r="Y65" s="194"/>
      <c r="Z65" s="194"/>
      <c r="AA65" s="194"/>
      <c r="AB65" s="194"/>
      <c r="AC65" s="194"/>
      <c r="AD65" s="194"/>
      <c r="AE65" s="194"/>
      <c r="AF65" s="194"/>
      <c r="AG65" s="194" t="s">
        <v>170</v>
      </c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</row>
    <row r="66" spans="1:60" x14ac:dyDescent="0.2">
      <c r="A66" s="217" t="s">
        <v>155</v>
      </c>
      <c r="B66" s="218" t="s">
        <v>112</v>
      </c>
      <c r="C66" s="238" t="s">
        <v>113</v>
      </c>
      <c r="D66" s="219"/>
      <c r="E66" s="220"/>
      <c r="F66" s="221"/>
      <c r="G66" s="222">
        <f>SUMIF(AG67:AG67,"&lt;&gt;NOR",G67:G67)</f>
        <v>0</v>
      </c>
      <c r="H66" s="216"/>
      <c r="I66" s="216">
        <f>SUM(I67:I67)</f>
        <v>0</v>
      </c>
      <c r="J66" s="216"/>
      <c r="K66" s="216">
        <f>SUM(K67:K67)</f>
        <v>0</v>
      </c>
      <c r="L66" s="216"/>
      <c r="M66" s="216">
        <f>SUM(M67:M67)</f>
        <v>0</v>
      </c>
      <c r="N66" s="216"/>
      <c r="O66" s="216">
        <f>SUM(O67:O67)</f>
        <v>0</v>
      </c>
      <c r="P66" s="216"/>
      <c r="Q66" s="216">
        <f>SUM(Q67:Q67)</f>
        <v>0</v>
      </c>
      <c r="R66" s="216"/>
      <c r="S66" s="216"/>
      <c r="T66" s="216"/>
      <c r="U66" s="216"/>
      <c r="V66" s="216">
        <f>SUM(V67:V67)</f>
        <v>9.7200000000000006</v>
      </c>
      <c r="W66" s="216"/>
      <c r="AG66" t="s">
        <v>156</v>
      </c>
    </row>
    <row r="67" spans="1:60" outlineLevel="1" x14ac:dyDescent="0.2">
      <c r="A67" s="223">
        <v>40</v>
      </c>
      <c r="B67" s="224" t="s">
        <v>505</v>
      </c>
      <c r="C67" s="240" t="s">
        <v>506</v>
      </c>
      <c r="D67" s="225" t="s">
        <v>0</v>
      </c>
      <c r="E67" s="226">
        <v>1943</v>
      </c>
      <c r="F67" s="227"/>
      <c r="G67" s="228">
        <f>ROUND(E67*F67,2)</f>
        <v>0</v>
      </c>
      <c r="H67" s="215"/>
      <c r="I67" s="214">
        <f>ROUND(E67*H67,2)</f>
        <v>0</v>
      </c>
      <c r="J67" s="215"/>
      <c r="K67" s="214">
        <f>ROUND(E67*J67,2)</f>
        <v>0</v>
      </c>
      <c r="L67" s="214">
        <v>21</v>
      </c>
      <c r="M67" s="214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4"/>
      <c r="S67" s="214" t="s">
        <v>161</v>
      </c>
      <c r="T67" s="214" t="s">
        <v>167</v>
      </c>
      <c r="U67" s="214">
        <v>5.0000000000000001E-3</v>
      </c>
      <c r="V67" s="214">
        <f>ROUND(E67*U67,2)</f>
        <v>9.7200000000000006</v>
      </c>
      <c r="W67" s="214"/>
      <c r="X67" s="194"/>
      <c r="Y67" s="194"/>
      <c r="Z67" s="194"/>
      <c r="AA67" s="194"/>
      <c r="AB67" s="194"/>
      <c r="AC67" s="194"/>
      <c r="AD67" s="194"/>
      <c r="AE67" s="194"/>
      <c r="AF67" s="194"/>
      <c r="AG67" s="194" t="s">
        <v>193</v>
      </c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</row>
    <row r="68" spans="1:60" x14ac:dyDescent="0.2">
      <c r="A68" s="3"/>
      <c r="B68" s="4"/>
      <c r="C68" s="24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AE68">
        <v>12</v>
      </c>
      <c r="AF68">
        <v>21</v>
      </c>
    </row>
    <row r="69" spans="1:60" x14ac:dyDescent="0.2">
      <c r="A69" s="197"/>
      <c r="B69" s="198" t="s">
        <v>31</v>
      </c>
      <c r="C69" s="243"/>
      <c r="D69" s="199"/>
      <c r="E69" s="200"/>
      <c r="F69" s="200"/>
      <c r="G69" s="237">
        <f>G8+G24+G42+G61+G66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AE69">
        <f>SUMIF(L7:L67,AE68,G7:G67)</f>
        <v>0</v>
      </c>
      <c r="AF69">
        <f>SUMIF(L7:L67,AF68,G7:G67)</f>
        <v>0</v>
      </c>
      <c r="AG69" t="s">
        <v>186</v>
      </c>
    </row>
    <row r="70" spans="1:60" x14ac:dyDescent="0.2">
      <c r="A70" s="3"/>
      <c r="B70" s="4"/>
      <c r="C70" s="24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60" x14ac:dyDescent="0.2">
      <c r="A71" s="3"/>
      <c r="B71" s="4"/>
      <c r="C71" s="24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60" x14ac:dyDescent="0.2">
      <c r="A72" s="201" t="s">
        <v>187</v>
      </c>
      <c r="B72" s="201"/>
      <c r="C72" s="24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60" x14ac:dyDescent="0.2">
      <c r="A73" s="202"/>
      <c r="B73" s="203"/>
      <c r="C73" s="245"/>
      <c r="D73" s="203"/>
      <c r="E73" s="203"/>
      <c r="F73" s="203"/>
      <c r="G73" s="20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G73" t="s">
        <v>188</v>
      </c>
    </row>
    <row r="74" spans="1:60" x14ac:dyDescent="0.2">
      <c r="A74" s="205"/>
      <c r="B74" s="206"/>
      <c r="C74" s="246"/>
      <c r="D74" s="206"/>
      <c r="E74" s="206"/>
      <c r="F74" s="206"/>
      <c r="G74" s="20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60" x14ac:dyDescent="0.2">
      <c r="A75" s="205"/>
      <c r="B75" s="206"/>
      <c r="C75" s="246"/>
      <c r="D75" s="206"/>
      <c r="E75" s="206"/>
      <c r="F75" s="206"/>
      <c r="G75" s="20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60" x14ac:dyDescent="0.2">
      <c r="A76" s="205"/>
      <c r="B76" s="206"/>
      <c r="C76" s="246"/>
      <c r="D76" s="206"/>
      <c r="E76" s="206"/>
      <c r="F76" s="206"/>
      <c r="G76" s="20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60" x14ac:dyDescent="0.2">
      <c r="A77" s="208"/>
      <c r="B77" s="209"/>
      <c r="C77" s="247"/>
      <c r="D77" s="209"/>
      <c r="E77" s="209"/>
      <c r="F77" s="209"/>
      <c r="G77" s="2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60" x14ac:dyDescent="0.2">
      <c r="A78" s="3"/>
      <c r="B78" s="4"/>
      <c r="C78" s="24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60" x14ac:dyDescent="0.2">
      <c r="C79" s="248"/>
      <c r="D79" s="10"/>
      <c r="AG79" t="s">
        <v>189</v>
      </c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1">
    <mergeCell ref="C38:G38"/>
    <mergeCell ref="C40:G40"/>
    <mergeCell ref="C50:G50"/>
    <mergeCell ref="C63:G63"/>
    <mergeCell ref="C65:G65"/>
    <mergeCell ref="C27:G27"/>
    <mergeCell ref="C28:G28"/>
    <mergeCell ref="C30:G30"/>
    <mergeCell ref="C31:G31"/>
    <mergeCell ref="C33:G33"/>
    <mergeCell ref="C35:G35"/>
    <mergeCell ref="A1:G1"/>
    <mergeCell ref="C2:G2"/>
    <mergeCell ref="C3:G3"/>
    <mergeCell ref="C4:G4"/>
    <mergeCell ref="A72:C72"/>
    <mergeCell ref="A73:G77"/>
    <mergeCell ref="C13:G13"/>
    <mergeCell ref="C15:G15"/>
    <mergeCell ref="C17:G17"/>
    <mergeCell ref="C18:G1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5E37-1FA0-4F2A-B252-54DEA10C387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4" customWidth="1"/>
    <col min="3" max="3" width="38.28515625" style="11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79" t="s">
        <v>7</v>
      </c>
      <c r="B1" s="179"/>
      <c r="C1" s="179"/>
      <c r="D1" s="179"/>
      <c r="E1" s="179"/>
      <c r="F1" s="179"/>
      <c r="G1" s="179"/>
      <c r="AG1" t="s">
        <v>130</v>
      </c>
    </row>
    <row r="2" spans="1:60" ht="24.95" customHeight="1" x14ac:dyDescent="0.2">
      <c r="A2" s="180" t="s">
        <v>8</v>
      </c>
      <c r="B2" s="63" t="s">
        <v>43</v>
      </c>
      <c r="C2" s="183" t="s">
        <v>44</v>
      </c>
      <c r="D2" s="181"/>
      <c r="E2" s="181"/>
      <c r="F2" s="181"/>
      <c r="G2" s="182"/>
      <c r="AG2" t="s">
        <v>131</v>
      </c>
    </row>
    <row r="3" spans="1:60" ht="24.95" customHeight="1" x14ac:dyDescent="0.2">
      <c r="A3" s="180" t="s">
        <v>9</v>
      </c>
      <c r="B3" s="63" t="s">
        <v>67</v>
      </c>
      <c r="C3" s="183" t="s">
        <v>68</v>
      </c>
      <c r="D3" s="181"/>
      <c r="E3" s="181"/>
      <c r="F3" s="181"/>
      <c r="G3" s="182"/>
      <c r="AC3" s="114" t="s">
        <v>131</v>
      </c>
      <c r="AG3" t="s">
        <v>133</v>
      </c>
    </row>
    <row r="4" spans="1:60" ht="24.95" customHeight="1" x14ac:dyDescent="0.2">
      <c r="A4" s="184" t="s">
        <v>10</v>
      </c>
      <c r="B4" s="185" t="s">
        <v>69</v>
      </c>
      <c r="C4" s="186" t="s">
        <v>68</v>
      </c>
      <c r="D4" s="187"/>
      <c r="E4" s="187"/>
      <c r="F4" s="187"/>
      <c r="G4" s="188"/>
      <c r="AG4" t="s">
        <v>134</v>
      </c>
    </row>
    <row r="5" spans="1:60" x14ac:dyDescent="0.2">
      <c r="D5" s="10"/>
    </row>
    <row r="6" spans="1:60" ht="38.25" x14ac:dyDescent="0.2">
      <c r="A6" s="190" t="s">
        <v>135</v>
      </c>
      <c r="B6" s="192" t="s">
        <v>136</v>
      </c>
      <c r="C6" s="192" t="s">
        <v>137</v>
      </c>
      <c r="D6" s="191" t="s">
        <v>138</v>
      </c>
      <c r="E6" s="190" t="s">
        <v>139</v>
      </c>
      <c r="F6" s="189" t="s">
        <v>140</v>
      </c>
      <c r="G6" s="190" t="s">
        <v>31</v>
      </c>
      <c r="H6" s="193" t="s">
        <v>32</v>
      </c>
      <c r="I6" s="193" t="s">
        <v>141</v>
      </c>
      <c r="J6" s="193" t="s">
        <v>33</v>
      </c>
      <c r="K6" s="193" t="s">
        <v>142</v>
      </c>
      <c r="L6" s="193" t="s">
        <v>143</v>
      </c>
      <c r="M6" s="193" t="s">
        <v>144</v>
      </c>
      <c r="N6" s="193" t="s">
        <v>145</v>
      </c>
      <c r="O6" s="193" t="s">
        <v>146</v>
      </c>
      <c r="P6" s="193" t="s">
        <v>147</v>
      </c>
      <c r="Q6" s="193" t="s">
        <v>148</v>
      </c>
      <c r="R6" s="193" t="s">
        <v>149</v>
      </c>
      <c r="S6" s="193" t="s">
        <v>150</v>
      </c>
      <c r="T6" s="193" t="s">
        <v>151</v>
      </c>
      <c r="U6" s="193" t="s">
        <v>152</v>
      </c>
      <c r="V6" s="193" t="s">
        <v>153</v>
      </c>
      <c r="W6" s="193" t="s">
        <v>154</v>
      </c>
    </row>
    <row r="7" spans="1:60" hidden="1" x14ac:dyDescent="0.2">
      <c r="A7" s="3"/>
      <c r="B7" s="4"/>
      <c r="C7" s="4"/>
      <c r="D7" s="6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</row>
    <row r="8" spans="1:60" x14ac:dyDescent="0.2">
      <c r="A8" s="217" t="s">
        <v>155</v>
      </c>
      <c r="B8" s="218" t="s">
        <v>114</v>
      </c>
      <c r="C8" s="238" t="s">
        <v>115</v>
      </c>
      <c r="D8" s="219"/>
      <c r="E8" s="220"/>
      <c r="F8" s="221"/>
      <c r="G8" s="222">
        <f>SUMIF(AG9:AG9,"&lt;&gt;NOR",G9:G9)</f>
        <v>0</v>
      </c>
      <c r="H8" s="216"/>
      <c r="I8" s="216">
        <f>SUM(I9:I9)</f>
        <v>0</v>
      </c>
      <c r="J8" s="216"/>
      <c r="K8" s="216">
        <f>SUM(K9:K9)</f>
        <v>0</v>
      </c>
      <c r="L8" s="216"/>
      <c r="M8" s="216">
        <f>SUM(M9:M9)</f>
        <v>0</v>
      </c>
      <c r="N8" s="216"/>
      <c r="O8" s="216">
        <f>SUM(O9:O9)</f>
        <v>0</v>
      </c>
      <c r="P8" s="216"/>
      <c r="Q8" s="216">
        <f>SUM(Q9:Q9)</f>
        <v>0</v>
      </c>
      <c r="R8" s="216"/>
      <c r="S8" s="216"/>
      <c r="T8" s="216"/>
      <c r="U8" s="216"/>
      <c r="V8" s="216">
        <f>SUM(V9:V9)</f>
        <v>0</v>
      </c>
      <c r="W8" s="216"/>
      <c r="AG8" t="s">
        <v>156</v>
      </c>
    </row>
    <row r="9" spans="1:60" outlineLevel="1" x14ac:dyDescent="0.2">
      <c r="A9" s="229">
        <v>1</v>
      </c>
      <c r="B9" s="230" t="s">
        <v>507</v>
      </c>
      <c r="C9" s="239" t="s">
        <v>508</v>
      </c>
      <c r="D9" s="231" t="s">
        <v>509</v>
      </c>
      <c r="E9" s="232">
        <v>10</v>
      </c>
      <c r="F9" s="233"/>
      <c r="G9" s="23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0</v>
      </c>
      <c r="Q9" s="214">
        <f>ROUND(E9*P9,2)</f>
        <v>0</v>
      </c>
      <c r="R9" s="214"/>
      <c r="S9" s="214" t="s">
        <v>270</v>
      </c>
      <c r="T9" s="214" t="s">
        <v>167</v>
      </c>
      <c r="U9" s="214">
        <v>0</v>
      </c>
      <c r="V9" s="214">
        <f>ROUND(E9*U9,2)</f>
        <v>0</v>
      </c>
      <c r="W9" s="214"/>
      <c r="X9" s="194"/>
      <c r="Y9" s="194"/>
      <c r="Z9" s="194"/>
      <c r="AA9" s="194"/>
      <c r="AB9" s="194"/>
      <c r="AC9" s="194"/>
      <c r="AD9" s="194"/>
      <c r="AE9" s="194"/>
      <c r="AF9" s="194"/>
      <c r="AG9" s="194" t="s">
        <v>510</v>
      </c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1:60" x14ac:dyDescent="0.2">
      <c r="A10" s="217" t="s">
        <v>155</v>
      </c>
      <c r="B10" s="218" t="s">
        <v>116</v>
      </c>
      <c r="C10" s="238" t="s">
        <v>68</v>
      </c>
      <c r="D10" s="219"/>
      <c r="E10" s="220"/>
      <c r="F10" s="221"/>
      <c r="G10" s="222">
        <f>SUMIF(AG11:AG59,"&lt;&gt;NOR",G11:G59)</f>
        <v>0</v>
      </c>
      <c r="H10" s="216"/>
      <c r="I10" s="216">
        <f>SUM(I11:I59)</f>
        <v>0</v>
      </c>
      <c r="J10" s="216"/>
      <c r="K10" s="216">
        <f>SUM(K11:K59)</f>
        <v>0</v>
      </c>
      <c r="L10" s="216"/>
      <c r="M10" s="216">
        <f>SUM(M11:M59)</f>
        <v>0</v>
      </c>
      <c r="N10" s="216"/>
      <c r="O10" s="216">
        <f>SUM(O11:O59)</f>
        <v>0</v>
      </c>
      <c r="P10" s="216"/>
      <c r="Q10" s="216">
        <f>SUM(Q11:Q59)</f>
        <v>0</v>
      </c>
      <c r="R10" s="216"/>
      <c r="S10" s="216"/>
      <c r="T10" s="216"/>
      <c r="U10" s="216"/>
      <c r="V10" s="216">
        <f>SUM(V11:V59)</f>
        <v>14.259999999999998</v>
      </c>
      <c r="W10" s="216"/>
      <c r="AG10" t="s">
        <v>156</v>
      </c>
    </row>
    <row r="11" spans="1:60" outlineLevel="1" x14ac:dyDescent="0.2">
      <c r="A11" s="223">
        <v>2</v>
      </c>
      <c r="B11" s="224" t="s">
        <v>511</v>
      </c>
      <c r="C11" s="240" t="s">
        <v>512</v>
      </c>
      <c r="D11" s="225" t="s">
        <v>284</v>
      </c>
      <c r="E11" s="226">
        <v>9</v>
      </c>
      <c r="F11" s="227"/>
      <c r="G11" s="228">
        <f>ROUND(E11*F11,2)</f>
        <v>0</v>
      </c>
      <c r="H11" s="215"/>
      <c r="I11" s="214">
        <f>ROUND(E11*H11,2)</f>
        <v>0</v>
      </c>
      <c r="J11" s="215"/>
      <c r="K11" s="214">
        <f>ROUND(E11*J11,2)</f>
        <v>0</v>
      </c>
      <c r="L11" s="214">
        <v>21</v>
      </c>
      <c r="M11" s="214">
        <f>G11*(1+L11/100)</f>
        <v>0</v>
      </c>
      <c r="N11" s="214">
        <v>0</v>
      </c>
      <c r="O11" s="214">
        <f>ROUND(E11*N11,2)</f>
        <v>0</v>
      </c>
      <c r="P11" s="214">
        <v>0</v>
      </c>
      <c r="Q11" s="214">
        <f>ROUND(E11*P11,2)</f>
        <v>0</v>
      </c>
      <c r="R11" s="214"/>
      <c r="S11" s="214" t="s">
        <v>161</v>
      </c>
      <c r="T11" s="214" t="s">
        <v>167</v>
      </c>
      <c r="U11" s="214">
        <v>0.14130000000000001</v>
      </c>
      <c r="V11" s="214">
        <f>ROUND(E11*U11,2)</f>
        <v>1.27</v>
      </c>
      <c r="W11" s="214"/>
      <c r="X11" s="194"/>
      <c r="Y11" s="194"/>
      <c r="Z11" s="194"/>
      <c r="AA11" s="194"/>
      <c r="AB11" s="194"/>
      <c r="AC11" s="194"/>
      <c r="AD11" s="194"/>
      <c r="AE11" s="194"/>
      <c r="AF11" s="194"/>
      <c r="AG11" s="194" t="s">
        <v>510</v>
      </c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1:60" outlineLevel="1" x14ac:dyDescent="0.2">
      <c r="A12" s="211"/>
      <c r="B12" s="212"/>
      <c r="C12" s="254" t="s">
        <v>513</v>
      </c>
      <c r="D12" s="249"/>
      <c r="E12" s="250">
        <v>4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194"/>
      <c r="Y12" s="194"/>
      <c r="Z12" s="194"/>
      <c r="AA12" s="194"/>
      <c r="AB12" s="194"/>
      <c r="AC12" s="194"/>
      <c r="AD12" s="194"/>
      <c r="AE12" s="194"/>
      <c r="AF12" s="194"/>
      <c r="AG12" s="194" t="s">
        <v>195</v>
      </c>
      <c r="AH12" s="194">
        <v>0</v>
      </c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1:60" outlineLevel="1" x14ac:dyDescent="0.2">
      <c r="A13" s="211"/>
      <c r="B13" s="212"/>
      <c r="C13" s="254" t="s">
        <v>514</v>
      </c>
      <c r="D13" s="249"/>
      <c r="E13" s="250">
        <v>5</v>
      </c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194"/>
      <c r="Y13" s="194"/>
      <c r="Z13" s="194"/>
      <c r="AA13" s="194"/>
      <c r="AB13" s="194"/>
      <c r="AC13" s="194"/>
      <c r="AD13" s="194"/>
      <c r="AE13" s="194"/>
      <c r="AF13" s="194"/>
      <c r="AG13" s="194" t="s">
        <v>195</v>
      </c>
      <c r="AH13" s="194">
        <v>0</v>
      </c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1:60" ht="22.5" outlineLevel="1" x14ac:dyDescent="0.2">
      <c r="A14" s="223">
        <v>3</v>
      </c>
      <c r="B14" s="224" t="s">
        <v>515</v>
      </c>
      <c r="C14" s="240" t="s">
        <v>516</v>
      </c>
      <c r="D14" s="225" t="s">
        <v>284</v>
      </c>
      <c r="E14" s="226">
        <v>3</v>
      </c>
      <c r="F14" s="227"/>
      <c r="G14" s="228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0</v>
      </c>
      <c r="O14" s="214">
        <f>ROUND(E14*N14,2)</f>
        <v>0</v>
      </c>
      <c r="P14" s="214">
        <v>0</v>
      </c>
      <c r="Q14" s="214">
        <f>ROUND(E14*P14,2)</f>
        <v>0</v>
      </c>
      <c r="R14" s="214"/>
      <c r="S14" s="214" t="s">
        <v>161</v>
      </c>
      <c r="T14" s="214" t="s">
        <v>167</v>
      </c>
      <c r="U14" s="214">
        <v>0.39017000000000002</v>
      </c>
      <c r="V14" s="214">
        <f>ROUND(E14*U14,2)</f>
        <v>1.17</v>
      </c>
      <c r="W14" s="214"/>
      <c r="X14" s="194"/>
      <c r="Y14" s="194"/>
      <c r="Z14" s="194"/>
      <c r="AA14" s="194"/>
      <c r="AB14" s="194"/>
      <c r="AC14" s="194"/>
      <c r="AD14" s="194"/>
      <c r="AE14" s="194"/>
      <c r="AF14" s="194"/>
      <c r="AG14" s="194" t="s">
        <v>510</v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1:60" outlineLevel="1" x14ac:dyDescent="0.2">
      <c r="A15" s="211"/>
      <c r="B15" s="212"/>
      <c r="C15" s="254" t="s">
        <v>517</v>
      </c>
      <c r="D15" s="249"/>
      <c r="E15" s="250">
        <v>3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194"/>
      <c r="Y15" s="194"/>
      <c r="Z15" s="194"/>
      <c r="AA15" s="194"/>
      <c r="AB15" s="194"/>
      <c r="AC15" s="194"/>
      <c r="AD15" s="194"/>
      <c r="AE15" s="194"/>
      <c r="AF15" s="194"/>
      <c r="AG15" s="194" t="s">
        <v>195</v>
      </c>
      <c r="AH15" s="194">
        <v>0</v>
      </c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1:60" outlineLevel="1" x14ac:dyDescent="0.2">
      <c r="A16" s="223">
        <v>4</v>
      </c>
      <c r="B16" s="224" t="s">
        <v>518</v>
      </c>
      <c r="C16" s="240" t="s">
        <v>519</v>
      </c>
      <c r="D16" s="225" t="s">
        <v>284</v>
      </c>
      <c r="E16" s="226">
        <v>4</v>
      </c>
      <c r="F16" s="227"/>
      <c r="G16" s="228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0</v>
      </c>
      <c r="O16" s="214">
        <f>ROUND(E16*N16,2)</f>
        <v>0</v>
      </c>
      <c r="P16" s="214">
        <v>0</v>
      </c>
      <c r="Q16" s="214">
        <f>ROUND(E16*P16,2)</f>
        <v>0</v>
      </c>
      <c r="R16" s="214"/>
      <c r="S16" s="214" t="s">
        <v>161</v>
      </c>
      <c r="T16" s="214" t="s">
        <v>167</v>
      </c>
      <c r="U16" s="214">
        <v>8.0000000000000002E-3</v>
      </c>
      <c r="V16" s="214">
        <f>ROUND(E16*U16,2)</f>
        <v>0.03</v>
      </c>
      <c r="W16" s="214"/>
      <c r="X16" s="194"/>
      <c r="Y16" s="194"/>
      <c r="Z16" s="194"/>
      <c r="AA16" s="194"/>
      <c r="AB16" s="194"/>
      <c r="AC16" s="194"/>
      <c r="AD16" s="194"/>
      <c r="AE16" s="194"/>
      <c r="AF16" s="194"/>
      <c r="AG16" s="194" t="s">
        <v>510</v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1:60" outlineLevel="1" x14ac:dyDescent="0.2">
      <c r="A17" s="211"/>
      <c r="B17" s="212"/>
      <c r="C17" s="254" t="s">
        <v>520</v>
      </c>
      <c r="D17" s="249"/>
      <c r="E17" s="250">
        <v>4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194"/>
      <c r="Y17" s="194"/>
      <c r="Z17" s="194"/>
      <c r="AA17" s="194"/>
      <c r="AB17" s="194"/>
      <c r="AC17" s="194"/>
      <c r="AD17" s="194"/>
      <c r="AE17" s="194"/>
      <c r="AF17" s="194"/>
      <c r="AG17" s="194" t="s">
        <v>195</v>
      </c>
      <c r="AH17" s="194">
        <v>0</v>
      </c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</row>
    <row r="18" spans="1:60" outlineLevel="1" x14ac:dyDescent="0.2">
      <c r="A18" s="223">
        <v>5</v>
      </c>
      <c r="B18" s="224" t="s">
        <v>521</v>
      </c>
      <c r="C18" s="240" t="s">
        <v>522</v>
      </c>
      <c r="D18" s="225" t="s">
        <v>284</v>
      </c>
      <c r="E18" s="226">
        <v>3</v>
      </c>
      <c r="F18" s="227"/>
      <c r="G18" s="228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161</v>
      </c>
      <c r="T18" s="214" t="s">
        <v>167</v>
      </c>
      <c r="U18" s="214">
        <v>0.24232999999999999</v>
      </c>
      <c r="V18" s="214">
        <f>ROUND(E18*U18,2)</f>
        <v>0.73</v>
      </c>
      <c r="W18" s="214"/>
      <c r="X18" s="194"/>
      <c r="Y18" s="194"/>
      <c r="Z18" s="194"/>
      <c r="AA18" s="194"/>
      <c r="AB18" s="194"/>
      <c r="AC18" s="194"/>
      <c r="AD18" s="194"/>
      <c r="AE18" s="194"/>
      <c r="AF18" s="194"/>
      <c r="AG18" s="194" t="s">
        <v>510</v>
      </c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1:60" outlineLevel="1" x14ac:dyDescent="0.2">
      <c r="A19" s="211"/>
      <c r="B19" s="212"/>
      <c r="C19" s="254" t="s">
        <v>517</v>
      </c>
      <c r="D19" s="249"/>
      <c r="E19" s="250">
        <v>3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194"/>
      <c r="Y19" s="194"/>
      <c r="Z19" s="194"/>
      <c r="AA19" s="194"/>
      <c r="AB19" s="194"/>
      <c r="AC19" s="194"/>
      <c r="AD19" s="194"/>
      <c r="AE19" s="194"/>
      <c r="AF19" s="194"/>
      <c r="AG19" s="194" t="s">
        <v>195</v>
      </c>
      <c r="AH19" s="194">
        <v>0</v>
      </c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outlineLevel="1" x14ac:dyDescent="0.2">
      <c r="A20" s="223">
        <v>6</v>
      </c>
      <c r="B20" s="224" t="s">
        <v>523</v>
      </c>
      <c r="C20" s="240" t="s">
        <v>524</v>
      </c>
      <c r="D20" s="225" t="s">
        <v>284</v>
      </c>
      <c r="E20" s="226">
        <v>2</v>
      </c>
      <c r="F20" s="227"/>
      <c r="G20" s="228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0</v>
      </c>
      <c r="O20" s="214">
        <f>ROUND(E20*N20,2)</f>
        <v>0</v>
      </c>
      <c r="P20" s="214">
        <v>0</v>
      </c>
      <c r="Q20" s="214">
        <f>ROUND(E20*P20,2)</f>
        <v>0</v>
      </c>
      <c r="R20" s="214"/>
      <c r="S20" s="214" t="s">
        <v>161</v>
      </c>
      <c r="T20" s="214" t="s">
        <v>167</v>
      </c>
      <c r="U20" s="214">
        <v>0.16866999999999999</v>
      </c>
      <c r="V20" s="214">
        <f>ROUND(E20*U20,2)</f>
        <v>0.34</v>
      </c>
      <c r="W20" s="214"/>
      <c r="X20" s="194"/>
      <c r="Y20" s="194"/>
      <c r="Z20" s="194"/>
      <c r="AA20" s="194"/>
      <c r="AB20" s="194"/>
      <c r="AC20" s="194"/>
      <c r="AD20" s="194"/>
      <c r="AE20" s="194"/>
      <c r="AF20" s="194"/>
      <c r="AG20" s="194" t="s">
        <v>510</v>
      </c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1:60" outlineLevel="1" x14ac:dyDescent="0.2">
      <c r="A21" s="211"/>
      <c r="B21" s="212"/>
      <c r="C21" s="254" t="s">
        <v>525</v>
      </c>
      <c r="D21" s="249"/>
      <c r="E21" s="250">
        <v>2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194"/>
      <c r="Y21" s="194"/>
      <c r="Z21" s="194"/>
      <c r="AA21" s="194"/>
      <c r="AB21" s="194"/>
      <c r="AC21" s="194"/>
      <c r="AD21" s="194"/>
      <c r="AE21" s="194"/>
      <c r="AF21" s="194"/>
      <c r="AG21" s="194" t="s">
        <v>195</v>
      </c>
      <c r="AH21" s="194">
        <v>0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</row>
    <row r="22" spans="1:60" ht="22.5" outlineLevel="1" x14ac:dyDescent="0.2">
      <c r="A22" s="223">
        <v>7</v>
      </c>
      <c r="B22" s="224" t="s">
        <v>526</v>
      </c>
      <c r="C22" s="240" t="s">
        <v>527</v>
      </c>
      <c r="D22" s="225" t="s">
        <v>284</v>
      </c>
      <c r="E22" s="226">
        <v>5</v>
      </c>
      <c r="F22" s="227"/>
      <c r="G22" s="228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0</v>
      </c>
      <c r="O22" s="214">
        <f>ROUND(E22*N22,2)</f>
        <v>0</v>
      </c>
      <c r="P22" s="214">
        <v>0</v>
      </c>
      <c r="Q22" s="214">
        <f>ROUND(E22*P22,2)</f>
        <v>0</v>
      </c>
      <c r="R22" s="214"/>
      <c r="S22" s="214" t="s">
        <v>161</v>
      </c>
      <c r="T22" s="214" t="s">
        <v>167</v>
      </c>
      <c r="U22" s="214">
        <v>0.1</v>
      </c>
      <c r="V22" s="214">
        <f>ROUND(E22*U22,2)</f>
        <v>0.5</v>
      </c>
      <c r="W22" s="214"/>
      <c r="X22" s="194"/>
      <c r="Y22" s="194"/>
      <c r="Z22" s="194"/>
      <c r="AA22" s="194"/>
      <c r="AB22" s="194"/>
      <c r="AC22" s="194"/>
      <c r="AD22" s="194"/>
      <c r="AE22" s="194"/>
      <c r="AF22" s="194"/>
      <c r="AG22" s="194" t="s">
        <v>510</v>
      </c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outlineLevel="1" x14ac:dyDescent="0.2">
      <c r="A23" s="211"/>
      <c r="B23" s="212"/>
      <c r="C23" s="254" t="s">
        <v>528</v>
      </c>
      <c r="D23" s="249"/>
      <c r="E23" s="250">
        <v>5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194"/>
      <c r="Y23" s="194"/>
      <c r="Z23" s="194"/>
      <c r="AA23" s="194"/>
      <c r="AB23" s="194"/>
      <c r="AC23" s="194"/>
      <c r="AD23" s="194"/>
      <c r="AE23" s="194"/>
      <c r="AF23" s="194"/>
      <c r="AG23" s="194" t="s">
        <v>195</v>
      </c>
      <c r="AH23" s="194">
        <v>0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</row>
    <row r="24" spans="1:60" outlineLevel="1" x14ac:dyDescent="0.2">
      <c r="A24" s="229">
        <v>8</v>
      </c>
      <c r="B24" s="230" t="s">
        <v>529</v>
      </c>
      <c r="C24" s="239" t="s">
        <v>530</v>
      </c>
      <c r="D24" s="231" t="s">
        <v>284</v>
      </c>
      <c r="E24" s="232">
        <v>3</v>
      </c>
      <c r="F24" s="233"/>
      <c r="G24" s="234">
        <f>ROUND(E24*F24,2)</f>
        <v>0</v>
      </c>
      <c r="H24" s="215"/>
      <c r="I24" s="214">
        <f>ROUND(E24*H24,2)</f>
        <v>0</v>
      </c>
      <c r="J24" s="215"/>
      <c r="K24" s="214">
        <f>ROUND(E24*J24,2)</f>
        <v>0</v>
      </c>
      <c r="L24" s="214">
        <v>21</v>
      </c>
      <c r="M24" s="214">
        <f>G24*(1+L24/100)</f>
        <v>0</v>
      </c>
      <c r="N24" s="214">
        <v>0</v>
      </c>
      <c r="O24" s="214">
        <f>ROUND(E24*N24,2)</f>
        <v>0</v>
      </c>
      <c r="P24" s="214">
        <v>0</v>
      </c>
      <c r="Q24" s="214">
        <f>ROUND(E24*P24,2)</f>
        <v>0</v>
      </c>
      <c r="R24" s="214"/>
      <c r="S24" s="214" t="s">
        <v>161</v>
      </c>
      <c r="T24" s="214" t="s">
        <v>167</v>
      </c>
      <c r="U24" s="214">
        <v>0.17979999999999999</v>
      </c>
      <c r="V24" s="214">
        <f>ROUND(E24*U24,2)</f>
        <v>0.54</v>
      </c>
      <c r="W24" s="214"/>
      <c r="X24" s="194"/>
      <c r="Y24" s="194"/>
      <c r="Z24" s="194"/>
      <c r="AA24" s="194"/>
      <c r="AB24" s="194"/>
      <c r="AC24" s="194"/>
      <c r="AD24" s="194"/>
      <c r="AE24" s="194"/>
      <c r="AF24" s="194"/>
      <c r="AG24" s="194" t="s">
        <v>510</v>
      </c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</row>
    <row r="25" spans="1:60" ht="22.5" outlineLevel="1" x14ac:dyDescent="0.2">
      <c r="A25" s="223">
        <v>9</v>
      </c>
      <c r="B25" s="224" t="s">
        <v>531</v>
      </c>
      <c r="C25" s="240" t="s">
        <v>532</v>
      </c>
      <c r="D25" s="225" t="s">
        <v>206</v>
      </c>
      <c r="E25" s="226">
        <v>48</v>
      </c>
      <c r="F25" s="227"/>
      <c r="G25" s="228">
        <f>ROUND(E25*F25,2)</f>
        <v>0</v>
      </c>
      <c r="H25" s="215"/>
      <c r="I25" s="214">
        <f>ROUND(E25*H25,2)</f>
        <v>0</v>
      </c>
      <c r="J25" s="215"/>
      <c r="K25" s="214">
        <f>ROUND(E25*J25,2)</f>
        <v>0</v>
      </c>
      <c r="L25" s="214">
        <v>21</v>
      </c>
      <c r="M25" s="214">
        <f>G25*(1+L25/100)</f>
        <v>0</v>
      </c>
      <c r="N25" s="214">
        <v>0</v>
      </c>
      <c r="O25" s="214">
        <f>ROUND(E25*N25,2)</f>
        <v>0</v>
      </c>
      <c r="P25" s="214">
        <v>0</v>
      </c>
      <c r="Q25" s="214">
        <f>ROUND(E25*P25,2)</f>
        <v>0</v>
      </c>
      <c r="R25" s="214"/>
      <c r="S25" s="214" t="s">
        <v>161</v>
      </c>
      <c r="T25" s="214" t="s">
        <v>167</v>
      </c>
      <c r="U25" s="214">
        <v>7.0000000000000007E-2</v>
      </c>
      <c r="V25" s="214">
        <f>ROUND(E25*U25,2)</f>
        <v>3.36</v>
      </c>
      <c r="W25" s="214"/>
      <c r="X25" s="194"/>
      <c r="Y25" s="194"/>
      <c r="Z25" s="194"/>
      <c r="AA25" s="194"/>
      <c r="AB25" s="194"/>
      <c r="AC25" s="194"/>
      <c r="AD25" s="194"/>
      <c r="AE25" s="194"/>
      <c r="AF25" s="194"/>
      <c r="AG25" s="194" t="s">
        <v>510</v>
      </c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</row>
    <row r="26" spans="1:60" outlineLevel="1" x14ac:dyDescent="0.2">
      <c r="A26" s="211"/>
      <c r="B26" s="212"/>
      <c r="C26" s="254" t="s">
        <v>533</v>
      </c>
      <c r="D26" s="249"/>
      <c r="E26" s="250">
        <v>48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194"/>
      <c r="Y26" s="194"/>
      <c r="Z26" s="194"/>
      <c r="AA26" s="194"/>
      <c r="AB26" s="194"/>
      <c r="AC26" s="194"/>
      <c r="AD26" s="194"/>
      <c r="AE26" s="194"/>
      <c r="AF26" s="194"/>
      <c r="AG26" s="194" t="s">
        <v>195</v>
      </c>
      <c r="AH26" s="194">
        <v>0</v>
      </c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</row>
    <row r="27" spans="1:60" ht="22.5" outlineLevel="1" x14ac:dyDescent="0.2">
      <c r="A27" s="223">
        <v>10</v>
      </c>
      <c r="B27" s="224" t="s">
        <v>534</v>
      </c>
      <c r="C27" s="240" t="s">
        <v>535</v>
      </c>
      <c r="D27" s="225" t="s">
        <v>206</v>
      </c>
      <c r="E27" s="226">
        <v>66</v>
      </c>
      <c r="F27" s="227"/>
      <c r="G27" s="228">
        <f>ROUND(E27*F27,2)</f>
        <v>0</v>
      </c>
      <c r="H27" s="215"/>
      <c r="I27" s="214">
        <f>ROUND(E27*H27,2)</f>
        <v>0</v>
      </c>
      <c r="J27" s="215"/>
      <c r="K27" s="214">
        <f>ROUND(E27*J27,2)</f>
        <v>0</v>
      </c>
      <c r="L27" s="214">
        <v>21</v>
      </c>
      <c r="M27" s="214">
        <f>G27*(1+L27/100)</f>
        <v>0</v>
      </c>
      <c r="N27" s="214">
        <v>0</v>
      </c>
      <c r="O27" s="214">
        <f>ROUND(E27*N27,2)</f>
        <v>0</v>
      </c>
      <c r="P27" s="214">
        <v>0</v>
      </c>
      <c r="Q27" s="214">
        <f>ROUND(E27*P27,2)</f>
        <v>0</v>
      </c>
      <c r="R27" s="214"/>
      <c r="S27" s="214" t="s">
        <v>536</v>
      </c>
      <c r="T27" s="214" t="s">
        <v>167</v>
      </c>
      <c r="U27" s="214">
        <v>7.0000000000000007E-2</v>
      </c>
      <c r="V27" s="214">
        <f>ROUND(E27*U27,2)</f>
        <v>4.62</v>
      </c>
      <c r="W27" s="214"/>
      <c r="X27" s="194"/>
      <c r="Y27" s="194"/>
      <c r="Z27" s="194"/>
      <c r="AA27" s="194"/>
      <c r="AB27" s="194"/>
      <c r="AC27" s="194"/>
      <c r="AD27" s="194"/>
      <c r="AE27" s="194"/>
      <c r="AF27" s="194"/>
      <c r="AG27" s="194" t="s">
        <v>510</v>
      </c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</row>
    <row r="28" spans="1:60" outlineLevel="1" x14ac:dyDescent="0.2">
      <c r="A28" s="211"/>
      <c r="B28" s="212"/>
      <c r="C28" s="254" t="s">
        <v>537</v>
      </c>
      <c r="D28" s="249"/>
      <c r="E28" s="250">
        <v>19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194"/>
      <c r="Y28" s="194"/>
      <c r="Z28" s="194"/>
      <c r="AA28" s="194"/>
      <c r="AB28" s="194"/>
      <c r="AC28" s="194"/>
      <c r="AD28" s="194"/>
      <c r="AE28" s="194"/>
      <c r="AF28" s="194"/>
      <c r="AG28" s="194" t="s">
        <v>195</v>
      </c>
      <c r="AH28" s="194">
        <v>0</v>
      </c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</row>
    <row r="29" spans="1:60" outlineLevel="1" x14ac:dyDescent="0.2">
      <c r="A29" s="211"/>
      <c r="B29" s="212"/>
      <c r="C29" s="254" t="s">
        <v>538</v>
      </c>
      <c r="D29" s="249"/>
      <c r="E29" s="250">
        <v>47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194"/>
      <c r="Y29" s="194"/>
      <c r="Z29" s="194"/>
      <c r="AA29" s="194"/>
      <c r="AB29" s="194"/>
      <c r="AC29" s="194"/>
      <c r="AD29" s="194"/>
      <c r="AE29" s="194"/>
      <c r="AF29" s="194"/>
      <c r="AG29" s="194" t="s">
        <v>195</v>
      </c>
      <c r="AH29" s="194">
        <v>0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</row>
    <row r="30" spans="1:60" ht="22.5" outlineLevel="1" x14ac:dyDescent="0.2">
      <c r="A30" s="223">
        <v>11</v>
      </c>
      <c r="B30" s="224" t="s">
        <v>539</v>
      </c>
      <c r="C30" s="240" t="s">
        <v>540</v>
      </c>
      <c r="D30" s="225" t="s">
        <v>284</v>
      </c>
      <c r="E30" s="226">
        <v>24</v>
      </c>
      <c r="F30" s="227"/>
      <c r="G30" s="228">
        <f>ROUND(E30*F30,2)</f>
        <v>0</v>
      </c>
      <c r="H30" s="215"/>
      <c r="I30" s="214">
        <f>ROUND(E30*H30,2)</f>
        <v>0</v>
      </c>
      <c r="J30" s="215"/>
      <c r="K30" s="214">
        <f>ROUND(E30*J30,2)</f>
        <v>0</v>
      </c>
      <c r="L30" s="214">
        <v>21</v>
      </c>
      <c r="M30" s="214">
        <f>G30*(1+L30/100)</f>
        <v>0</v>
      </c>
      <c r="N30" s="214">
        <v>0</v>
      </c>
      <c r="O30" s="214">
        <f>ROUND(E30*N30,2)</f>
        <v>0</v>
      </c>
      <c r="P30" s="214">
        <v>0</v>
      </c>
      <c r="Q30" s="214">
        <f>ROUND(E30*P30,2)</f>
        <v>0</v>
      </c>
      <c r="R30" s="214"/>
      <c r="S30" s="214" t="s">
        <v>161</v>
      </c>
      <c r="T30" s="214" t="s">
        <v>167</v>
      </c>
      <c r="U30" s="214">
        <v>7.0669999999999997E-2</v>
      </c>
      <c r="V30" s="214">
        <f>ROUND(E30*U30,2)</f>
        <v>1.7</v>
      </c>
      <c r="W30" s="214"/>
      <c r="X30" s="194"/>
      <c r="Y30" s="194"/>
      <c r="Z30" s="194"/>
      <c r="AA30" s="194"/>
      <c r="AB30" s="194"/>
      <c r="AC30" s="194"/>
      <c r="AD30" s="194"/>
      <c r="AE30" s="194"/>
      <c r="AF30" s="194"/>
      <c r="AG30" s="194" t="s">
        <v>510</v>
      </c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</row>
    <row r="31" spans="1:60" outlineLevel="1" x14ac:dyDescent="0.2">
      <c r="A31" s="211"/>
      <c r="B31" s="212"/>
      <c r="C31" s="254" t="s">
        <v>541</v>
      </c>
      <c r="D31" s="249"/>
      <c r="E31" s="250">
        <v>8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194"/>
      <c r="Y31" s="194"/>
      <c r="Z31" s="194"/>
      <c r="AA31" s="194"/>
      <c r="AB31" s="194"/>
      <c r="AC31" s="194"/>
      <c r="AD31" s="194"/>
      <c r="AE31" s="194"/>
      <c r="AF31" s="194"/>
      <c r="AG31" s="194" t="s">
        <v>195</v>
      </c>
      <c r="AH31" s="194">
        <v>0</v>
      </c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</row>
    <row r="32" spans="1:60" outlineLevel="1" x14ac:dyDescent="0.2">
      <c r="A32" s="211"/>
      <c r="B32" s="212"/>
      <c r="C32" s="254" t="s">
        <v>542</v>
      </c>
      <c r="D32" s="249"/>
      <c r="E32" s="250">
        <v>16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194"/>
      <c r="Y32" s="194"/>
      <c r="Z32" s="194"/>
      <c r="AA32" s="194"/>
      <c r="AB32" s="194"/>
      <c r="AC32" s="194"/>
      <c r="AD32" s="194"/>
      <c r="AE32" s="194"/>
      <c r="AF32" s="194"/>
      <c r="AG32" s="194" t="s">
        <v>195</v>
      </c>
      <c r="AH32" s="194">
        <v>0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</row>
    <row r="33" spans="1:60" outlineLevel="1" x14ac:dyDescent="0.2">
      <c r="A33" s="229">
        <v>12</v>
      </c>
      <c r="B33" s="230" t="s">
        <v>543</v>
      </c>
      <c r="C33" s="239" t="s">
        <v>544</v>
      </c>
      <c r="D33" s="231" t="s">
        <v>0</v>
      </c>
      <c r="E33" s="232">
        <v>0.01</v>
      </c>
      <c r="F33" s="233"/>
      <c r="G33" s="234">
        <f>ROUND(E33*F33,2)</f>
        <v>0</v>
      </c>
      <c r="H33" s="215"/>
      <c r="I33" s="214">
        <f>ROUND(E33*H33,2)</f>
        <v>0</v>
      </c>
      <c r="J33" s="215"/>
      <c r="K33" s="214">
        <f>ROUND(E33*J33,2)</f>
        <v>0</v>
      </c>
      <c r="L33" s="214">
        <v>21</v>
      </c>
      <c r="M33" s="214">
        <f>G33*(1+L33/100)</f>
        <v>0</v>
      </c>
      <c r="N33" s="214">
        <v>0</v>
      </c>
      <c r="O33" s="214">
        <f>ROUND(E33*N33,2)</f>
        <v>0</v>
      </c>
      <c r="P33" s="214">
        <v>0</v>
      </c>
      <c r="Q33" s="214">
        <f>ROUND(E33*P33,2)</f>
        <v>0</v>
      </c>
      <c r="R33" s="214"/>
      <c r="S33" s="214" t="s">
        <v>270</v>
      </c>
      <c r="T33" s="214" t="s">
        <v>167</v>
      </c>
      <c r="U33" s="214">
        <v>0</v>
      </c>
      <c r="V33" s="214">
        <f>ROUND(E33*U33,2)</f>
        <v>0</v>
      </c>
      <c r="W33" s="214"/>
      <c r="X33" s="194"/>
      <c r="Y33" s="194"/>
      <c r="Z33" s="194"/>
      <c r="AA33" s="194"/>
      <c r="AB33" s="194"/>
      <c r="AC33" s="194"/>
      <c r="AD33" s="194"/>
      <c r="AE33" s="194"/>
      <c r="AF33" s="194"/>
      <c r="AG33" s="194" t="s">
        <v>510</v>
      </c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</row>
    <row r="34" spans="1:60" outlineLevel="1" x14ac:dyDescent="0.2">
      <c r="A34" s="223">
        <v>13</v>
      </c>
      <c r="B34" s="224" t="s">
        <v>545</v>
      </c>
      <c r="C34" s="240" t="s">
        <v>546</v>
      </c>
      <c r="D34" s="225" t="s">
        <v>284</v>
      </c>
      <c r="E34" s="226">
        <v>1</v>
      </c>
      <c r="F34" s="227"/>
      <c r="G34" s="228">
        <f>ROUND(E34*F34,2)</f>
        <v>0</v>
      </c>
      <c r="H34" s="215"/>
      <c r="I34" s="214">
        <f>ROUND(E34*H34,2)</f>
        <v>0</v>
      </c>
      <c r="J34" s="215"/>
      <c r="K34" s="214">
        <f>ROUND(E34*J34,2)</f>
        <v>0</v>
      </c>
      <c r="L34" s="214">
        <v>21</v>
      </c>
      <c r="M34" s="214">
        <f>G34*(1+L34/100)</f>
        <v>0</v>
      </c>
      <c r="N34" s="214">
        <v>0</v>
      </c>
      <c r="O34" s="214">
        <f>ROUND(E34*N34,2)</f>
        <v>0</v>
      </c>
      <c r="P34" s="214">
        <v>0</v>
      </c>
      <c r="Q34" s="214">
        <f>ROUND(E34*P34,2)</f>
        <v>0</v>
      </c>
      <c r="R34" s="214"/>
      <c r="S34" s="214" t="s">
        <v>270</v>
      </c>
      <c r="T34" s="214" t="s">
        <v>167</v>
      </c>
      <c r="U34" s="214">
        <v>0</v>
      </c>
      <c r="V34" s="214">
        <f>ROUND(E34*U34,2)</f>
        <v>0</v>
      </c>
      <c r="W34" s="214"/>
      <c r="X34" s="194"/>
      <c r="Y34" s="194"/>
      <c r="Z34" s="194"/>
      <c r="AA34" s="194"/>
      <c r="AB34" s="194"/>
      <c r="AC34" s="194"/>
      <c r="AD34" s="194"/>
      <c r="AE34" s="194"/>
      <c r="AF34" s="194"/>
      <c r="AG34" s="194" t="s">
        <v>510</v>
      </c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</row>
    <row r="35" spans="1:60" outlineLevel="1" x14ac:dyDescent="0.2">
      <c r="A35" s="211"/>
      <c r="B35" s="212"/>
      <c r="C35" s="254" t="s">
        <v>547</v>
      </c>
      <c r="D35" s="249"/>
      <c r="E35" s="250">
        <v>1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194"/>
      <c r="Y35" s="194"/>
      <c r="Z35" s="194"/>
      <c r="AA35" s="194"/>
      <c r="AB35" s="194"/>
      <c r="AC35" s="194"/>
      <c r="AD35" s="194"/>
      <c r="AE35" s="194"/>
      <c r="AF35" s="194"/>
      <c r="AG35" s="194" t="s">
        <v>195</v>
      </c>
      <c r="AH35" s="194">
        <v>0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</row>
    <row r="36" spans="1:60" outlineLevel="1" x14ac:dyDescent="0.2">
      <c r="A36" s="223">
        <v>14</v>
      </c>
      <c r="B36" s="224" t="s">
        <v>548</v>
      </c>
      <c r="C36" s="240" t="s">
        <v>549</v>
      </c>
      <c r="D36" s="225" t="s">
        <v>284</v>
      </c>
      <c r="E36" s="226">
        <v>1</v>
      </c>
      <c r="F36" s="227"/>
      <c r="G36" s="228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0</v>
      </c>
      <c r="O36" s="214">
        <f>ROUND(E36*N36,2)</f>
        <v>0</v>
      </c>
      <c r="P36" s="214">
        <v>0</v>
      </c>
      <c r="Q36" s="214">
        <f>ROUND(E36*P36,2)</f>
        <v>0</v>
      </c>
      <c r="R36" s="214"/>
      <c r="S36" s="214" t="s">
        <v>270</v>
      </c>
      <c r="T36" s="214" t="s">
        <v>167</v>
      </c>
      <c r="U36" s="214">
        <v>0</v>
      </c>
      <c r="V36" s="214">
        <f>ROUND(E36*U36,2)</f>
        <v>0</v>
      </c>
      <c r="W36" s="214"/>
      <c r="X36" s="194"/>
      <c r="Y36" s="194"/>
      <c r="Z36" s="194"/>
      <c r="AA36" s="194"/>
      <c r="AB36" s="194"/>
      <c r="AC36" s="194"/>
      <c r="AD36" s="194"/>
      <c r="AE36" s="194"/>
      <c r="AF36" s="194"/>
      <c r="AG36" s="194" t="s">
        <v>510</v>
      </c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</row>
    <row r="37" spans="1:60" outlineLevel="1" x14ac:dyDescent="0.2">
      <c r="A37" s="211"/>
      <c r="B37" s="212"/>
      <c r="C37" s="254" t="s">
        <v>550</v>
      </c>
      <c r="D37" s="249"/>
      <c r="E37" s="250">
        <v>1</v>
      </c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194"/>
      <c r="Y37" s="194"/>
      <c r="Z37" s="194"/>
      <c r="AA37" s="194"/>
      <c r="AB37" s="194"/>
      <c r="AC37" s="194"/>
      <c r="AD37" s="194"/>
      <c r="AE37" s="194"/>
      <c r="AF37" s="194"/>
      <c r="AG37" s="194" t="s">
        <v>195</v>
      </c>
      <c r="AH37" s="194">
        <v>0</v>
      </c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</row>
    <row r="38" spans="1:60" outlineLevel="1" x14ac:dyDescent="0.2">
      <c r="A38" s="223">
        <v>15</v>
      </c>
      <c r="B38" s="224" t="s">
        <v>551</v>
      </c>
      <c r="C38" s="240" t="s">
        <v>552</v>
      </c>
      <c r="D38" s="225" t="s">
        <v>284</v>
      </c>
      <c r="E38" s="226">
        <v>3</v>
      </c>
      <c r="F38" s="227"/>
      <c r="G38" s="228">
        <f>ROUND(E38*F38,2)</f>
        <v>0</v>
      </c>
      <c r="H38" s="215"/>
      <c r="I38" s="214">
        <f>ROUND(E38*H38,2)</f>
        <v>0</v>
      </c>
      <c r="J38" s="215"/>
      <c r="K38" s="214">
        <f>ROUND(E38*J38,2)</f>
        <v>0</v>
      </c>
      <c r="L38" s="214">
        <v>21</v>
      </c>
      <c r="M38" s="214">
        <f>G38*(1+L38/100)</f>
        <v>0</v>
      </c>
      <c r="N38" s="214">
        <v>0</v>
      </c>
      <c r="O38" s="214">
        <f>ROUND(E38*N38,2)</f>
        <v>0</v>
      </c>
      <c r="P38" s="214">
        <v>0</v>
      </c>
      <c r="Q38" s="214">
        <f>ROUND(E38*P38,2)</f>
        <v>0</v>
      </c>
      <c r="R38" s="214"/>
      <c r="S38" s="214" t="s">
        <v>270</v>
      </c>
      <c r="T38" s="214" t="s">
        <v>167</v>
      </c>
      <c r="U38" s="214">
        <v>0</v>
      </c>
      <c r="V38" s="214">
        <f>ROUND(E38*U38,2)</f>
        <v>0</v>
      </c>
      <c r="W38" s="214"/>
      <c r="X38" s="194"/>
      <c r="Y38" s="194"/>
      <c r="Z38" s="194"/>
      <c r="AA38" s="194"/>
      <c r="AB38" s="194"/>
      <c r="AC38" s="194"/>
      <c r="AD38" s="194"/>
      <c r="AE38" s="194"/>
      <c r="AF38" s="194"/>
      <c r="AG38" s="194" t="s">
        <v>510</v>
      </c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</row>
    <row r="39" spans="1:60" outlineLevel="1" x14ac:dyDescent="0.2">
      <c r="A39" s="211"/>
      <c r="B39" s="212"/>
      <c r="C39" s="254" t="s">
        <v>517</v>
      </c>
      <c r="D39" s="249"/>
      <c r="E39" s="250">
        <v>3</v>
      </c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194"/>
      <c r="Y39" s="194"/>
      <c r="Z39" s="194"/>
      <c r="AA39" s="194"/>
      <c r="AB39" s="194"/>
      <c r="AC39" s="194"/>
      <c r="AD39" s="194"/>
      <c r="AE39" s="194"/>
      <c r="AF39" s="194"/>
      <c r="AG39" s="194" t="s">
        <v>195</v>
      </c>
      <c r="AH39" s="194">
        <v>0</v>
      </c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</row>
    <row r="40" spans="1:60" outlineLevel="1" x14ac:dyDescent="0.2">
      <c r="A40" s="223">
        <v>16</v>
      </c>
      <c r="B40" s="224" t="s">
        <v>553</v>
      </c>
      <c r="C40" s="240" t="s">
        <v>554</v>
      </c>
      <c r="D40" s="225" t="s">
        <v>284</v>
      </c>
      <c r="E40" s="226">
        <v>3</v>
      </c>
      <c r="F40" s="227"/>
      <c r="G40" s="228">
        <f>ROUND(E40*F40,2)</f>
        <v>0</v>
      </c>
      <c r="H40" s="215"/>
      <c r="I40" s="214">
        <f>ROUND(E40*H40,2)</f>
        <v>0</v>
      </c>
      <c r="J40" s="215"/>
      <c r="K40" s="214">
        <f>ROUND(E40*J40,2)</f>
        <v>0</v>
      </c>
      <c r="L40" s="214">
        <v>21</v>
      </c>
      <c r="M40" s="214">
        <f>G40*(1+L40/100)</f>
        <v>0</v>
      </c>
      <c r="N40" s="214">
        <v>0</v>
      </c>
      <c r="O40" s="214">
        <f>ROUND(E40*N40,2)</f>
        <v>0</v>
      </c>
      <c r="P40" s="214">
        <v>0</v>
      </c>
      <c r="Q40" s="214">
        <f>ROUND(E40*P40,2)</f>
        <v>0</v>
      </c>
      <c r="R40" s="214"/>
      <c r="S40" s="214" t="s">
        <v>270</v>
      </c>
      <c r="T40" s="214" t="s">
        <v>167</v>
      </c>
      <c r="U40" s="214">
        <v>0</v>
      </c>
      <c r="V40" s="214">
        <f>ROUND(E40*U40,2)</f>
        <v>0</v>
      </c>
      <c r="W40" s="214"/>
      <c r="X40" s="194"/>
      <c r="Y40" s="194"/>
      <c r="Z40" s="194"/>
      <c r="AA40" s="194"/>
      <c r="AB40" s="194"/>
      <c r="AC40" s="194"/>
      <c r="AD40" s="194"/>
      <c r="AE40" s="194"/>
      <c r="AF40" s="194"/>
      <c r="AG40" s="194" t="s">
        <v>510</v>
      </c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</row>
    <row r="41" spans="1:60" outlineLevel="1" x14ac:dyDescent="0.2">
      <c r="A41" s="211"/>
      <c r="B41" s="212"/>
      <c r="C41" s="254" t="s">
        <v>517</v>
      </c>
      <c r="D41" s="249"/>
      <c r="E41" s="250">
        <v>3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194"/>
      <c r="Y41" s="194"/>
      <c r="Z41" s="194"/>
      <c r="AA41" s="194"/>
      <c r="AB41" s="194"/>
      <c r="AC41" s="194"/>
      <c r="AD41" s="194"/>
      <c r="AE41" s="194"/>
      <c r="AF41" s="194"/>
      <c r="AG41" s="194" t="s">
        <v>195</v>
      </c>
      <c r="AH41" s="194">
        <v>0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</row>
    <row r="42" spans="1:60" outlineLevel="1" x14ac:dyDescent="0.2">
      <c r="A42" s="223">
        <v>17</v>
      </c>
      <c r="B42" s="224" t="s">
        <v>555</v>
      </c>
      <c r="C42" s="240" t="s">
        <v>556</v>
      </c>
      <c r="D42" s="225" t="s">
        <v>284</v>
      </c>
      <c r="E42" s="226">
        <v>2</v>
      </c>
      <c r="F42" s="227"/>
      <c r="G42" s="228">
        <f>ROUND(E42*F42,2)</f>
        <v>0</v>
      </c>
      <c r="H42" s="215"/>
      <c r="I42" s="214">
        <f>ROUND(E42*H42,2)</f>
        <v>0</v>
      </c>
      <c r="J42" s="215"/>
      <c r="K42" s="214">
        <f>ROUND(E42*J42,2)</f>
        <v>0</v>
      </c>
      <c r="L42" s="214">
        <v>21</v>
      </c>
      <c r="M42" s="214">
        <f>G42*(1+L42/100)</f>
        <v>0</v>
      </c>
      <c r="N42" s="214">
        <v>0</v>
      </c>
      <c r="O42" s="214">
        <f>ROUND(E42*N42,2)</f>
        <v>0</v>
      </c>
      <c r="P42" s="214">
        <v>0</v>
      </c>
      <c r="Q42" s="214">
        <f>ROUND(E42*P42,2)</f>
        <v>0</v>
      </c>
      <c r="R42" s="214"/>
      <c r="S42" s="214" t="s">
        <v>270</v>
      </c>
      <c r="T42" s="214" t="s">
        <v>167</v>
      </c>
      <c r="U42" s="214">
        <v>0</v>
      </c>
      <c r="V42" s="214">
        <f>ROUND(E42*U42,2)</f>
        <v>0</v>
      </c>
      <c r="W42" s="214"/>
      <c r="X42" s="194"/>
      <c r="Y42" s="194"/>
      <c r="Z42" s="194"/>
      <c r="AA42" s="194"/>
      <c r="AB42" s="194"/>
      <c r="AC42" s="194"/>
      <c r="AD42" s="194"/>
      <c r="AE42" s="194"/>
      <c r="AF42" s="194"/>
      <c r="AG42" s="194" t="s">
        <v>510</v>
      </c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</row>
    <row r="43" spans="1:60" outlineLevel="1" x14ac:dyDescent="0.2">
      <c r="A43" s="211"/>
      <c r="B43" s="212"/>
      <c r="C43" s="254" t="s">
        <v>557</v>
      </c>
      <c r="D43" s="249"/>
      <c r="E43" s="250">
        <v>2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194"/>
      <c r="Y43" s="194"/>
      <c r="Z43" s="194"/>
      <c r="AA43" s="194"/>
      <c r="AB43" s="194"/>
      <c r="AC43" s="194"/>
      <c r="AD43" s="194"/>
      <c r="AE43" s="194"/>
      <c r="AF43" s="194"/>
      <c r="AG43" s="194" t="s">
        <v>195</v>
      </c>
      <c r="AH43" s="194">
        <v>0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</row>
    <row r="44" spans="1:60" outlineLevel="1" x14ac:dyDescent="0.2">
      <c r="A44" s="229">
        <v>18</v>
      </c>
      <c r="B44" s="230" t="s">
        <v>558</v>
      </c>
      <c r="C44" s="239" t="s">
        <v>559</v>
      </c>
      <c r="D44" s="231" t="s">
        <v>284</v>
      </c>
      <c r="E44" s="232">
        <v>2</v>
      </c>
      <c r="F44" s="233"/>
      <c r="G44" s="234">
        <f>ROUND(E44*F44,2)</f>
        <v>0</v>
      </c>
      <c r="H44" s="215"/>
      <c r="I44" s="214">
        <f>ROUND(E44*H44,2)</f>
        <v>0</v>
      </c>
      <c r="J44" s="215"/>
      <c r="K44" s="214">
        <f>ROUND(E44*J44,2)</f>
        <v>0</v>
      </c>
      <c r="L44" s="214">
        <v>21</v>
      </c>
      <c r="M44" s="214">
        <f>G44*(1+L44/100)</f>
        <v>0</v>
      </c>
      <c r="N44" s="214">
        <v>0</v>
      </c>
      <c r="O44" s="214">
        <f>ROUND(E44*N44,2)</f>
        <v>0</v>
      </c>
      <c r="P44" s="214">
        <v>0</v>
      </c>
      <c r="Q44" s="214">
        <f>ROUND(E44*P44,2)</f>
        <v>0</v>
      </c>
      <c r="R44" s="214"/>
      <c r="S44" s="214" t="s">
        <v>270</v>
      </c>
      <c r="T44" s="214" t="s">
        <v>167</v>
      </c>
      <c r="U44" s="214">
        <v>0</v>
      </c>
      <c r="V44" s="214">
        <f>ROUND(E44*U44,2)</f>
        <v>0</v>
      </c>
      <c r="W44" s="214"/>
      <c r="X44" s="194"/>
      <c r="Y44" s="194"/>
      <c r="Z44" s="194"/>
      <c r="AA44" s="194"/>
      <c r="AB44" s="194"/>
      <c r="AC44" s="194"/>
      <c r="AD44" s="194"/>
      <c r="AE44" s="194"/>
      <c r="AF44" s="194"/>
      <c r="AG44" s="194" t="s">
        <v>510</v>
      </c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</row>
    <row r="45" spans="1:60" outlineLevel="1" x14ac:dyDescent="0.2">
      <c r="A45" s="223">
        <v>19</v>
      </c>
      <c r="B45" s="224" t="s">
        <v>560</v>
      </c>
      <c r="C45" s="240" t="s">
        <v>561</v>
      </c>
      <c r="D45" s="225" t="s">
        <v>284</v>
      </c>
      <c r="E45" s="226">
        <v>4</v>
      </c>
      <c r="F45" s="227"/>
      <c r="G45" s="228">
        <f>ROUND(E45*F45,2)</f>
        <v>0</v>
      </c>
      <c r="H45" s="215"/>
      <c r="I45" s="214">
        <f>ROUND(E45*H45,2)</f>
        <v>0</v>
      </c>
      <c r="J45" s="215"/>
      <c r="K45" s="214">
        <f>ROUND(E45*J45,2)</f>
        <v>0</v>
      </c>
      <c r="L45" s="214">
        <v>21</v>
      </c>
      <c r="M45" s="214">
        <f>G45*(1+L45/100)</f>
        <v>0</v>
      </c>
      <c r="N45" s="214">
        <v>0</v>
      </c>
      <c r="O45" s="214">
        <f>ROUND(E45*N45,2)</f>
        <v>0</v>
      </c>
      <c r="P45" s="214">
        <v>0</v>
      </c>
      <c r="Q45" s="214">
        <f>ROUND(E45*P45,2)</f>
        <v>0</v>
      </c>
      <c r="R45" s="214"/>
      <c r="S45" s="214" t="s">
        <v>270</v>
      </c>
      <c r="T45" s="214" t="s">
        <v>167</v>
      </c>
      <c r="U45" s="214">
        <v>0</v>
      </c>
      <c r="V45" s="214">
        <f>ROUND(E45*U45,2)</f>
        <v>0</v>
      </c>
      <c r="W45" s="214"/>
      <c r="X45" s="194"/>
      <c r="Y45" s="194"/>
      <c r="Z45" s="194"/>
      <c r="AA45" s="194"/>
      <c r="AB45" s="194"/>
      <c r="AC45" s="194"/>
      <c r="AD45" s="194"/>
      <c r="AE45" s="194"/>
      <c r="AF45" s="194"/>
      <c r="AG45" s="194" t="s">
        <v>510</v>
      </c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</row>
    <row r="46" spans="1:60" outlineLevel="1" x14ac:dyDescent="0.2">
      <c r="A46" s="211"/>
      <c r="B46" s="212"/>
      <c r="C46" s="254" t="s">
        <v>513</v>
      </c>
      <c r="D46" s="249"/>
      <c r="E46" s="250">
        <v>4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194"/>
      <c r="Y46" s="194"/>
      <c r="Z46" s="194"/>
      <c r="AA46" s="194"/>
      <c r="AB46" s="194"/>
      <c r="AC46" s="194"/>
      <c r="AD46" s="194"/>
      <c r="AE46" s="194"/>
      <c r="AF46" s="194"/>
      <c r="AG46" s="194" t="s">
        <v>195</v>
      </c>
      <c r="AH46" s="194">
        <v>0</v>
      </c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</row>
    <row r="47" spans="1:60" outlineLevel="1" x14ac:dyDescent="0.2">
      <c r="A47" s="229">
        <v>20</v>
      </c>
      <c r="B47" s="230" t="s">
        <v>562</v>
      </c>
      <c r="C47" s="239" t="s">
        <v>563</v>
      </c>
      <c r="D47" s="231" t="s">
        <v>0</v>
      </c>
      <c r="E47" s="232">
        <v>0.03</v>
      </c>
      <c r="F47" s="233"/>
      <c r="G47" s="234">
        <f>ROUND(E47*F47,2)</f>
        <v>0</v>
      </c>
      <c r="H47" s="215"/>
      <c r="I47" s="214">
        <f>ROUND(E47*H47,2)</f>
        <v>0</v>
      </c>
      <c r="J47" s="215"/>
      <c r="K47" s="214">
        <f>ROUND(E47*J47,2)</f>
        <v>0</v>
      </c>
      <c r="L47" s="214">
        <v>21</v>
      </c>
      <c r="M47" s="214">
        <f>G47*(1+L47/100)</f>
        <v>0</v>
      </c>
      <c r="N47" s="214">
        <v>0</v>
      </c>
      <c r="O47" s="214">
        <f>ROUND(E47*N47,2)</f>
        <v>0</v>
      </c>
      <c r="P47" s="214">
        <v>0</v>
      </c>
      <c r="Q47" s="214">
        <f>ROUND(E47*P47,2)</f>
        <v>0</v>
      </c>
      <c r="R47" s="214"/>
      <c r="S47" s="214" t="s">
        <v>270</v>
      </c>
      <c r="T47" s="214" t="s">
        <v>167</v>
      </c>
      <c r="U47" s="214">
        <v>0</v>
      </c>
      <c r="V47" s="214">
        <f>ROUND(E47*U47,2)</f>
        <v>0</v>
      </c>
      <c r="W47" s="214"/>
      <c r="X47" s="194"/>
      <c r="Y47" s="194"/>
      <c r="Z47" s="194"/>
      <c r="AA47" s="194"/>
      <c r="AB47" s="194"/>
      <c r="AC47" s="194"/>
      <c r="AD47" s="194"/>
      <c r="AE47" s="194"/>
      <c r="AF47" s="194"/>
      <c r="AG47" s="194" t="s">
        <v>564</v>
      </c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</row>
    <row r="48" spans="1:60" outlineLevel="1" x14ac:dyDescent="0.2">
      <c r="A48" s="229">
        <v>21</v>
      </c>
      <c r="B48" s="230" t="s">
        <v>565</v>
      </c>
      <c r="C48" s="239" t="s">
        <v>566</v>
      </c>
      <c r="D48" s="231" t="s">
        <v>0</v>
      </c>
      <c r="E48" s="232">
        <v>0.05</v>
      </c>
      <c r="F48" s="233"/>
      <c r="G48" s="23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0</v>
      </c>
      <c r="O48" s="214">
        <f>ROUND(E48*N48,2)</f>
        <v>0</v>
      </c>
      <c r="P48" s="214">
        <v>0</v>
      </c>
      <c r="Q48" s="214">
        <f>ROUND(E48*P48,2)</f>
        <v>0</v>
      </c>
      <c r="R48" s="214"/>
      <c r="S48" s="214" t="s">
        <v>270</v>
      </c>
      <c r="T48" s="214" t="s">
        <v>167</v>
      </c>
      <c r="U48" s="214">
        <v>0</v>
      </c>
      <c r="V48" s="214">
        <f>ROUND(E48*U48,2)</f>
        <v>0</v>
      </c>
      <c r="W48" s="214"/>
      <c r="X48" s="194"/>
      <c r="Y48" s="194"/>
      <c r="Z48" s="194"/>
      <c r="AA48" s="194"/>
      <c r="AB48" s="194"/>
      <c r="AC48" s="194"/>
      <c r="AD48" s="194"/>
      <c r="AE48" s="194"/>
      <c r="AF48" s="194"/>
      <c r="AG48" s="194" t="s">
        <v>564</v>
      </c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</row>
    <row r="49" spans="1:60" outlineLevel="1" x14ac:dyDescent="0.2">
      <c r="A49" s="223">
        <v>22</v>
      </c>
      <c r="B49" s="224" t="s">
        <v>567</v>
      </c>
      <c r="C49" s="240" t="s">
        <v>568</v>
      </c>
      <c r="D49" s="225" t="s">
        <v>284</v>
      </c>
      <c r="E49" s="226">
        <v>2</v>
      </c>
      <c r="F49" s="227"/>
      <c r="G49" s="228">
        <f>ROUND(E49*F49,2)</f>
        <v>0</v>
      </c>
      <c r="H49" s="215"/>
      <c r="I49" s="214">
        <f>ROUND(E49*H49,2)</f>
        <v>0</v>
      </c>
      <c r="J49" s="215"/>
      <c r="K49" s="214">
        <f>ROUND(E49*J49,2)</f>
        <v>0</v>
      </c>
      <c r="L49" s="214">
        <v>21</v>
      </c>
      <c r="M49" s="214">
        <f>G49*(1+L49/100)</f>
        <v>0</v>
      </c>
      <c r="N49" s="214">
        <v>0</v>
      </c>
      <c r="O49" s="214">
        <f>ROUND(E49*N49,2)</f>
        <v>0</v>
      </c>
      <c r="P49" s="214">
        <v>0</v>
      </c>
      <c r="Q49" s="214">
        <f>ROUND(E49*P49,2)</f>
        <v>0</v>
      </c>
      <c r="R49" s="214"/>
      <c r="S49" s="214" t="s">
        <v>270</v>
      </c>
      <c r="T49" s="214" t="s">
        <v>167</v>
      </c>
      <c r="U49" s="214">
        <v>0</v>
      </c>
      <c r="V49" s="214">
        <f>ROUND(E49*U49,2)</f>
        <v>0</v>
      </c>
      <c r="W49" s="214"/>
      <c r="X49" s="194"/>
      <c r="Y49" s="194"/>
      <c r="Z49" s="194"/>
      <c r="AA49" s="194"/>
      <c r="AB49" s="194"/>
      <c r="AC49" s="194"/>
      <c r="AD49" s="194"/>
      <c r="AE49" s="194"/>
      <c r="AF49" s="194"/>
      <c r="AG49" s="194" t="s">
        <v>564</v>
      </c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</row>
    <row r="50" spans="1:60" outlineLevel="1" x14ac:dyDescent="0.2">
      <c r="A50" s="211"/>
      <c r="B50" s="212"/>
      <c r="C50" s="254" t="s">
        <v>525</v>
      </c>
      <c r="D50" s="249"/>
      <c r="E50" s="250">
        <v>2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194"/>
      <c r="Y50" s="194"/>
      <c r="Z50" s="194"/>
      <c r="AA50" s="194"/>
      <c r="AB50" s="194"/>
      <c r="AC50" s="194"/>
      <c r="AD50" s="194"/>
      <c r="AE50" s="194"/>
      <c r="AF50" s="194"/>
      <c r="AG50" s="194" t="s">
        <v>195</v>
      </c>
      <c r="AH50" s="194">
        <v>0</v>
      </c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</row>
    <row r="51" spans="1:60" outlineLevel="1" x14ac:dyDescent="0.2">
      <c r="A51" s="229">
        <v>23</v>
      </c>
      <c r="B51" s="230" t="s">
        <v>569</v>
      </c>
      <c r="C51" s="239" t="s">
        <v>570</v>
      </c>
      <c r="D51" s="231" t="s">
        <v>284</v>
      </c>
      <c r="E51" s="232">
        <v>9</v>
      </c>
      <c r="F51" s="233"/>
      <c r="G51" s="234">
        <f>ROUND(E51*F51,2)</f>
        <v>0</v>
      </c>
      <c r="H51" s="215"/>
      <c r="I51" s="214">
        <f>ROUND(E51*H51,2)</f>
        <v>0</v>
      </c>
      <c r="J51" s="215"/>
      <c r="K51" s="214">
        <f>ROUND(E51*J51,2)</f>
        <v>0</v>
      </c>
      <c r="L51" s="214">
        <v>21</v>
      </c>
      <c r="M51" s="214">
        <f>G51*(1+L51/100)</f>
        <v>0</v>
      </c>
      <c r="N51" s="214">
        <v>0</v>
      </c>
      <c r="O51" s="214">
        <f>ROUND(E51*N51,2)</f>
        <v>0</v>
      </c>
      <c r="P51" s="214">
        <v>0</v>
      </c>
      <c r="Q51" s="214">
        <f>ROUND(E51*P51,2)</f>
        <v>0</v>
      </c>
      <c r="R51" s="214"/>
      <c r="S51" s="214" t="s">
        <v>270</v>
      </c>
      <c r="T51" s="214" t="s">
        <v>167</v>
      </c>
      <c r="U51" s="214">
        <v>0</v>
      </c>
      <c r="V51" s="214">
        <f>ROUND(E51*U51,2)</f>
        <v>0</v>
      </c>
      <c r="W51" s="214"/>
      <c r="X51" s="194"/>
      <c r="Y51" s="194"/>
      <c r="Z51" s="194"/>
      <c r="AA51" s="194"/>
      <c r="AB51" s="194"/>
      <c r="AC51" s="194"/>
      <c r="AD51" s="194"/>
      <c r="AE51" s="194"/>
      <c r="AF51" s="194"/>
      <c r="AG51" s="194" t="s">
        <v>564</v>
      </c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</row>
    <row r="52" spans="1:60" outlineLevel="1" x14ac:dyDescent="0.2">
      <c r="A52" s="229">
        <v>24</v>
      </c>
      <c r="B52" s="230" t="s">
        <v>571</v>
      </c>
      <c r="C52" s="239" t="s">
        <v>572</v>
      </c>
      <c r="D52" s="231" t="s">
        <v>284</v>
      </c>
      <c r="E52" s="232">
        <v>2</v>
      </c>
      <c r="F52" s="233"/>
      <c r="G52" s="23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270</v>
      </c>
      <c r="T52" s="214" t="s">
        <v>167</v>
      </c>
      <c r="U52" s="214">
        <v>0</v>
      </c>
      <c r="V52" s="214">
        <f>ROUND(E52*U52,2)</f>
        <v>0</v>
      </c>
      <c r="W52" s="214"/>
      <c r="X52" s="194"/>
      <c r="Y52" s="194"/>
      <c r="Z52" s="194"/>
      <c r="AA52" s="194"/>
      <c r="AB52" s="194"/>
      <c r="AC52" s="194"/>
      <c r="AD52" s="194"/>
      <c r="AE52" s="194"/>
      <c r="AF52" s="194"/>
      <c r="AG52" s="194" t="s">
        <v>564</v>
      </c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</row>
    <row r="53" spans="1:60" outlineLevel="1" x14ac:dyDescent="0.2">
      <c r="A53" s="229">
        <v>25</v>
      </c>
      <c r="B53" s="230" t="s">
        <v>573</v>
      </c>
      <c r="C53" s="239" t="s">
        <v>574</v>
      </c>
      <c r="D53" s="231" t="s">
        <v>284</v>
      </c>
      <c r="E53" s="232">
        <v>2</v>
      </c>
      <c r="F53" s="233"/>
      <c r="G53" s="234">
        <f>ROUND(E53*F53,2)</f>
        <v>0</v>
      </c>
      <c r="H53" s="215"/>
      <c r="I53" s="214">
        <f>ROUND(E53*H53,2)</f>
        <v>0</v>
      </c>
      <c r="J53" s="215"/>
      <c r="K53" s="214">
        <f>ROUND(E53*J53,2)</f>
        <v>0</v>
      </c>
      <c r="L53" s="214">
        <v>21</v>
      </c>
      <c r="M53" s="214">
        <f>G53*(1+L53/100)</f>
        <v>0</v>
      </c>
      <c r="N53" s="214">
        <v>0</v>
      </c>
      <c r="O53" s="214">
        <f>ROUND(E53*N53,2)</f>
        <v>0</v>
      </c>
      <c r="P53" s="214">
        <v>0</v>
      </c>
      <c r="Q53" s="214">
        <f>ROUND(E53*P53,2)</f>
        <v>0</v>
      </c>
      <c r="R53" s="214"/>
      <c r="S53" s="214" t="s">
        <v>270</v>
      </c>
      <c r="T53" s="214" t="s">
        <v>167</v>
      </c>
      <c r="U53" s="214">
        <v>0</v>
      </c>
      <c r="V53" s="214">
        <f>ROUND(E53*U53,2)</f>
        <v>0</v>
      </c>
      <c r="W53" s="214"/>
      <c r="X53" s="194"/>
      <c r="Y53" s="194"/>
      <c r="Z53" s="194"/>
      <c r="AA53" s="194"/>
      <c r="AB53" s="194"/>
      <c r="AC53" s="194"/>
      <c r="AD53" s="194"/>
      <c r="AE53" s="194"/>
      <c r="AF53" s="194"/>
      <c r="AG53" s="194" t="s">
        <v>564</v>
      </c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</row>
    <row r="54" spans="1:60" outlineLevel="1" x14ac:dyDescent="0.2">
      <c r="A54" s="229">
        <v>26</v>
      </c>
      <c r="B54" s="230" t="s">
        <v>575</v>
      </c>
      <c r="C54" s="239" t="s">
        <v>576</v>
      </c>
      <c r="D54" s="231" t="s">
        <v>284</v>
      </c>
      <c r="E54" s="232">
        <v>2</v>
      </c>
      <c r="F54" s="233"/>
      <c r="G54" s="234">
        <f>ROUND(E54*F54,2)</f>
        <v>0</v>
      </c>
      <c r="H54" s="215"/>
      <c r="I54" s="214">
        <f>ROUND(E54*H54,2)</f>
        <v>0</v>
      </c>
      <c r="J54" s="215"/>
      <c r="K54" s="214">
        <f>ROUND(E54*J54,2)</f>
        <v>0</v>
      </c>
      <c r="L54" s="214">
        <v>21</v>
      </c>
      <c r="M54" s="214">
        <f>G54*(1+L54/100)</f>
        <v>0</v>
      </c>
      <c r="N54" s="214">
        <v>0</v>
      </c>
      <c r="O54" s="214">
        <f>ROUND(E54*N54,2)</f>
        <v>0</v>
      </c>
      <c r="P54" s="214">
        <v>0</v>
      </c>
      <c r="Q54" s="214">
        <f>ROUND(E54*P54,2)</f>
        <v>0</v>
      </c>
      <c r="R54" s="214"/>
      <c r="S54" s="214" t="s">
        <v>270</v>
      </c>
      <c r="T54" s="214" t="s">
        <v>167</v>
      </c>
      <c r="U54" s="214">
        <v>0</v>
      </c>
      <c r="V54" s="214">
        <f>ROUND(E54*U54,2)</f>
        <v>0</v>
      </c>
      <c r="W54" s="214"/>
      <c r="X54" s="194"/>
      <c r="Y54" s="194"/>
      <c r="Z54" s="194"/>
      <c r="AA54" s="194"/>
      <c r="AB54" s="194"/>
      <c r="AC54" s="194"/>
      <c r="AD54" s="194"/>
      <c r="AE54" s="194"/>
      <c r="AF54" s="194"/>
      <c r="AG54" s="194" t="s">
        <v>564</v>
      </c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</row>
    <row r="55" spans="1:60" outlineLevel="1" x14ac:dyDescent="0.2">
      <c r="A55" s="229">
        <v>27</v>
      </c>
      <c r="B55" s="230" t="s">
        <v>577</v>
      </c>
      <c r="C55" s="239" t="s">
        <v>574</v>
      </c>
      <c r="D55" s="231" t="s">
        <v>284</v>
      </c>
      <c r="E55" s="232">
        <v>2</v>
      </c>
      <c r="F55" s="233"/>
      <c r="G55" s="23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270</v>
      </c>
      <c r="T55" s="214" t="s">
        <v>167</v>
      </c>
      <c r="U55" s="214">
        <v>0</v>
      </c>
      <c r="V55" s="214">
        <f>ROUND(E55*U55,2)</f>
        <v>0</v>
      </c>
      <c r="W55" s="214"/>
      <c r="X55" s="194"/>
      <c r="Y55" s="194"/>
      <c r="Z55" s="194"/>
      <c r="AA55" s="194"/>
      <c r="AB55" s="194"/>
      <c r="AC55" s="194"/>
      <c r="AD55" s="194"/>
      <c r="AE55" s="194"/>
      <c r="AF55" s="194"/>
      <c r="AG55" s="194" t="s">
        <v>564</v>
      </c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</row>
    <row r="56" spans="1:60" outlineLevel="1" x14ac:dyDescent="0.2">
      <c r="A56" s="229">
        <v>28</v>
      </c>
      <c r="B56" s="230" t="s">
        <v>578</v>
      </c>
      <c r="C56" s="239" t="s">
        <v>579</v>
      </c>
      <c r="D56" s="231" t="s">
        <v>284</v>
      </c>
      <c r="E56" s="232">
        <v>3</v>
      </c>
      <c r="F56" s="233"/>
      <c r="G56" s="234">
        <f>ROUND(E56*F56,2)</f>
        <v>0</v>
      </c>
      <c r="H56" s="215"/>
      <c r="I56" s="214">
        <f>ROUND(E56*H56,2)</f>
        <v>0</v>
      </c>
      <c r="J56" s="215"/>
      <c r="K56" s="214">
        <f>ROUND(E56*J56,2)</f>
        <v>0</v>
      </c>
      <c r="L56" s="214">
        <v>21</v>
      </c>
      <c r="M56" s="214">
        <f>G56*(1+L56/100)</f>
        <v>0</v>
      </c>
      <c r="N56" s="214">
        <v>0</v>
      </c>
      <c r="O56" s="214">
        <f>ROUND(E56*N56,2)</f>
        <v>0</v>
      </c>
      <c r="P56" s="214">
        <v>0</v>
      </c>
      <c r="Q56" s="214">
        <f>ROUND(E56*P56,2)</f>
        <v>0</v>
      </c>
      <c r="R56" s="214"/>
      <c r="S56" s="214" t="s">
        <v>270</v>
      </c>
      <c r="T56" s="214" t="s">
        <v>167</v>
      </c>
      <c r="U56" s="214">
        <v>0</v>
      </c>
      <c r="V56" s="214">
        <f>ROUND(E56*U56,2)</f>
        <v>0</v>
      </c>
      <c r="W56" s="214"/>
      <c r="X56" s="194"/>
      <c r="Y56" s="194"/>
      <c r="Z56" s="194"/>
      <c r="AA56" s="194"/>
      <c r="AB56" s="194"/>
      <c r="AC56" s="194"/>
      <c r="AD56" s="194"/>
      <c r="AE56" s="194"/>
      <c r="AF56" s="194"/>
      <c r="AG56" s="194" t="s">
        <v>564</v>
      </c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</row>
    <row r="57" spans="1:60" outlineLevel="1" x14ac:dyDescent="0.2">
      <c r="A57" s="229">
        <v>29</v>
      </c>
      <c r="B57" s="230" t="s">
        <v>580</v>
      </c>
      <c r="C57" s="239" t="s">
        <v>581</v>
      </c>
      <c r="D57" s="231" t="s">
        <v>284</v>
      </c>
      <c r="E57" s="232">
        <v>3</v>
      </c>
      <c r="F57" s="233"/>
      <c r="G57" s="234">
        <f>ROUND(E57*F57,2)</f>
        <v>0</v>
      </c>
      <c r="H57" s="215"/>
      <c r="I57" s="214">
        <f>ROUND(E57*H57,2)</f>
        <v>0</v>
      </c>
      <c r="J57" s="215"/>
      <c r="K57" s="214">
        <f>ROUND(E57*J57,2)</f>
        <v>0</v>
      </c>
      <c r="L57" s="214">
        <v>21</v>
      </c>
      <c r="M57" s="214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4"/>
      <c r="S57" s="214" t="s">
        <v>270</v>
      </c>
      <c r="T57" s="214" t="s">
        <v>167</v>
      </c>
      <c r="U57" s="214">
        <v>0</v>
      </c>
      <c r="V57" s="214">
        <f>ROUND(E57*U57,2)</f>
        <v>0</v>
      </c>
      <c r="W57" s="214"/>
      <c r="X57" s="194"/>
      <c r="Y57" s="194"/>
      <c r="Z57" s="194"/>
      <c r="AA57" s="194"/>
      <c r="AB57" s="194"/>
      <c r="AC57" s="194"/>
      <c r="AD57" s="194"/>
      <c r="AE57" s="194"/>
      <c r="AF57" s="194"/>
      <c r="AG57" s="194" t="s">
        <v>564</v>
      </c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</row>
    <row r="58" spans="1:60" ht="22.5" outlineLevel="1" x14ac:dyDescent="0.2">
      <c r="A58" s="229">
        <v>30</v>
      </c>
      <c r="B58" s="230" t="s">
        <v>582</v>
      </c>
      <c r="C58" s="239" t="s">
        <v>583</v>
      </c>
      <c r="D58" s="231" t="s">
        <v>284</v>
      </c>
      <c r="E58" s="232">
        <v>4</v>
      </c>
      <c r="F58" s="233"/>
      <c r="G58" s="23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270</v>
      </c>
      <c r="T58" s="214" t="s">
        <v>167</v>
      </c>
      <c r="U58" s="214">
        <v>0</v>
      </c>
      <c r="V58" s="214">
        <f>ROUND(E58*U58,2)</f>
        <v>0</v>
      </c>
      <c r="W58" s="214"/>
      <c r="X58" s="194"/>
      <c r="Y58" s="194"/>
      <c r="Z58" s="194"/>
      <c r="AA58" s="194"/>
      <c r="AB58" s="194"/>
      <c r="AC58" s="194"/>
      <c r="AD58" s="194"/>
      <c r="AE58" s="194"/>
      <c r="AF58" s="194"/>
      <c r="AG58" s="194" t="s">
        <v>564</v>
      </c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</row>
    <row r="59" spans="1:60" outlineLevel="1" x14ac:dyDescent="0.2">
      <c r="A59" s="229">
        <v>31</v>
      </c>
      <c r="B59" s="230" t="s">
        <v>584</v>
      </c>
      <c r="C59" s="239" t="s">
        <v>585</v>
      </c>
      <c r="D59" s="231" t="s">
        <v>0</v>
      </c>
      <c r="E59" s="232">
        <v>1</v>
      </c>
      <c r="F59" s="233"/>
      <c r="G59" s="234">
        <f>ROUND(E59*F59,2)</f>
        <v>0</v>
      </c>
      <c r="H59" s="215"/>
      <c r="I59" s="214">
        <f>ROUND(E59*H59,2)</f>
        <v>0</v>
      </c>
      <c r="J59" s="215"/>
      <c r="K59" s="214">
        <f>ROUND(E59*J59,2)</f>
        <v>0</v>
      </c>
      <c r="L59" s="214">
        <v>21</v>
      </c>
      <c r="M59" s="214">
        <f>G59*(1+L59/100)</f>
        <v>0</v>
      </c>
      <c r="N59" s="214">
        <v>0</v>
      </c>
      <c r="O59" s="214">
        <f>ROUND(E59*N59,2)</f>
        <v>0</v>
      </c>
      <c r="P59" s="214">
        <v>0</v>
      </c>
      <c r="Q59" s="214">
        <f>ROUND(E59*P59,2)</f>
        <v>0</v>
      </c>
      <c r="R59" s="214"/>
      <c r="S59" s="214" t="s">
        <v>161</v>
      </c>
      <c r="T59" s="214" t="s">
        <v>167</v>
      </c>
      <c r="U59" s="214">
        <v>2.8999999999999998E-3</v>
      </c>
      <c r="V59" s="214">
        <f>ROUND(E59*U59,2)</f>
        <v>0</v>
      </c>
      <c r="W59" s="214"/>
      <c r="X59" s="194"/>
      <c r="Y59" s="194"/>
      <c r="Z59" s="194"/>
      <c r="AA59" s="194"/>
      <c r="AB59" s="194"/>
      <c r="AC59" s="194"/>
      <c r="AD59" s="194"/>
      <c r="AE59" s="194"/>
      <c r="AF59" s="194"/>
      <c r="AG59" s="194" t="s">
        <v>586</v>
      </c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</row>
    <row r="60" spans="1:60" x14ac:dyDescent="0.2">
      <c r="A60" s="217" t="s">
        <v>155</v>
      </c>
      <c r="B60" s="218" t="s">
        <v>117</v>
      </c>
      <c r="C60" s="238" t="s">
        <v>118</v>
      </c>
      <c r="D60" s="219"/>
      <c r="E60" s="220"/>
      <c r="F60" s="221"/>
      <c r="G60" s="222">
        <f>SUMIF(AG61:AG86,"&lt;&gt;NOR",G61:G86)</f>
        <v>0</v>
      </c>
      <c r="H60" s="216"/>
      <c r="I60" s="216">
        <f>SUM(I61:I86)</f>
        <v>0</v>
      </c>
      <c r="J60" s="216"/>
      <c r="K60" s="216">
        <f>SUM(K61:K86)</f>
        <v>0</v>
      </c>
      <c r="L60" s="216"/>
      <c r="M60" s="216">
        <f>SUM(M61:M86)</f>
        <v>0</v>
      </c>
      <c r="N60" s="216"/>
      <c r="O60" s="216">
        <f>SUM(O61:O86)</f>
        <v>0</v>
      </c>
      <c r="P60" s="216"/>
      <c r="Q60" s="216">
        <f>SUM(Q61:Q86)</f>
        <v>0</v>
      </c>
      <c r="R60" s="216"/>
      <c r="S60" s="216"/>
      <c r="T60" s="216"/>
      <c r="U60" s="216"/>
      <c r="V60" s="216">
        <f>SUM(V61:V86)</f>
        <v>0.69000000000000006</v>
      </c>
      <c r="W60" s="216"/>
      <c r="AG60" t="s">
        <v>156</v>
      </c>
    </row>
    <row r="61" spans="1:60" ht="22.5" outlineLevel="1" x14ac:dyDescent="0.2">
      <c r="A61" s="223">
        <v>32</v>
      </c>
      <c r="B61" s="224" t="s">
        <v>587</v>
      </c>
      <c r="C61" s="240" t="s">
        <v>588</v>
      </c>
      <c r="D61" s="225" t="s">
        <v>284</v>
      </c>
      <c r="E61" s="226">
        <v>1</v>
      </c>
      <c r="F61" s="227"/>
      <c r="G61" s="228">
        <f>ROUND(E61*F61,2)</f>
        <v>0</v>
      </c>
      <c r="H61" s="215"/>
      <c r="I61" s="214">
        <f>ROUND(E61*H61,2)</f>
        <v>0</v>
      </c>
      <c r="J61" s="215"/>
      <c r="K61" s="214">
        <f>ROUND(E61*J61,2)</f>
        <v>0</v>
      </c>
      <c r="L61" s="214">
        <v>21</v>
      </c>
      <c r="M61" s="214">
        <f>G61*(1+L61/100)</f>
        <v>0</v>
      </c>
      <c r="N61" s="214">
        <v>0</v>
      </c>
      <c r="O61" s="214">
        <f>ROUND(E61*N61,2)</f>
        <v>0</v>
      </c>
      <c r="P61" s="214">
        <v>0</v>
      </c>
      <c r="Q61" s="214">
        <f>ROUND(E61*P61,2)</f>
        <v>0</v>
      </c>
      <c r="R61" s="214"/>
      <c r="S61" s="214" t="s">
        <v>161</v>
      </c>
      <c r="T61" s="214" t="s">
        <v>167</v>
      </c>
      <c r="U61" s="214">
        <v>0.18232999999999999</v>
      </c>
      <c r="V61" s="214">
        <f>ROUND(E61*U61,2)</f>
        <v>0.18</v>
      </c>
      <c r="W61" s="214"/>
      <c r="X61" s="194"/>
      <c r="Y61" s="194"/>
      <c r="Z61" s="194"/>
      <c r="AA61" s="194"/>
      <c r="AB61" s="194"/>
      <c r="AC61" s="194"/>
      <c r="AD61" s="194"/>
      <c r="AE61" s="194"/>
      <c r="AF61" s="194"/>
      <c r="AG61" s="194" t="s">
        <v>510</v>
      </c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</row>
    <row r="62" spans="1:60" outlineLevel="1" x14ac:dyDescent="0.2">
      <c r="A62" s="211"/>
      <c r="B62" s="212"/>
      <c r="C62" s="254" t="s">
        <v>589</v>
      </c>
      <c r="D62" s="249"/>
      <c r="E62" s="250">
        <v>1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194"/>
      <c r="Y62" s="194"/>
      <c r="Z62" s="194"/>
      <c r="AA62" s="194"/>
      <c r="AB62" s="194"/>
      <c r="AC62" s="194"/>
      <c r="AD62" s="194"/>
      <c r="AE62" s="194"/>
      <c r="AF62" s="194"/>
      <c r="AG62" s="194" t="s">
        <v>195</v>
      </c>
      <c r="AH62" s="194">
        <v>0</v>
      </c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</row>
    <row r="63" spans="1:60" outlineLevel="1" x14ac:dyDescent="0.2">
      <c r="A63" s="223">
        <v>33</v>
      </c>
      <c r="B63" s="224" t="s">
        <v>590</v>
      </c>
      <c r="C63" s="240" t="s">
        <v>591</v>
      </c>
      <c r="D63" s="225" t="s">
        <v>284</v>
      </c>
      <c r="E63" s="226">
        <v>1</v>
      </c>
      <c r="F63" s="227"/>
      <c r="G63" s="228">
        <f>ROUND(E63*F63,2)</f>
        <v>0</v>
      </c>
      <c r="H63" s="215"/>
      <c r="I63" s="214">
        <f>ROUND(E63*H63,2)</f>
        <v>0</v>
      </c>
      <c r="J63" s="215"/>
      <c r="K63" s="214">
        <f>ROUND(E63*J63,2)</f>
        <v>0</v>
      </c>
      <c r="L63" s="214">
        <v>21</v>
      </c>
      <c r="M63" s="214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4"/>
      <c r="S63" s="214" t="s">
        <v>161</v>
      </c>
      <c r="T63" s="214" t="s">
        <v>167</v>
      </c>
      <c r="U63" s="214">
        <v>0.35</v>
      </c>
      <c r="V63" s="214">
        <f>ROUND(E63*U63,2)</f>
        <v>0.35</v>
      </c>
      <c r="W63" s="214"/>
      <c r="X63" s="194"/>
      <c r="Y63" s="194"/>
      <c r="Z63" s="194"/>
      <c r="AA63" s="194"/>
      <c r="AB63" s="194"/>
      <c r="AC63" s="194"/>
      <c r="AD63" s="194"/>
      <c r="AE63" s="194"/>
      <c r="AF63" s="194"/>
      <c r="AG63" s="194" t="s">
        <v>510</v>
      </c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</row>
    <row r="64" spans="1:60" outlineLevel="1" x14ac:dyDescent="0.2">
      <c r="A64" s="211"/>
      <c r="B64" s="212"/>
      <c r="C64" s="254" t="s">
        <v>592</v>
      </c>
      <c r="D64" s="249"/>
      <c r="E64" s="250">
        <v>1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194"/>
      <c r="Y64" s="194"/>
      <c r="Z64" s="194"/>
      <c r="AA64" s="194"/>
      <c r="AB64" s="194"/>
      <c r="AC64" s="194"/>
      <c r="AD64" s="194"/>
      <c r="AE64" s="194"/>
      <c r="AF64" s="194"/>
      <c r="AG64" s="194" t="s">
        <v>195</v>
      </c>
      <c r="AH64" s="194">
        <v>0</v>
      </c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</row>
    <row r="65" spans="1:60" outlineLevel="1" x14ac:dyDescent="0.2">
      <c r="A65" s="223">
        <v>34</v>
      </c>
      <c r="B65" s="224" t="s">
        <v>593</v>
      </c>
      <c r="C65" s="240" t="s">
        <v>594</v>
      </c>
      <c r="D65" s="225" t="s">
        <v>284</v>
      </c>
      <c r="E65" s="226">
        <v>2</v>
      </c>
      <c r="F65" s="227"/>
      <c r="G65" s="228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0</v>
      </c>
      <c r="O65" s="214">
        <f>ROUND(E65*N65,2)</f>
        <v>0</v>
      </c>
      <c r="P65" s="214">
        <v>0</v>
      </c>
      <c r="Q65" s="214">
        <f>ROUND(E65*P65,2)</f>
        <v>0</v>
      </c>
      <c r="R65" s="214"/>
      <c r="S65" s="214" t="s">
        <v>161</v>
      </c>
      <c r="T65" s="214" t="s">
        <v>167</v>
      </c>
      <c r="U65" s="214">
        <v>7.8E-2</v>
      </c>
      <c r="V65" s="214">
        <f>ROUND(E65*U65,2)</f>
        <v>0.16</v>
      </c>
      <c r="W65" s="214"/>
      <c r="X65" s="194"/>
      <c r="Y65" s="194"/>
      <c r="Z65" s="194"/>
      <c r="AA65" s="194"/>
      <c r="AB65" s="194"/>
      <c r="AC65" s="194"/>
      <c r="AD65" s="194"/>
      <c r="AE65" s="194"/>
      <c r="AF65" s="194"/>
      <c r="AG65" s="194" t="s">
        <v>510</v>
      </c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</row>
    <row r="66" spans="1:60" outlineLevel="1" x14ac:dyDescent="0.2">
      <c r="A66" s="211"/>
      <c r="B66" s="212"/>
      <c r="C66" s="254" t="s">
        <v>595</v>
      </c>
      <c r="D66" s="249"/>
      <c r="E66" s="250">
        <v>2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194"/>
      <c r="Y66" s="194"/>
      <c r="Z66" s="194"/>
      <c r="AA66" s="194"/>
      <c r="AB66" s="194"/>
      <c r="AC66" s="194"/>
      <c r="AD66" s="194"/>
      <c r="AE66" s="194"/>
      <c r="AF66" s="194"/>
      <c r="AG66" s="194" t="s">
        <v>195</v>
      </c>
      <c r="AH66" s="194">
        <v>0</v>
      </c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</row>
    <row r="67" spans="1:60" outlineLevel="1" x14ac:dyDescent="0.2">
      <c r="A67" s="223">
        <v>35</v>
      </c>
      <c r="B67" s="224" t="s">
        <v>596</v>
      </c>
      <c r="C67" s="240" t="s">
        <v>597</v>
      </c>
      <c r="D67" s="225" t="s">
        <v>284</v>
      </c>
      <c r="E67" s="226">
        <v>2</v>
      </c>
      <c r="F67" s="227"/>
      <c r="G67" s="228">
        <f>ROUND(E67*F67,2)</f>
        <v>0</v>
      </c>
      <c r="H67" s="215"/>
      <c r="I67" s="214">
        <f>ROUND(E67*H67,2)</f>
        <v>0</v>
      </c>
      <c r="J67" s="215"/>
      <c r="K67" s="214">
        <f>ROUND(E67*J67,2)</f>
        <v>0</v>
      </c>
      <c r="L67" s="214">
        <v>21</v>
      </c>
      <c r="M67" s="214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4"/>
      <c r="S67" s="214" t="s">
        <v>270</v>
      </c>
      <c r="T67" s="214" t="s">
        <v>167</v>
      </c>
      <c r="U67" s="214">
        <v>0</v>
      </c>
      <c r="V67" s="214">
        <f>ROUND(E67*U67,2)</f>
        <v>0</v>
      </c>
      <c r="W67" s="214"/>
      <c r="X67" s="194"/>
      <c r="Y67" s="194"/>
      <c r="Z67" s="194"/>
      <c r="AA67" s="194"/>
      <c r="AB67" s="194"/>
      <c r="AC67" s="194"/>
      <c r="AD67" s="194"/>
      <c r="AE67" s="194"/>
      <c r="AF67" s="194"/>
      <c r="AG67" s="194" t="s">
        <v>510</v>
      </c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</row>
    <row r="68" spans="1:60" outlineLevel="1" x14ac:dyDescent="0.2">
      <c r="A68" s="211"/>
      <c r="B68" s="212"/>
      <c r="C68" s="254" t="s">
        <v>525</v>
      </c>
      <c r="D68" s="249"/>
      <c r="E68" s="250">
        <v>2</v>
      </c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194"/>
      <c r="Y68" s="194"/>
      <c r="Z68" s="194"/>
      <c r="AA68" s="194"/>
      <c r="AB68" s="194"/>
      <c r="AC68" s="194"/>
      <c r="AD68" s="194"/>
      <c r="AE68" s="194"/>
      <c r="AF68" s="194"/>
      <c r="AG68" s="194" t="s">
        <v>195</v>
      </c>
      <c r="AH68" s="194">
        <v>0</v>
      </c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</row>
    <row r="69" spans="1:60" outlineLevel="1" x14ac:dyDescent="0.2">
      <c r="A69" s="223">
        <v>36</v>
      </c>
      <c r="B69" s="224" t="s">
        <v>596</v>
      </c>
      <c r="C69" s="240" t="s">
        <v>597</v>
      </c>
      <c r="D69" s="225" t="s">
        <v>284</v>
      </c>
      <c r="E69" s="226">
        <v>1</v>
      </c>
      <c r="F69" s="227"/>
      <c r="G69" s="228">
        <f>ROUND(E69*F69,2)</f>
        <v>0</v>
      </c>
      <c r="H69" s="215"/>
      <c r="I69" s="214">
        <f>ROUND(E69*H69,2)</f>
        <v>0</v>
      </c>
      <c r="J69" s="215"/>
      <c r="K69" s="214">
        <f>ROUND(E69*J69,2)</f>
        <v>0</v>
      </c>
      <c r="L69" s="214">
        <v>21</v>
      </c>
      <c r="M69" s="214">
        <f>G69*(1+L69/100)</f>
        <v>0</v>
      </c>
      <c r="N69" s="214">
        <v>0</v>
      </c>
      <c r="O69" s="214">
        <f>ROUND(E69*N69,2)</f>
        <v>0</v>
      </c>
      <c r="P69" s="214">
        <v>0</v>
      </c>
      <c r="Q69" s="214">
        <f>ROUND(E69*P69,2)</f>
        <v>0</v>
      </c>
      <c r="R69" s="214"/>
      <c r="S69" s="214" t="s">
        <v>270</v>
      </c>
      <c r="T69" s="214" t="s">
        <v>167</v>
      </c>
      <c r="U69" s="214">
        <v>0</v>
      </c>
      <c r="V69" s="214">
        <f>ROUND(E69*U69,2)</f>
        <v>0</v>
      </c>
      <c r="W69" s="214"/>
      <c r="X69" s="194"/>
      <c r="Y69" s="194"/>
      <c r="Z69" s="194"/>
      <c r="AA69" s="194"/>
      <c r="AB69" s="194"/>
      <c r="AC69" s="194"/>
      <c r="AD69" s="194"/>
      <c r="AE69" s="194"/>
      <c r="AF69" s="194"/>
      <c r="AG69" s="194" t="s">
        <v>510</v>
      </c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</row>
    <row r="70" spans="1:60" outlineLevel="1" x14ac:dyDescent="0.2">
      <c r="A70" s="211"/>
      <c r="B70" s="212"/>
      <c r="C70" s="254" t="s">
        <v>592</v>
      </c>
      <c r="D70" s="249"/>
      <c r="E70" s="250">
        <v>1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194"/>
      <c r="Y70" s="194"/>
      <c r="Z70" s="194"/>
      <c r="AA70" s="194"/>
      <c r="AB70" s="194"/>
      <c r="AC70" s="194"/>
      <c r="AD70" s="194"/>
      <c r="AE70" s="194"/>
      <c r="AF70" s="194"/>
      <c r="AG70" s="194" t="s">
        <v>195</v>
      </c>
      <c r="AH70" s="194">
        <v>0</v>
      </c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</row>
    <row r="71" spans="1:60" outlineLevel="1" x14ac:dyDescent="0.2">
      <c r="A71" s="223">
        <v>37</v>
      </c>
      <c r="B71" s="224" t="s">
        <v>598</v>
      </c>
      <c r="C71" s="240" t="s">
        <v>599</v>
      </c>
      <c r="D71" s="225" t="s">
        <v>284</v>
      </c>
      <c r="E71" s="226">
        <v>1</v>
      </c>
      <c r="F71" s="227"/>
      <c r="G71" s="228">
        <f>ROUND(E71*F71,2)</f>
        <v>0</v>
      </c>
      <c r="H71" s="215"/>
      <c r="I71" s="214">
        <f>ROUND(E71*H71,2)</f>
        <v>0</v>
      </c>
      <c r="J71" s="215"/>
      <c r="K71" s="214">
        <f>ROUND(E71*J71,2)</f>
        <v>0</v>
      </c>
      <c r="L71" s="214">
        <v>21</v>
      </c>
      <c r="M71" s="214">
        <f>G71*(1+L71/100)</f>
        <v>0</v>
      </c>
      <c r="N71" s="214">
        <v>0</v>
      </c>
      <c r="O71" s="214">
        <f>ROUND(E71*N71,2)</f>
        <v>0</v>
      </c>
      <c r="P71" s="214">
        <v>0</v>
      </c>
      <c r="Q71" s="214">
        <f>ROUND(E71*P71,2)</f>
        <v>0</v>
      </c>
      <c r="R71" s="214"/>
      <c r="S71" s="214" t="s">
        <v>270</v>
      </c>
      <c r="T71" s="214" t="s">
        <v>167</v>
      </c>
      <c r="U71" s="214">
        <v>0</v>
      </c>
      <c r="V71" s="214">
        <f>ROUND(E71*U71,2)</f>
        <v>0</v>
      </c>
      <c r="W71" s="214"/>
      <c r="X71" s="194"/>
      <c r="Y71" s="194"/>
      <c r="Z71" s="194"/>
      <c r="AA71" s="194"/>
      <c r="AB71" s="194"/>
      <c r="AC71" s="194"/>
      <c r="AD71" s="194"/>
      <c r="AE71" s="194"/>
      <c r="AF71" s="194"/>
      <c r="AG71" s="194" t="s">
        <v>510</v>
      </c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</row>
    <row r="72" spans="1:60" outlineLevel="1" x14ac:dyDescent="0.2">
      <c r="A72" s="211"/>
      <c r="B72" s="212"/>
      <c r="C72" s="254" t="s">
        <v>589</v>
      </c>
      <c r="D72" s="249"/>
      <c r="E72" s="250">
        <v>1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194"/>
      <c r="Y72" s="194"/>
      <c r="Z72" s="194"/>
      <c r="AA72" s="194"/>
      <c r="AB72" s="194"/>
      <c r="AC72" s="194"/>
      <c r="AD72" s="194"/>
      <c r="AE72" s="194"/>
      <c r="AF72" s="194"/>
      <c r="AG72" s="194" t="s">
        <v>195</v>
      </c>
      <c r="AH72" s="194">
        <v>0</v>
      </c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</row>
    <row r="73" spans="1:60" outlineLevel="1" x14ac:dyDescent="0.2">
      <c r="A73" s="223">
        <v>38</v>
      </c>
      <c r="B73" s="224" t="s">
        <v>600</v>
      </c>
      <c r="C73" s="240" t="s">
        <v>601</v>
      </c>
      <c r="D73" s="225" t="s">
        <v>284</v>
      </c>
      <c r="E73" s="226">
        <v>5</v>
      </c>
      <c r="F73" s="227"/>
      <c r="G73" s="228">
        <f>ROUND(E73*F73,2)</f>
        <v>0</v>
      </c>
      <c r="H73" s="215"/>
      <c r="I73" s="214">
        <f>ROUND(E73*H73,2)</f>
        <v>0</v>
      </c>
      <c r="J73" s="215"/>
      <c r="K73" s="214">
        <f>ROUND(E73*J73,2)</f>
        <v>0</v>
      </c>
      <c r="L73" s="214">
        <v>21</v>
      </c>
      <c r="M73" s="214">
        <f>G73*(1+L73/100)</f>
        <v>0</v>
      </c>
      <c r="N73" s="214">
        <v>0</v>
      </c>
      <c r="O73" s="214">
        <f>ROUND(E73*N73,2)</f>
        <v>0</v>
      </c>
      <c r="P73" s="214">
        <v>0</v>
      </c>
      <c r="Q73" s="214">
        <f>ROUND(E73*P73,2)</f>
        <v>0</v>
      </c>
      <c r="R73" s="214"/>
      <c r="S73" s="214" t="s">
        <v>270</v>
      </c>
      <c r="T73" s="214" t="s">
        <v>167</v>
      </c>
      <c r="U73" s="214">
        <v>0</v>
      </c>
      <c r="V73" s="214">
        <f>ROUND(E73*U73,2)</f>
        <v>0</v>
      </c>
      <c r="W73" s="214"/>
      <c r="X73" s="194"/>
      <c r="Y73" s="194"/>
      <c r="Z73" s="194"/>
      <c r="AA73" s="194"/>
      <c r="AB73" s="194"/>
      <c r="AC73" s="194"/>
      <c r="AD73" s="194"/>
      <c r="AE73" s="194"/>
      <c r="AF73" s="194"/>
      <c r="AG73" s="194" t="s">
        <v>510</v>
      </c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</row>
    <row r="74" spans="1:60" outlineLevel="1" x14ac:dyDescent="0.2">
      <c r="A74" s="211"/>
      <c r="B74" s="212"/>
      <c r="C74" s="254" t="s">
        <v>602</v>
      </c>
      <c r="D74" s="249"/>
      <c r="E74" s="250">
        <v>5</v>
      </c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194"/>
      <c r="Y74" s="194"/>
      <c r="Z74" s="194"/>
      <c r="AA74" s="194"/>
      <c r="AB74" s="194"/>
      <c r="AC74" s="194"/>
      <c r="AD74" s="194"/>
      <c r="AE74" s="194"/>
      <c r="AF74" s="194"/>
      <c r="AG74" s="194" t="s">
        <v>195</v>
      </c>
      <c r="AH74" s="194">
        <v>0</v>
      </c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</row>
    <row r="75" spans="1:60" outlineLevel="1" x14ac:dyDescent="0.2">
      <c r="A75" s="229">
        <v>39</v>
      </c>
      <c r="B75" s="230" t="s">
        <v>603</v>
      </c>
      <c r="C75" s="239" t="s">
        <v>604</v>
      </c>
      <c r="D75" s="231" t="s">
        <v>284</v>
      </c>
      <c r="E75" s="232">
        <v>2</v>
      </c>
      <c r="F75" s="233"/>
      <c r="G75" s="234">
        <f>ROUND(E75*F75,2)</f>
        <v>0</v>
      </c>
      <c r="H75" s="215"/>
      <c r="I75" s="214">
        <f>ROUND(E75*H75,2)</f>
        <v>0</v>
      </c>
      <c r="J75" s="215"/>
      <c r="K75" s="214">
        <f>ROUND(E75*J75,2)</f>
        <v>0</v>
      </c>
      <c r="L75" s="214">
        <v>21</v>
      </c>
      <c r="M75" s="214">
        <f>G75*(1+L75/100)</f>
        <v>0</v>
      </c>
      <c r="N75" s="214">
        <v>0</v>
      </c>
      <c r="O75" s="214">
        <f>ROUND(E75*N75,2)</f>
        <v>0</v>
      </c>
      <c r="P75" s="214">
        <v>0</v>
      </c>
      <c r="Q75" s="214">
        <f>ROUND(E75*P75,2)</f>
        <v>0</v>
      </c>
      <c r="R75" s="214"/>
      <c r="S75" s="214" t="s">
        <v>270</v>
      </c>
      <c r="T75" s="214" t="s">
        <v>167</v>
      </c>
      <c r="U75" s="214">
        <v>0</v>
      </c>
      <c r="V75" s="214">
        <f>ROUND(E75*U75,2)</f>
        <v>0</v>
      </c>
      <c r="W75" s="214"/>
      <c r="X75" s="194"/>
      <c r="Y75" s="194"/>
      <c r="Z75" s="194"/>
      <c r="AA75" s="194"/>
      <c r="AB75" s="194"/>
      <c r="AC75" s="194"/>
      <c r="AD75" s="194"/>
      <c r="AE75" s="194"/>
      <c r="AF75" s="194"/>
      <c r="AG75" s="194" t="s">
        <v>564</v>
      </c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</row>
    <row r="76" spans="1:60" outlineLevel="1" x14ac:dyDescent="0.2">
      <c r="A76" s="229">
        <v>40</v>
      </c>
      <c r="B76" s="230" t="s">
        <v>605</v>
      </c>
      <c r="C76" s="239" t="s">
        <v>606</v>
      </c>
      <c r="D76" s="231" t="s">
        <v>284</v>
      </c>
      <c r="E76" s="232">
        <v>1</v>
      </c>
      <c r="F76" s="233"/>
      <c r="G76" s="234">
        <f>ROUND(E76*F76,2)</f>
        <v>0</v>
      </c>
      <c r="H76" s="215"/>
      <c r="I76" s="214">
        <f>ROUND(E76*H76,2)</f>
        <v>0</v>
      </c>
      <c r="J76" s="215"/>
      <c r="K76" s="214">
        <f>ROUND(E76*J76,2)</f>
        <v>0</v>
      </c>
      <c r="L76" s="214">
        <v>21</v>
      </c>
      <c r="M76" s="214">
        <f>G76*(1+L76/100)</f>
        <v>0</v>
      </c>
      <c r="N76" s="214">
        <v>0</v>
      </c>
      <c r="O76" s="214">
        <f>ROUND(E76*N76,2)</f>
        <v>0</v>
      </c>
      <c r="P76" s="214">
        <v>0</v>
      </c>
      <c r="Q76" s="214">
        <f>ROUND(E76*P76,2)</f>
        <v>0</v>
      </c>
      <c r="R76" s="214"/>
      <c r="S76" s="214" t="s">
        <v>270</v>
      </c>
      <c r="T76" s="214" t="s">
        <v>167</v>
      </c>
      <c r="U76" s="214">
        <v>0</v>
      </c>
      <c r="V76" s="214">
        <f>ROUND(E76*U76,2)</f>
        <v>0</v>
      </c>
      <c r="W76" s="214"/>
      <c r="X76" s="194"/>
      <c r="Y76" s="194"/>
      <c r="Z76" s="194"/>
      <c r="AA76" s="194"/>
      <c r="AB76" s="194"/>
      <c r="AC76" s="194"/>
      <c r="AD76" s="194"/>
      <c r="AE76" s="194"/>
      <c r="AF76" s="194"/>
      <c r="AG76" s="194" t="s">
        <v>564</v>
      </c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</row>
    <row r="77" spans="1:60" outlineLevel="1" x14ac:dyDescent="0.2">
      <c r="A77" s="229">
        <v>41</v>
      </c>
      <c r="B77" s="230" t="s">
        <v>607</v>
      </c>
      <c r="C77" s="239" t="s">
        <v>608</v>
      </c>
      <c r="D77" s="231" t="s">
        <v>284</v>
      </c>
      <c r="E77" s="232">
        <v>5</v>
      </c>
      <c r="F77" s="233"/>
      <c r="G77" s="234">
        <f>ROUND(E77*F77,2)</f>
        <v>0</v>
      </c>
      <c r="H77" s="215"/>
      <c r="I77" s="214">
        <f>ROUND(E77*H77,2)</f>
        <v>0</v>
      </c>
      <c r="J77" s="215"/>
      <c r="K77" s="214">
        <f>ROUND(E77*J77,2)</f>
        <v>0</v>
      </c>
      <c r="L77" s="214">
        <v>21</v>
      </c>
      <c r="M77" s="214">
        <f>G77*(1+L77/100)</f>
        <v>0</v>
      </c>
      <c r="N77" s="214">
        <v>0</v>
      </c>
      <c r="O77" s="214">
        <f>ROUND(E77*N77,2)</f>
        <v>0</v>
      </c>
      <c r="P77" s="214">
        <v>0</v>
      </c>
      <c r="Q77" s="214">
        <f>ROUND(E77*P77,2)</f>
        <v>0</v>
      </c>
      <c r="R77" s="214"/>
      <c r="S77" s="214" t="s">
        <v>270</v>
      </c>
      <c r="T77" s="214" t="s">
        <v>167</v>
      </c>
      <c r="U77" s="214">
        <v>0</v>
      </c>
      <c r="V77" s="214">
        <f>ROUND(E77*U77,2)</f>
        <v>0</v>
      </c>
      <c r="W77" s="214"/>
      <c r="X77" s="194"/>
      <c r="Y77" s="194"/>
      <c r="Z77" s="194"/>
      <c r="AA77" s="194"/>
      <c r="AB77" s="194"/>
      <c r="AC77" s="194"/>
      <c r="AD77" s="194"/>
      <c r="AE77" s="194"/>
      <c r="AF77" s="194"/>
      <c r="AG77" s="194" t="s">
        <v>564</v>
      </c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</row>
    <row r="78" spans="1:60" outlineLevel="1" x14ac:dyDescent="0.2">
      <c r="A78" s="229">
        <v>42</v>
      </c>
      <c r="B78" s="230" t="s">
        <v>609</v>
      </c>
      <c r="C78" s="239" t="s">
        <v>610</v>
      </c>
      <c r="D78" s="231" t="s">
        <v>284</v>
      </c>
      <c r="E78" s="232">
        <v>1</v>
      </c>
      <c r="F78" s="233"/>
      <c r="G78" s="234">
        <f>ROUND(E78*F78,2)</f>
        <v>0</v>
      </c>
      <c r="H78" s="215"/>
      <c r="I78" s="214">
        <f>ROUND(E78*H78,2)</f>
        <v>0</v>
      </c>
      <c r="J78" s="215"/>
      <c r="K78" s="214">
        <f>ROUND(E78*J78,2)</f>
        <v>0</v>
      </c>
      <c r="L78" s="214">
        <v>21</v>
      </c>
      <c r="M78" s="214">
        <f>G78*(1+L78/100)</f>
        <v>0</v>
      </c>
      <c r="N78" s="214">
        <v>0</v>
      </c>
      <c r="O78" s="214">
        <f>ROUND(E78*N78,2)</f>
        <v>0</v>
      </c>
      <c r="P78" s="214">
        <v>0</v>
      </c>
      <c r="Q78" s="214">
        <f>ROUND(E78*P78,2)</f>
        <v>0</v>
      </c>
      <c r="R78" s="214"/>
      <c r="S78" s="214" t="s">
        <v>270</v>
      </c>
      <c r="T78" s="214" t="s">
        <v>167</v>
      </c>
      <c r="U78" s="214">
        <v>0</v>
      </c>
      <c r="V78" s="214">
        <f>ROUND(E78*U78,2)</f>
        <v>0</v>
      </c>
      <c r="W78" s="214"/>
      <c r="X78" s="194"/>
      <c r="Y78" s="194"/>
      <c r="Z78" s="194"/>
      <c r="AA78" s="194"/>
      <c r="AB78" s="194"/>
      <c r="AC78" s="194"/>
      <c r="AD78" s="194"/>
      <c r="AE78" s="194"/>
      <c r="AF78" s="194"/>
      <c r="AG78" s="194" t="s">
        <v>564</v>
      </c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</row>
    <row r="79" spans="1:60" outlineLevel="1" x14ac:dyDescent="0.2">
      <c r="A79" s="229">
        <v>43</v>
      </c>
      <c r="B79" s="230" t="s">
        <v>611</v>
      </c>
      <c r="C79" s="239" t="s">
        <v>612</v>
      </c>
      <c r="D79" s="231" t="s">
        <v>284</v>
      </c>
      <c r="E79" s="232">
        <v>1</v>
      </c>
      <c r="F79" s="233"/>
      <c r="G79" s="234">
        <f>ROUND(E79*F79,2)</f>
        <v>0</v>
      </c>
      <c r="H79" s="215"/>
      <c r="I79" s="214">
        <f>ROUND(E79*H79,2)</f>
        <v>0</v>
      </c>
      <c r="J79" s="215"/>
      <c r="K79" s="214">
        <f>ROUND(E79*J79,2)</f>
        <v>0</v>
      </c>
      <c r="L79" s="214">
        <v>21</v>
      </c>
      <c r="M79" s="214">
        <f>G79*(1+L79/100)</f>
        <v>0</v>
      </c>
      <c r="N79" s="214">
        <v>0</v>
      </c>
      <c r="O79" s="214">
        <f>ROUND(E79*N79,2)</f>
        <v>0</v>
      </c>
      <c r="P79" s="214">
        <v>0</v>
      </c>
      <c r="Q79" s="214">
        <f>ROUND(E79*P79,2)</f>
        <v>0</v>
      </c>
      <c r="R79" s="214"/>
      <c r="S79" s="214" t="s">
        <v>270</v>
      </c>
      <c r="T79" s="214" t="s">
        <v>167</v>
      </c>
      <c r="U79" s="214">
        <v>0</v>
      </c>
      <c r="V79" s="214">
        <f>ROUND(E79*U79,2)</f>
        <v>0</v>
      </c>
      <c r="W79" s="214"/>
      <c r="X79" s="194"/>
      <c r="Y79" s="194"/>
      <c r="Z79" s="194"/>
      <c r="AA79" s="194"/>
      <c r="AB79" s="194"/>
      <c r="AC79" s="194"/>
      <c r="AD79" s="194"/>
      <c r="AE79" s="194"/>
      <c r="AF79" s="194"/>
      <c r="AG79" s="194" t="s">
        <v>564</v>
      </c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</row>
    <row r="80" spans="1:60" outlineLevel="1" x14ac:dyDescent="0.2">
      <c r="A80" s="229">
        <v>44</v>
      </c>
      <c r="B80" s="230" t="s">
        <v>613</v>
      </c>
      <c r="C80" s="239" t="s">
        <v>614</v>
      </c>
      <c r="D80" s="231" t="s">
        <v>284</v>
      </c>
      <c r="E80" s="232">
        <v>1</v>
      </c>
      <c r="F80" s="233"/>
      <c r="G80" s="234">
        <f>ROUND(E80*F80,2)</f>
        <v>0</v>
      </c>
      <c r="H80" s="215"/>
      <c r="I80" s="214">
        <f>ROUND(E80*H80,2)</f>
        <v>0</v>
      </c>
      <c r="J80" s="215"/>
      <c r="K80" s="214">
        <f>ROUND(E80*J80,2)</f>
        <v>0</v>
      </c>
      <c r="L80" s="214">
        <v>21</v>
      </c>
      <c r="M80" s="214">
        <f>G80*(1+L80/100)</f>
        <v>0</v>
      </c>
      <c r="N80" s="214">
        <v>0</v>
      </c>
      <c r="O80" s="214">
        <f>ROUND(E80*N80,2)</f>
        <v>0</v>
      </c>
      <c r="P80" s="214">
        <v>0</v>
      </c>
      <c r="Q80" s="214">
        <f>ROUND(E80*P80,2)</f>
        <v>0</v>
      </c>
      <c r="R80" s="214"/>
      <c r="S80" s="214" t="s">
        <v>270</v>
      </c>
      <c r="T80" s="214" t="s">
        <v>167</v>
      </c>
      <c r="U80" s="214">
        <v>0</v>
      </c>
      <c r="V80" s="214">
        <f>ROUND(E80*U80,2)</f>
        <v>0</v>
      </c>
      <c r="W80" s="214"/>
      <c r="X80" s="194"/>
      <c r="Y80" s="194"/>
      <c r="Z80" s="194"/>
      <c r="AA80" s="194"/>
      <c r="AB80" s="194"/>
      <c r="AC80" s="194"/>
      <c r="AD80" s="194"/>
      <c r="AE80" s="194"/>
      <c r="AF80" s="194"/>
      <c r="AG80" s="194" t="s">
        <v>564</v>
      </c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</row>
    <row r="81" spans="1:60" outlineLevel="1" x14ac:dyDescent="0.2">
      <c r="A81" s="229">
        <v>45</v>
      </c>
      <c r="B81" s="230" t="s">
        <v>615</v>
      </c>
      <c r="C81" s="239" t="s">
        <v>616</v>
      </c>
      <c r="D81" s="231" t="s">
        <v>284</v>
      </c>
      <c r="E81" s="232">
        <v>2</v>
      </c>
      <c r="F81" s="233"/>
      <c r="G81" s="234">
        <f>ROUND(E81*F81,2)</f>
        <v>0</v>
      </c>
      <c r="H81" s="215"/>
      <c r="I81" s="214">
        <f>ROUND(E81*H81,2)</f>
        <v>0</v>
      </c>
      <c r="J81" s="215"/>
      <c r="K81" s="214">
        <f>ROUND(E81*J81,2)</f>
        <v>0</v>
      </c>
      <c r="L81" s="214">
        <v>21</v>
      </c>
      <c r="M81" s="214">
        <f>G81*(1+L81/100)</f>
        <v>0</v>
      </c>
      <c r="N81" s="214">
        <v>0</v>
      </c>
      <c r="O81" s="214">
        <f>ROUND(E81*N81,2)</f>
        <v>0</v>
      </c>
      <c r="P81" s="214">
        <v>0</v>
      </c>
      <c r="Q81" s="214">
        <f>ROUND(E81*P81,2)</f>
        <v>0</v>
      </c>
      <c r="R81" s="214"/>
      <c r="S81" s="214" t="s">
        <v>270</v>
      </c>
      <c r="T81" s="214" t="s">
        <v>167</v>
      </c>
      <c r="U81" s="214">
        <v>0</v>
      </c>
      <c r="V81" s="214">
        <f>ROUND(E81*U81,2)</f>
        <v>0</v>
      </c>
      <c r="W81" s="214"/>
      <c r="X81" s="194"/>
      <c r="Y81" s="194"/>
      <c r="Z81" s="194"/>
      <c r="AA81" s="194"/>
      <c r="AB81" s="194"/>
      <c r="AC81" s="194"/>
      <c r="AD81" s="194"/>
      <c r="AE81" s="194"/>
      <c r="AF81" s="194"/>
      <c r="AG81" s="194" t="s">
        <v>564</v>
      </c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</row>
    <row r="82" spans="1:60" outlineLevel="1" x14ac:dyDescent="0.2">
      <c r="A82" s="229">
        <v>46</v>
      </c>
      <c r="B82" s="230" t="s">
        <v>617</v>
      </c>
      <c r="C82" s="239" t="s">
        <v>618</v>
      </c>
      <c r="D82" s="231" t="s">
        <v>284</v>
      </c>
      <c r="E82" s="232">
        <v>1</v>
      </c>
      <c r="F82" s="233"/>
      <c r="G82" s="234">
        <f>ROUND(E82*F82,2)</f>
        <v>0</v>
      </c>
      <c r="H82" s="215"/>
      <c r="I82" s="214">
        <f>ROUND(E82*H82,2)</f>
        <v>0</v>
      </c>
      <c r="J82" s="215"/>
      <c r="K82" s="214">
        <f>ROUND(E82*J82,2)</f>
        <v>0</v>
      </c>
      <c r="L82" s="214">
        <v>21</v>
      </c>
      <c r="M82" s="214">
        <f>G82*(1+L82/100)</f>
        <v>0</v>
      </c>
      <c r="N82" s="214">
        <v>0</v>
      </c>
      <c r="O82" s="214">
        <f>ROUND(E82*N82,2)</f>
        <v>0</v>
      </c>
      <c r="P82" s="214">
        <v>0</v>
      </c>
      <c r="Q82" s="214">
        <f>ROUND(E82*P82,2)</f>
        <v>0</v>
      </c>
      <c r="R82" s="214"/>
      <c r="S82" s="214" t="s">
        <v>270</v>
      </c>
      <c r="T82" s="214" t="s">
        <v>167</v>
      </c>
      <c r="U82" s="214">
        <v>0</v>
      </c>
      <c r="V82" s="214">
        <f>ROUND(E82*U82,2)</f>
        <v>0</v>
      </c>
      <c r="W82" s="214"/>
      <c r="X82" s="194"/>
      <c r="Y82" s="194"/>
      <c r="Z82" s="194"/>
      <c r="AA82" s="194"/>
      <c r="AB82" s="194"/>
      <c r="AC82" s="194"/>
      <c r="AD82" s="194"/>
      <c r="AE82" s="194"/>
      <c r="AF82" s="194"/>
      <c r="AG82" s="194" t="s">
        <v>564</v>
      </c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</row>
    <row r="83" spans="1:60" outlineLevel="1" x14ac:dyDescent="0.2">
      <c r="A83" s="223">
        <v>47</v>
      </c>
      <c r="B83" s="224" t="s">
        <v>596</v>
      </c>
      <c r="C83" s="240" t="s">
        <v>619</v>
      </c>
      <c r="D83" s="225" t="s">
        <v>284</v>
      </c>
      <c r="E83" s="226">
        <v>1</v>
      </c>
      <c r="F83" s="227"/>
      <c r="G83" s="228">
        <f>ROUND(E83*F83,2)</f>
        <v>0</v>
      </c>
      <c r="H83" s="215"/>
      <c r="I83" s="214">
        <f>ROUND(E83*H83,2)</f>
        <v>0</v>
      </c>
      <c r="J83" s="215"/>
      <c r="K83" s="214">
        <f>ROUND(E83*J83,2)</f>
        <v>0</v>
      </c>
      <c r="L83" s="214">
        <v>21</v>
      </c>
      <c r="M83" s="214">
        <f>G83*(1+L83/100)</f>
        <v>0</v>
      </c>
      <c r="N83" s="214">
        <v>0</v>
      </c>
      <c r="O83" s="214">
        <f>ROUND(E83*N83,2)</f>
        <v>0</v>
      </c>
      <c r="P83" s="214">
        <v>0</v>
      </c>
      <c r="Q83" s="214">
        <f>ROUND(E83*P83,2)</f>
        <v>0</v>
      </c>
      <c r="R83" s="214"/>
      <c r="S83" s="214" t="s">
        <v>270</v>
      </c>
      <c r="T83" s="214" t="s">
        <v>167</v>
      </c>
      <c r="U83" s="214">
        <v>0</v>
      </c>
      <c r="V83" s="214">
        <f>ROUND(E83*U83,2)</f>
        <v>0</v>
      </c>
      <c r="W83" s="214"/>
      <c r="X83" s="194"/>
      <c r="Y83" s="194"/>
      <c r="Z83" s="194"/>
      <c r="AA83" s="194"/>
      <c r="AB83" s="194"/>
      <c r="AC83" s="194"/>
      <c r="AD83" s="194"/>
      <c r="AE83" s="194"/>
      <c r="AF83" s="194"/>
      <c r="AG83" s="194" t="s">
        <v>620</v>
      </c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</row>
    <row r="84" spans="1:60" outlineLevel="1" x14ac:dyDescent="0.2">
      <c r="A84" s="211"/>
      <c r="B84" s="212"/>
      <c r="C84" s="254" t="s">
        <v>592</v>
      </c>
      <c r="D84" s="249"/>
      <c r="E84" s="250">
        <v>1</v>
      </c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194"/>
      <c r="Y84" s="194"/>
      <c r="Z84" s="194"/>
      <c r="AA84" s="194"/>
      <c r="AB84" s="194"/>
      <c r="AC84" s="194"/>
      <c r="AD84" s="194"/>
      <c r="AE84" s="194"/>
      <c r="AF84" s="194"/>
      <c r="AG84" s="194" t="s">
        <v>195</v>
      </c>
      <c r="AH84" s="194">
        <v>0</v>
      </c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</row>
    <row r="85" spans="1:60" outlineLevel="1" x14ac:dyDescent="0.2">
      <c r="A85" s="223">
        <v>48</v>
      </c>
      <c r="B85" s="224" t="s">
        <v>600</v>
      </c>
      <c r="C85" s="240" t="s">
        <v>621</v>
      </c>
      <c r="D85" s="225" t="s">
        <v>284</v>
      </c>
      <c r="E85" s="226">
        <v>1</v>
      </c>
      <c r="F85" s="227"/>
      <c r="G85" s="228">
        <f>ROUND(E85*F85,2)</f>
        <v>0</v>
      </c>
      <c r="H85" s="215"/>
      <c r="I85" s="214">
        <f>ROUND(E85*H85,2)</f>
        <v>0</v>
      </c>
      <c r="J85" s="215"/>
      <c r="K85" s="214">
        <f>ROUND(E85*J85,2)</f>
        <v>0</v>
      </c>
      <c r="L85" s="214">
        <v>21</v>
      </c>
      <c r="M85" s="214">
        <f>G85*(1+L85/100)</f>
        <v>0</v>
      </c>
      <c r="N85" s="214">
        <v>0</v>
      </c>
      <c r="O85" s="214">
        <f>ROUND(E85*N85,2)</f>
        <v>0</v>
      </c>
      <c r="P85" s="214">
        <v>0</v>
      </c>
      <c r="Q85" s="214">
        <f>ROUND(E85*P85,2)</f>
        <v>0</v>
      </c>
      <c r="R85" s="214"/>
      <c r="S85" s="214" t="s">
        <v>270</v>
      </c>
      <c r="T85" s="214" t="s">
        <v>167</v>
      </c>
      <c r="U85" s="214">
        <v>0</v>
      </c>
      <c r="V85" s="214">
        <f>ROUND(E85*U85,2)</f>
        <v>0</v>
      </c>
      <c r="W85" s="214"/>
      <c r="X85" s="194"/>
      <c r="Y85" s="194"/>
      <c r="Z85" s="194"/>
      <c r="AA85" s="194"/>
      <c r="AB85" s="194"/>
      <c r="AC85" s="194"/>
      <c r="AD85" s="194"/>
      <c r="AE85" s="194"/>
      <c r="AF85" s="194"/>
      <c r="AG85" s="194" t="s">
        <v>620</v>
      </c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</row>
    <row r="86" spans="1:60" outlineLevel="1" x14ac:dyDescent="0.2">
      <c r="A86" s="211"/>
      <c r="B86" s="212"/>
      <c r="C86" s="254" t="s">
        <v>589</v>
      </c>
      <c r="D86" s="249"/>
      <c r="E86" s="250">
        <v>1</v>
      </c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194"/>
      <c r="Y86" s="194"/>
      <c r="Z86" s="194"/>
      <c r="AA86" s="194"/>
      <c r="AB86" s="194"/>
      <c r="AC86" s="194"/>
      <c r="AD86" s="194"/>
      <c r="AE86" s="194"/>
      <c r="AF86" s="194"/>
      <c r="AG86" s="194" t="s">
        <v>195</v>
      </c>
      <c r="AH86" s="194">
        <v>0</v>
      </c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</row>
    <row r="87" spans="1:60" x14ac:dyDescent="0.2">
      <c r="A87" s="217" t="s">
        <v>155</v>
      </c>
      <c r="B87" s="218" t="s">
        <v>119</v>
      </c>
      <c r="C87" s="238" t="s">
        <v>120</v>
      </c>
      <c r="D87" s="219"/>
      <c r="E87" s="220"/>
      <c r="F87" s="221"/>
      <c r="G87" s="222">
        <f>SUMIF(AG88:AG89,"&lt;&gt;NOR",G88:G89)</f>
        <v>0</v>
      </c>
      <c r="H87" s="216"/>
      <c r="I87" s="216">
        <f>SUM(I88:I89)</f>
        <v>0</v>
      </c>
      <c r="J87" s="216"/>
      <c r="K87" s="216">
        <f>SUM(K88:K89)</f>
        <v>0</v>
      </c>
      <c r="L87" s="216"/>
      <c r="M87" s="216">
        <f>SUM(M88:M89)</f>
        <v>0</v>
      </c>
      <c r="N87" s="216"/>
      <c r="O87" s="216">
        <f>SUM(O88:O89)</f>
        <v>0</v>
      </c>
      <c r="P87" s="216"/>
      <c r="Q87" s="216">
        <f>SUM(Q88:Q89)</f>
        <v>0</v>
      </c>
      <c r="R87" s="216"/>
      <c r="S87" s="216"/>
      <c r="T87" s="216"/>
      <c r="U87" s="216"/>
      <c r="V87" s="216">
        <f>SUM(V88:V89)</f>
        <v>0</v>
      </c>
      <c r="W87" s="216"/>
      <c r="AG87" t="s">
        <v>156</v>
      </c>
    </row>
    <row r="88" spans="1:60" ht="22.5" outlineLevel="1" x14ac:dyDescent="0.2">
      <c r="A88" s="223">
        <v>49</v>
      </c>
      <c r="B88" s="224" t="s">
        <v>622</v>
      </c>
      <c r="C88" s="240" t="s">
        <v>623</v>
      </c>
      <c r="D88" s="225" t="s">
        <v>284</v>
      </c>
      <c r="E88" s="226">
        <v>2</v>
      </c>
      <c r="F88" s="227"/>
      <c r="G88" s="228">
        <f>ROUND(E88*F88,2)</f>
        <v>0</v>
      </c>
      <c r="H88" s="215"/>
      <c r="I88" s="214">
        <f>ROUND(E88*H88,2)</f>
        <v>0</v>
      </c>
      <c r="J88" s="215"/>
      <c r="K88" s="214">
        <f>ROUND(E88*J88,2)</f>
        <v>0</v>
      </c>
      <c r="L88" s="214">
        <v>21</v>
      </c>
      <c r="M88" s="214">
        <f>G88*(1+L88/100)</f>
        <v>0</v>
      </c>
      <c r="N88" s="214">
        <v>0</v>
      </c>
      <c r="O88" s="214">
        <f>ROUND(E88*N88,2)</f>
        <v>0</v>
      </c>
      <c r="P88" s="214">
        <v>0</v>
      </c>
      <c r="Q88" s="214">
        <f>ROUND(E88*P88,2)</f>
        <v>0</v>
      </c>
      <c r="R88" s="214"/>
      <c r="S88" s="214" t="s">
        <v>270</v>
      </c>
      <c r="T88" s="214" t="s">
        <v>167</v>
      </c>
      <c r="U88" s="214">
        <v>0</v>
      </c>
      <c r="V88" s="214">
        <f>ROUND(E88*U88,2)</f>
        <v>0</v>
      </c>
      <c r="W88" s="214"/>
      <c r="X88" s="194"/>
      <c r="Y88" s="194"/>
      <c r="Z88" s="194"/>
      <c r="AA88" s="194"/>
      <c r="AB88" s="194"/>
      <c r="AC88" s="194"/>
      <c r="AD88" s="194"/>
      <c r="AE88" s="194"/>
      <c r="AF88" s="194"/>
      <c r="AG88" s="194" t="s">
        <v>564</v>
      </c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</row>
    <row r="89" spans="1:60" outlineLevel="1" x14ac:dyDescent="0.2">
      <c r="A89" s="211"/>
      <c r="B89" s="212"/>
      <c r="C89" s="254" t="s">
        <v>557</v>
      </c>
      <c r="D89" s="249"/>
      <c r="E89" s="250">
        <v>2</v>
      </c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194"/>
      <c r="Y89" s="194"/>
      <c r="Z89" s="194"/>
      <c r="AA89" s="194"/>
      <c r="AB89" s="194"/>
      <c r="AC89" s="194"/>
      <c r="AD89" s="194"/>
      <c r="AE89" s="194"/>
      <c r="AF89" s="194"/>
      <c r="AG89" s="194" t="s">
        <v>195</v>
      </c>
      <c r="AH89" s="194">
        <v>0</v>
      </c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</row>
    <row r="90" spans="1:60" x14ac:dyDescent="0.2">
      <c r="A90" s="217" t="s">
        <v>155</v>
      </c>
      <c r="B90" s="218" t="s">
        <v>121</v>
      </c>
      <c r="C90" s="238" t="s">
        <v>122</v>
      </c>
      <c r="D90" s="219"/>
      <c r="E90" s="220"/>
      <c r="F90" s="221"/>
      <c r="G90" s="222">
        <f>SUMIF(AG91:AG91,"&lt;&gt;NOR",G91:G91)</f>
        <v>0</v>
      </c>
      <c r="H90" s="216"/>
      <c r="I90" s="216">
        <f>SUM(I91:I91)</f>
        <v>0</v>
      </c>
      <c r="J90" s="216"/>
      <c r="K90" s="216">
        <f>SUM(K91:K91)</f>
        <v>0</v>
      </c>
      <c r="L90" s="216"/>
      <c r="M90" s="216">
        <f>SUM(M91:M91)</f>
        <v>0</v>
      </c>
      <c r="N90" s="216"/>
      <c r="O90" s="216">
        <f>SUM(O91:O91)</f>
        <v>0</v>
      </c>
      <c r="P90" s="216"/>
      <c r="Q90" s="216">
        <f>SUM(Q91:Q91)</f>
        <v>0</v>
      </c>
      <c r="R90" s="216"/>
      <c r="S90" s="216"/>
      <c r="T90" s="216"/>
      <c r="U90" s="216"/>
      <c r="V90" s="216">
        <f>SUM(V91:V91)</f>
        <v>0</v>
      </c>
      <c r="W90" s="216"/>
      <c r="AG90" t="s">
        <v>156</v>
      </c>
    </row>
    <row r="91" spans="1:60" outlineLevel="1" x14ac:dyDescent="0.2">
      <c r="A91" s="229">
        <v>50</v>
      </c>
      <c r="B91" s="230" t="s">
        <v>624</v>
      </c>
      <c r="C91" s="239" t="s">
        <v>122</v>
      </c>
      <c r="D91" s="231" t="s">
        <v>509</v>
      </c>
      <c r="E91" s="232">
        <v>12</v>
      </c>
      <c r="F91" s="233"/>
      <c r="G91" s="234">
        <f>ROUND(E91*F91,2)</f>
        <v>0</v>
      </c>
      <c r="H91" s="215"/>
      <c r="I91" s="214">
        <f>ROUND(E91*H91,2)</f>
        <v>0</v>
      </c>
      <c r="J91" s="215"/>
      <c r="K91" s="214">
        <f>ROUND(E91*J91,2)</f>
        <v>0</v>
      </c>
      <c r="L91" s="214">
        <v>21</v>
      </c>
      <c r="M91" s="214">
        <f>G91*(1+L91/100)</f>
        <v>0</v>
      </c>
      <c r="N91" s="214">
        <v>0</v>
      </c>
      <c r="O91" s="214">
        <f>ROUND(E91*N91,2)</f>
        <v>0</v>
      </c>
      <c r="P91" s="214">
        <v>0</v>
      </c>
      <c r="Q91" s="214">
        <f>ROUND(E91*P91,2)</f>
        <v>0</v>
      </c>
      <c r="R91" s="214"/>
      <c r="S91" s="214" t="s">
        <v>270</v>
      </c>
      <c r="T91" s="214" t="s">
        <v>167</v>
      </c>
      <c r="U91" s="214">
        <v>0</v>
      </c>
      <c r="V91" s="214">
        <f>ROUND(E91*U91,2)</f>
        <v>0</v>
      </c>
      <c r="W91" s="214"/>
      <c r="X91" s="194"/>
      <c r="Y91" s="194"/>
      <c r="Z91" s="194"/>
      <c r="AA91" s="194"/>
      <c r="AB91" s="194"/>
      <c r="AC91" s="194"/>
      <c r="AD91" s="194"/>
      <c r="AE91" s="194"/>
      <c r="AF91" s="194"/>
      <c r="AG91" s="194" t="s">
        <v>510</v>
      </c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</row>
    <row r="92" spans="1:60" x14ac:dyDescent="0.2">
      <c r="A92" s="217" t="s">
        <v>155</v>
      </c>
      <c r="B92" s="218" t="s">
        <v>123</v>
      </c>
      <c r="C92" s="238" t="s">
        <v>124</v>
      </c>
      <c r="D92" s="219"/>
      <c r="E92" s="220"/>
      <c r="F92" s="221"/>
      <c r="G92" s="222">
        <f>SUMIF(AG93:AG93,"&lt;&gt;NOR",G93:G93)</f>
        <v>0</v>
      </c>
      <c r="H92" s="216"/>
      <c r="I92" s="216">
        <f>SUM(I93:I93)</f>
        <v>0</v>
      </c>
      <c r="J92" s="216"/>
      <c r="K92" s="216">
        <f>SUM(K93:K93)</f>
        <v>0</v>
      </c>
      <c r="L92" s="216"/>
      <c r="M92" s="216">
        <f>SUM(M93:M93)</f>
        <v>0</v>
      </c>
      <c r="N92" s="216"/>
      <c r="O92" s="216">
        <f>SUM(O93:O93)</f>
        <v>0</v>
      </c>
      <c r="P92" s="216"/>
      <c r="Q92" s="216">
        <f>SUM(Q93:Q93)</f>
        <v>0</v>
      </c>
      <c r="R92" s="216"/>
      <c r="S92" s="216"/>
      <c r="T92" s="216"/>
      <c r="U92" s="216"/>
      <c r="V92" s="216">
        <f>SUM(V93:V93)</f>
        <v>0</v>
      </c>
      <c r="W92" s="216"/>
      <c r="AG92" t="s">
        <v>156</v>
      </c>
    </row>
    <row r="93" spans="1:60" ht="22.5" outlineLevel="1" x14ac:dyDescent="0.2">
      <c r="A93" s="223">
        <v>51</v>
      </c>
      <c r="B93" s="224" t="s">
        <v>625</v>
      </c>
      <c r="C93" s="240" t="s">
        <v>626</v>
      </c>
      <c r="D93" s="225" t="s">
        <v>206</v>
      </c>
      <c r="E93" s="226">
        <v>1</v>
      </c>
      <c r="F93" s="227"/>
      <c r="G93" s="228">
        <f>ROUND(E93*F93,2)</f>
        <v>0</v>
      </c>
      <c r="H93" s="215"/>
      <c r="I93" s="214">
        <f>ROUND(E93*H93,2)</f>
        <v>0</v>
      </c>
      <c r="J93" s="215"/>
      <c r="K93" s="214">
        <f>ROUND(E93*J93,2)</f>
        <v>0</v>
      </c>
      <c r="L93" s="214">
        <v>21</v>
      </c>
      <c r="M93" s="214">
        <f>G93*(1+L93/100)</f>
        <v>0</v>
      </c>
      <c r="N93" s="214">
        <v>0</v>
      </c>
      <c r="O93" s="214">
        <f>ROUND(E93*N93,2)</f>
        <v>0</v>
      </c>
      <c r="P93" s="214">
        <v>0</v>
      </c>
      <c r="Q93" s="214">
        <f>ROUND(E93*P93,2)</f>
        <v>0</v>
      </c>
      <c r="R93" s="214"/>
      <c r="S93" s="214" t="s">
        <v>270</v>
      </c>
      <c r="T93" s="214" t="s">
        <v>167</v>
      </c>
      <c r="U93" s="214">
        <v>0</v>
      </c>
      <c r="V93" s="214">
        <f>ROUND(E93*U93,2)</f>
        <v>0</v>
      </c>
      <c r="W93" s="214"/>
      <c r="X93" s="194"/>
      <c r="Y93" s="194"/>
      <c r="Z93" s="194"/>
      <c r="AA93" s="194"/>
      <c r="AB93" s="194"/>
      <c r="AC93" s="194"/>
      <c r="AD93" s="194"/>
      <c r="AE93" s="194"/>
      <c r="AF93" s="194"/>
      <c r="AG93" s="194" t="s">
        <v>564</v>
      </c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</row>
    <row r="94" spans="1:60" x14ac:dyDescent="0.2">
      <c r="A94" s="3"/>
      <c r="B94" s="4"/>
      <c r="C94" s="242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E94">
        <v>15</v>
      </c>
      <c r="AF94">
        <v>21</v>
      </c>
    </row>
    <row r="95" spans="1:60" x14ac:dyDescent="0.2">
      <c r="A95" s="197"/>
      <c r="B95" s="198" t="s">
        <v>31</v>
      </c>
      <c r="C95" s="243"/>
      <c r="D95" s="199"/>
      <c r="E95" s="200"/>
      <c r="F95" s="200"/>
      <c r="G95" s="237">
        <f>G8+G10+G60+G87+G90+G92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E95">
        <f>SUMIF(L7:L93,AE94,G7:G93)</f>
        <v>0</v>
      </c>
      <c r="AF95">
        <f>SUMIF(L7:L93,AF94,G7:G93)</f>
        <v>0</v>
      </c>
      <c r="AG95" t="s">
        <v>186</v>
      </c>
    </row>
    <row r="96" spans="1:60" x14ac:dyDescent="0.2">
      <c r="A96" s="3"/>
      <c r="B96" s="4"/>
      <c r="C96" s="24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33" x14ac:dyDescent="0.2">
      <c r="A97" s="3"/>
      <c r="B97" s="4"/>
      <c r="C97" s="242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33" x14ac:dyDescent="0.2">
      <c r="A98" s="201" t="s">
        <v>187</v>
      </c>
      <c r="B98" s="201"/>
      <c r="C98" s="244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33" x14ac:dyDescent="0.2">
      <c r="A99" s="202"/>
      <c r="B99" s="203"/>
      <c r="C99" s="245"/>
      <c r="D99" s="203"/>
      <c r="E99" s="203"/>
      <c r="F99" s="203"/>
      <c r="G99" s="20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G99" t="s">
        <v>188</v>
      </c>
    </row>
    <row r="100" spans="1:33" x14ac:dyDescent="0.2">
      <c r="A100" s="205"/>
      <c r="B100" s="206"/>
      <c r="C100" s="246"/>
      <c r="D100" s="206"/>
      <c r="E100" s="206"/>
      <c r="F100" s="206"/>
      <c r="G100" s="20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33" x14ac:dyDescent="0.2">
      <c r="A101" s="205"/>
      <c r="B101" s="206"/>
      <c r="C101" s="246"/>
      <c r="D101" s="206"/>
      <c r="E101" s="206"/>
      <c r="F101" s="206"/>
      <c r="G101" s="20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33" x14ac:dyDescent="0.2">
      <c r="A102" s="205"/>
      <c r="B102" s="206"/>
      <c r="C102" s="246"/>
      <c r="D102" s="206"/>
      <c r="E102" s="206"/>
      <c r="F102" s="206"/>
      <c r="G102" s="20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33" x14ac:dyDescent="0.2">
      <c r="A103" s="208"/>
      <c r="B103" s="209"/>
      <c r="C103" s="247"/>
      <c r="D103" s="209"/>
      <c r="E103" s="209"/>
      <c r="F103" s="209"/>
      <c r="G103" s="2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33" x14ac:dyDescent="0.2">
      <c r="A104" s="3"/>
      <c r="B104" s="4"/>
      <c r="C104" s="242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33" x14ac:dyDescent="0.2">
      <c r="C105" s="248"/>
      <c r="D105" s="10"/>
      <c r="AG105" t="s">
        <v>189</v>
      </c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98:C98"/>
    <mergeCell ref="A99:G10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52</vt:i4>
      </vt:variant>
    </vt:vector>
  </HeadingPairs>
  <TitlesOfParts>
    <vt:vector size="59" baseType="lpstr">
      <vt:lpstr>Pokyny pro vyplnění</vt:lpstr>
      <vt:lpstr>Stavba</vt:lpstr>
      <vt:lpstr>VzorPolozky</vt:lpstr>
      <vt:lpstr>00 24V400001 Naklady</vt:lpstr>
      <vt:lpstr>01 24V400101 Pol</vt:lpstr>
      <vt:lpstr>02 24V400201 Pol</vt:lpstr>
      <vt:lpstr>03 24V400301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24V400001 Naklady'!Názvy_tisku</vt:lpstr>
      <vt:lpstr>'01 24V400101 Pol'!Názvy_tisku</vt:lpstr>
      <vt:lpstr>'02 24V400201 Pol'!Názvy_tisku</vt:lpstr>
      <vt:lpstr>'03 24V400301 Pol'!Názvy_tisku</vt:lpstr>
      <vt:lpstr>oadresa</vt:lpstr>
      <vt:lpstr>Stavba!Objednatel</vt:lpstr>
      <vt:lpstr>Stavba!Objekt</vt:lpstr>
      <vt:lpstr>'00 24V400001 Naklady'!Oblast_tisku</vt:lpstr>
      <vt:lpstr>'01 24V400101 Pol'!Oblast_tisku</vt:lpstr>
      <vt:lpstr>'02 24V400201 Pol'!Oblast_tisku</vt:lpstr>
      <vt:lpstr>'03 24V400301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Vávra</dc:creator>
  <cp:lastModifiedBy>Jan Vávra</cp:lastModifiedBy>
  <cp:lastPrinted>2014-02-28T09:52:57Z</cp:lastPrinted>
  <dcterms:created xsi:type="dcterms:W3CDTF">2009-04-08T07:15:50Z</dcterms:created>
  <dcterms:modified xsi:type="dcterms:W3CDTF">2024-12-01T11:35:25Z</dcterms:modified>
</cp:coreProperties>
</file>