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vojtova" reservationPassword="0"/>
  <workbookPr/>
  <bookViews>
    <workbookView xWindow="240" yWindow="120" windowWidth="14940" windowHeight="9225" activeTab="0"/>
  </bookViews>
  <sheets>
    <sheet name="rekapitulace" sheetId="1" r:id="rId1"/>
    <sheet name="01" sheetId="2" r:id="rId2"/>
    <sheet name="02" sheetId="3" r:id="rId3"/>
    <sheet name="SO 101" sheetId="4" r:id="rId4"/>
    <sheet name="SO 801" sheetId="5" r:id="rId5"/>
  </sheets>
  <definedNames/>
  <calcPr/>
  <webPublishing/>
</workbook>
</file>

<file path=xl/sharedStrings.xml><?xml version="1.0" encoding="utf-8"?>
<sst xmlns="http://schemas.openxmlformats.org/spreadsheetml/2006/main" count="541" uniqueCount="245">
  <si>
    <t>Soupis objektů s DPH</t>
  </si>
  <si>
    <t>Stavba:H38 - Vyšný - odstranění a přeložení panelové komunikace</t>
  </si>
  <si>
    <t>Varianta:ZŘ - Základní řešení</t>
  </si>
  <si>
    <t>Odbytová cena:</t>
  </si>
  <si>
    <t>OC+DPH:</t>
  </si>
  <si>
    <t>Sazba 1</t>
  </si>
  <si>
    <t>Sazba 2</t>
  </si>
  <si>
    <t>Sazba 3</t>
  </si>
  <si>
    <t>Objekt</t>
  </si>
  <si>
    <t>Popis</t>
  </si>
  <si>
    <t>OC</t>
  </si>
  <si>
    <t>DPH</t>
  </si>
  <si>
    <t>OC+DPH</t>
  </si>
  <si>
    <t>Aspe</t>
  </si>
  <si>
    <t>Příloha k formuláři pro ocenění nabídky</t>
  </si>
  <si>
    <t>Stavba</t>
  </si>
  <si>
    <t>číslo a název SO</t>
  </si>
  <si>
    <t>číslo a název rozpočtu:</t>
  </si>
  <si>
    <t>H38</t>
  </si>
  <si>
    <t>Vyšný - odstranění a přeložení panelové komunikace</t>
  </si>
  <si>
    <t>01</t>
  </si>
  <si>
    <t>Smluvní požadavky</t>
  </si>
  <si>
    <t>Poř.
č.pol.</t>
  </si>
  <si>
    <t>1</t>
  </si>
  <si>
    <t>Kód
položky</t>
  </si>
  <si>
    <t>Varianta
položky</t>
  </si>
  <si>
    <t>Název položky</t>
  </si>
  <si>
    <t>jednotka</t>
  </si>
  <si>
    <t>Počet
jednotek</t>
  </si>
  <si>
    <t>CENA</t>
  </si>
  <si>
    <t>jednotková</t>
  </si>
  <si>
    <t>celkem</t>
  </si>
  <si>
    <t>Sazba</t>
  </si>
  <si>
    <t>2</t>
  </si>
  <si>
    <t>3</t>
  </si>
  <si>
    <t>4</t>
  </si>
  <si>
    <t>5</t>
  </si>
  <si>
    <t>6</t>
  </si>
  <si>
    <t>7</t>
  </si>
  <si>
    <t>8</t>
  </si>
  <si>
    <t>014102</t>
  </si>
  <si>
    <t>POPLATKY ZA SKLÁDKU</t>
  </si>
  <si>
    <t xml:space="preserve">T         </t>
  </si>
  <si>
    <t>nstemelené vrstvy, odkopávky
58*1,8=104,400 [A]
271,565*1,8=488,817 [B]
z příkopů
50*0,25*1,8=22,500 [C]
20*0,5*1,8=18,000 [D]
Celkem: A+B+C+D=633,717 [E]</t>
  </si>
  <si>
    <t>asfalt
4*2,4=9,600 [A]
20*2,4=48,000 [B]
Celkem: A+B=57,600 [C]</t>
  </si>
  <si>
    <t>beton, železobeton
9,6*2,2=21,120 [A]
3,14*0,6*13*0,1=2,449 [B]
Celkem: A+B=23,569 [C]</t>
  </si>
  <si>
    <t>C e l k e m</t>
  </si>
  <si>
    <t>Ostatní ve výkazu nespecifikované práce</t>
  </si>
  <si>
    <t>Vícepráce</t>
  </si>
  <si>
    <t>Vícepráce celkem</t>
  </si>
  <si>
    <t>Méněpráce</t>
  </si>
  <si>
    <t>Méněpráce celkem</t>
  </si>
  <si>
    <t>Celkem</t>
  </si>
  <si>
    <t>02</t>
  </si>
  <si>
    <t>Požadavky objednatele</t>
  </si>
  <si>
    <t>02620</t>
  </si>
  <si>
    <t/>
  </si>
  <si>
    <t>ZKOUŠENÍ KONSTRUKCÍ A PRACÍ NEZÁVISLOU ZKUŠEBNOU</t>
  </si>
  <si>
    <t xml:space="preserve">KS        </t>
  </si>
  <si>
    <t>statická zkouška 5 kusů</t>
  </si>
  <si>
    <t>02710</t>
  </si>
  <si>
    <t>POMOC PRÁCE ZŘÍZ NEBO ZAJIŠŤ OBJÍŽĎKY A PŘÍSTUP CESTY</t>
  </si>
  <si>
    <t xml:space="preserve">KPL       </t>
  </si>
  <si>
    <t>Dopravní inženýrské opatření</t>
  </si>
  <si>
    <t>02730</t>
  </si>
  <si>
    <t>POMOC PRÁCE ZŘÍZ NEBO ZAJIŠŤ OCHRANU INŽENÝRSKÝCH SÍTÍ</t>
  </si>
  <si>
    <t>ochrana sítí při provádění stavby</t>
  </si>
  <si>
    <t>02910</t>
  </si>
  <si>
    <t>OSTATNÍ POŽADAVKY - ZEMĚMĚŘIČSKÁ MĚŘENÍ</t>
  </si>
  <si>
    <t>vytýčení v průběhu stavby</t>
  </si>
  <si>
    <t>02911</t>
  </si>
  <si>
    <t>OSTATNÍ POŽADAVKY - GEODETICKÉ ZAMĚŘENÍ</t>
  </si>
  <si>
    <t xml:space="preserve">Vyhotovení geodetické části dokumentace skutečného provedení stavby nebo geodetického podkladu pro vedení Digitální technické mapy Jihočeského kraje, obsahující geometrické, polohové a výškové určení dokončené stavby nebo technologického zařízení, bude vyhotoveno v souladu s § 5 a ve struktuře dle příloh č. 3 a 4 vyhlášky č. 393/2020 Sb., o digitální technické mapě (vyhláška DTM), v platném znění, v aktuálně platné verzi jednotného výměnného formátu dle § 6 vyhlášky DTM. Geodetický podklad se vyhotovuje s využitím stávajících údajů digitální technické mapy. Součástí geodetického podkladu je posouzení návaznosti výsledku zaměření nového stavu na stav dosavadní.
</t>
  </si>
  <si>
    <t>Vypracování geometrického plánu</t>
  </si>
  <si>
    <t>02940</t>
  </si>
  <si>
    <t>OSTATNÍ POŽADAVKY - VYPRACOVÁNÍ DOKUMENTACE</t>
  </si>
  <si>
    <t>vypracování DSPS</t>
  </si>
  <si>
    <t>02960</t>
  </si>
  <si>
    <t>OSTATNÍ POŽADAVKY - ODBORNÝ DOZOR</t>
  </si>
  <si>
    <t>autorský dozor</t>
  </si>
  <si>
    <t>SO 101</t>
  </si>
  <si>
    <t>Přeložka MK č. 348d</t>
  </si>
  <si>
    <t>Zemní práce</t>
  </si>
  <si>
    <t>113326</t>
  </si>
  <si>
    <t>ODSTRANĚNÍ PODKLADŮ ZPEVNĚNÝCH PLOCH Z KAMENIVA NESTMEL, ODVOZ DO 12KM</t>
  </si>
  <si>
    <t xml:space="preserve">M3        </t>
  </si>
  <si>
    <t>skládka 10 km
vozovka
200*0,25=50,000 [A]
nezpevněné plochy
40*0,2=8,000 [B]
Celkem: A+B=58,000 [C]</t>
  </si>
  <si>
    <t>113336</t>
  </si>
  <si>
    <t>ODSTRAN PODKL ZPEVNĚNÝCH PLOCH S ASFALT POJIVEM, ODVOZ DO 12KM</t>
  </si>
  <si>
    <t>skládka 10 km
nezpevněné plochy
recyklát v tl. 100 mm
40*0,1=4,000 [A]</t>
  </si>
  <si>
    <t>113726</t>
  </si>
  <si>
    <t>FRÉZOVÁNÍ ZPEVNĚNÝCH PLOCH ASFALTOVÝCH, ODVOZ DO 12KM</t>
  </si>
  <si>
    <t>skládka 10 km
asf. vozovka
v tl. 100 mm
200*0,1=20,000 [A]</t>
  </si>
  <si>
    <t>121101</t>
  </si>
  <si>
    <t>SEJMUTÍ ORNICE NEBO LESNÍ PŮDY S ODVOZEM DO 1KM</t>
  </si>
  <si>
    <t>mezideponie
v tl. 100 mm
405*0,1=40,500 [A]</t>
  </si>
  <si>
    <t>122731</t>
  </si>
  <si>
    <t>R</t>
  </si>
  <si>
    <t>ODKOPÁVKY A PROKOPÁVKY OBECNÉ TŘ. I, ODVOZ DO 1KM</t>
  </si>
  <si>
    <t>Odstranění zbytků rostlinného materiálu ze zahrádek   
5=5,000 [A]</t>
  </si>
  <si>
    <t>123736</t>
  </si>
  <si>
    <t>ODKOP PRO SPOD STAVBU SILNIC A ŽELEZNIC TŘ. I, ODVOZ DO 12KM</t>
  </si>
  <si>
    <t>skládka 10 km
pod asfaltovou  vozovkou
200*0,2=40,000 [A]
pod nezpevněnými plochami
40*0,25=10,000 [B]
pod zelení
405*0,45=182,250 [C]
30=30,000 [D]
sanace podloží
31,05*0,3=9,315 [E]
Celkem: A+B+C+D+E=271,565 [F]</t>
  </si>
  <si>
    <t>125731</t>
  </si>
  <si>
    <t>VYKOPÁVKY ZE ZEMNÍKŮ A SKLÁDEK TŘ. I, ODVOZ DO 1KM</t>
  </si>
  <si>
    <t>ornice
40,5=40,500 [A]
materiál do sanace AZ
( betonobý recyklát )
9,3=9,300 [B]
zásyp rýhy
11*0,6*0,5=3,300 [C]
Celkem: A+B+C=53,100 [D]</t>
  </si>
  <si>
    <t>12931</t>
  </si>
  <si>
    <t>ČIŠTĚNÍ PŘÍKOPŮ OD NÁNOSU DO 0,25M3/M</t>
  </si>
  <si>
    <t xml:space="preserve">M         </t>
  </si>
  <si>
    <t>na ZÚ v dl. 30m 
na KÚ v dl. 20m
30+20=50,000 [A]</t>
  </si>
  <si>
    <t>132731</t>
  </si>
  <si>
    <t>HLOUBENÍ RÝH ŠÍŘ DO 2M PAŽ I NEPAŽ TŘ. I, ODVOZ DO 1KM</t>
  </si>
  <si>
    <t>přípojka UV
v dl. 11 m
11*0,6*1=6,600 [A]</t>
  </si>
  <si>
    <t>17120</t>
  </si>
  <si>
    <t>ULOŽENÍ SYPANINY DO NÁSYPŮ A NA SKLÁDKY BEZ ZHUTNĚNÍ</t>
  </si>
  <si>
    <t>skládka
odkopávky
271,565=271,565 [A]
mezideponie
ornice
40,5=40,500 [B]
odpad za zahrádek
5=5,000 [C]
rýha pro přípojku UV
6,6=6,600 [D]
Celkem: A+B+C+D=323,665 [E]</t>
  </si>
  <si>
    <t>17130</t>
  </si>
  <si>
    <t>ULOŽENÍ SYPANINY DO NÁSYPŮ V AKTIVNÍ ZÓNĚ SE ZHUTNĚNÍM</t>
  </si>
  <si>
    <t>Sanace A.Z. v ttl. 0,3m
pod psilniční panely
31,05*0,3=9,315 [A]
pod asf. vozovku
730*0,3=219,000 [B]
Celkem: A+B=228,315 [C]
Materiál do sanací (bude doplněno ze zdrojů zadavatele vč. dovozu do 1km
( betonový recyklát )
 - položka se souhlasem investora</t>
  </si>
  <si>
    <t>17411</t>
  </si>
  <si>
    <t>ZÁSYP JAM A RÝH ZEMINOU SE ZHUTNĚNÍM</t>
  </si>
  <si>
    <t>přípojka UV
11*0,6*0,5=3,300 [A]</t>
  </si>
  <si>
    <t>17581</t>
  </si>
  <si>
    <t>OBSYP POTRUBÍ A OBJEKTŮ Z NAKUPOVANÝCH MATERIÁLŮ</t>
  </si>
  <si>
    <t>přípojka UV
11*0,6*0,6-(11*3,14*0,1*0,1)=3,615 [A]</t>
  </si>
  <si>
    <t>18110</t>
  </si>
  <si>
    <t>ÚPRAVA PLÁNĚ SE ZHUTNĚNÍM V HORNINĚ TŘ. I</t>
  </si>
  <si>
    <t xml:space="preserve">M2        </t>
  </si>
  <si>
    <t>pod silniční panely
pláň
31,05=31,050 [A]
parapláň
31,05=31,050 [B]
pod asf. vozovkou
pláň
730=730,000 [C]
parapláň
730=730,000 [D]
pod kamenné kostky
pláň
20=20,000 [E]
Celkem: A+B+C+D+E=1 542,100 [F]</t>
  </si>
  <si>
    <t>18210</t>
  </si>
  <si>
    <t>ÚPRAVA POVRCHŮ SROVNÁNÍM ÚZEMÍ</t>
  </si>
  <si>
    <t>pod trávník
110=110,000 [A]</t>
  </si>
  <si>
    <t>18241</t>
  </si>
  <si>
    <t>ZALOŽENÍ TRÁVNÍKU RUČNÍM VÝSEVEM</t>
  </si>
  <si>
    <t>110=110,000 [A]</t>
  </si>
  <si>
    <t>Vodorovné konstrukce</t>
  </si>
  <si>
    <t>451315</t>
  </si>
  <si>
    <t>PODKLADNÍ A VÝPLŇOVÉ VRSTVY Z PROSTÉHO BETONU C30/37</t>
  </si>
  <si>
    <t>Ložná vrstva pod kamenné kostky
beton C30/37,XF-4
v tl. 150 mm
20*0,15=3,000 [A]</t>
  </si>
  <si>
    <t>465512</t>
  </si>
  <si>
    <t>DLAŽBY Z LOMOVÉHO KAMENE NA MC</t>
  </si>
  <si>
    <t>Odláždění výtoku přípojky UV
1*0,25=0,250 [A]</t>
  </si>
  <si>
    <t>Komunikace</t>
  </si>
  <si>
    <t>56333</t>
  </si>
  <si>
    <t>VOZOVKOVÉ VRSTVY ZE ŠTĚRKODRTI TL. DO 150MM</t>
  </si>
  <si>
    <t>Štěrkodrť 0-32
680=680,000 [A]</t>
  </si>
  <si>
    <t>56334</t>
  </si>
  <si>
    <t>VOZOVKOVÉ VRSTVY ZE ŠTĚRKODRTI TL. DO 200MM</t>
  </si>
  <si>
    <t>Štěrkodrť 0-63
730=730,000 [A]
20=20,000 [B]
Celkem: A+B=750,000 [C]</t>
  </si>
  <si>
    <t>56335</t>
  </si>
  <si>
    <t>VOZOVKOVÉ VRSTVY ZE ŠTĚRKODRTI TL. DO 250MM</t>
  </si>
  <si>
    <t>pod silniční panely
31,05=31,050 [A]</t>
  </si>
  <si>
    <t>56932</t>
  </si>
  <si>
    <t>ZPEVNĚNÍ KRAJNIC ZE ŠTĚRKODRTI TL. DO 100MM</t>
  </si>
  <si>
    <t>ŠD 0-32
135=135,000 [A]</t>
  </si>
  <si>
    <t>572123</t>
  </si>
  <si>
    <t>INFILTRAČNÍ POSTŘIK Z EMULZE DO 1,0KG/M2</t>
  </si>
  <si>
    <t>Postřik infiltrační  PI-E 0,6kg/m2
525=525,000 [A]</t>
  </si>
  <si>
    <t>572213</t>
  </si>
  <si>
    <t>SPOJOVACÍ POSTŘIK Z EMULZE DO 0,5KG/M2</t>
  </si>
  <si>
    <t>Postřik spojovací PS-E 0,3kg/m2
510=510,000 [A]</t>
  </si>
  <si>
    <t>574A34</t>
  </si>
  <si>
    <t>ASFALTOVÝ BETON PRO OBRUSNÉ VRSTVY ACO 11+ TL. 40MM</t>
  </si>
  <si>
    <t>510=510,000 [A]</t>
  </si>
  <si>
    <t>574E66</t>
  </si>
  <si>
    <t>ASFALTOVÝ BETON PRO PODKLADNÍ VRSTVY ACP 16+, 16S TL. 70MM</t>
  </si>
  <si>
    <t>525=525,000 [A]</t>
  </si>
  <si>
    <t>58222</t>
  </si>
  <si>
    <t>DLÁŽDĚNÉ KRYTY Z DROBNÝCH KOSTEK DO LOŽE Z MC</t>
  </si>
  <si>
    <t>Dlažba kamenná 
(dlažební kostka 100x100) spárovaná cem.maltou M30-XF3
20=20,000 [A]</t>
  </si>
  <si>
    <t>58303</t>
  </si>
  <si>
    <t>KRYT ZE SILNIČNÍCH DÍLCŮ (PANELŮ) TL 250MM</t>
  </si>
  <si>
    <t>silniční panely budou použity z původní
panelové cesty
vč. podsypu z ŠD 4-8
27=27,000 [A]</t>
  </si>
  <si>
    <t xml:space="preserve">Potrubí    </t>
  </si>
  <si>
    <t>87434</t>
  </si>
  <si>
    <t>POTRUBÍ Z TRUB PLASTOVÝCH ODPADNÍCH DN DO 200MM</t>
  </si>
  <si>
    <t>přípojka UV
11=11,000 [A]</t>
  </si>
  <si>
    <t>89712</t>
  </si>
  <si>
    <t>VPUSŤ KANALIZAČNÍ ULIČNÍ KOMPLETNÍ Z BETONOVÝCH DÍLCŮ</t>
  </si>
  <si>
    <t xml:space="preserve">KUS       </t>
  </si>
  <si>
    <t>1=1,000 [A]</t>
  </si>
  <si>
    <t>89921</t>
  </si>
  <si>
    <t>VÝŠKOVÁ ÚPRAVA POKLOPŮ</t>
  </si>
  <si>
    <t>kanalizační šachta
1=1,000 [A]</t>
  </si>
  <si>
    <t>8994</t>
  </si>
  <si>
    <t>VYÚSTĚNÍ POTRUBÍ DN DO 200MM DO PŘÍKOPU</t>
  </si>
  <si>
    <t>zaústění přípojky UV do potoka
1=1,000 [A]</t>
  </si>
  <si>
    <t>Potrubí</t>
  </si>
  <si>
    <t xml:space="preserve">Doplňující konstrukce a práce                                                                                                                         </t>
  </si>
  <si>
    <t>91</t>
  </si>
  <si>
    <t>91228</t>
  </si>
  <si>
    <t>SMĚROVÉ SLOUPKY Z PLAST HMOT VČETNĚ ODRAZNÉHO PÁSKU</t>
  </si>
  <si>
    <t>Sloupky červené Z11g
2=2,000 [A]</t>
  </si>
  <si>
    <t>919113</t>
  </si>
  <si>
    <t>ŘEZÁNÍ ASFALTOVÉHO KRYTU VOZOVEK TL DO 150MM</t>
  </si>
  <si>
    <t>5,5=5,500 [A]</t>
  </si>
  <si>
    <t>Doplňující konstrukce a práce</t>
  </si>
  <si>
    <t>Různé dokončovací konstrukce a práce inženýrských staveb</t>
  </si>
  <si>
    <t>93</t>
  </si>
  <si>
    <t>931313</t>
  </si>
  <si>
    <t>TĚSNĚNÍ DILATAČ SPAR ASF ZÁLIVKOU PRŮŘ DO 300MM2</t>
  </si>
  <si>
    <t>935212</t>
  </si>
  <si>
    <t>PŘÍKOPOVÉ ŽLABY Z BETON TVÁRNIC ŠÍŘ DO 600MM DO BETONU TL 100MM</t>
  </si>
  <si>
    <t>15=15,000 [A]</t>
  </si>
  <si>
    <t>SO 801</t>
  </si>
  <si>
    <t>Rekultivace ÚK č. 439</t>
  </si>
  <si>
    <t>112216</t>
  </si>
  <si>
    <t>ODSTRANĚNÍ PAŘEZŮ D DO 0,5M, ODVOZ DO 12KM</t>
  </si>
  <si>
    <t>skládka 10 km
DN 300 mm
2=2,000 [A]</t>
  </si>
  <si>
    <t>112226</t>
  </si>
  <si>
    <t>ODSTRANĚNÍ PAŘEZŮ D DO 0,9M, ODVOZ DO 12KM</t>
  </si>
  <si>
    <t>skládka 10 km
DN 800 mm
3=3,000 [A]</t>
  </si>
  <si>
    <t>113161</t>
  </si>
  <si>
    <t>ODSTRANĚNÍ KRYTU ZPEVNĚNÝCH PLOCH ZE SILNIČNÍCH DÍLCŮ, ODVOZ DO 1KM</t>
  </si>
  <si>
    <t xml:space="preserve">Odstraněné betonové silniční panely (tl. 0,25) budou uloženy v areálu bývalých kasáren,
kde budou v souladu s TP 210 „Užití recyklovaných materiálů stavebním demoličních materiálů do pozemních komunikací“
zrecyklovány na Recyklát z betonu Rc1. 
650*0,25=162,500 [A]           </t>
  </si>
  <si>
    <t>113321</t>
  </si>
  <si>
    <t>ODSTRANĚNÍ PODKLADŮ ZPEVNĚNÝCH PLOCH Z KAMENIVA NESTMEL, ODVOZ DO 1KM</t>
  </si>
  <si>
    <t>v tl. 300 mm
700*0,3=210,000 [A]</t>
  </si>
  <si>
    <t xml:space="preserve">skládka 10 km
v tl. 150 mm
50*0,15=7,500 [A]
vyfrézovaný materiál na skládku zhotovitele popř. bude odvezen na skládku odpadů        </t>
  </si>
  <si>
    <t>ornice
bude dodáno ze zdrojů zadavatele vč. dovozu do 1km    
tl. 550mm
550*0,55=302,500 [A]</t>
  </si>
  <si>
    <t>12932</t>
  </si>
  <si>
    <t>ČIŠTĚNÍ PŘÍKOPŮ OD NÁNOSU DO 0,5M3/M</t>
  </si>
  <si>
    <t>20=20,000 [A]</t>
  </si>
  <si>
    <t>550=550,000 [A]</t>
  </si>
  <si>
    <t>18236</t>
  </si>
  <si>
    <t>ROZPROSTŘENÍ ORNICE V ROVINĚ V TL DO 0,75M</t>
  </si>
  <si>
    <t>v tl. 550mm
550=550,000 [A]</t>
  </si>
  <si>
    <t>56930</t>
  </si>
  <si>
    <t>ZPEVNĚNÍ KRAJNIC ZE ŠTĚRKODRTI</t>
  </si>
  <si>
    <t xml:space="preserve">Dosypání krajnic ze ŠD 0-32 v ploše 50m2 v tl. 0,2m
50*0,2=10,000 [A]  </t>
  </si>
  <si>
    <t>914163</t>
  </si>
  <si>
    <t>DOPRAVNÍ ZNAČKY ZÁKLADNÍ VELIKOSTI HLINÍKOVÉ FÓLIE TŘ 1 - DEMONTÁŽ</t>
  </si>
  <si>
    <t>P4 
1=1,000 [A]</t>
  </si>
  <si>
    <t>914943</t>
  </si>
  <si>
    <t>SLOUPKY A STOJKY DZ Z HLINÍK TRUBEK DO PATKY DEMONTÁŽ</t>
  </si>
  <si>
    <t>30=30,000 [A]</t>
  </si>
  <si>
    <t xml:space="preserve">Bourání konstrukcí                                                                                                                                    </t>
  </si>
  <si>
    <t>96</t>
  </si>
  <si>
    <t>966166</t>
  </si>
  <si>
    <t>BOURÁNÍ KONSTRUKCÍ ZE ŽELEZOBETONU S ODVOZEM DO 12KM</t>
  </si>
  <si>
    <t>čela propustku
2*(2*0,75*1,9)+(13*1*0,3)=9,600 [A]</t>
  </si>
  <si>
    <t>966358</t>
  </si>
  <si>
    <t>BOURÁNÍ PROPUSTŮ Z TRUB DN DO 600MM</t>
  </si>
  <si>
    <t>13=13,000 [A]</t>
  </si>
  <si>
    <t>Bourání konstrukcí</t>
  </si>
</sst>
</file>

<file path=xl/styles.xml><?xml version="1.0" encoding="utf-8"?>
<styleSheet xmlns="http://schemas.openxmlformats.org/spreadsheetml/2006/main">
  <numFmts count="2">
    <numFmt numFmtId="177" formatCode="### ### ### ##0.00"/>
    <numFmt numFmtId="178" formatCode="### ### ### ##0.000"/>
  </numFmts>
  <fonts count="5">
    <font>
      <sz val="10"/>
      <name val="Arial"/>
      <family val="0"/>
    </font>
    <font>
      <b/>
      <sz val="11"/>
      <name val="Arial"/>
      <family val="0"/>
    </font>
    <font>
      <sz val="11"/>
      <name val="Arial"/>
      <family val="0"/>
    </font>
    <font>
      <u val="single"/>
      <sz val="10"/>
      <color rgb="FF0000FF"/>
      <name val="Arial"/>
      <family val="0"/>
    </font>
    <font>
      <b/>
      <sz val="10"/>
      <name val="Arial"/>
      <family val="0"/>
    </font>
  </fonts>
  <fills count="3">
    <fill>
      <patternFill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NumberFormat="1" applyFont="1" applyFill="1" applyBorder="1" applyAlignment="1" applyProtection="1">
      <alignment horizontal="center"/>
      <protection/>
    </xf>
    <xf numFmtId="177" fontId="1" fillId="2" borderId="0" xfId="0" applyNumberFormat="1" applyFont="1" applyFill="1" applyBorder="1" applyAlignment="1" applyProtection="1">
      <alignment/>
      <protection/>
    </xf>
    <xf numFmtId="0" fontId="1" fillId="2" borderId="0" xfId="0" applyNumberFormat="1" applyFont="1" applyFill="1" applyBorder="1" applyAlignment="1" applyProtection="1">
      <alignment horizontal="right"/>
      <protection/>
    </xf>
    <xf numFmtId="0" fontId="2" fillId="0" borderId="1" xfId="0" applyNumberFormat="1" applyFont="1" applyFill="1" applyBorder="1" applyAlignment="1" applyProtection="1">
      <alignment horizontal="center" wrapText="1"/>
      <protection/>
    </xf>
    <xf numFmtId="0" fontId="1" fillId="0" borderId="0" xfId="0" applyNumberFormat="1" applyFont="1" applyFill="1" applyBorder="1" applyAlignment="1" applyProtection="1">
      <alignment/>
      <protection/>
    </xf>
    <xf numFmtId="0" fontId="3" fillId="0" borderId="0" xfId="0" applyFont="1"/>
    <xf numFmtId="0" fontId="0" fillId="0" borderId="1" xfId="0" applyNumberFormat="1" applyFont="1" applyFill="1" applyBorder="1" applyAlignment="1" applyProtection="1">
      <alignment wrapText="1"/>
      <protection/>
    </xf>
    <xf numFmtId="0" fontId="4" fillId="0" borderId="0" xfId="0" applyNumberFormat="1" applyFont="1" applyFill="1" applyBorder="1" applyAlignment="1" applyProtection="1">
      <alignment/>
      <protection/>
    </xf>
    <xf numFmtId="178" fontId="0" fillId="0" borderId="1" xfId="0" applyNumberFormat="1" applyFont="1" applyFill="1" applyBorder="1" applyAlignment="1" applyProtection="1">
      <alignment/>
      <protection/>
    </xf>
    <xf numFmtId="0" fontId="4" fillId="0" borderId="2" xfId="0" applyNumberFormat="1" applyFont="1" applyFill="1" applyBorder="1" applyAlignment="1" applyProtection="1">
      <alignment/>
      <protection/>
    </xf>
    <xf numFmtId="177" fontId="0" fillId="0" borderId="3" xfId="0" applyNumberFormat="1" applyBorder="1" applyProtection="1">
      <protection locked="0"/>
    </xf>
    <xf numFmtId="177" fontId="0" fillId="0" borderId="1" xfId="0" applyNumberFormat="1" applyFont="1" applyFill="1" applyBorder="1" applyAlignment="1" applyProtection="1">
      <alignment/>
      <protection/>
    </xf>
    <xf numFmtId="177" fontId="0" fillId="0" borderId="1" xfId="0" applyNumberFormat="1" applyBorder="1" applyProtection="1">
      <protection locked="0"/>
    </xf>
    <xf numFmtId="0" fontId="0" fillId="0" borderId="0" xfId="0" applyNumberFormat="1" applyFont="1" applyFill="1" applyBorder="1" applyAlignment="1" applyProtection="1">
      <alignment wrapText="1" shrinkToFit="1"/>
      <protection/>
    </xf>
    <xf numFmtId="177" fontId="4" fillId="2" borderId="0" xfId="0" applyNumberFormat="1" applyFont="1" applyFill="1" applyBorder="1" applyAlignment="1" applyProtection="1">
      <alignment/>
      <protection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8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tabSelected="1" workbookViewId="0" topLeftCell="A1">
      <pane ySplit="10" topLeftCell="A11" activePane="bottomLeft" state="frozen"/>
      <selection pane="topLeft" activeCell="A1" sqref="A1"/>
      <selection pane="bottomLeft" activeCell="A11" sqref="A11"/>
    </sheetView>
  </sheetViews>
  <sheetFormatPr defaultColWidth="9.14285714285714" defaultRowHeight="12.75" customHeight="1"/>
  <cols>
    <col min="1" max="1" width="20.7142857142857" customWidth="1"/>
    <col min="2" max="2" width="60.7142857142857" customWidth="1"/>
    <col min="3" max="5" width="24.7142857142857" customWidth="1"/>
  </cols>
  <sheetData>
    <row r="1" spans="1:1" ht="12.75" customHeight="1">
      <c r="A1" s="5" t="s">
        <v>13</v>
      </c>
    </row>
    <row r="3" spans="2:2" ht="12.75" customHeight="1">
      <c r="B3" s="1" t="s">
        <v>0</v>
      </c>
    </row>
    <row r="5" spans="2:2" ht="12.75" customHeight="1">
      <c r="B5" s="2" t="s">
        <v>1</v>
      </c>
    </row>
    <row r="6" spans="2:8" ht="12.75" customHeight="1">
      <c r="B6" t="s">
        <v>2</v>
      </c>
      <c r="G6" t="s">
        <v>5</v>
      </c>
      <c>
        <v>0</v>
      </c>
    </row>
    <row r="7" spans="2:8" ht="12.75" customHeight="1">
      <c r="B7" s="3" t="s">
        <v>3</v>
      </c>
      <c s="2">
        <f>SUM(C11:C14)</f>
      </c>
      <c r="G7" t="s">
        <v>6</v>
      </c>
      <c>
        <v>15</v>
      </c>
    </row>
    <row r="8" spans="2:8" ht="12.75" customHeight="1">
      <c r="B8" s="3" t="s">
        <v>4</v>
      </c>
      <c s="2">
        <f>SUM(E11:E14)</f>
      </c>
      <c r="G8" t="s">
        <v>7</v>
      </c>
      <c>
        <v>21</v>
      </c>
    </row>
    <row r="10" spans="1:5" ht="12.75" customHeight="1">
      <c r="A10" s="4" t="s">
        <v>8</v>
      </c>
      <c s="4" t="s">
        <v>9</v>
      </c>
      <c s="4" t="s">
        <v>10</v>
      </c>
      <c s="4" t="s">
        <v>11</v>
      </c>
      <c s="4" t="s">
        <v>12</v>
      </c>
    </row>
    <row r="11" spans="1:5" ht="12.75" customHeight="1">
      <c r="A11" s="7" t="s">
        <v>20</v>
      </c>
      <c s="7" t="s">
        <v>21</v>
      </c>
      <c s="12">
        <f>'01'!H29</f>
      </c>
      <c s="12">
        <f>'01'!P29</f>
      </c>
      <c s="12">
        <f>C11+D11</f>
      </c>
    </row>
    <row r="12" spans="1:5" ht="12.75" customHeight="1">
      <c r="A12" s="7" t="s">
        <v>53</v>
      </c>
      <c s="7" t="s">
        <v>54</v>
      </c>
      <c s="12">
        <f>'02'!H39</f>
      </c>
      <c s="12">
        <f>'02'!P39</f>
      </c>
      <c s="12">
        <f>C12+D12</f>
      </c>
    </row>
    <row r="13" spans="1:5" ht="12.75" customHeight="1">
      <c r="A13" s="7" t="s">
        <v>80</v>
      </c>
      <c s="7" t="s">
        <v>81</v>
      </c>
      <c s="12">
        <f>'SO 101'!H110</f>
      </c>
      <c s="12">
        <f>'SO 101'!P110</f>
      </c>
      <c s="12">
        <f>C13+D13</f>
      </c>
    </row>
    <row r="14" spans="1:5" ht="12.75" customHeight="1">
      <c r="A14" s="7" t="s">
        <v>204</v>
      </c>
      <c s="7" t="s">
        <v>205</v>
      </c>
      <c s="12">
        <f>'SO 801'!H64</f>
      </c>
      <c s="12">
        <f>'SO 801'!P64</f>
      </c>
      <c s="12">
        <f>C14+D14</f>
      </c>
    </row>
  </sheetData>
  <sheetProtection sheet="1" objects="1" scenarios="1" formatColumns="0"/>
  <hyperlinks>
    <hyperlink ref="A11" location="#'01'!A1" tooltip="Odkaz na stranku objektu [01]" display="01"/>
    <hyperlink ref="A12" location="#'02'!A1" tooltip="Odkaz na stranku objektu [02]" display="02"/>
    <hyperlink ref="A13" location="#'SO 101'!A1" tooltip="Odkaz na stranku objektu [SO 101]" display="SO 101"/>
    <hyperlink ref="A14" location="#'SO 801'!A1" tooltip="Odkaz na stranku objektu [SO 801]" display="SO 801"/>
  </hyperlinks>
  <printOptions/>
  <pageMargins left="0.75" right="0.75" top="1" bottom="1" header="0.5" footer="0.5"/>
  <pageSetup fitToHeight="0" horizontalDpi="300" verticalDpi="300"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9"/>
  <sheetViews>
    <sheetView workbookViewId="0" topLeftCell="A1">
      <pane ySplit="10" topLeftCell="A11" activePane="bottomLeft" state="frozen"/>
      <selection pane="topLeft" activeCell="A1" sqref="A1"/>
      <selection pane="bottomLeft" activeCell="A11" sqref="A11"/>
    </sheetView>
  </sheetViews>
  <sheetFormatPr defaultColWidth="9.14285714285714" defaultRowHeight="12.75" customHeight="1"/>
  <cols>
    <col min="1" max="1" width="6.71428571428571" customWidth="1"/>
    <col min="2" max="2" width="15.7142857142857" customWidth="1"/>
    <col min="3" max="3" width="18.7142857142857" customWidth="1"/>
    <col min="4" max="4" width="75.7142857142857" customWidth="1"/>
    <col min="5" max="5" width="9.71428571428571" customWidth="1"/>
    <col min="6" max="6" width="12.7142857142857" customWidth="1"/>
    <col min="7" max="8" width="14.7142857142857" customWidth="1"/>
    <col min="15" max="16" width="9.14285714285714" hidden="1" customWidth="1"/>
  </cols>
  <sheetData>
    <row r="1" spans="1:16" ht="12.75" customHeight="1">
      <c r="A1" s="5" t="s">
        <v>13</v>
      </c>
    </row>
    <row r="2" spans="3:3" ht="12.75" customHeight="1">
      <c r="C2" s="1" t="s">
        <v>14</v>
      </c>
    </row>
    <row r="4" spans="1:5" ht="12.75" customHeight="1">
      <c r="A4" t="s">
        <v>15</v>
      </c>
      <c r="C4" s="5" t="s">
        <v>18</v>
      </c>
      <c s="5" t="s">
        <v>19</v>
      </c>
      <c s="5"/>
    </row>
    <row r="5" spans="1:5" ht="12.75" customHeight="1">
      <c r="A5" t="s">
        <v>16</v>
      </c>
      <c r="C5" s="5" t="s">
        <v>20</v>
      </c>
      <c s="5" t="s">
        <v>21</v>
      </c>
      <c s="5"/>
    </row>
    <row r="6" spans="1:5" ht="12.75" customHeight="1">
      <c r="A6" t="s">
        <v>17</v>
      </c>
      <c r="C6" s="5" t="s">
        <v>20</v>
      </c>
      <c s="5" t="s">
        <v>21</v>
      </c>
      <c s="5"/>
    </row>
    <row r="7" spans="3:5" ht="12.75" customHeight="1">
      <c r="C7" s="5"/>
      <c s="5"/>
      <c s="5"/>
    </row>
    <row r="8" spans="1:16" ht="12.75" customHeight="1">
      <c r="A8" s="4" t="s">
        <v>22</v>
      </c>
      <c s="4" t="s">
        <v>24</v>
      </c>
      <c s="4" t="s">
        <v>25</v>
      </c>
      <c s="4" t="s">
        <v>26</v>
      </c>
      <c s="4" t="s">
        <v>27</v>
      </c>
      <c s="4" t="s">
        <v>28</v>
      </c>
      <c s="4" t="s">
        <v>29</v>
      </c>
      <c s="4"/>
      <c r="O8" t="s">
        <v>32</v>
      </c>
      <c t="s">
        <v>11</v>
      </c>
    </row>
    <row r="9" spans="1:15" ht="28.5">
      <c r="A9" s="4"/>
      <c s="4"/>
      <c s="4"/>
      <c s="4"/>
      <c s="4"/>
      <c s="4"/>
      <c s="4" t="s">
        <v>30</v>
      </c>
      <c s="4" t="s">
        <v>31</v>
      </c>
      <c r="O9" t="s">
        <v>11</v>
      </c>
    </row>
    <row r="10" spans="1:8" ht="14.25">
      <c r="A10" s="4" t="s">
        <v>23</v>
      </c>
      <c s="4" t="s">
        <v>33</v>
      </c>
      <c s="4" t="s">
        <v>34</v>
      </c>
      <c s="4" t="s">
        <v>35</v>
      </c>
      <c s="4" t="s">
        <v>36</v>
      </c>
      <c s="4" t="s">
        <v>37</v>
      </c>
      <c s="4" t="s">
        <v>38</v>
      </c>
      <c s="4" t="s">
        <v>39</v>
      </c>
    </row>
    <row r="11" spans="1:8" ht="12.75" customHeight="1">
      <c r="A11" s="8"/>
      <c s="8"/>
      <c s="8" t="s">
        <v>20</v>
      </c>
      <c s="8" t="s">
        <v>21</v>
      </c>
      <c s="8"/>
      <c s="10"/>
      <c s="8"/>
      <c s="10"/>
    </row>
    <row r="12" spans="1:16" ht="12.75">
      <c r="A12" s="7">
        <v>1</v>
      </c>
      <c s="7" t="s">
        <v>40</v>
      </c>
      <c s="7" t="s">
        <v>23</v>
      </c>
      <c s="7" t="s">
        <v>41</v>
      </c>
      <c s="7" t="s">
        <v>42</v>
      </c>
      <c s="9">
        <v>633.717</v>
      </c>
      <c s="13"/>
      <c s="12">
        <f>ROUND((G12*F12),2)</f>
      </c>
      <c r="O12">
        <f>rekapitulace!H8</f>
      </c>
      <c>
        <f>O12/100*H12</f>
      </c>
    </row>
    <row r="13" spans="4:4" ht="255">
      <c r="D13" s="14" t="s">
        <v>43</v>
      </c>
    </row>
    <row r="14" spans="1:16" ht="12.75">
      <c r="A14" s="7">
        <v>2</v>
      </c>
      <c s="7" t="s">
        <v>40</v>
      </c>
      <c s="7" t="s">
        <v>33</v>
      </c>
      <c s="7" t="s">
        <v>41</v>
      </c>
      <c s="7" t="s">
        <v>42</v>
      </c>
      <c s="9">
        <v>57.6</v>
      </c>
      <c s="13"/>
      <c s="12">
        <f>ROUND((G14*F14),2)</f>
      </c>
      <c r="O14">
        <f>rekapitulace!H8</f>
      </c>
      <c>
        <f>O14/100*H14</f>
      </c>
    </row>
    <row r="15" spans="4:4" ht="102">
      <c r="D15" s="14" t="s">
        <v>44</v>
      </c>
    </row>
    <row r="16" spans="1:16" ht="12.75">
      <c r="A16" s="7">
        <v>3</v>
      </c>
      <c s="7" t="s">
        <v>40</v>
      </c>
      <c s="7" t="s">
        <v>34</v>
      </c>
      <c s="7" t="s">
        <v>41</v>
      </c>
      <c s="7" t="s">
        <v>42</v>
      </c>
      <c s="9">
        <v>23.569</v>
      </c>
      <c s="13"/>
      <c s="12">
        <f>ROUND((G16*F16),2)</f>
      </c>
      <c r="O16">
        <f>rekapitulace!H8</f>
      </c>
      <c>
        <f>O16/100*H16</f>
      </c>
    </row>
    <row r="17" spans="4:4" ht="140.25">
      <c r="D17" s="14" t="s">
        <v>45</v>
      </c>
    </row>
    <row r="18" spans="1:16" ht="12.75" customHeight="1">
      <c r="A18" s="15"/>
      <c s="15"/>
      <c s="15" t="s">
        <v>20</v>
      </c>
      <c s="15" t="s">
        <v>21</v>
      </c>
      <c s="15"/>
      <c s="15"/>
      <c s="15"/>
      <c s="15">
        <f>SUM(H12:H17)</f>
      </c>
      <c r="P18">
        <f>ROUND(SUM(P12:P17),2)</f>
      </c>
    </row>
    <row r="20" spans="1:16" ht="12.75" customHeight="1">
      <c r="A20" s="15"/>
      <c s="15"/>
      <c s="15"/>
      <c s="15" t="s">
        <v>46</v>
      </c>
      <c s="15"/>
      <c s="15"/>
      <c s="15"/>
      <c s="15">
        <f>+H18</f>
      </c>
      <c r="P20">
        <f>+P18</f>
      </c>
    </row>
    <row r="22" spans="1:8" ht="12.75" customHeight="1">
      <c r="A22" s="8" t="s">
        <v>47</v>
      </c>
      <c s="8"/>
      <c s="8"/>
      <c s="8"/>
      <c s="8"/>
      <c s="8"/>
      <c s="8"/>
      <c s="8"/>
    </row>
    <row r="23" spans="1:8" ht="12.75" customHeight="1">
      <c r="A23" s="8"/>
      <c s="8"/>
      <c s="8"/>
      <c s="8" t="s">
        <v>48</v>
      </c>
      <c s="8"/>
      <c s="8"/>
      <c s="8"/>
      <c s="8"/>
    </row>
    <row r="24" spans="1:16" ht="12.75" customHeight="1">
      <c r="A24" s="15"/>
      <c s="15"/>
      <c s="15"/>
      <c s="15" t="s">
        <v>49</v>
      </c>
      <c s="15"/>
      <c s="15"/>
      <c s="15"/>
      <c s="15">
        <v>0</v>
      </c>
      <c r="P24">
        <v>0</v>
      </c>
    </row>
    <row r="25" spans="1:8" ht="12.75" customHeight="1">
      <c r="A25" s="15"/>
      <c s="15"/>
      <c s="15"/>
      <c s="15" t="s">
        <v>50</v>
      </c>
      <c s="15"/>
      <c s="15"/>
      <c s="15"/>
      <c s="15"/>
    </row>
    <row r="26" spans="1:16" ht="12.75" customHeight="1">
      <c r="A26" s="15"/>
      <c s="15"/>
      <c s="15"/>
      <c s="15" t="s">
        <v>51</v>
      </c>
      <c s="15"/>
      <c s="15"/>
      <c s="15"/>
      <c s="15">
        <v>0</v>
      </c>
      <c r="P26">
        <v>0</v>
      </c>
    </row>
    <row r="27" spans="1:16" ht="12.75" customHeight="1">
      <c r="A27" s="15"/>
      <c s="15"/>
      <c s="15"/>
      <c s="15" t="s">
        <v>52</v>
      </c>
      <c s="15"/>
      <c s="15"/>
      <c s="15"/>
      <c s="15">
        <f>H24+H26</f>
      </c>
      <c r="P27">
        <f>P24+P26</f>
      </c>
    </row>
    <row r="29" spans="1:16" ht="12.75" customHeight="1">
      <c r="A29" s="15"/>
      <c s="15"/>
      <c s="15"/>
      <c s="15" t="s">
        <v>52</v>
      </c>
      <c s="15"/>
      <c s="15"/>
      <c s="15"/>
      <c s="15">
        <f>H20+H27</f>
      </c>
      <c r="P29">
        <f>P20+P27</f>
      </c>
    </row>
  </sheetData>
  <sheetProtection sheet="1" objects="1" scenarios="1" formatColumns="0"/>
  <mergeCells count="7">
    <mergeCell ref="A8:A9"/>
    <mergeCell ref="B8:B9"/>
    <mergeCell ref="C8:C9"/>
    <mergeCell ref="D8:D9"/>
    <mergeCell ref="E8:E9"/>
    <mergeCell ref="F8:F9"/>
    <mergeCell ref="G8:H8"/>
  </mergeCells>
  <printOptions/>
  <pageMargins left="0.75" right="0.75" top="1" bottom="1" header="0.5" footer="0.5"/>
  <pageSetup horizontalDpi="300" verticalDpi="300"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9"/>
  <sheetViews>
    <sheetView workbookViewId="0" topLeftCell="A1">
      <pane ySplit="10" topLeftCell="A11" activePane="bottomLeft" state="frozen"/>
      <selection pane="topLeft" activeCell="A1" sqref="A1"/>
      <selection pane="bottomLeft" activeCell="A11" sqref="A11"/>
    </sheetView>
  </sheetViews>
  <sheetFormatPr defaultColWidth="9.14285714285714" defaultRowHeight="12.75" customHeight="1"/>
  <cols>
    <col min="1" max="1" width="6.71428571428571" customWidth="1"/>
    <col min="2" max="2" width="15.7142857142857" customWidth="1"/>
    <col min="3" max="3" width="18.7142857142857" customWidth="1"/>
    <col min="4" max="4" width="75.7142857142857" customWidth="1"/>
    <col min="5" max="5" width="9.71428571428571" customWidth="1"/>
    <col min="6" max="6" width="12.7142857142857" customWidth="1"/>
    <col min="7" max="8" width="14.7142857142857" customWidth="1"/>
    <col min="15" max="16" width="9.14285714285714" hidden="1" customWidth="1"/>
  </cols>
  <sheetData>
    <row r="1" spans="1:16" ht="12.75" customHeight="1">
      <c r="A1" s="5" t="s">
        <v>13</v>
      </c>
    </row>
    <row r="2" spans="3:3" ht="12.75" customHeight="1">
      <c r="C2" s="1" t="s">
        <v>14</v>
      </c>
    </row>
    <row r="4" spans="1:5" ht="12.75" customHeight="1">
      <c r="A4" t="s">
        <v>15</v>
      </c>
      <c r="C4" s="5" t="s">
        <v>18</v>
      </c>
      <c s="5" t="s">
        <v>19</v>
      </c>
      <c s="5"/>
    </row>
    <row r="5" spans="1:5" ht="12.75" customHeight="1">
      <c r="A5" t="s">
        <v>16</v>
      </c>
      <c r="C5" s="5" t="s">
        <v>53</v>
      </c>
      <c s="5" t="s">
        <v>54</v>
      </c>
      <c s="5"/>
    </row>
    <row r="6" spans="1:5" ht="12.75" customHeight="1">
      <c r="A6" t="s">
        <v>17</v>
      </c>
      <c r="C6" s="5" t="s">
        <v>53</v>
      </c>
      <c s="5" t="s">
        <v>54</v>
      </c>
      <c s="5"/>
    </row>
    <row r="7" spans="3:5" ht="12.75" customHeight="1">
      <c r="C7" s="5"/>
      <c s="5"/>
      <c s="5"/>
    </row>
    <row r="8" spans="1:16" ht="12.75" customHeight="1">
      <c r="A8" s="4" t="s">
        <v>22</v>
      </c>
      <c s="4" t="s">
        <v>24</v>
      </c>
      <c s="4" t="s">
        <v>25</v>
      </c>
      <c s="4" t="s">
        <v>26</v>
      </c>
      <c s="4" t="s">
        <v>27</v>
      </c>
      <c s="4" t="s">
        <v>28</v>
      </c>
      <c s="4" t="s">
        <v>29</v>
      </c>
      <c s="4"/>
      <c r="O8" t="s">
        <v>32</v>
      </c>
      <c t="s">
        <v>11</v>
      </c>
    </row>
    <row r="9" spans="1:15" ht="28.5">
      <c r="A9" s="4"/>
      <c s="4"/>
      <c s="4"/>
      <c s="4"/>
      <c s="4"/>
      <c s="4"/>
      <c s="4" t="s">
        <v>30</v>
      </c>
      <c s="4" t="s">
        <v>31</v>
      </c>
      <c r="O9" t="s">
        <v>11</v>
      </c>
    </row>
    <row r="10" spans="1:8" ht="14.25">
      <c r="A10" s="4" t="s">
        <v>23</v>
      </c>
      <c s="4" t="s">
        <v>33</v>
      </c>
      <c s="4" t="s">
        <v>34</v>
      </c>
      <c s="4" t="s">
        <v>35</v>
      </c>
      <c s="4" t="s">
        <v>36</v>
      </c>
      <c s="4" t="s">
        <v>37</v>
      </c>
      <c s="4" t="s">
        <v>38</v>
      </c>
      <c s="4" t="s">
        <v>39</v>
      </c>
    </row>
    <row r="11" spans="1:8" ht="12.75" customHeight="1">
      <c r="A11" s="8"/>
      <c s="8"/>
      <c s="8" t="s">
        <v>53</v>
      </c>
      <c s="8" t="s">
        <v>54</v>
      </c>
      <c s="8"/>
      <c s="10"/>
      <c s="8"/>
      <c s="10"/>
    </row>
    <row r="12" spans="1:16" ht="12.75">
      <c r="A12" s="7">
        <v>1</v>
      </c>
      <c s="7" t="s">
        <v>55</v>
      </c>
      <c s="7" t="s">
        <v>56</v>
      </c>
      <c s="7" t="s">
        <v>57</v>
      </c>
      <c s="7" t="s">
        <v>58</v>
      </c>
      <c s="9">
        <v>5</v>
      </c>
      <c s="13"/>
      <c s="12">
        <f>ROUND((G12*F12),2)</f>
      </c>
      <c r="O12">
        <f>rekapitulace!H8</f>
      </c>
      <c>
        <f>O12/100*H12</f>
      </c>
    </row>
    <row r="13" spans="4:4" ht="38.25">
      <c r="D13" s="14" t="s">
        <v>59</v>
      </c>
    </row>
    <row r="14" spans="1:16" ht="12.75">
      <c r="A14" s="7">
        <v>2</v>
      </c>
      <c s="7" t="s">
        <v>60</v>
      </c>
      <c s="7" t="s">
        <v>56</v>
      </c>
      <c s="7" t="s">
        <v>61</v>
      </c>
      <c s="7" t="s">
        <v>62</v>
      </c>
      <c s="9">
        <v>1</v>
      </c>
      <c s="13"/>
      <c s="12">
        <f>ROUND((G14*F14),2)</f>
      </c>
      <c r="O14">
        <f>rekapitulace!H8</f>
      </c>
      <c>
        <f>O14/100*H14</f>
      </c>
    </row>
    <row r="15" spans="4:4" ht="38.25">
      <c r="D15" s="14" t="s">
        <v>63</v>
      </c>
    </row>
    <row r="16" spans="1:16" ht="12.75">
      <c r="A16" s="7">
        <v>3</v>
      </c>
      <c s="7" t="s">
        <v>64</v>
      </c>
      <c s="7" t="s">
        <v>56</v>
      </c>
      <c s="7" t="s">
        <v>65</v>
      </c>
      <c s="7" t="s">
        <v>62</v>
      </c>
      <c s="9">
        <v>1</v>
      </c>
      <c s="13"/>
      <c s="12">
        <f>ROUND((G16*F16),2)</f>
      </c>
      <c r="O16">
        <f>rekapitulace!H8</f>
      </c>
      <c>
        <f>O16/100*H16</f>
      </c>
    </row>
    <row r="17" spans="4:4" ht="51">
      <c r="D17" s="14" t="s">
        <v>66</v>
      </c>
    </row>
    <row r="18" spans="1:16" ht="12.75">
      <c r="A18" s="7">
        <v>4</v>
      </c>
      <c s="7" t="s">
        <v>67</v>
      </c>
      <c s="7" t="s">
        <v>56</v>
      </c>
      <c s="7" t="s">
        <v>68</v>
      </c>
      <c s="7" t="s">
        <v>62</v>
      </c>
      <c s="9">
        <v>1</v>
      </c>
      <c s="13"/>
      <c s="12">
        <f>ROUND((G18*F18),2)</f>
      </c>
      <c r="O18">
        <f>rekapitulace!H8</f>
      </c>
      <c>
        <f>O18/100*H18</f>
      </c>
    </row>
    <row r="19" spans="4:4" ht="38.25">
      <c r="D19" s="14" t="s">
        <v>69</v>
      </c>
    </row>
    <row r="20" spans="1:16" ht="12.75">
      <c r="A20" s="7">
        <v>5</v>
      </c>
      <c s="7" t="s">
        <v>70</v>
      </c>
      <c s="7" t="s">
        <v>23</v>
      </c>
      <c s="7" t="s">
        <v>71</v>
      </c>
      <c s="7" t="s">
        <v>62</v>
      </c>
      <c s="9">
        <v>1</v>
      </c>
      <c s="13"/>
      <c s="12">
        <f>ROUND((G20*F20),2)</f>
      </c>
      <c r="O20">
        <f>rekapitulace!H8</f>
      </c>
      <c>
        <f>O20/100*H20</f>
      </c>
    </row>
    <row r="21" spans="4:4" ht="409.5">
      <c r="D21" s="14" t="s">
        <v>72</v>
      </c>
    </row>
    <row r="22" spans="1:16" ht="12.75">
      <c r="A22" s="7">
        <v>6</v>
      </c>
      <c s="7" t="s">
        <v>70</v>
      </c>
      <c s="7" t="s">
        <v>33</v>
      </c>
      <c s="7" t="s">
        <v>71</v>
      </c>
      <c s="7" t="s">
        <v>62</v>
      </c>
      <c s="9">
        <v>1</v>
      </c>
      <c s="13"/>
      <c s="12">
        <f>ROUND((G22*F22),2)</f>
      </c>
      <c r="O22">
        <f>rekapitulace!H8</f>
      </c>
      <c>
        <f>O22/100*H22</f>
      </c>
    </row>
    <row r="23" spans="4:4" ht="63.75">
      <c r="D23" s="14" t="s">
        <v>73</v>
      </c>
    </row>
    <row r="24" spans="1:16" ht="12.75">
      <c r="A24" s="7">
        <v>7</v>
      </c>
      <c s="7" t="s">
        <v>74</v>
      </c>
      <c s="7" t="s">
        <v>56</v>
      </c>
      <c s="7" t="s">
        <v>75</v>
      </c>
      <c s="7" t="s">
        <v>62</v>
      </c>
      <c s="9">
        <v>1</v>
      </c>
      <c s="13"/>
      <c s="12">
        <f>ROUND((G24*F24),2)</f>
      </c>
      <c r="O24">
        <f>rekapitulace!H8</f>
      </c>
      <c>
        <f>O24/100*H24</f>
      </c>
    </row>
    <row r="25" spans="4:4" ht="25.5">
      <c r="D25" s="14" t="s">
        <v>76</v>
      </c>
    </row>
    <row r="26" spans="1:16" ht="12.75">
      <c r="A26" s="7">
        <v>8</v>
      </c>
      <c s="7" t="s">
        <v>77</v>
      </c>
      <c s="7" t="s">
        <v>56</v>
      </c>
      <c s="7" t="s">
        <v>78</v>
      </c>
      <c s="7" t="s">
        <v>62</v>
      </c>
      <c s="9">
        <v>1</v>
      </c>
      <c s="13"/>
      <c s="12">
        <f>ROUND((G26*F26),2)</f>
      </c>
      <c r="O26">
        <f>rekapitulace!H8</f>
      </c>
      <c>
        <f>O26/100*H26</f>
      </c>
    </row>
    <row r="27" spans="4:4" ht="25.5">
      <c r="D27" s="14" t="s">
        <v>79</v>
      </c>
    </row>
    <row r="28" spans="1:16" ht="12.75" customHeight="1">
      <c r="A28" s="15"/>
      <c s="15"/>
      <c s="15" t="s">
        <v>53</v>
      </c>
      <c s="15" t="s">
        <v>54</v>
      </c>
      <c s="15"/>
      <c s="15"/>
      <c s="15"/>
      <c s="15">
        <f>SUM(H12:H27)</f>
      </c>
      <c r="P28">
        <f>ROUND(SUM(P12:P27),2)</f>
      </c>
    </row>
    <row r="30" spans="1:16" ht="12.75" customHeight="1">
      <c r="A30" s="15"/>
      <c s="15"/>
      <c s="15"/>
      <c s="15" t="s">
        <v>46</v>
      </c>
      <c s="15"/>
      <c s="15"/>
      <c s="15"/>
      <c s="15">
        <f>+H28</f>
      </c>
      <c r="P30">
        <f>+P28</f>
      </c>
    </row>
    <row r="32" spans="1:8" ht="12.75" customHeight="1">
      <c r="A32" s="8" t="s">
        <v>47</v>
      </c>
      <c s="8"/>
      <c s="8"/>
      <c s="8"/>
      <c s="8"/>
      <c s="8"/>
      <c s="8"/>
      <c s="8"/>
    </row>
    <row r="33" spans="1:8" ht="12.75" customHeight="1">
      <c r="A33" s="8"/>
      <c s="8"/>
      <c s="8"/>
      <c s="8" t="s">
        <v>48</v>
      </c>
      <c s="8"/>
      <c s="8"/>
      <c s="8"/>
      <c s="8"/>
    </row>
    <row r="34" spans="1:16" ht="12.75" customHeight="1">
      <c r="A34" s="15"/>
      <c s="15"/>
      <c s="15"/>
      <c s="15" t="s">
        <v>49</v>
      </c>
      <c s="15"/>
      <c s="15"/>
      <c s="15"/>
      <c s="15">
        <v>0</v>
      </c>
      <c r="P34">
        <v>0</v>
      </c>
    </row>
    <row r="35" spans="1:8" ht="12.75" customHeight="1">
      <c r="A35" s="15"/>
      <c s="15"/>
      <c s="15"/>
      <c s="15" t="s">
        <v>50</v>
      </c>
      <c s="15"/>
      <c s="15"/>
      <c s="15"/>
      <c s="15"/>
    </row>
    <row r="36" spans="1:16" ht="12.75" customHeight="1">
      <c r="A36" s="15"/>
      <c s="15"/>
      <c s="15"/>
      <c s="15" t="s">
        <v>51</v>
      </c>
      <c s="15"/>
      <c s="15"/>
      <c s="15"/>
      <c s="15">
        <v>0</v>
      </c>
      <c r="P36">
        <v>0</v>
      </c>
    </row>
    <row r="37" spans="1:16" ht="12.75" customHeight="1">
      <c r="A37" s="15"/>
      <c s="15"/>
      <c s="15"/>
      <c s="15" t="s">
        <v>52</v>
      </c>
      <c s="15"/>
      <c s="15"/>
      <c s="15"/>
      <c s="15">
        <f>H34+H36</f>
      </c>
      <c r="P37">
        <f>P34+P36</f>
      </c>
    </row>
    <row r="39" spans="1:16" ht="12.75" customHeight="1">
      <c r="A39" s="15"/>
      <c s="15"/>
      <c s="15"/>
      <c s="15" t="s">
        <v>52</v>
      </c>
      <c s="15"/>
      <c s="15"/>
      <c s="15"/>
      <c s="15">
        <f>H30+H37</f>
      </c>
      <c r="P39">
        <f>P30+P37</f>
      </c>
    </row>
  </sheetData>
  <sheetProtection sheet="1" objects="1" scenarios="1" formatColumns="0"/>
  <mergeCells count="7">
    <mergeCell ref="A8:A9"/>
    <mergeCell ref="B8:B9"/>
    <mergeCell ref="C8:C9"/>
    <mergeCell ref="D8:D9"/>
    <mergeCell ref="E8:E9"/>
    <mergeCell ref="F8:F9"/>
    <mergeCell ref="G8:H8"/>
  </mergeCells>
  <printOptions/>
  <pageMargins left="0.75" right="0.75" top="1" bottom="1" header="0.5" footer="0.5"/>
  <pageSetup horizontalDpi="300" verticalDpi="300" orientation="portrait" paperSize="9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10"/>
  <sheetViews>
    <sheetView workbookViewId="0" topLeftCell="A1">
      <pane ySplit="10" topLeftCell="A11" activePane="bottomLeft" state="frozen"/>
      <selection pane="topLeft" activeCell="A1" sqref="A1"/>
      <selection pane="bottomLeft" activeCell="A11" sqref="A11"/>
    </sheetView>
  </sheetViews>
  <sheetFormatPr defaultColWidth="9.14285714285714" defaultRowHeight="12.75" customHeight="1"/>
  <cols>
    <col min="1" max="1" width="6.71428571428571" customWidth="1"/>
    <col min="2" max="2" width="15.7142857142857" customWidth="1"/>
    <col min="3" max="3" width="18.7142857142857" customWidth="1"/>
    <col min="4" max="4" width="75.7142857142857" customWidth="1"/>
    <col min="5" max="5" width="9.71428571428571" customWidth="1"/>
    <col min="6" max="6" width="12.7142857142857" customWidth="1"/>
    <col min="7" max="8" width="14.7142857142857" customWidth="1"/>
    <col min="15" max="16" width="9.14285714285714" hidden="1" customWidth="1"/>
  </cols>
  <sheetData>
    <row r="1" spans="1:16" ht="12.75" customHeight="1">
      <c r="A1" s="5" t="s">
        <v>13</v>
      </c>
    </row>
    <row r="2" spans="3:3" ht="12.75" customHeight="1">
      <c r="C2" s="1" t="s">
        <v>14</v>
      </c>
    </row>
    <row r="4" spans="1:5" ht="12.75" customHeight="1">
      <c r="A4" t="s">
        <v>15</v>
      </c>
      <c r="C4" s="5" t="s">
        <v>18</v>
      </c>
      <c s="5" t="s">
        <v>19</v>
      </c>
      <c s="5"/>
    </row>
    <row r="5" spans="1:5" ht="12.75" customHeight="1">
      <c r="A5" t="s">
        <v>16</v>
      </c>
      <c r="C5" s="5" t="s">
        <v>80</v>
      </c>
      <c s="5" t="s">
        <v>81</v>
      </c>
      <c s="5"/>
    </row>
    <row r="6" spans="1:5" ht="12.75" customHeight="1">
      <c r="A6" t="s">
        <v>17</v>
      </c>
      <c r="C6" s="5" t="s">
        <v>80</v>
      </c>
      <c s="5" t="s">
        <v>81</v>
      </c>
      <c s="5"/>
    </row>
    <row r="7" spans="3:5" ht="12.75" customHeight="1">
      <c r="C7" s="5"/>
      <c s="5"/>
      <c s="5"/>
    </row>
    <row r="8" spans="1:16" ht="12.75" customHeight="1">
      <c r="A8" s="4" t="s">
        <v>22</v>
      </c>
      <c s="4" t="s">
        <v>24</v>
      </c>
      <c s="4" t="s">
        <v>25</v>
      </c>
      <c s="4" t="s">
        <v>26</v>
      </c>
      <c s="4" t="s">
        <v>27</v>
      </c>
      <c s="4" t="s">
        <v>28</v>
      </c>
      <c s="4" t="s">
        <v>29</v>
      </c>
      <c s="4"/>
      <c r="O8" t="s">
        <v>32</v>
      </c>
      <c t="s">
        <v>11</v>
      </c>
    </row>
    <row r="9" spans="1:15" ht="28.5">
      <c r="A9" s="4"/>
      <c s="4"/>
      <c s="4"/>
      <c s="4"/>
      <c s="4"/>
      <c s="4"/>
      <c s="4" t="s">
        <v>30</v>
      </c>
      <c s="4" t="s">
        <v>31</v>
      </c>
      <c r="O9" t="s">
        <v>11</v>
      </c>
    </row>
    <row r="10" spans="1:8" ht="14.25">
      <c r="A10" s="4" t="s">
        <v>23</v>
      </c>
      <c s="4" t="s">
        <v>33</v>
      </c>
      <c s="4" t="s">
        <v>34</v>
      </c>
      <c s="4" t="s">
        <v>35</v>
      </c>
      <c s="4" t="s">
        <v>36</v>
      </c>
      <c s="4" t="s">
        <v>37</v>
      </c>
      <c s="4" t="s">
        <v>38</v>
      </c>
      <c s="4" t="s">
        <v>39</v>
      </c>
    </row>
    <row r="11" spans="1:8" ht="12.75" customHeight="1">
      <c r="A11" s="8"/>
      <c s="8"/>
      <c s="8" t="s">
        <v>23</v>
      </c>
      <c s="8" t="s">
        <v>82</v>
      </c>
      <c s="8"/>
      <c s="10"/>
      <c s="8"/>
      <c s="10"/>
    </row>
    <row r="12" spans="1:16" ht="12.75">
      <c r="A12" s="7">
        <v>1</v>
      </c>
      <c s="7" t="s">
        <v>83</v>
      </c>
      <c s="7" t="s">
        <v>56</v>
      </c>
      <c s="7" t="s">
        <v>84</v>
      </c>
      <c s="7" t="s">
        <v>85</v>
      </c>
      <c s="9">
        <v>58</v>
      </c>
      <c s="13"/>
      <c s="12">
        <f>ROUND((G12*F12),2)</f>
      </c>
      <c r="O12">
        <f>rekapitulace!H8</f>
      </c>
      <c>
        <f>O12/100*H12</f>
      </c>
    </row>
    <row r="13" spans="4:4" ht="165.75">
      <c r="D13" s="14" t="s">
        <v>86</v>
      </c>
    </row>
    <row r="14" spans="1:16" ht="12.75">
      <c r="A14" s="7">
        <v>2</v>
      </c>
      <c s="7" t="s">
        <v>87</v>
      </c>
      <c s="7" t="s">
        <v>56</v>
      </c>
      <c s="7" t="s">
        <v>88</v>
      </c>
      <c s="7" t="s">
        <v>85</v>
      </c>
      <c s="9">
        <v>4</v>
      </c>
      <c s="13"/>
      <c s="12">
        <f>ROUND((G14*F14),2)</f>
      </c>
      <c r="O14">
        <f>rekapitulace!H8</f>
      </c>
      <c>
        <f>O14/100*H14</f>
      </c>
    </row>
    <row r="15" spans="4:4" ht="114.75">
      <c r="D15" s="14" t="s">
        <v>89</v>
      </c>
    </row>
    <row r="16" spans="1:16" ht="12.75">
      <c r="A16" s="7">
        <v>3</v>
      </c>
      <c s="7" t="s">
        <v>90</v>
      </c>
      <c s="7" t="s">
        <v>56</v>
      </c>
      <c s="7" t="s">
        <v>91</v>
      </c>
      <c s="7" t="s">
        <v>85</v>
      </c>
      <c s="9">
        <v>20</v>
      </c>
      <c s="13"/>
      <c s="12">
        <f>ROUND((G16*F16),2)</f>
      </c>
      <c r="O16">
        <f>rekapitulace!H8</f>
      </c>
      <c>
        <f>O16/100*H16</f>
      </c>
    </row>
    <row r="17" spans="4:4" ht="102">
      <c r="D17" s="14" t="s">
        <v>92</v>
      </c>
    </row>
    <row r="18" spans="1:16" ht="12.75">
      <c r="A18" s="7">
        <v>4</v>
      </c>
      <c s="7" t="s">
        <v>93</v>
      </c>
      <c s="7" t="s">
        <v>56</v>
      </c>
      <c s="7" t="s">
        <v>94</v>
      </c>
      <c s="7" t="s">
        <v>85</v>
      </c>
      <c s="9">
        <v>40.5</v>
      </c>
      <c s="13"/>
      <c s="12">
        <f>ROUND((G18*F18),2)</f>
      </c>
      <c r="O18">
        <f>rekapitulace!H8</f>
      </c>
      <c>
        <f>O18/100*H18</f>
      </c>
    </row>
    <row r="19" spans="4:4" ht="76.5">
      <c r="D19" s="14" t="s">
        <v>95</v>
      </c>
    </row>
    <row r="20" spans="1:16" ht="12.75">
      <c r="A20" s="7">
        <v>5</v>
      </c>
      <c s="7" t="s">
        <v>96</v>
      </c>
      <c s="7" t="s">
        <v>97</v>
      </c>
      <c s="7" t="s">
        <v>98</v>
      </c>
      <c s="7" t="s">
        <v>85</v>
      </c>
      <c s="9">
        <v>5</v>
      </c>
      <c s="13"/>
      <c s="12">
        <f>ROUND((G20*F20),2)</f>
      </c>
      <c r="O20">
        <f>rekapitulace!H8</f>
      </c>
      <c>
        <f>O20/100*H20</f>
      </c>
    </row>
    <row r="21" spans="4:4" ht="127.5">
      <c r="D21" s="14" t="s">
        <v>99</v>
      </c>
    </row>
    <row r="22" spans="1:16" ht="12.75">
      <c r="A22" s="7">
        <v>6</v>
      </c>
      <c s="7" t="s">
        <v>100</v>
      </c>
      <c s="7" t="s">
        <v>56</v>
      </c>
      <c s="7" t="s">
        <v>101</v>
      </c>
      <c s="7" t="s">
        <v>85</v>
      </c>
      <c s="9">
        <v>271.565</v>
      </c>
      <c s="13"/>
      <c s="12">
        <f>ROUND((G22*F22),2)</f>
      </c>
      <c r="O22">
        <f>rekapitulace!H8</f>
      </c>
      <c>
        <f>O22/100*H22</f>
      </c>
    </row>
    <row r="23" spans="4:4" ht="357">
      <c r="D23" s="14" t="s">
        <v>102</v>
      </c>
    </row>
    <row r="24" spans="1:16" ht="12.75">
      <c r="A24" s="7">
        <v>7</v>
      </c>
      <c s="7" t="s">
        <v>103</v>
      </c>
      <c s="7" t="s">
        <v>56</v>
      </c>
      <c s="7" t="s">
        <v>104</v>
      </c>
      <c s="7" t="s">
        <v>85</v>
      </c>
      <c s="9">
        <v>53.1</v>
      </c>
      <c s="13"/>
      <c s="12">
        <f>ROUND((G24*F24),2)</f>
      </c>
      <c r="O24">
        <f>rekapitulace!H8</f>
      </c>
      <c>
        <f>O24/100*H24</f>
      </c>
    </row>
    <row r="25" spans="4:4" ht="255">
      <c r="D25" s="14" t="s">
        <v>105</v>
      </c>
    </row>
    <row r="26" spans="1:16" ht="12.75">
      <c r="A26" s="7">
        <v>8</v>
      </c>
      <c s="7" t="s">
        <v>106</v>
      </c>
      <c s="7" t="s">
        <v>56</v>
      </c>
      <c s="7" t="s">
        <v>107</v>
      </c>
      <c s="7" t="s">
        <v>108</v>
      </c>
      <c s="9">
        <v>50</v>
      </c>
      <c s="13"/>
      <c s="12">
        <f>ROUND((G26*F26),2)</f>
      </c>
      <c r="O26">
        <f>rekapitulace!H8</f>
      </c>
      <c>
        <f>O26/100*H26</f>
      </c>
    </row>
    <row r="27" spans="4:4" ht="76.5">
      <c r="D27" s="14" t="s">
        <v>109</v>
      </c>
    </row>
    <row r="28" spans="1:16" ht="12.75">
      <c r="A28" s="7">
        <v>9</v>
      </c>
      <c s="7" t="s">
        <v>110</v>
      </c>
      <c s="7" t="s">
        <v>56</v>
      </c>
      <c s="7" t="s">
        <v>111</v>
      </c>
      <c s="7" t="s">
        <v>85</v>
      </c>
      <c s="9">
        <v>6.6</v>
      </c>
      <c s="13"/>
      <c s="12">
        <f>ROUND((G28*F28),2)</f>
      </c>
      <c r="O28">
        <f>rekapitulace!H8</f>
      </c>
      <c>
        <f>O28/100*H28</f>
      </c>
    </row>
    <row r="29" spans="4:4" ht="63.75">
      <c r="D29" s="14" t="s">
        <v>112</v>
      </c>
    </row>
    <row r="30" spans="1:16" ht="12.75">
      <c r="A30" s="7">
        <v>10</v>
      </c>
      <c s="7" t="s">
        <v>113</v>
      </c>
      <c s="7" t="s">
        <v>56</v>
      </c>
      <c s="7" t="s">
        <v>114</v>
      </c>
      <c s="7" t="s">
        <v>85</v>
      </c>
      <c s="9">
        <v>323.665</v>
      </c>
      <c s="13"/>
      <c s="12">
        <f>ROUND((G30*F30),2)</f>
      </c>
      <c r="O30">
        <f>rekapitulace!H8</f>
      </c>
      <c>
        <f>O30/100*H30</f>
      </c>
    </row>
    <row r="31" spans="4:4" ht="306">
      <c r="D31" s="14" t="s">
        <v>115</v>
      </c>
    </row>
    <row r="32" spans="1:16" ht="12.75">
      <c r="A32" s="7">
        <v>11</v>
      </c>
      <c s="7" t="s">
        <v>116</v>
      </c>
      <c s="7" t="s">
        <v>56</v>
      </c>
      <c s="7" t="s">
        <v>117</v>
      </c>
      <c s="7" t="s">
        <v>85</v>
      </c>
      <c s="9">
        <v>228.315</v>
      </c>
      <c s="13"/>
      <c s="12">
        <f>ROUND((G32*F32),2)</f>
      </c>
      <c r="O32">
        <f>rekapitulace!H8</f>
      </c>
      <c>
        <f>O32/100*H32</f>
      </c>
    </row>
    <row r="33" spans="4:4" ht="409.5">
      <c r="D33" s="14" t="s">
        <v>118</v>
      </c>
    </row>
    <row r="34" spans="1:16" ht="12.75">
      <c r="A34" s="7">
        <v>12</v>
      </c>
      <c s="7" t="s">
        <v>119</v>
      </c>
      <c s="7" t="s">
        <v>56</v>
      </c>
      <c s="7" t="s">
        <v>120</v>
      </c>
      <c s="7" t="s">
        <v>85</v>
      </c>
      <c s="9">
        <v>3.3</v>
      </c>
      <c s="13"/>
      <c s="12">
        <f>ROUND((G34*F34),2)</f>
      </c>
      <c r="O34">
        <f>rekapitulace!H8</f>
      </c>
      <c>
        <f>O34/100*H34</f>
      </c>
    </row>
    <row r="35" spans="4:4" ht="63.75">
      <c r="D35" s="14" t="s">
        <v>121</v>
      </c>
    </row>
    <row r="36" spans="1:16" ht="12.75">
      <c r="A36" s="7">
        <v>13</v>
      </c>
      <c s="7" t="s">
        <v>122</v>
      </c>
      <c s="7" t="s">
        <v>56</v>
      </c>
      <c s="7" t="s">
        <v>123</v>
      </c>
      <c s="7" t="s">
        <v>85</v>
      </c>
      <c s="9">
        <v>3.615</v>
      </c>
      <c s="13"/>
      <c s="12">
        <f>ROUND((G36*F36),2)</f>
      </c>
      <c r="O36">
        <f>rekapitulace!H8</f>
      </c>
      <c>
        <f>O36/100*H36</f>
      </c>
    </row>
    <row r="37" spans="4:4" ht="89.25">
      <c r="D37" s="14" t="s">
        <v>124</v>
      </c>
    </row>
    <row r="38" spans="1:16" ht="12.75">
      <c r="A38" s="7">
        <v>14</v>
      </c>
      <c s="7" t="s">
        <v>125</v>
      </c>
      <c s="7" t="s">
        <v>56</v>
      </c>
      <c s="7" t="s">
        <v>126</v>
      </c>
      <c s="7" t="s">
        <v>127</v>
      </c>
      <c s="9">
        <v>1542.1</v>
      </c>
      <c s="13"/>
      <c s="12">
        <f>ROUND((G38*F38),2)</f>
      </c>
      <c r="O38">
        <f>rekapitulace!H8</f>
      </c>
      <c>
        <f>O38/100*H38</f>
      </c>
    </row>
    <row r="39" spans="4:4" ht="357">
      <c r="D39" s="14" t="s">
        <v>128</v>
      </c>
    </row>
    <row r="40" spans="1:16" ht="12.75">
      <c r="A40" s="7">
        <v>15</v>
      </c>
      <c s="7" t="s">
        <v>129</v>
      </c>
      <c s="7" t="s">
        <v>56</v>
      </c>
      <c s="7" t="s">
        <v>130</v>
      </c>
      <c s="7" t="s">
        <v>85</v>
      </c>
      <c s="9">
        <v>110</v>
      </c>
      <c s="13"/>
      <c s="12">
        <f>ROUND((G40*F40),2)</f>
      </c>
      <c r="O40">
        <f>rekapitulace!H8</f>
      </c>
      <c>
        <f>O40/100*H40</f>
      </c>
    </row>
    <row r="41" spans="4:4" ht="51">
      <c r="D41" s="14" t="s">
        <v>131</v>
      </c>
    </row>
    <row r="42" spans="1:16" ht="12.75">
      <c r="A42" s="7">
        <v>16</v>
      </c>
      <c s="7" t="s">
        <v>132</v>
      </c>
      <c s="7" t="s">
        <v>56</v>
      </c>
      <c s="7" t="s">
        <v>133</v>
      </c>
      <c s="7" t="s">
        <v>127</v>
      </c>
      <c s="9">
        <v>110</v>
      </c>
      <c s="13"/>
      <c s="12">
        <f>ROUND((G42*F42),2)</f>
      </c>
      <c r="O42">
        <f>rekapitulace!H8</f>
      </c>
      <c>
        <f>O42/100*H42</f>
      </c>
    </row>
    <row r="43" spans="4:4" ht="25.5">
      <c r="D43" s="14" t="s">
        <v>134</v>
      </c>
    </row>
    <row r="44" spans="1:16" ht="12.75" customHeight="1">
      <c r="A44" s="15"/>
      <c s="15"/>
      <c s="15" t="s">
        <v>23</v>
      </c>
      <c s="15" t="s">
        <v>82</v>
      </c>
      <c s="15"/>
      <c s="15"/>
      <c s="15"/>
      <c s="15">
        <f>SUM(H12:H43)</f>
      </c>
      <c r="P44">
        <f>ROUND(SUM(P12:P43),2)</f>
      </c>
    </row>
    <row r="46" spans="1:8" ht="12.75" customHeight="1">
      <c r="A46" s="8"/>
      <c s="8"/>
      <c s="8" t="s">
        <v>35</v>
      </c>
      <c s="8" t="s">
        <v>135</v>
      </c>
      <c s="8"/>
      <c s="10"/>
      <c s="8"/>
      <c s="10"/>
    </row>
    <row r="47" spans="1:16" ht="12.75">
      <c r="A47" s="7">
        <v>17</v>
      </c>
      <c s="7" t="s">
        <v>136</v>
      </c>
      <c s="7" t="s">
        <v>56</v>
      </c>
      <c s="7" t="s">
        <v>137</v>
      </c>
      <c s="7" t="s">
        <v>85</v>
      </c>
      <c s="9">
        <v>3</v>
      </c>
      <c s="13"/>
      <c s="12">
        <f>ROUND((G47*F47),2)</f>
      </c>
      <c r="O47">
        <f>rekapitulace!H8</f>
      </c>
      <c>
        <f>O47/100*H47</f>
      </c>
    </row>
    <row r="48" spans="4:4" ht="127.5">
      <c r="D48" s="14" t="s">
        <v>138</v>
      </c>
    </row>
    <row r="49" spans="1:16" ht="12.75">
      <c r="A49" s="7">
        <v>18</v>
      </c>
      <c s="7" t="s">
        <v>139</v>
      </c>
      <c s="7" t="s">
        <v>56</v>
      </c>
      <c s="7" t="s">
        <v>140</v>
      </c>
      <c s="7" t="s">
        <v>85</v>
      </c>
      <c s="9">
        <v>0.25</v>
      </c>
      <c s="13"/>
      <c s="12">
        <f>ROUND((G49*F49),2)</f>
      </c>
      <c r="O49">
        <f>rekapitulace!H8</f>
      </c>
      <c>
        <f>O49/100*H49</f>
      </c>
    </row>
    <row r="50" spans="4:4" ht="76.5">
      <c r="D50" s="14" t="s">
        <v>141</v>
      </c>
    </row>
    <row r="51" spans="1:16" ht="12.75" customHeight="1">
      <c r="A51" s="15"/>
      <c s="15"/>
      <c s="15" t="s">
        <v>35</v>
      </c>
      <c s="15" t="s">
        <v>135</v>
      </c>
      <c s="15"/>
      <c s="15"/>
      <c s="15"/>
      <c s="15">
        <f>SUM(H47:H50)</f>
      </c>
      <c r="P51">
        <f>ROUND(SUM(P47:P50),2)</f>
      </c>
    </row>
    <row r="53" spans="1:8" ht="12.75" customHeight="1">
      <c r="A53" s="8"/>
      <c s="8"/>
      <c s="8" t="s">
        <v>36</v>
      </c>
      <c s="8" t="s">
        <v>142</v>
      </c>
      <c s="8"/>
      <c s="10"/>
      <c s="8"/>
      <c s="10"/>
    </row>
    <row r="54" spans="1:16" ht="12.75">
      <c r="A54" s="7">
        <v>19</v>
      </c>
      <c s="7" t="s">
        <v>143</v>
      </c>
      <c s="7" t="s">
        <v>56</v>
      </c>
      <c s="7" t="s">
        <v>144</v>
      </c>
      <c s="7" t="s">
        <v>127</v>
      </c>
      <c s="9">
        <v>680</v>
      </c>
      <c s="13"/>
      <c s="12">
        <f>ROUND((G54*F54),2)</f>
      </c>
      <c r="O54">
        <f>rekapitulace!H8</f>
      </c>
      <c>
        <f>O54/100*H54</f>
      </c>
    </row>
    <row r="55" spans="4:4" ht="51">
      <c r="D55" s="14" t="s">
        <v>145</v>
      </c>
    </row>
    <row r="56" spans="1:16" ht="12.75">
      <c r="A56" s="7">
        <v>20</v>
      </c>
      <c s="7" t="s">
        <v>146</v>
      </c>
      <c s="7" t="s">
        <v>56</v>
      </c>
      <c s="7" t="s">
        <v>147</v>
      </c>
      <c s="7" t="s">
        <v>127</v>
      </c>
      <c s="9">
        <v>750</v>
      </c>
      <c s="13"/>
      <c s="12">
        <f>ROUND((G56*F56),2)</f>
      </c>
      <c r="O56">
        <f>rekapitulace!H8</f>
      </c>
      <c>
        <f>O56/100*H56</f>
      </c>
    </row>
    <row r="57" spans="4:4" ht="114.75">
      <c r="D57" s="14" t="s">
        <v>148</v>
      </c>
    </row>
    <row r="58" spans="1:16" ht="12.75">
      <c r="A58" s="7">
        <v>21</v>
      </c>
      <c s="7" t="s">
        <v>149</v>
      </c>
      <c s="7" t="s">
        <v>56</v>
      </c>
      <c s="7" t="s">
        <v>150</v>
      </c>
      <c s="7" t="s">
        <v>127</v>
      </c>
      <c s="9">
        <v>31.05</v>
      </c>
      <c s="13"/>
      <c s="12">
        <f>ROUND((G58*F58),2)</f>
      </c>
      <c r="O58">
        <f>rekapitulace!H8</f>
      </c>
      <c>
        <f>O58/100*H58</f>
      </c>
    </row>
    <row r="59" spans="4:4" ht="63.75">
      <c r="D59" s="14" t="s">
        <v>151</v>
      </c>
    </row>
    <row r="60" spans="1:16" ht="12.75">
      <c r="A60" s="7">
        <v>22</v>
      </c>
      <c s="7" t="s">
        <v>152</v>
      </c>
      <c s="7" t="s">
        <v>56</v>
      </c>
      <c s="7" t="s">
        <v>153</v>
      </c>
      <c s="7" t="s">
        <v>127</v>
      </c>
      <c s="9">
        <v>135</v>
      </c>
      <c s="13"/>
      <c s="12">
        <f>ROUND((G60*F60),2)</f>
      </c>
      <c r="O60">
        <f>rekapitulace!H8</f>
      </c>
      <c>
        <f>O60/100*H60</f>
      </c>
    </row>
    <row r="61" spans="4:4" ht="38.25">
      <c r="D61" s="14" t="s">
        <v>154</v>
      </c>
    </row>
    <row r="62" spans="1:16" ht="12.75">
      <c r="A62" s="7">
        <v>23</v>
      </c>
      <c s="7" t="s">
        <v>155</v>
      </c>
      <c s="7" t="s">
        <v>56</v>
      </c>
      <c s="7" t="s">
        <v>156</v>
      </c>
      <c s="7" t="s">
        <v>127</v>
      </c>
      <c s="9">
        <v>525</v>
      </c>
      <c s="13"/>
      <c s="12">
        <f>ROUND((G62*F62),2)</f>
      </c>
      <c r="O62">
        <f>rekapitulace!H8</f>
      </c>
      <c>
        <f>O62/100*H62</f>
      </c>
    </row>
    <row r="63" spans="4:4" ht="76.5">
      <c r="D63" s="14" t="s">
        <v>157</v>
      </c>
    </row>
    <row r="64" spans="1:16" ht="12.75">
      <c r="A64" s="7">
        <v>24</v>
      </c>
      <c s="7" t="s">
        <v>158</v>
      </c>
      <c s="7" t="s">
        <v>56</v>
      </c>
      <c s="7" t="s">
        <v>159</v>
      </c>
      <c s="7" t="s">
        <v>127</v>
      </c>
      <c s="9">
        <v>510</v>
      </c>
      <c s="13"/>
      <c s="12">
        <f>ROUND((G64*F64),2)</f>
      </c>
      <c r="O64">
        <f>rekapitulace!H8</f>
      </c>
      <c>
        <f>O64/100*H64</f>
      </c>
    </row>
    <row r="65" spans="4:4" ht="76.5">
      <c r="D65" s="14" t="s">
        <v>160</v>
      </c>
    </row>
    <row r="66" spans="1:16" ht="12.75">
      <c r="A66" s="7">
        <v>25</v>
      </c>
      <c s="7" t="s">
        <v>161</v>
      </c>
      <c s="7" t="s">
        <v>56</v>
      </c>
      <c s="7" t="s">
        <v>162</v>
      </c>
      <c s="7" t="s">
        <v>127</v>
      </c>
      <c s="9">
        <v>510</v>
      </c>
      <c s="13"/>
      <c s="12">
        <f>ROUND((G66*F66),2)</f>
      </c>
      <c r="O66">
        <f>rekapitulace!H8</f>
      </c>
      <c>
        <f>O66/100*H66</f>
      </c>
    </row>
    <row r="67" spans="4:4" ht="25.5">
      <c r="D67" s="14" t="s">
        <v>163</v>
      </c>
    </row>
    <row r="68" spans="1:16" ht="12.75">
      <c r="A68" s="7">
        <v>26</v>
      </c>
      <c s="7" t="s">
        <v>164</v>
      </c>
      <c s="7" t="s">
        <v>56</v>
      </c>
      <c s="7" t="s">
        <v>165</v>
      </c>
      <c s="7" t="s">
        <v>127</v>
      </c>
      <c s="9">
        <v>525</v>
      </c>
      <c s="13"/>
      <c s="12">
        <f>ROUND((G68*F68),2)</f>
      </c>
      <c r="O68">
        <f>rekapitulace!H8</f>
      </c>
      <c>
        <f>O68/100*H68</f>
      </c>
    </row>
    <row r="69" spans="4:4" ht="25.5">
      <c r="D69" s="14" t="s">
        <v>166</v>
      </c>
    </row>
    <row r="70" spans="1:16" ht="12.75">
      <c r="A70" s="7">
        <v>27</v>
      </c>
      <c s="7" t="s">
        <v>167</v>
      </c>
      <c s="7" t="s">
        <v>56</v>
      </c>
      <c s="7" t="s">
        <v>168</v>
      </c>
      <c s="7" t="s">
        <v>127</v>
      </c>
      <c s="9">
        <v>20</v>
      </c>
      <c s="13"/>
      <c s="12">
        <f>ROUND((G70*F70),2)</f>
      </c>
      <c r="O70">
        <f>rekapitulace!H8</f>
      </c>
      <c>
        <f>O70/100*H70</f>
      </c>
    </row>
    <row r="71" spans="4:4" ht="140.25">
      <c r="D71" s="14" t="s">
        <v>169</v>
      </c>
    </row>
    <row r="72" spans="1:16" ht="12.75">
      <c r="A72" s="7">
        <v>28</v>
      </c>
      <c s="7" t="s">
        <v>170</v>
      </c>
      <c s="7" t="s">
        <v>97</v>
      </c>
      <c s="7" t="s">
        <v>171</v>
      </c>
      <c s="7" t="s">
        <v>127</v>
      </c>
      <c s="9">
        <v>27</v>
      </c>
      <c s="13"/>
      <c s="12">
        <f>ROUND((G72*F72),2)</f>
      </c>
      <c r="O72">
        <f>rekapitulace!H8</f>
      </c>
      <c>
        <f>O72/100*H72</f>
      </c>
    </row>
    <row r="73" spans="4:4" ht="153">
      <c r="D73" s="14" t="s">
        <v>172</v>
      </c>
    </row>
    <row r="74" spans="1:16" ht="12.75" customHeight="1">
      <c r="A74" s="15"/>
      <c s="15"/>
      <c s="15" t="s">
        <v>36</v>
      </c>
      <c s="15" t="s">
        <v>142</v>
      </c>
      <c s="15"/>
      <c s="15"/>
      <c s="15"/>
      <c s="15">
        <f>SUM(H54:H73)</f>
      </c>
      <c r="P74">
        <f>ROUND(SUM(P54:P73),2)</f>
      </c>
    </row>
    <row r="76" spans="1:8" ht="12.75" customHeight="1">
      <c r="A76" s="8"/>
      <c s="8"/>
      <c s="8" t="s">
        <v>39</v>
      </c>
      <c s="8" t="s">
        <v>173</v>
      </c>
      <c s="8"/>
      <c s="10"/>
      <c s="8"/>
      <c s="10"/>
    </row>
    <row r="77" spans="1:16" ht="12.75">
      <c r="A77" s="7">
        <v>29</v>
      </c>
      <c s="7" t="s">
        <v>174</v>
      </c>
      <c s="7" t="s">
        <v>56</v>
      </c>
      <c s="7" t="s">
        <v>175</v>
      </c>
      <c s="7" t="s">
        <v>108</v>
      </c>
      <c s="9">
        <v>11</v>
      </c>
      <c s="13"/>
      <c s="12">
        <f>ROUND((G77*F77),2)</f>
      </c>
      <c r="O77">
        <f>rekapitulace!H8</f>
      </c>
      <c>
        <f>O77/100*H77</f>
      </c>
    </row>
    <row r="78" spans="4:4" ht="51">
      <c r="D78" s="14" t="s">
        <v>176</v>
      </c>
    </row>
    <row r="79" spans="1:16" ht="12.75">
      <c r="A79" s="7">
        <v>30</v>
      </c>
      <c s="7" t="s">
        <v>177</v>
      </c>
      <c s="7" t="s">
        <v>56</v>
      </c>
      <c s="7" t="s">
        <v>178</v>
      </c>
      <c s="7" t="s">
        <v>179</v>
      </c>
      <c s="9">
        <v>1</v>
      </c>
      <c s="13"/>
      <c s="12">
        <f>ROUND((G79*F79),2)</f>
      </c>
      <c r="O79">
        <f>rekapitulace!H8</f>
      </c>
      <c>
        <f>O79/100*H79</f>
      </c>
    </row>
    <row r="80" spans="4:4" ht="25.5">
      <c r="D80" s="14" t="s">
        <v>180</v>
      </c>
    </row>
    <row r="81" spans="1:16" ht="12.75">
      <c r="A81" s="7">
        <v>31</v>
      </c>
      <c s="7" t="s">
        <v>181</v>
      </c>
      <c s="7" t="s">
        <v>97</v>
      </c>
      <c s="7" t="s">
        <v>182</v>
      </c>
      <c s="7" t="s">
        <v>179</v>
      </c>
      <c s="9">
        <v>1</v>
      </c>
      <c s="13"/>
      <c s="12">
        <f>ROUND((G81*F81),2)</f>
      </c>
      <c r="O81">
        <f>rekapitulace!H8</f>
      </c>
      <c>
        <f>O81/100*H81</f>
      </c>
    </row>
    <row r="82" spans="4:4" ht="51">
      <c r="D82" s="14" t="s">
        <v>183</v>
      </c>
    </row>
    <row r="83" spans="1:16" ht="12.75">
      <c r="A83" s="7">
        <v>32</v>
      </c>
      <c s="7" t="s">
        <v>184</v>
      </c>
      <c s="7" t="s">
        <v>97</v>
      </c>
      <c s="7" t="s">
        <v>185</v>
      </c>
      <c s="7" t="s">
        <v>179</v>
      </c>
      <c s="9">
        <v>1</v>
      </c>
      <c s="13"/>
      <c s="12">
        <f>ROUND((G83*F83),2)</f>
      </c>
      <c r="O83">
        <f>rekapitulace!H8</f>
      </c>
      <c>
        <f>O83/100*H83</f>
      </c>
    </row>
    <row r="84" spans="4:4" ht="76.5">
      <c r="D84" s="14" t="s">
        <v>186</v>
      </c>
    </row>
    <row r="85" spans="1:16" ht="12.75" customHeight="1">
      <c r="A85" s="15"/>
      <c s="15"/>
      <c s="15" t="s">
        <v>39</v>
      </c>
      <c s="15" t="s">
        <v>187</v>
      </c>
      <c s="15"/>
      <c s="15"/>
      <c s="15"/>
      <c s="15">
        <f>SUM(H77:H84)</f>
      </c>
      <c r="P85">
        <f>ROUND(SUM(P77:P84),2)</f>
      </c>
    </row>
    <row r="87" spans="1:8" ht="12.75" customHeight="1">
      <c r="A87" s="8"/>
      <c s="8"/>
      <c s="8" t="s">
        <v>189</v>
      </c>
      <c s="8" t="s">
        <v>188</v>
      </c>
      <c s="8"/>
      <c s="10"/>
      <c s="8"/>
      <c s="10"/>
    </row>
    <row r="88" spans="1:16" ht="12.75">
      <c r="A88" s="7">
        <v>33</v>
      </c>
      <c s="7" t="s">
        <v>190</v>
      </c>
      <c s="7" t="s">
        <v>56</v>
      </c>
      <c s="7" t="s">
        <v>191</v>
      </c>
      <c s="7" t="s">
        <v>179</v>
      </c>
      <c s="9">
        <v>2</v>
      </c>
      <c s="13"/>
      <c s="12">
        <f>ROUND((G88*F88),2)</f>
      </c>
      <c r="O88">
        <f>rekapitulace!H8</f>
      </c>
      <c>
        <f>O88/100*H88</f>
      </c>
    </row>
    <row r="89" spans="4:4" ht="63.75">
      <c r="D89" s="14" t="s">
        <v>192</v>
      </c>
    </row>
    <row r="90" spans="1:16" ht="12.75">
      <c r="A90" s="7">
        <v>34</v>
      </c>
      <c s="7" t="s">
        <v>193</v>
      </c>
      <c s="7" t="s">
        <v>56</v>
      </c>
      <c s="7" t="s">
        <v>194</v>
      </c>
      <c s="7" t="s">
        <v>108</v>
      </c>
      <c s="9">
        <v>5.5</v>
      </c>
      <c s="13"/>
      <c s="12">
        <f>ROUND((G90*F90),2)</f>
      </c>
      <c r="O90">
        <f>rekapitulace!H8</f>
      </c>
      <c>
        <f>O90/100*H90</f>
      </c>
    </row>
    <row r="91" spans="4:4" ht="25.5">
      <c r="D91" s="14" t="s">
        <v>195</v>
      </c>
    </row>
    <row r="92" spans="1:16" ht="12.75" customHeight="1">
      <c r="A92" s="15"/>
      <c s="15"/>
      <c s="15" t="s">
        <v>189</v>
      </c>
      <c s="15" t="s">
        <v>196</v>
      </c>
      <c s="15"/>
      <c s="15"/>
      <c s="15"/>
      <c s="15">
        <f>SUM(H88:H91)</f>
      </c>
      <c r="P92">
        <f>ROUND(SUM(P88:P91),2)</f>
      </c>
    </row>
    <row r="94" spans="1:8" ht="12.75" customHeight="1">
      <c r="A94" s="8"/>
      <c s="8"/>
      <c s="8" t="s">
        <v>198</v>
      </c>
      <c s="8" t="s">
        <v>197</v>
      </c>
      <c s="8"/>
      <c s="10"/>
      <c s="8"/>
      <c s="10"/>
    </row>
    <row r="95" spans="1:16" ht="12.75">
      <c r="A95" s="7">
        <v>35</v>
      </c>
      <c s="7" t="s">
        <v>199</v>
      </c>
      <c s="7" t="s">
        <v>56</v>
      </c>
      <c s="7" t="s">
        <v>200</v>
      </c>
      <c s="7" t="s">
        <v>108</v>
      </c>
      <c s="9">
        <v>5.5</v>
      </c>
      <c s="13"/>
      <c s="12">
        <f>ROUND((G95*F95),2)</f>
      </c>
      <c r="O95">
        <f>rekapitulace!H8</f>
      </c>
      <c>
        <f>O95/100*H95</f>
      </c>
    </row>
    <row r="96" spans="4:4" ht="25.5">
      <c r="D96" s="14" t="s">
        <v>195</v>
      </c>
    </row>
    <row r="97" spans="1:16" ht="12.75">
      <c r="A97" s="7">
        <v>36</v>
      </c>
      <c s="7" t="s">
        <v>201</v>
      </c>
      <c s="7" t="s">
        <v>56</v>
      </c>
      <c s="7" t="s">
        <v>202</v>
      </c>
      <c s="7" t="s">
        <v>108</v>
      </c>
      <c s="9">
        <v>15</v>
      </c>
      <c s="13"/>
      <c s="12">
        <f>ROUND((G97*F97),2)</f>
      </c>
      <c r="O97">
        <f>rekapitulace!H8</f>
      </c>
      <c>
        <f>O97/100*H97</f>
      </c>
    </row>
    <row r="98" spans="4:4" ht="25.5">
      <c r="D98" s="14" t="s">
        <v>203</v>
      </c>
    </row>
    <row r="99" spans="1:16" ht="12.75" customHeight="1">
      <c r="A99" s="15"/>
      <c s="15"/>
      <c s="15" t="s">
        <v>198</v>
      </c>
      <c s="15" t="s">
        <v>197</v>
      </c>
      <c s="15"/>
      <c s="15"/>
      <c s="15"/>
      <c s="15">
        <f>SUM(H95:H98)</f>
      </c>
      <c r="P99">
        <f>ROUND(SUM(P95:P98),2)</f>
      </c>
    </row>
    <row r="101" spans="1:16" ht="12.75" customHeight="1">
      <c r="A101" s="15"/>
      <c s="15"/>
      <c s="15"/>
      <c s="15" t="s">
        <v>46</v>
      </c>
      <c s="15"/>
      <c s="15"/>
      <c s="15"/>
      <c s="15">
        <f>+H44+H51+H74+H85+H92+H99</f>
      </c>
      <c r="P101">
        <f>+P44+P51+P74+P85+P92+P99</f>
      </c>
    </row>
    <row r="103" spans="1:8" ht="12.75" customHeight="1">
      <c r="A103" s="8" t="s">
        <v>47</v>
      </c>
      <c s="8"/>
      <c s="8"/>
      <c s="8"/>
      <c s="8"/>
      <c s="8"/>
      <c s="8"/>
      <c s="8"/>
    </row>
    <row r="104" spans="1:8" ht="12.75" customHeight="1">
      <c r="A104" s="8"/>
      <c s="8"/>
      <c s="8"/>
      <c s="8" t="s">
        <v>48</v>
      </c>
      <c s="8"/>
      <c s="8"/>
      <c s="8"/>
      <c s="8"/>
    </row>
    <row r="105" spans="1:16" ht="12.75" customHeight="1">
      <c r="A105" s="15"/>
      <c s="15"/>
      <c s="15"/>
      <c s="15" t="s">
        <v>49</v>
      </c>
      <c s="15"/>
      <c s="15"/>
      <c s="15"/>
      <c s="15">
        <v>0</v>
      </c>
      <c r="P105">
        <v>0</v>
      </c>
    </row>
    <row r="106" spans="1:8" ht="12.75" customHeight="1">
      <c r="A106" s="15"/>
      <c s="15"/>
      <c s="15"/>
      <c s="15" t="s">
        <v>50</v>
      </c>
      <c s="15"/>
      <c s="15"/>
      <c s="15"/>
      <c s="15"/>
    </row>
    <row r="107" spans="1:16" ht="12.75" customHeight="1">
      <c r="A107" s="15"/>
      <c s="15"/>
      <c s="15"/>
      <c s="15" t="s">
        <v>51</v>
      </c>
      <c s="15"/>
      <c s="15"/>
      <c s="15"/>
      <c s="15">
        <v>0</v>
      </c>
      <c r="P107">
        <v>0</v>
      </c>
    </row>
    <row r="108" spans="1:16" ht="12.75" customHeight="1">
      <c r="A108" s="15"/>
      <c s="15"/>
      <c s="15"/>
      <c s="15" t="s">
        <v>52</v>
      </c>
      <c s="15"/>
      <c s="15"/>
      <c s="15"/>
      <c s="15">
        <f>H105+H107</f>
      </c>
      <c r="P108">
        <f>P105+P107</f>
      </c>
    </row>
    <row r="110" spans="1:16" ht="12.75" customHeight="1">
      <c r="A110" s="15"/>
      <c s="15"/>
      <c s="15"/>
      <c s="15" t="s">
        <v>52</v>
      </c>
      <c s="15"/>
      <c s="15"/>
      <c s="15"/>
      <c s="15">
        <f>H101+H108</f>
      </c>
      <c r="P110">
        <f>P101+P108</f>
      </c>
    </row>
  </sheetData>
  <sheetProtection sheet="1" objects="1" scenarios="1" formatColumns="0"/>
  <mergeCells count="7">
    <mergeCell ref="A8:A9"/>
    <mergeCell ref="B8:B9"/>
    <mergeCell ref="C8:C9"/>
    <mergeCell ref="D8:D9"/>
    <mergeCell ref="E8:E9"/>
    <mergeCell ref="F8:F9"/>
    <mergeCell ref="G8:H8"/>
  </mergeCells>
  <printOptions/>
  <pageMargins left="0.75" right="0.75" top="1" bottom="1" header="0.5" footer="0.5"/>
  <pageSetup horizontalDpi="300" verticalDpi="300" orientation="portrait" paperSize="9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4"/>
  <sheetViews>
    <sheetView workbookViewId="0" topLeftCell="A1">
      <pane ySplit="10" topLeftCell="A11" activePane="bottomLeft" state="frozen"/>
      <selection pane="topLeft" activeCell="A1" sqref="A1"/>
      <selection pane="bottomLeft" activeCell="A11" sqref="A11"/>
    </sheetView>
  </sheetViews>
  <sheetFormatPr defaultColWidth="9.14285714285714" defaultRowHeight="12.75" customHeight="1"/>
  <cols>
    <col min="1" max="1" width="6.71428571428571" customWidth="1"/>
    <col min="2" max="2" width="15.7142857142857" customWidth="1"/>
    <col min="3" max="3" width="18.7142857142857" customWidth="1"/>
    <col min="4" max="4" width="75.7142857142857" customWidth="1"/>
    <col min="5" max="5" width="9.71428571428571" customWidth="1"/>
    <col min="6" max="6" width="12.7142857142857" customWidth="1"/>
    <col min="7" max="8" width="14.7142857142857" customWidth="1"/>
    <col min="15" max="16" width="9.14285714285714" hidden="1" customWidth="1"/>
  </cols>
  <sheetData>
    <row r="1" spans="1:16" ht="12.75" customHeight="1">
      <c r="A1" s="5" t="s">
        <v>13</v>
      </c>
    </row>
    <row r="2" spans="3:3" ht="12.75" customHeight="1">
      <c r="C2" s="1" t="s">
        <v>14</v>
      </c>
    </row>
    <row r="4" spans="1:5" ht="12.75" customHeight="1">
      <c r="A4" t="s">
        <v>15</v>
      </c>
      <c r="C4" s="5" t="s">
        <v>18</v>
      </c>
      <c s="5" t="s">
        <v>19</v>
      </c>
      <c s="5"/>
    </row>
    <row r="5" spans="1:5" ht="12.75" customHeight="1">
      <c r="A5" t="s">
        <v>16</v>
      </c>
      <c r="C5" s="5" t="s">
        <v>204</v>
      </c>
      <c s="5" t="s">
        <v>205</v>
      </c>
      <c s="5"/>
    </row>
    <row r="6" spans="1:5" ht="12.75" customHeight="1">
      <c r="A6" t="s">
        <v>17</v>
      </c>
      <c r="C6" s="5" t="s">
        <v>204</v>
      </c>
      <c s="5" t="s">
        <v>205</v>
      </c>
      <c s="5"/>
    </row>
    <row r="7" spans="3:5" ht="12.75" customHeight="1">
      <c r="C7" s="5"/>
      <c s="5"/>
      <c s="5"/>
    </row>
    <row r="8" spans="1:16" ht="12.75" customHeight="1">
      <c r="A8" s="4" t="s">
        <v>22</v>
      </c>
      <c s="4" t="s">
        <v>24</v>
      </c>
      <c s="4" t="s">
        <v>25</v>
      </c>
      <c s="4" t="s">
        <v>26</v>
      </c>
      <c s="4" t="s">
        <v>27</v>
      </c>
      <c s="4" t="s">
        <v>28</v>
      </c>
      <c s="4" t="s">
        <v>29</v>
      </c>
      <c s="4"/>
      <c r="O8" t="s">
        <v>32</v>
      </c>
      <c t="s">
        <v>11</v>
      </c>
    </row>
    <row r="9" spans="1:15" ht="28.5">
      <c r="A9" s="4"/>
      <c s="4"/>
      <c s="4"/>
      <c s="4"/>
      <c s="4"/>
      <c s="4"/>
      <c s="4" t="s">
        <v>30</v>
      </c>
      <c s="4" t="s">
        <v>31</v>
      </c>
      <c r="O9" t="s">
        <v>11</v>
      </c>
    </row>
    <row r="10" spans="1:8" ht="14.25">
      <c r="A10" s="4" t="s">
        <v>23</v>
      </c>
      <c s="4" t="s">
        <v>33</v>
      </c>
      <c s="4" t="s">
        <v>34</v>
      </c>
      <c s="4" t="s">
        <v>35</v>
      </c>
      <c s="4" t="s">
        <v>36</v>
      </c>
      <c s="4" t="s">
        <v>37</v>
      </c>
      <c s="4" t="s">
        <v>38</v>
      </c>
      <c s="4" t="s">
        <v>39</v>
      </c>
    </row>
    <row r="11" spans="1:8" ht="12.75" customHeight="1">
      <c r="A11" s="8"/>
      <c s="8"/>
      <c s="8" t="s">
        <v>23</v>
      </c>
      <c s="8" t="s">
        <v>82</v>
      </c>
      <c s="8"/>
      <c s="10"/>
      <c s="8"/>
      <c s="10"/>
    </row>
    <row r="12" spans="1:16" ht="12.75">
      <c r="A12" s="7">
        <v>1</v>
      </c>
      <c s="7" t="s">
        <v>206</v>
      </c>
      <c s="7" t="s">
        <v>56</v>
      </c>
      <c s="7" t="s">
        <v>207</v>
      </c>
      <c s="7" t="s">
        <v>179</v>
      </c>
      <c s="9">
        <v>2</v>
      </c>
      <c s="13"/>
      <c s="12">
        <f>ROUND((G12*F12),2)</f>
      </c>
      <c r="O12">
        <f>rekapitulace!H8</f>
      </c>
      <c>
        <f>O12/100*H12</f>
      </c>
    </row>
    <row r="13" spans="4:4" ht="76.5">
      <c r="D13" s="14" t="s">
        <v>208</v>
      </c>
    </row>
    <row r="14" spans="1:16" ht="12.75">
      <c r="A14" s="7">
        <v>2</v>
      </c>
      <c s="7" t="s">
        <v>209</v>
      </c>
      <c s="7" t="s">
        <v>56</v>
      </c>
      <c s="7" t="s">
        <v>210</v>
      </c>
      <c s="7" t="s">
        <v>179</v>
      </c>
      <c s="9">
        <v>3</v>
      </c>
      <c s="13"/>
      <c s="12">
        <f>ROUND((G14*F14),2)</f>
      </c>
      <c r="O14">
        <f>rekapitulace!H8</f>
      </c>
      <c>
        <f>O14/100*H14</f>
      </c>
    </row>
    <row r="15" spans="4:4" ht="76.5">
      <c r="D15" s="14" t="s">
        <v>211</v>
      </c>
    </row>
    <row r="16" spans="1:16" ht="12.75">
      <c r="A16" s="7">
        <v>3</v>
      </c>
      <c s="7" t="s">
        <v>212</v>
      </c>
      <c s="7" t="s">
        <v>56</v>
      </c>
      <c s="7" t="s">
        <v>213</v>
      </c>
      <c s="7" t="s">
        <v>85</v>
      </c>
      <c s="9">
        <v>162.5</v>
      </c>
      <c s="13"/>
      <c s="12">
        <f>ROUND((G16*F16),2)</f>
      </c>
      <c r="O16">
        <f>rekapitulace!H8</f>
      </c>
      <c>
        <f>O16/100*H16</f>
      </c>
    </row>
    <row r="17" spans="4:4" ht="409.5">
      <c r="D17" s="14" t="s">
        <v>214</v>
      </c>
    </row>
    <row r="18" spans="1:16" ht="12.75">
      <c r="A18" s="7">
        <v>4</v>
      </c>
      <c s="7" t="s">
        <v>215</v>
      </c>
      <c s="7" t="s">
        <v>56</v>
      </c>
      <c s="7" t="s">
        <v>216</v>
      </c>
      <c s="7" t="s">
        <v>85</v>
      </c>
      <c s="9">
        <v>210</v>
      </c>
      <c s="13"/>
      <c s="12">
        <f>ROUND((G18*F18),2)</f>
      </c>
      <c r="O18">
        <f>rekapitulace!H8</f>
      </c>
      <c>
        <f>O18/100*H18</f>
      </c>
    </row>
    <row r="19" spans="4:4" ht="63.75">
      <c r="D19" s="14" t="s">
        <v>217</v>
      </c>
    </row>
    <row r="20" spans="1:16" ht="12.75">
      <c r="A20" s="7">
        <v>5</v>
      </c>
      <c s="7" t="s">
        <v>90</v>
      </c>
      <c s="7" t="s">
        <v>56</v>
      </c>
      <c s="7" t="s">
        <v>91</v>
      </c>
      <c s="7" t="s">
        <v>85</v>
      </c>
      <c s="9">
        <v>7.5</v>
      </c>
      <c s="13"/>
      <c s="12">
        <f>ROUND((G20*F20),2)</f>
      </c>
      <c r="O20">
        <f>rekapitulace!H8</f>
      </c>
      <c>
        <f>O20/100*H20</f>
      </c>
    </row>
    <row r="21" spans="4:4" ht="216.75">
      <c r="D21" s="14" t="s">
        <v>218</v>
      </c>
    </row>
    <row r="22" spans="1:16" ht="12.75">
      <c r="A22" s="7">
        <v>6</v>
      </c>
      <c s="7" t="s">
        <v>103</v>
      </c>
      <c s="7" t="s">
        <v>56</v>
      </c>
      <c s="7" t="s">
        <v>104</v>
      </c>
      <c s="7" t="s">
        <v>85</v>
      </c>
      <c s="9">
        <v>302.5</v>
      </c>
      <c s="13"/>
      <c s="12">
        <f>ROUND((G22*F22),2)</f>
      </c>
      <c r="O22">
        <f>rekapitulace!H8</f>
      </c>
      <c>
        <f>O22/100*H22</f>
      </c>
    </row>
    <row r="23" spans="4:4" ht="165.75">
      <c r="D23" s="14" t="s">
        <v>219</v>
      </c>
    </row>
    <row r="24" spans="1:16" ht="12.75">
      <c r="A24" s="7">
        <v>7</v>
      </c>
      <c s="7" t="s">
        <v>220</v>
      </c>
      <c s="7" t="s">
        <v>56</v>
      </c>
      <c s="7" t="s">
        <v>221</v>
      </c>
      <c s="7" t="s">
        <v>108</v>
      </c>
      <c s="9">
        <v>20</v>
      </c>
      <c s="13"/>
      <c s="12">
        <f>ROUND((G24*F24),2)</f>
      </c>
      <c r="O24">
        <f>rekapitulace!H8</f>
      </c>
      <c>
        <f>O24/100*H24</f>
      </c>
    </row>
    <row r="25" spans="4:4" ht="25.5">
      <c r="D25" s="14" t="s">
        <v>222</v>
      </c>
    </row>
    <row r="26" spans="1:16" ht="12.75">
      <c r="A26" s="7">
        <v>8</v>
      </c>
      <c s="7" t="s">
        <v>125</v>
      </c>
      <c s="7" t="s">
        <v>56</v>
      </c>
      <c s="7" t="s">
        <v>126</v>
      </c>
      <c s="7" t="s">
        <v>127</v>
      </c>
      <c s="9">
        <v>550</v>
      </c>
      <c s="13"/>
      <c s="12">
        <f>ROUND((G26*F26),2)</f>
      </c>
      <c r="O26">
        <f>rekapitulace!H8</f>
      </c>
      <c>
        <f>O26/100*H26</f>
      </c>
    </row>
    <row r="27" spans="4:4" ht="25.5">
      <c r="D27" s="14" t="s">
        <v>223</v>
      </c>
    </row>
    <row r="28" spans="1:16" ht="12.75">
      <c r="A28" s="7">
        <v>9</v>
      </c>
      <c s="7" t="s">
        <v>224</v>
      </c>
      <c s="7" t="s">
        <v>56</v>
      </c>
      <c s="7" t="s">
        <v>225</v>
      </c>
      <c s="7" t="s">
        <v>127</v>
      </c>
      <c s="9">
        <v>550</v>
      </c>
      <c s="13"/>
      <c s="12">
        <f>ROUND((G28*F28),2)</f>
      </c>
      <c r="O28">
        <f>rekapitulace!H8</f>
      </c>
      <c>
        <f>O28/100*H28</f>
      </c>
    </row>
    <row r="29" spans="4:4" ht="51">
      <c r="D29" s="14" t="s">
        <v>226</v>
      </c>
    </row>
    <row r="30" spans="1:16" ht="12.75">
      <c r="A30" s="7">
        <v>10</v>
      </c>
      <c s="7" t="s">
        <v>132</v>
      </c>
      <c s="7" t="s">
        <v>56</v>
      </c>
      <c s="7" t="s">
        <v>133</v>
      </c>
      <c s="7" t="s">
        <v>127</v>
      </c>
      <c s="9">
        <v>550</v>
      </c>
      <c s="13"/>
      <c s="12">
        <f>ROUND((G30*F30),2)</f>
      </c>
      <c r="O30">
        <f>rekapitulace!H8</f>
      </c>
      <c>
        <f>O30/100*H30</f>
      </c>
    </row>
    <row r="31" spans="4:4" ht="25.5">
      <c r="D31" s="14" t="s">
        <v>223</v>
      </c>
    </row>
    <row r="32" spans="1:16" ht="12.75" customHeight="1">
      <c r="A32" s="15"/>
      <c s="15"/>
      <c s="15" t="s">
        <v>23</v>
      </c>
      <c s="15" t="s">
        <v>82</v>
      </c>
      <c s="15"/>
      <c s="15"/>
      <c s="15"/>
      <c s="15">
        <f>SUM(H12:H31)</f>
      </c>
      <c r="P32">
        <f>ROUND(SUM(P12:P31),2)</f>
      </c>
    </row>
    <row r="34" spans="1:8" ht="12.75" customHeight="1">
      <c r="A34" s="8"/>
      <c s="8"/>
      <c s="8" t="s">
        <v>36</v>
      </c>
      <c s="8" t="s">
        <v>142</v>
      </c>
      <c s="8"/>
      <c s="10"/>
      <c s="8"/>
      <c s="10"/>
    </row>
    <row r="35" spans="1:16" ht="12.75">
      <c r="A35" s="7">
        <v>11</v>
      </c>
      <c s="7" t="s">
        <v>227</v>
      </c>
      <c s="7" t="s">
        <v>56</v>
      </c>
      <c s="7" t="s">
        <v>228</v>
      </c>
      <c s="7" t="s">
        <v>85</v>
      </c>
      <c s="9">
        <v>10</v>
      </c>
      <c s="13"/>
      <c s="12">
        <f>ROUND((G35*F35),2)</f>
      </c>
      <c r="O35">
        <f>rekapitulace!H8</f>
      </c>
      <c>
        <f>O35/100*H35</f>
      </c>
    </row>
    <row r="36" spans="4:4" ht="114.75">
      <c r="D36" s="14" t="s">
        <v>229</v>
      </c>
    </row>
    <row r="37" spans="1:16" ht="12.75" customHeight="1">
      <c r="A37" s="15"/>
      <c s="15"/>
      <c s="15" t="s">
        <v>36</v>
      </c>
      <c s="15" t="s">
        <v>142</v>
      </c>
      <c s="15"/>
      <c s="15"/>
      <c s="15"/>
      <c s="15">
        <f>SUM(H35:H36)</f>
      </c>
      <c r="P37">
        <f>ROUND(SUM(P35:P36),2)</f>
      </c>
    </row>
    <row r="39" spans="1:8" ht="12.75" customHeight="1">
      <c r="A39" s="8"/>
      <c s="8"/>
      <c s="8" t="s">
        <v>189</v>
      </c>
      <c s="8" t="s">
        <v>188</v>
      </c>
      <c s="8"/>
      <c s="10"/>
      <c s="8"/>
      <c s="10"/>
    </row>
    <row r="40" spans="1:16" ht="12.75">
      <c r="A40" s="7">
        <v>12</v>
      </c>
      <c s="7" t="s">
        <v>230</v>
      </c>
      <c s="7" t="s">
        <v>56</v>
      </c>
      <c s="7" t="s">
        <v>231</v>
      </c>
      <c s="7" t="s">
        <v>179</v>
      </c>
      <c s="9">
        <v>1</v>
      </c>
      <c s="13"/>
      <c s="12">
        <f>ROUND((G40*F40),2)</f>
      </c>
      <c r="O40">
        <f>rekapitulace!H8</f>
      </c>
      <c>
        <f>O40/100*H40</f>
      </c>
    </row>
    <row r="41" spans="4:4" ht="38.25">
      <c r="D41" s="14" t="s">
        <v>232</v>
      </c>
    </row>
    <row r="42" spans="1:16" ht="12.75">
      <c r="A42" s="7">
        <v>13</v>
      </c>
      <c s="7" t="s">
        <v>233</v>
      </c>
      <c s="7" t="s">
        <v>56</v>
      </c>
      <c s="7" t="s">
        <v>234</v>
      </c>
      <c s="7" t="s">
        <v>179</v>
      </c>
      <c s="9">
        <v>1</v>
      </c>
      <c s="13"/>
      <c s="12">
        <f>ROUND((G42*F42),2)</f>
      </c>
      <c r="O42">
        <f>rekapitulace!H8</f>
      </c>
      <c>
        <f>O42/100*H42</f>
      </c>
    </row>
    <row r="43" spans="4:4" ht="25.5">
      <c r="D43" s="14" t="s">
        <v>180</v>
      </c>
    </row>
    <row r="44" spans="1:16" ht="12.75">
      <c r="A44" s="7">
        <v>14</v>
      </c>
      <c s="7" t="s">
        <v>193</v>
      </c>
      <c s="7" t="s">
        <v>56</v>
      </c>
      <c s="7" t="s">
        <v>194</v>
      </c>
      <c s="7" t="s">
        <v>108</v>
      </c>
      <c s="9">
        <v>30</v>
      </c>
      <c s="13"/>
      <c s="12">
        <f>ROUND((G44*F44),2)</f>
      </c>
      <c r="O44">
        <f>rekapitulace!H8</f>
      </c>
      <c>
        <f>O44/100*H44</f>
      </c>
    </row>
    <row r="45" spans="4:4" ht="25.5">
      <c r="D45" s="14" t="s">
        <v>235</v>
      </c>
    </row>
    <row r="46" spans="1:16" ht="12.75" customHeight="1">
      <c r="A46" s="15"/>
      <c s="15"/>
      <c s="15" t="s">
        <v>189</v>
      </c>
      <c s="15" t="s">
        <v>196</v>
      </c>
      <c s="15"/>
      <c s="15"/>
      <c s="15"/>
      <c s="15">
        <f>SUM(H40:H45)</f>
      </c>
      <c r="P46">
        <f>ROUND(SUM(P40:P45),2)</f>
      </c>
    </row>
    <row r="48" spans="1:8" ht="12.75" customHeight="1">
      <c r="A48" s="8"/>
      <c s="8"/>
      <c s="8" t="s">
        <v>237</v>
      </c>
      <c s="8" t="s">
        <v>236</v>
      </c>
      <c s="8"/>
      <c s="10"/>
      <c s="8"/>
      <c s="10"/>
    </row>
    <row r="49" spans="1:16" ht="12.75">
      <c r="A49" s="7">
        <v>15</v>
      </c>
      <c s="7" t="s">
        <v>238</v>
      </c>
      <c s="7" t="s">
        <v>56</v>
      </c>
      <c s="7" t="s">
        <v>239</v>
      </c>
      <c s="7" t="s">
        <v>85</v>
      </c>
      <c s="9">
        <v>9.6</v>
      </c>
      <c s="13"/>
      <c s="12">
        <f>ROUND((G49*F49),2)</f>
      </c>
      <c r="O49">
        <f>rekapitulace!H8</f>
      </c>
      <c>
        <f>O49/100*H49</f>
      </c>
    </row>
    <row r="50" spans="4:4" ht="76.5">
      <c r="D50" s="14" t="s">
        <v>240</v>
      </c>
    </row>
    <row r="51" spans="1:16" ht="12.75">
      <c r="A51" s="7">
        <v>16</v>
      </c>
      <c s="7" t="s">
        <v>241</v>
      </c>
      <c s="7" t="s">
        <v>56</v>
      </c>
      <c s="7" t="s">
        <v>242</v>
      </c>
      <c s="7" t="s">
        <v>108</v>
      </c>
      <c s="9">
        <v>13</v>
      </c>
      <c s="13"/>
      <c s="12">
        <f>ROUND((G51*F51),2)</f>
      </c>
      <c r="O51">
        <f>rekapitulace!H8</f>
      </c>
      <c>
        <f>O51/100*H51</f>
      </c>
    </row>
    <row r="52" spans="4:4" ht="25.5">
      <c r="D52" s="14" t="s">
        <v>243</v>
      </c>
    </row>
    <row r="53" spans="1:16" ht="12.75" customHeight="1">
      <c r="A53" s="15"/>
      <c s="15"/>
      <c s="15" t="s">
        <v>237</v>
      </c>
      <c s="15" t="s">
        <v>244</v>
      </c>
      <c s="15"/>
      <c s="15"/>
      <c s="15"/>
      <c s="15">
        <f>SUM(H49:H52)</f>
      </c>
      <c r="P53">
        <f>ROUND(SUM(P49:P52),2)</f>
      </c>
    </row>
    <row r="55" spans="1:16" ht="12.75" customHeight="1">
      <c r="A55" s="15"/>
      <c s="15"/>
      <c s="15"/>
      <c s="15" t="s">
        <v>46</v>
      </c>
      <c s="15"/>
      <c s="15"/>
      <c s="15"/>
      <c s="15">
        <f>+H32+H37+H46+H53</f>
      </c>
      <c r="P55">
        <f>+P32+P37+P46+P53</f>
      </c>
    </row>
    <row r="57" spans="1:8" ht="12.75" customHeight="1">
      <c r="A57" s="8" t="s">
        <v>47</v>
      </c>
      <c s="8"/>
      <c s="8"/>
      <c s="8"/>
      <c s="8"/>
      <c s="8"/>
      <c s="8"/>
      <c s="8"/>
    </row>
    <row r="58" spans="1:8" ht="12.75" customHeight="1">
      <c r="A58" s="8"/>
      <c s="8"/>
      <c s="8"/>
      <c s="8" t="s">
        <v>48</v>
      </c>
      <c s="8"/>
      <c s="8"/>
      <c s="8"/>
      <c s="8"/>
    </row>
    <row r="59" spans="1:16" ht="12.75" customHeight="1">
      <c r="A59" s="15"/>
      <c s="15"/>
      <c s="15"/>
      <c s="15" t="s">
        <v>49</v>
      </c>
      <c s="15"/>
      <c s="15"/>
      <c s="15"/>
      <c s="15">
        <v>0</v>
      </c>
      <c r="P59">
        <v>0</v>
      </c>
    </row>
    <row r="60" spans="1:8" ht="12.75" customHeight="1">
      <c r="A60" s="15"/>
      <c s="15"/>
      <c s="15"/>
      <c s="15" t="s">
        <v>50</v>
      </c>
      <c s="15"/>
      <c s="15"/>
      <c s="15"/>
      <c s="15"/>
    </row>
    <row r="61" spans="1:16" ht="12.75" customHeight="1">
      <c r="A61" s="15"/>
      <c s="15"/>
      <c s="15"/>
      <c s="15" t="s">
        <v>51</v>
      </c>
      <c s="15"/>
      <c s="15"/>
      <c s="15"/>
      <c s="15">
        <v>0</v>
      </c>
      <c r="P61">
        <v>0</v>
      </c>
    </row>
    <row r="62" spans="1:16" ht="12.75" customHeight="1">
      <c r="A62" s="15"/>
      <c s="15"/>
      <c s="15"/>
      <c s="15" t="s">
        <v>52</v>
      </c>
      <c s="15"/>
      <c s="15"/>
      <c s="15"/>
      <c s="15">
        <f>H59+H61</f>
      </c>
      <c r="P62">
        <f>P59+P61</f>
      </c>
    </row>
    <row r="64" spans="1:16" ht="12.75" customHeight="1">
      <c r="A64" s="15"/>
      <c s="15"/>
      <c s="15"/>
      <c s="15" t="s">
        <v>52</v>
      </c>
      <c s="15"/>
      <c s="15"/>
      <c s="15"/>
      <c s="15">
        <f>H55+H62</f>
      </c>
      <c r="P64">
        <f>P55+P62</f>
      </c>
    </row>
  </sheetData>
  <sheetProtection sheet="1" objects="1" scenarios="1" formatColumns="0"/>
  <mergeCells count="7">
    <mergeCell ref="A8:A9"/>
    <mergeCell ref="B8:B9"/>
    <mergeCell ref="C8:C9"/>
    <mergeCell ref="D8:D9"/>
    <mergeCell ref="E8:E9"/>
    <mergeCell ref="F8:F9"/>
    <mergeCell ref="G8:H8"/>
  </mergeCells>
  <printOptions/>
  <pageMargins left="0.75" right="0.75" top="1" bottom="1" header="0.5" footer="0.5"/>
  <pageSetup horizontalDpi="300" verticalDpi="3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